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Vidit Jain\Downloads\"/>
    </mc:Choice>
  </mc:AlternateContent>
  <xr:revisionPtr revIDLastSave="0" documentId="13_ncr:1_{F0451B50-C11C-4BBF-8856-8B36A336F5E0}" xr6:coauthVersionLast="47" xr6:coauthVersionMax="47" xr10:uidLastSave="{00000000-0000-0000-0000-000000000000}"/>
  <bookViews>
    <workbookView xWindow="-110" yWindow="-110" windowWidth="19420" windowHeight="10300" firstSheet="7" activeTab="13" xr2:uid="{6D22EC3D-0994-4D69-B502-1F9CC082985E}"/>
  </bookViews>
  <sheets>
    <sheet name="Data Sheet" sheetId="2" r:id="rId1"/>
    <sheet name="Case 1" sheetId="3" r:id="rId2"/>
    <sheet name="Case 2" sheetId="18" r:id="rId3"/>
    <sheet name="Case 3" sheetId="4" r:id="rId4"/>
    <sheet name="Case 4" sheetId="17" r:id="rId5"/>
    <sheet name="Case 5" sheetId="5" r:id="rId6"/>
    <sheet name="Case 6" sheetId="16" r:id="rId7"/>
    <sheet name="Case 7" sheetId="6" r:id="rId8"/>
    <sheet name="Case 8" sheetId="15" r:id="rId9"/>
    <sheet name="Case 9" sheetId="7" r:id="rId10"/>
    <sheet name="Case 10" sheetId="14" r:id="rId11"/>
    <sheet name="Case 11" sheetId="8" r:id="rId12"/>
    <sheet name="Case 12" sheetId="13" r:id="rId13"/>
    <sheet name="DecisionTable &amp; PairComparison" sheetId="19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" i="19" l="1"/>
  <c r="X445" i="13"/>
  <c r="X444" i="13"/>
  <c r="X443" i="13"/>
  <c r="X442" i="13"/>
  <c r="X441" i="13"/>
  <c r="X440" i="13"/>
  <c r="X439" i="13"/>
  <c r="X438" i="13"/>
  <c r="X437" i="13"/>
  <c r="X436" i="13"/>
  <c r="X435" i="13"/>
  <c r="X434" i="13"/>
  <c r="X433" i="13"/>
  <c r="X432" i="13"/>
  <c r="X431" i="13"/>
  <c r="X430" i="13"/>
  <c r="X429" i="13"/>
  <c r="X428" i="13"/>
  <c r="X427" i="13"/>
  <c r="X426" i="13"/>
  <c r="X425" i="13"/>
  <c r="X424" i="13"/>
  <c r="X423" i="13"/>
  <c r="X422" i="13"/>
  <c r="X421" i="13"/>
  <c r="X420" i="13"/>
  <c r="X419" i="13"/>
  <c r="X418" i="13"/>
  <c r="X417" i="13"/>
  <c r="X416" i="13"/>
  <c r="X415" i="13"/>
  <c r="X414" i="13"/>
  <c r="X413" i="13"/>
  <c r="X412" i="13"/>
  <c r="X411" i="13"/>
  <c r="X410" i="13"/>
  <c r="X409" i="13"/>
  <c r="X408" i="13"/>
  <c r="X407" i="13"/>
  <c r="X406" i="13"/>
  <c r="X405" i="13"/>
  <c r="X404" i="13"/>
  <c r="X403" i="13"/>
  <c r="X402" i="13"/>
  <c r="X401" i="13"/>
  <c r="X400" i="13"/>
  <c r="X399" i="13"/>
  <c r="X398" i="13"/>
  <c r="X397" i="13"/>
  <c r="X396" i="13"/>
  <c r="X395" i="13"/>
  <c r="X394" i="13"/>
  <c r="X393" i="13"/>
  <c r="X392" i="13"/>
  <c r="X391" i="13"/>
  <c r="X390" i="13"/>
  <c r="X389" i="13"/>
  <c r="X388" i="13"/>
  <c r="X387" i="13"/>
  <c r="X386" i="13"/>
  <c r="X385" i="13"/>
  <c r="X384" i="13"/>
  <c r="X383" i="13"/>
  <c r="X382" i="13"/>
  <c r="X381" i="13"/>
  <c r="X380" i="13"/>
  <c r="X379" i="13"/>
  <c r="X378" i="13"/>
  <c r="X377" i="13"/>
  <c r="X376" i="13"/>
  <c r="X375" i="13"/>
  <c r="X374" i="13"/>
  <c r="X373" i="13"/>
  <c r="X372" i="13"/>
  <c r="X371" i="13"/>
  <c r="X370" i="13"/>
  <c r="X369" i="13"/>
  <c r="X368" i="13"/>
  <c r="X367" i="13"/>
  <c r="X366" i="13"/>
  <c r="X365" i="13"/>
  <c r="X364" i="13"/>
  <c r="X363" i="13"/>
  <c r="X362" i="13"/>
  <c r="X361" i="13"/>
  <c r="X360" i="13"/>
  <c r="X359" i="13"/>
  <c r="X358" i="13"/>
  <c r="X357" i="13"/>
  <c r="X356" i="13"/>
  <c r="X355" i="13"/>
  <c r="X354" i="13"/>
  <c r="X353" i="13"/>
  <c r="X352" i="13"/>
  <c r="X351" i="13"/>
  <c r="X350" i="13"/>
  <c r="X349" i="13"/>
  <c r="X348" i="13"/>
  <c r="X347" i="13"/>
  <c r="X346" i="13"/>
  <c r="X345" i="13"/>
  <c r="X344" i="13"/>
  <c r="X343" i="13"/>
  <c r="X342" i="13"/>
  <c r="X341" i="13"/>
  <c r="X340" i="13"/>
  <c r="X339" i="13"/>
  <c r="X338" i="13"/>
  <c r="X337" i="13"/>
  <c r="X336" i="13"/>
  <c r="X335" i="13"/>
  <c r="X334" i="13"/>
  <c r="X333" i="13"/>
  <c r="X332" i="13"/>
  <c r="X331" i="13"/>
  <c r="X330" i="13"/>
  <c r="X329" i="13"/>
  <c r="X328" i="13"/>
  <c r="X327" i="13"/>
  <c r="X326" i="13"/>
  <c r="X325" i="13"/>
  <c r="X324" i="13"/>
  <c r="X323" i="13"/>
  <c r="X322" i="13"/>
  <c r="X321" i="13"/>
  <c r="X320" i="13"/>
  <c r="X319" i="13"/>
  <c r="X318" i="13"/>
  <c r="X317" i="13"/>
  <c r="X316" i="13"/>
  <c r="X315" i="13"/>
  <c r="X314" i="13"/>
  <c r="X313" i="13"/>
  <c r="X312" i="13"/>
  <c r="X311" i="13"/>
  <c r="X310" i="13"/>
  <c r="X309" i="13"/>
  <c r="X308" i="13"/>
  <c r="X307" i="13"/>
  <c r="X306" i="13"/>
  <c r="X305" i="13"/>
  <c r="X304" i="13"/>
  <c r="X303" i="13"/>
  <c r="X302" i="13"/>
  <c r="X301" i="13"/>
  <c r="X300" i="13"/>
  <c r="X299" i="13"/>
  <c r="X298" i="13"/>
  <c r="X297" i="13"/>
  <c r="X296" i="13"/>
  <c r="X295" i="13"/>
  <c r="X294" i="13"/>
  <c r="X293" i="13"/>
  <c r="X292" i="13"/>
  <c r="X291" i="13"/>
  <c r="X290" i="13"/>
  <c r="X289" i="13"/>
  <c r="X288" i="13"/>
  <c r="X287" i="13"/>
  <c r="X286" i="13"/>
  <c r="X285" i="13"/>
  <c r="X284" i="13"/>
  <c r="X283" i="13"/>
  <c r="X282" i="13"/>
  <c r="X281" i="13"/>
  <c r="X280" i="13"/>
  <c r="X279" i="13"/>
  <c r="X278" i="13"/>
  <c r="X277" i="13"/>
  <c r="X276" i="13"/>
  <c r="X275" i="13"/>
  <c r="X274" i="13"/>
  <c r="X273" i="13"/>
  <c r="X272" i="13"/>
  <c r="X271" i="13"/>
  <c r="X270" i="13"/>
  <c r="X269" i="13"/>
  <c r="X268" i="13"/>
  <c r="X267" i="13"/>
  <c r="X266" i="13"/>
  <c r="X265" i="13"/>
  <c r="X264" i="13"/>
  <c r="X263" i="13"/>
  <c r="X262" i="13"/>
  <c r="X261" i="13"/>
  <c r="X260" i="13"/>
  <c r="X259" i="13"/>
  <c r="X258" i="13"/>
  <c r="X257" i="13"/>
  <c r="X256" i="13"/>
  <c r="X255" i="13"/>
  <c r="X254" i="13"/>
  <c r="X253" i="13"/>
  <c r="X252" i="13"/>
  <c r="X251" i="13"/>
  <c r="X250" i="13"/>
  <c r="X249" i="13"/>
  <c r="X248" i="13"/>
  <c r="X247" i="13"/>
  <c r="X246" i="13"/>
  <c r="X245" i="13"/>
  <c r="X244" i="13"/>
  <c r="X243" i="13"/>
  <c r="X242" i="13"/>
  <c r="X241" i="13"/>
  <c r="X240" i="13"/>
  <c r="X239" i="13"/>
  <c r="X238" i="13"/>
  <c r="X237" i="13"/>
  <c r="X236" i="13"/>
  <c r="X235" i="13"/>
  <c r="X234" i="13"/>
  <c r="X233" i="13"/>
  <c r="X232" i="13"/>
  <c r="X231" i="13"/>
  <c r="X230" i="13"/>
  <c r="X229" i="13"/>
  <c r="X228" i="13"/>
  <c r="X227" i="13"/>
  <c r="X226" i="13"/>
  <c r="X225" i="13"/>
  <c r="X224" i="13"/>
  <c r="X223" i="13"/>
  <c r="X222" i="13"/>
  <c r="X221" i="13"/>
  <c r="X220" i="13"/>
  <c r="X219" i="13"/>
  <c r="X218" i="13"/>
  <c r="X217" i="13"/>
  <c r="X216" i="13"/>
  <c r="X215" i="13"/>
  <c r="X214" i="13"/>
  <c r="X213" i="13"/>
  <c r="X212" i="13"/>
  <c r="X211" i="13"/>
  <c r="X210" i="13"/>
  <c r="X209" i="13"/>
  <c r="X208" i="13"/>
  <c r="X207" i="13"/>
  <c r="X206" i="13"/>
  <c r="X205" i="13"/>
  <c r="X204" i="13"/>
  <c r="X203" i="13"/>
  <c r="X202" i="13"/>
  <c r="X201" i="13"/>
  <c r="X200" i="13"/>
  <c r="X199" i="13"/>
  <c r="X198" i="13"/>
  <c r="X197" i="13"/>
  <c r="X196" i="13"/>
  <c r="X195" i="13"/>
  <c r="X194" i="13"/>
  <c r="X193" i="13"/>
  <c r="X192" i="13"/>
  <c r="X191" i="13"/>
  <c r="X190" i="13"/>
  <c r="X189" i="13"/>
  <c r="X188" i="13"/>
  <c r="X187" i="13"/>
  <c r="X186" i="13"/>
  <c r="X185" i="13"/>
  <c r="X184" i="13"/>
  <c r="X183" i="13"/>
  <c r="X182" i="13"/>
  <c r="X181" i="13"/>
  <c r="X180" i="13"/>
  <c r="X179" i="13"/>
  <c r="X178" i="13"/>
  <c r="X177" i="13"/>
  <c r="X176" i="13"/>
  <c r="X175" i="13"/>
  <c r="X174" i="13"/>
  <c r="X173" i="13"/>
  <c r="X172" i="13"/>
  <c r="X171" i="13"/>
  <c r="X170" i="13"/>
  <c r="X169" i="13"/>
  <c r="X168" i="13"/>
  <c r="X167" i="13"/>
  <c r="X166" i="13"/>
  <c r="X165" i="13"/>
  <c r="X164" i="13"/>
  <c r="X163" i="13"/>
  <c r="X162" i="13"/>
  <c r="X161" i="13"/>
  <c r="X160" i="13"/>
  <c r="X159" i="13"/>
  <c r="X158" i="13"/>
  <c r="X157" i="13"/>
  <c r="X156" i="13"/>
  <c r="X155" i="13"/>
  <c r="X154" i="13"/>
  <c r="X153" i="13"/>
  <c r="X152" i="13"/>
  <c r="X151" i="13"/>
  <c r="X150" i="13"/>
  <c r="X149" i="13"/>
  <c r="X148" i="13"/>
  <c r="X147" i="13"/>
  <c r="X146" i="13"/>
  <c r="X145" i="13"/>
  <c r="X144" i="13"/>
  <c r="X143" i="13"/>
  <c r="X142" i="13"/>
  <c r="X141" i="13"/>
  <c r="X140" i="13"/>
  <c r="X139" i="13"/>
  <c r="X138" i="13"/>
  <c r="X137" i="13"/>
  <c r="X136" i="13"/>
  <c r="X135" i="13"/>
  <c r="X134" i="13"/>
  <c r="X133" i="13"/>
  <c r="X132" i="13"/>
  <c r="X131" i="13"/>
  <c r="X130" i="13"/>
  <c r="X129" i="13"/>
  <c r="X128" i="13"/>
  <c r="X127" i="13"/>
  <c r="X126" i="13"/>
  <c r="X125" i="13"/>
  <c r="X124" i="13"/>
  <c r="X123" i="13"/>
  <c r="X122" i="13"/>
  <c r="X121" i="13"/>
  <c r="X120" i="13"/>
  <c r="X119" i="13"/>
  <c r="X118" i="13"/>
  <c r="X117" i="13"/>
  <c r="X116" i="13"/>
  <c r="X115" i="13"/>
  <c r="X114" i="13"/>
  <c r="X113" i="13"/>
  <c r="X112" i="13"/>
  <c r="X111" i="13"/>
  <c r="X110" i="13"/>
  <c r="X109" i="13"/>
  <c r="X108" i="13"/>
  <c r="X107" i="13"/>
  <c r="X106" i="13"/>
  <c r="X105" i="13"/>
  <c r="X104" i="13"/>
  <c r="X103" i="13"/>
  <c r="X102" i="13"/>
  <c r="X101" i="13"/>
  <c r="X100" i="13"/>
  <c r="X99" i="13"/>
  <c r="X98" i="13"/>
  <c r="X97" i="13"/>
  <c r="X96" i="13"/>
  <c r="X95" i="13"/>
  <c r="X94" i="13"/>
  <c r="X93" i="13"/>
  <c r="X92" i="13"/>
  <c r="X91" i="13"/>
  <c r="X90" i="13"/>
  <c r="X89" i="13"/>
  <c r="X88" i="13"/>
  <c r="X87" i="13"/>
  <c r="X86" i="13"/>
  <c r="X85" i="13"/>
  <c r="X84" i="13"/>
  <c r="X83" i="13"/>
  <c r="X82" i="13"/>
  <c r="X81" i="13"/>
  <c r="X80" i="13"/>
  <c r="X79" i="13"/>
  <c r="X78" i="13"/>
  <c r="X77" i="13"/>
  <c r="X76" i="13"/>
  <c r="X75" i="13"/>
  <c r="X74" i="13"/>
  <c r="X73" i="13"/>
  <c r="X72" i="13"/>
  <c r="X71" i="13"/>
  <c r="X70" i="13"/>
  <c r="X69" i="13"/>
  <c r="X68" i="13"/>
  <c r="X67" i="13"/>
  <c r="X66" i="13"/>
  <c r="X65" i="13"/>
  <c r="X64" i="13"/>
  <c r="X63" i="13"/>
  <c r="X62" i="13"/>
  <c r="X61" i="13"/>
  <c r="X60" i="13"/>
  <c r="X59" i="13"/>
  <c r="X58" i="13"/>
  <c r="X57" i="13"/>
  <c r="X56" i="13"/>
  <c r="X55" i="13"/>
  <c r="X54" i="13"/>
  <c r="X53" i="13"/>
  <c r="X52" i="13"/>
  <c r="X51" i="13"/>
  <c r="X50" i="13"/>
  <c r="X49" i="13"/>
  <c r="X48" i="13"/>
  <c r="X47" i="13"/>
  <c r="X46" i="13"/>
  <c r="X45" i="13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445" i="8"/>
  <c r="X444" i="8"/>
  <c r="X443" i="8"/>
  <c r="X442" i="8"/>
  <c r="X441" i="8"/>
  <c r="X440" i="8"/>
  <c r="X439" i="8"/>
  <c r="X438" i="8"/>
  <c r="X437" i="8"/>
  <c r="X436" i="8"/>
  <c r="X435" i="8"/>
  <c r="X434" i="8"/>
  <c r="X433" i="8"/>
  <c r="X432" i="8"/>
  <c r="X431" i="8"/>
  <c r="X430" i="8"/>
  <c r="X429" i="8"/>
  <c r="X428" i="8"/>
  <c r="X427" i="8"/>
  <c r="X426" i="8"/>
  <c r="X425" i="8"/>
  <c r="X424" i="8"/>
  <c r="X423" i="8"/>
  <c r="X422" i="8"/>
  <c r="X421" i="8"/>
  <c r="X420" i="8"/>
  <c r="X419" i="8"/>
  <c r="X418" i="8"/>
  <c r="X417" i="8"/>
  <c r="X416" i="8"/>
  <c r="X415" i="8"/>
  <c r="X414" i="8"/>
  <c r="X413" i="8"/>
  <c r="X412" i="8"/>
  <c r="X411" i="8"/>
  <c r="X410" i="8"/>
  <c r="X409" i="8"/>
  <c r="X408" i="8"/>
  <c r="X407" i="8"/>
  <c r="X406" i="8"/>
  <c r="X405" i="8"/>
  <c r="X404" i="8"/>
  <c r="X403" i="8"/>
  <c r="X402" i="8"/>
  <c r="X401" i="8"/>
  <c r="X400" i="8"/>
  <c r="X399" i="8"/>
  <c r="X398" i="8"/>
  <c r="X397" i="8"/>
  <c r="X396" i="8"/>
  <c r="X395" i="8"/>
  <c r="X394" i="8"/>
  <c r="X393" i="8"/>
  <c r="X392" i="8"/>
  <c r="X391" i="8"/>
  <c r="X390" i="8"/>
  <c r="X389" i="8"/>
  <c r="X388" i="8"/>
  <c r="X387" i="8"/>
  <c r="X386" i="8"/>
  <c r="X385" i="8"/>
  <c r="X384" i="8"/>
  <c r="X383" i="8"/>
  <c r="X382" i="8"/>
  <c r="X381" i="8"/>
  <c r="X380" i="8"/>
  <c r="X379" i="8"/>
  <c r="X378" i="8"/>
  <c r="X377" i="8"/>
  <c r="X376" i="8"/>
  <c r="X375" i="8"/>
  <c r="X374" i="8"/>
  <c r="X373" i="8"/>
  <c r="X372" i="8"/>
  <c r="X371" i="8"/>
  <c r="X370" i="8"/>
  <c r="X369" i="8"/>
  <c r="X368" i="8"/>
  <c r="X367" i="8"/>
  <c r="X366" i="8"/>
  <c r="X365" i="8"/>
  <c r="X364" i="8"/>
  <c r="X363" i="8"/>
  <c r="X362" i="8"/>
  <c r="X361" i="8"/>
  <c r="X360" i="8"/>
  <c r="X359" i="8"/>
  <c r="X358" i="8"/>
  <c r="X357" i="8"/>
  <c r="X356" i="8"/>
  <c r="X355" i="8"/>
  <c r="X354" i="8"/>
  <c r="X353" i="8"/>
  <c r="X352" i="8"/>
  <c r="X351" i="8"/>
  <c r="X350" i="8"/>
  <c r="X349" i="8"/>
  <c r="X348" i="8"/>
  <c r="X347" i="8"/>
  <c r="X346" i="8"/>
  <c r="X345" i="8"/>
  <c r="X344" i="8"/>
  <c r="X343" i="8"/>
  <c r="X342" i="8"/>
  <c r="X341" i="8"/>
  <c r="X340" i="8"/>
  <c r="X339" i="8"/>
  <c r="X338" i="8"/>
  <c r="X337" i="8"/>
  <c r="X336" i="8"/>
  <c r="X335" i="8"/>
  <c r="X334" i="8"/>
  <c r="X333" i="8"/>
  <c r="X332" i="8"/>
  <c r="X331" i="8"/>
  <c r="X330" i="8"/>
  <c r="X329" i="8"/>
  <c r="X328" i="8"/>
  <c r="X327" i="8"/>
  <c r="X326" i="8"/>
  <c r="X325" i="8"/>
  <c r="X324" i="8"/>
  <c r="X323" i="8"/>
  <c r="X322" i="8"/>
  <c r="X321" i="8"/>
  <c r="X320" i="8"/>
  <c r="X319" i="8"/>
  <c r="X318" i="8"/>
  <c r="X317" i="8"/>
  <c r="X316" i="8"/>
  <c r="X315" i="8"/>
  <c r="X314" i="8"/>
  <c r="X313" i="8"/>
  <c r="X312" i="8"/>
  <c r="X311" i="8"/>
  <c r="X310" i="8"/>
  <c r="X309" i="8"/>
  <c r="X308" i="8"/>
  <c r="X307" i="8"/>
  <c r="X306" i="8"/>
  <c r="X305" i="8"/>
  <c r="X304" i="8"/>
  <c r="X303" i="8"/>
  <c r="X302" i="8"/>
  <c r="X301" i="8"/>
  <c r="X300" i="8"/>
  <c r="X299" i="8"/>
  <c r="X298" i="8"/>
  <c r="X297" i="8"/>
  <c r="X296" i="8"/>
  <c r="X295" i="8"/>
  <c r="X294" i="8"/>
  <c r="X293" i="8"/>
  <c r="X292" i="8"/>
  <c r="X291" i="8"/>
  <c r="X290" i="8"/>
  <c r="X289" i="8"/>
  <c r="X288" i="8"/>
  <c r="X287" i="8"/>
  <c r="X286" i="8"/>
  <c r="X285" i="8"/>
  <c r="X284" i="8"/>
  <c r="X283" i="8"/>
  <c r="X282" i="8"/>
  <c r="X281" i="8"/>
  <c r="X280" i="8"/>
  <c r="X279" i="8"/>
  <c r="X278" i="8"/>
  <c r="X277" i="8"/>
  <c r="X276" i="8"/>
  <c r="X275" i="8"/>
  <c r="X274" i="8"/>
  <c r="X273" i="8"/>
  <c r="X272" i="8"/>
  <c r="X271" i="8"/>
  <c r="X270" i="8"/>
  <c r="X269" i="8"/>
  <c r="X268" i="8"/>
  <c r="X267" i="8"/>
  <c r="X266" i="8"/>
  <c r="X265" i="8"/>
  <c r="X264" i="8"/>
  <c r="X263" i="8"/>
  <c r="X262" i="8"/>
  <c r="X261" i="8"/>
  <c r="X260" i="8"/>
  <c r="X259" i="8"/>
  <c r="X258" i="8"/>
  <c r="X257" i="8"/>
  <c r="X256" i="8"/>
  <c r="X255" i="8"/>
  <c r="X254" i="8"/>
  <c r="X253" i="8"/>
  <c r="X252" i="8"/>
  <c r="X251" i="8"/>
  <c r="X250" i="8"/>
  <c r="X249" i="8"/>
  <c r="X248" i="8"/>
  <c r="X247" i="8"/>
  <c r="X246" i="8"/>
  <c r="X245" i="8"/>
  <c r="X244" i="8"/>
  <c r="X243" i="8"/>
  <c r="X242" i="8"/>
  <c r="X241" i="8"/>
  <c r="X240" i="8"/>
  <c r="X239" i="8"/>
  <c r="X238" i="8"/>
  <c r="X237" i="8"/>
  <c r="X236" i="8"/>
  <c r="X235" i="8"/>
  <c r="X234" i="8"/>
  <c r="X233" i="8"/>
  <c r="X232" i="8"/>
  <c r="X231" i="8"/>
  <c r="X230" i="8"/>
  <c r="X229" i="8"/>
  <c r="X228" i="8"/>
  <c r="X227" i="8"/>
  <c r="X226" i="8"/>
  <c r="X225" i="8"/>
  <c r="X224" i="8"/>
  <c r="X223" i="8"/>
  <c r="X222" i="8"/>
  <c r="X221" i="8"/>
  <c r="X220" i="8"/>
  <c r="X219" i="8"/>
  <c r="X218" i="8"/>
  <c r="X217" i="8"/>
  <c r="X216" i="8"/>
  <c r="X215" i="8"/>
  <c r="X214" i="8"/>
  <c r="X213" i="8"/>
  <c r="X212" i="8"/>
  <c r="X211" i="8"/>
  <c r="X210" i="8"/>
  <c r="X209" i="8"/>
  <c r="X208" i="8"/>
  <c r="X207" i="8"/>
  <c r="X206" i="8"/>
  <c r="X205" i="8"/>
  <c r="X204" i="8"/>
  <c r="X203" i="8"/>
  <c r="X202" i="8"/>
  <c r="X201" i="8"/>
  <c r="X200" i="8"/>
  <c r="X199" i="8"/>
  <c r="X198" i="8"/>
  <c r="X197" i="8"/>
  <c r="X196" i="8"/>
  <c r="X195" i="8"/>
  <c r="X194" i="8"/>
  <c r="X193" i="8"/>
  <c r="X192" i="8"/>
  <c r="X191" i="8"/>
  <c r="X190" i="8"/>
  <c r="X189" i="8"/>
  <c r="X188" i="8"/>
  <c r="X187" i="8"/>
  <c r="X186" i="8"/>
  <c r="X185" i="8"/>
  <c r="X184" i="8"/>
  <c r="X183" i="8"/>
  <c r="X182" i="8"/>
  <c r="X181" i="8"/>
  <c r="X180" i="8"/>
  <c r="X179" i="8"/>
  <c r="X178" i="8"/>
  <c r="X177" i="8"/>
  <c r="X176" i="8"/>
  <c r="X175" i="8"/>
  <c r="X174" i="8"/>
  <c r="X173" i="8"/>
  <c r="X172" i="8"/>
  <c r="X171" i="8"/>
  <c r="X170" i="8"/>
  <c r="X169" i="8"/>
  <c r="X168" i="8"/>
  <c r="X167" i="8"/>
  <c r="X166" i="8"/>
  <c r="X165" i="8"/>
  <c r="X164" i="8"/>
  <c r="X163" i="8"/>
  <c r="X162" i="8"/>
  <c r="X161" i="8"/>
  <c r="X160" i="8"/>
  <c r="X159" i="8"/>
  <c r="X158" i="8"/>
  <c r="X157" i="8"/>
  <c r="X156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42" i="8"/>
  <c r="X141" i="8"/>
  <c r="X140" i="8"/>
  <c r="X139" i="8"/>
  <c r="X138" i="8"/>
  <c r="X137" i="8"/>
  <c r="X136" i="8"/>
  <c r="X135" i="8"/>
  <c r="X134" i="8"/>
  <c r="X133" i="8"/>
  <c r="X132" i="8"/>
  <c r="X131" i="8"/>
  <c r="X130" i="8"/>
  <c r="X129" i="8"/>
  <c r="X128" i="8"/>
  <c r="X127" i="8"/>
  <c r="X126" i="8"/>
  <c r="X125" i="8"/>
  <c r="X124" i="8"/>
  <c r="X123" i="8"/>
  <c r="X122" i="8"/>
  <c r="X121" i="8"/>
  <c r="X120" i="8"/>
  <c r="X119" i="8"/>
  <c r="X118" i="8"/>
  <c r="X117" i="8"/>
  <c r="X116" i="8"/>
  <c r="X115" i="8"/>
  <c r="X114" i="8"/>
  <c r="X113" i="8"/>
  <c r="X112" i="8"/>
  <c r="X111" i="8"/>
  <c r="X110" i="8"/>
  <c r="X109" i="8"/>
  <c r="X108" i="8"/>
  <c r="X107" i="8"/>
  <c r="X106" i="8"/>
  <c r="X105" i="8"/>
  <c r="X104" i="8"/>
  <c r="X103" i="8"/>
  <c r="X102" i="8"/>
  <c r="X101" i="8"/>
  <c r="X100" i="8"/>
  <c r="X99" i="8"/>
  <c r="X98" i="8"/>
  <c r="X97" i="8"/>
  <c r="X96" i="8"/>
  <c r="X95" i="8"/>
  <c r="X94" i="8"/>
  <c r="X93" i="8"/>
  <c r="X92" i="8"/>
  <c r="X91" i="8"/>
  <c r="X90" i="8"/>
  <c r="X89" i="8"/>
  <c r="X88" i="8"/>
  <c r="X87" i="8"/>
  <c r="X86" i="8"/>
  <c r="X85" i="8"/>
  <c r="X84" i="8"/>
  <c r="X83" i="8"/>
  <c r="X82" i="8"/>
  <c r="X81" i="8"/>
  <c r="X80" i="8"/>
  <c r="X79" i="8"/>
  <c r="X78" i="8"/>
  <c r="X77" i="8"/>
  <c r="X76" i="8"/>
  <c r="X75" i="8"/>
  <c r="X74" i="8"/>
  <c r="X73" i="8"/>
  <c r="X72" i="8"/>
  <c r="X71" i="8"/>
  <c r="X70" i="8"/>
  <c r="X69" i="8"/>
  <c r="X68" i="8"/>
  <c r="X67" i="8"/>
  <c r="X66" i="8"/>
  <c r="X65" i="8"/>
  <c r="X64" i="8"/>
  <c r="X63" i="8"/>
  <c r="X62" i="8"/>
  <c r="X61" i="8"/>
  <c r="X60" i="8"/>
  <c r="X59" i="8"/>
  <c r="X58" i="8"/>
  <c r="X57" i="8"/>
  <c r="X56" i="8"/>
  <c r="X55" i="8"/>
  <c r="X54" i="8"/>
  <c r="X53" i="8"/>
  <c r="X52" i="8"/>
  <c r="X51" i="8"/>
  <c r="X50" i="8"/>
  <c r="X49" i="8"/>
  <c r="X48" i="8"/>
  <c r="X47" i="8"/>
  <c r="X46" i="8"/>
  <c r="X45" i="8"/>
  <c r="X44" i="8"/>
  <c r="X43" i="8"/>
  <c r="X42" i="8"/>
  <c r="X41" i="8"/>
  <c r="X40" i="8"/>
  <c r="X39" i="8"/>
  <c r="X38" i="8"/>
  <c r="X37" i="8"/>
  <c r="X36" i="8"/>
  <c r="X35" i="8"/>
  <c r="X34" i="8"/>
  <c r="X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445" i="14"/>
  <c r="X444" i="14"/>
  <c r="X443" i="14"/>
  <c r="X442" i="14"/>
  <c r="X441" i="14"/>
  <c r="X440" i="14"/>
  <c r="X439" i="14"/>
  <c r="X438" i="14"/>
  <c r="X437" i="14"/>
  <c r="X436" i="14"/>
  <c r="X435" i="14"/>
  <c r="X434" i="14"/>
  <c r="X433" i="14"/>
  <c r="X432" i="14"/>
  <c r="X431" i="14"/>
  <c r="X430" i="14"/>
  <c r="X429" i="14"/>
  <c r="X428" i="14"/>
  <c r="X427" i="14"/>
  <c r="X426" i="14"/>
  <c r="X425" i="14"/>
  <c r="X424" i="14"/>
  <c r="X423" i="14"/>
  <c r="X422" i="14"/>
  <c r="X421" i="14"/>
  <c r="X420" i="14"/>
  <c r="X419" i="14"/>
  <c r="X418" i="14"/>
  <c r="X417" i="14"/>
  <c r="X416" i="14"/>
  <c r="X415" i="14"/>
  <c r="X414" i="14"/>
  <c r="X413" i="14"/>
  <c r="X412" i="14"/>
  <c r="X411" i="14"/>
  <c r="X410" i="14"/>
  <c r="X409" i="14"/>
  <c r="X408" i="14"/>
  <c r="X407" i="14"/>
  <c r="X406" i="14"/>
  <c r="X405" i="14"/>
  <c r="X404" i="14"/>
  <c r="X403" i="14"/>
  <c r="X402" i="14"/>
  <c r="X401" i="14"/>
  <c r="X400" i="14"/>
  <c r="X399" i="14"/>
  <c r="X398" i="14"/>
  <c r="X397" i="14"/>
  <c r="X396" i="14"/>
  <c r="X395" i="14"/>
  <c r="X394" i="14"/>
  <c r="X393" i="14"/>
  <c r="X392" i="14"/>
  <c r="X391" i="14"/>
  <c r="X390" i="14"/>
  <c r="X389" i="14"/>
  <c r="X388" i="14"/>
  <c r="X387" i="14"/>
  <c r="X386" i="14"/>
  <c r="X385" i="14"/>
  <c r="X384" i="14"/>
  <c r="X383" i="14"/>
  <c r="X382" i="14"/>
  <c r="X381" i="14"/>
  <c r="X380" i="14"/>
  <c r="X379" i="14"/>
  <c r="X378" i="14"/>
  <c r="X377" i="14"/>
  <c r="X376" i="14"/>
  <c r="X375" i="14"/>
  <c r="X374" i="14"/>
  <c r="X373" i="14"/>
  <c r="X372" i="14"/>
  <c r="X371" i="14"/>
  <c r="X370" i="14"/>
  <c r="X369" i="14"/>
  <c r="X368" i="14"/>
  <c r="X367" i="14"/>
  <c r="X366" i="14"/>
  <c r="X365" i="14"/>
  <c r="X364" i="14"/>
  <c r="X363" i="14"/>
  <c r="X362" i="14"/>
  <c r="X361" i="14"/>
  <c r="X360" i="14"/>
  <c r="X359" i="14"/>
  <c r="X358" i="14"/>
  <c r="X357" i="14"/>
  <c r="X356" i="14"/>
  <c r="X355" i="14"/>
  <c r="X354" i="14"/>
  <c r="X353" i="14"/>
  <c r="X352" i="14"/>
  <c r="X351" i="14"/>
  <c r="X350" i="14"/>
  <c r="X349" i="14"/>
  <c r="X348" i="14"/>
  <c r="X347" i="14"/>
  <c r="X346" i="14"/>
  <c r="X345" i="14"/>
  <c r="X344" i="14"/>
  <c r="X343" i="14"/>
  <c r="X342" i="14"/>
  <c r="X341" i="14"/>
  <c r="X340" i="14"/>
  <c r="X339" i="14"/>
  <c r="X338" i="14"/>
  <c r="X337" i="14"/>
  <c r="X336" i="14"/>
  <c r="X335" i="14"/>
  <c r="X334" i="14"/>
  <c r="X333" i="14"/>
  <c r="X332" i="14"/>
  <c r="X331" i="14"/>
  <c r="X330" i="14"/>
  <c r="X329" i="14"/>
  <c r="X328" i="14"/>
  <c r="X327" i="14"/>
  <c r="X326" i="14"/>
  <c r="X325" i="14"/>
  <c r="X324" i="14"/>
  <c r="X323" i="14"/>
  <c r="X322" i="14"/>
  <c r="X321" i="14"/>
  <c r="X320" i="14"/>
  <c r="X319" i="14"/>
  <c r="X318" i="14"/>
  <c r="X317" i="14"/>
  <c r="X316" i="14"/>
  <c r="X315" i="14"/>
  <c r="X314" i="14"/>
  <c r="X313" i="14"/>
  <c r="X312" i="14"/>
  <c r="X311" i="14"/>
  <c r="X310" i="14"/>
  <c r="X309" i="14"/>
  <c r="X308" i="14"/>
  <c r="X307" i="14"/>
  <c r="X306" i="14"/>
  <c r="X305" i="14"/>
  <c r="X304" i="14"/>
  <c r="X303" i="14"/>
  <c r="X302" i="14"/>
  <c r="X301" i="14"/>
  <c r="X300" i="14"/>
  <c r="X299" i="14"/>
  <c r="X298" i="14"/>
  <c r="X297" i="14"/>
  <c r="X296" i="14"/>
  <c r="X295" i="14"/>
  <c r="X294" i="14"/>
  <c r="X293" i="14"/>
  <c r="X292" i="14"/>
  <c r="X291" i="14"/>
  <c r="X290" i="14"/>
  <c r="X289" i="14"/>
  <c r="X288" i="14"/>
  <c r="X287" i="14"/>
  <c r="X286" i="14"/>
  <c r="X285" i="14"/>
  <c r="X284" i="14"/>
  <c r="X283" i="14"/>
  <c r="X282" i="14"/>
  <c r="X281" i="14"/>
  <c r="X280" i="14"/>
  <c r="X279" i="14"/>
  <c r="X278" i="14"/>
  <c r="X277" i="14"/>
  <c r="X276" i="14"/>
  <c r="X275" i="14"/>
  <c r="X274" i="14"/>
  <c r="X273" i="14"/>
  <c r="X272" i="14"/>
  <c r="X271" i="14"/>
  <c r="X270" i="14"/>
  <c r="X269" i="14"/>
  <c r="X268" i="14"/>
  <c r="X267" i="14"/>
  <c r="X266" i="14"/>
  <c r="X265" i="14"/>
  <c r="X264" i="14"/>
  <c r="X263" i="14"/>
  <c r="X262" i="14"/>
  <c r="X261" i="14"/>
  <c r="X260" i="14"/>
  <c r="X259" i="14"/>
  <c r="X258" i="14"/>
  <c r="X257" i="14"/>
  <c r="X256" i="14"/>
  <c r="X255" i="14"/>
  <c r="X254" i="14"/>
  <c r="X253" i="14"/>
  <c r="X252" i="14"/>
  <c r="X251" i="14"/>
  <c r="X250" i="14"/>
  <c r="X249" i="14"/>
  <c r="X248" i="14"/>
  <c r="X247" i="14"/>
  <c r="X246" i="14"/>
  <c r="X245" i="14"/>
  <c r="X244" i="14"/>
  <c r="X243" i="14"/>
  <c r="X242" i="14"/>
  <c r="X241" i="14"/>
  <c r="X240" i="14"/>
  <c r="X239" i="14"/>
  <c r="X238" i="14"/>
  <c r="X237" i="14"/>
  <c r="X236" i="14"/>
  <c r="X235" i="14"/>
  <c r="X234" i="14"/>
  <c r="X233" i="14"/>
  <c r="X232" i="14"/>
  <c r="X231" i="14"/>
  <c r="X230" i="14"/>
  <c r="X229" i="14"/>
  <c r="X228" i="14"/>
  <c r="X227" i="14"/>
  <c r="X226" i="14"/>
  <c r="X225" i="14"/>
  <c r="X224" i="14"/>
  <c r="X223" i="14"/>
  <c r="X222" i="14"/>
  <c r="X221" i="14"/>
  <c r="X220" i="14"/>
  <c r="X219" i="14"/>
  <c r="X218" i="14"/>
  <c r="X217" i="14"/>
  <c r="X216" i="14"/>
  <c r="X215" i="14"/>
  <c r="X214" i="14"/>
  <c r="X213" i="14"/>
  <c r="X212" i="14"/>
  <c r="X211" i="14"/>
  <c r="X210" i="14"/>
  <c r="X209" i="14"/>
  <c r="X208" i="14"/>
  <c r="X207" i="14"/>
  <c r="X206" i="14"/>
  <c r="X205" i="14"/>
  <c r="X204" i="14"/>
  <c r="X203" i="14"/>
  <c r="X202" i="14"/>
  <c r="X201" i="14"/>
  <c r="X200" i="14"/>
  <c r="X199" i="14"/>
  <c r="X198" i="14"/>
  <c r="X197" i="14"/>
  <c r="X196" i="14"/>
  <c r="X195" i="14"/>
  <c r="X194" i="14"/>
  <c r="X193" i="14"/>
  <c r="X192" i="14"/>
  <c r="X191" i="14"/>
  <c r="X190" i="14"/>
  <c r="X189" i="14"/>
  <c r="X188" i="14"/>
  <c r="X187" i="14"/>
  <c r="X186" i="14"/>
  <c r="X185" i="14"/>
  <c r="X184" i="14"/>
  <c r="X183" i="14"/>
  <c r="X182" i="14"/>
  <c r="X181" i="14"/>
  <c r="X180" i="14"/>
  <c r="X179" i="14"/>
  <c r="X178" i="14"/>
  <c r="X177" i="14"/>
  <c r="X176" i="14"/>
  <c r="X175" i="14"/>
  <c r="X174" i="14"/>
  <c r="X173" i="14"/>
  <c r="X172" i="14"/>
  <c r="X171" i="14"/>
  <c r="X170" i="14"/>
  <c r="X169" i="14"/>
  <c r="X168" i="14"/>
  <c r="X167" i="14"/>
  <c r="X166" i="14"/>
  <c r="X165" i="14"/>
  <c r="X164" i="14"/>
  <c r="X163" i="14"/>
  <c r="X162" i="14"/>
  <c r="X161" i="14"/>
  <c r="X160" i="14"/>
  <c r="X159" i="14"/>
  <c r="X158" i="14"/>
  <c r="X157" i="14"/>
  <c r="X156" i="14"/>
  <c r="X155" i="14"/>
  <c r="X154" i="14"/>
  <c r="X153" i="14"/>
  <c r="X152" i="14"/>
  <c r="X151" i="14"/>
  <c r="X150" i="14"/>
  <c r="X149" i="14"/>
  <c r="X148" i="14"/>
  <c r="X147" i="14"/>
  <c r="X146" i="14"/>
  <c r="X145" i="14"/>
  <c r="X144" i="14"/>
  <c r="X143" i="14"/>
  <c r="X142" i="14"/>
  <c r="X141" i="14"/>
  <c r="X140" i="14"/>
  <c r="X139" i="14"/>
  <c r="X138" i="14"/>
  <c r="X137" i="14"/>
  <c r="X136" i="14"/>
  <c r="X135" i="14"/>
  <c r="X134" i="14"/>
  <c r="X133" i="14"/>
  <c r="X132" i="14"/>
  <c r="X131" i="14"/>
  <c r="X130" i="14"/>
  <c r="X129" i="14"/>
  <c r="X128" i="14"/>
  <c r="X127" i="14"/>
  <c r="X126" i="14"/>
  <c r="X125" i="14"/>
  <c r="X124" i="14"/>
  <c r="X123" i="14"/>
  <c r="X122" i="14"/>
  <c r="X121" i="14"/>
  <c r="X120" i="14"/>
  <c r="X119" i="14"/>
  <c r="X118" i="14"/>
  <c r="X117" i="14"/>
  <c r="X116" i="14"/>
  <c r="X115" i="14"/>
  <c r="X114" i="14"/>
  <c r="X113" i="14"/>
  <c r="X112" i="14"/>
  <c r="X111" i="14"/>
  <c r="X110" i="14"/>
  <c r="X109" i="14"/>
  <c r="X108" i="14"/>
  <c r="X107" i="14"/>
  <c r="X106" i="14"/>
  <c r="X105" i="14"/>
  <c r="X104" i="14"/>
  <c r="X103" i="14"/>
  <c r="X102" i="14"/>
  <c r="X101" i="14"/>
  <c r="X100" i="14"/>
  <c r="X99" i="14"/>
  <c r="X98" i="14"/>
  <c r="X97" i="14"/>
  <c r="X96" i="14"/>
  <c r="X95" i="14"/>
  <c r="X94" i="14"/>
  <c r="X93" i="14"/>
  <c r="X92" i="14"/>
  <c r="X91" i="14"/>
  <c r="X90" i="14"/>
  <c r="X89" i="14"/>
  <c r="X88" i="14"/>
  <c r="X87" i="14"/>
  <c r="X86" i="14"/>
  <c r="X85" i="14"/>
  <c r="X84" i="14"/>
  <c r="X83" i="14"/>
  <c r="X82" i="14"/>
  <c r="X81" i="14"/>
  <c r="X80" i="14"/>
  <c r="X79" i="14"/>
  <c r="X78" i="14"/>
  <c r="X77" i="14"/>
  <c r="X76" i="14"/>
  <c r="X75" i="14"/>
  <c r="X74" i="14"/>
  <c r="X73" i="14"/>
  <c r="X72" i="14"/>
  <c r="X71" i="14"/>
  <c r="X70" i="14"/>
  <c r="X69" i="14"/>
  <c r="X68" i="14"/>
  <c r="X67" i="14"/>
  <c r="X66" i="14"/>
  <c r="X65" i="14"/>
  <c r="X64" i="14"/>
  <c r="X63" i="14"/>
  <c r="X62" i="14"/>
  <c r="X61" i="14"/>
  <c r="X60" i="14"/>
  <c r="X59" i="14"/>
  <c r="X58" i="14"/>
  <c r="X57" i="14"/>
  <c r="X56" i="14"/>
  <c r="X55" i="14"/>
  <c r="X54" i="14"/>
  <c r="X53" i="14"/>
  <c r="X52" i="14"/>
  <c r="X51" i="14"/>
  <c r="X50" i="14"/>
  <c r="X49" i="14"/>
  <c r="X48" i="14"/>
  <c r="X47" i="14"/>
  <c r="X46" i="14"/>
  <c r="X45" i="14"/>
  <c r="X44" i="14"/>
  <c r="X43" i="14"/>
  <c r="X42" i="14"/>
  <c r="X41" i="14"/>
  <c r="X40" i="14"/>
  <c r="X39" i="14"/>
  <c r="X38" i="14"/>
  <c r="X37" i="14"/>
  <c r="X36" i="14"/>
  <c r="X35" i="14"/>
  <c r="X34" i="14"/>
  <c r="X33" i="14"/>
  <c r="X32" i="14"/>
  <c r="X31" i="14"/>
  <c r="X30" i="14"/>
  <c r="X29" i="14"/>
  <c r="X28" i="14"/>
  <c r="X27" i="14"/>
  <c r="X26" i="14"/>
  <c r="X25" i="14"/>
  <c r="X24" i="14"/>
  <c r="X23" i="14"/>
  <c r="X22" i="14"/>
  <c r="X21" i="14"/>
  <c r="X20" i="14"/>
  <c r="X19" i="14"/>
  <c r="X18" i="14"/>
  <c r="X17" i="14"/>
  <c r="X16" i="14"/>
  <c r="X15" i="14"/>
  <c r="X14" i="14"/>
  <c r="X13" i="14"/>
  <c r="X445" i="7"/>
  <c r="X444" i="7"/>
  <c r="X443" i="7"/>
  <c r="X442" i="7"/>
  <c r="X441" i="7"/>
  <c r="X440" i="7"/>
  <c r="X439" i="7"/>
  <c r="X438" i="7"/>
  <c r="X437" i="7"/>
  <c r="X436" i="7"/>
  <c r="X435" i="7"/>
  <c r="X434" i="7"/>
  <c r="X433" i="7"/>
  <c r="X432" i="7"/>
  <c r="X431" i="7"/>
  <c r="X430" i="7"/>
  <c r="X429" i="7"/>
  <c r="X428" i="7"/>
  <c r="X427" i="7"/>
  <c r="X426" i="7"/>
  <c r="X425" i="7"/>
  <c r="X424" i="7"/>
  <c r="X423" i="7"/>
  <c r="X422" i="7"/>
  <c r="X421" i="7"/>
  <c r="X420" i="7"/>
  <c r="X419" i="7"/>
  <c r="X418" i="7"/>
  <c r="X417" i="7"/>
  <c r="X416" i="7"/>
  <c r="X415" i="7"/>
  <c r="X414" i="7"/>
  <c r="X413" i="7"/>
  <c r="X412" i="7"/>
  <c r="X411" i="7"/>
  <c r="X410" i="7"/>
  <c r="X409" i="7"/>
  <c r="X408" i="7"/>
  <c r="X407" i="7"/>
  <c r="X406" i="7"/>
  <c r="X405" i="7"/>
  <c r="X404" i="7"/>
  <c r="X403" i="7"/>
  <c r="X402" i="7"/>
  <c r="X401" i="7"/>
  <c r="X400" i="7"/>
  <c r="X399" i="7"/>
  <c r="X398" i="7"/>
  <c r="X397" i="7"/>
  <c r="X396" i="7"/>
  <c r="X395" i="7"/>
  <c r="X394" i="7"/>
  <c r="X393" i="7"/>
  <c r="X392" i="7"/>
  <c r="X391" i="7"/>
  <c r="X390" i="7"/>
  <c r="X389" i="7"/>
  <c r="X388" i="7"/>
  <c r="X387" i="7"/>
  <c r="X386" i="7"/>
  <c r="X385" i="7"/>
  <c r="X384" i="7"/>
  <c r="X383" i="7"/>
  <c r="X382" i="7"/>
  <c r="X381" i="7"/>
  <c r="X380" i="7"/>
  <c r="X379" i="7"/>
  <c r="X378" i="7"/>
  <c r="X377" i="7"/>
  <c r="X376" i="7"/>
  <c r="X375" i="7"/>
  <c r="X374" i="7"/>
  <c r="X373" i="7"/>
  <c r="X372" i="7"/>
  <c r="X371" i="7"/>
  <c r="X370" i="7"/>
  <c r="X369" i="7"/>
  <c r="X368" i="7"/>
  <c r="X367" i="7"/>
  <c r="X366" i="7"/>
  <c r="X365" i="7"/>
  <c r="X364" i="7"/>
  <c r="X363" i="7"/>
  <c r="X362" i="7"/>
  <c r="X361" i="7"/>
  <c r="X360" i="7"/>
  <c r="X359" i="7"/>
  <c r="X358" i="7"/>
  <c r="X357" i="7"/>
  <c r="X356" i="7"/>
  <c r="X355" i="7"/>
  <c r="X354" i="7"/>
  <c r="X353" i="7"/>
  <c r="X352" i="7"/>
  <c r="X351" i="7"/>
  <c r="X350" i="7"/>
  <c r="X349" i="7"/>
  <c r="X348" i="7"/>
  <c r="X347" i="7"/>
  <c r="X346" i="7"/>
  <c r="X345" i="7"/>
  <c r="X344" i="7"/>
  <c r="X343" i="7"/>
  <c r="X342" i="7"/>
  <c r="X341" i="7"/>
  <c r="X340" i="7"/>
  <c r="X339" i="7"/>
  <c r="X338" i="7"/>
  <c r="X337" i="7"/>
  <c r="X336" i="7"/>
  <c r="X335" i="7"/>
  <c r="X334" i="7"/>
  <c r="X333" i="7"/>
  <c r="X332" i="7"/>
  <c r="X331" i="7"/>
  <c r="X330" i="7"/>
  <c r="X329" i="7"/>
  <c r="X328" i="7"/>
  <c r="X327" i="7"/>
  <c r="X326" i="7"/>
  <c r="X325" i="7"/>
  <c r="X324" i="7"/>
  <c r="X323" i="7"/>
  <c r="X322" i="7"/>
  <c r="X321" i="7"/>
  <c r="X320" i="7"/>
  <c r="X319" i="7"/>
  <c r="X318" i="7"/>
  <c r="X317" i="7"/>
  <c r="X316" i="7"/>
  <c r="X315" i="7"/>
  <c r="X314" i="7"/>
  <c r="X313" i="7"/>
  <c r="X312" i="7"/>
  <c r="X311" i="7"/>
  <c r="X310" i="7"/>
  <c r="X309" i="7"/>
  <c r="X308" i="7"/>
  <c r="X307" i="7"/>
  <c r="X306" i="7"/>
  <c r="X305" i="7"/>
  <c r="X304" i="7"/>
  <c r="X303" i="7"/>
  <c r="X302" i="7"/>
  <c r="X301" i="7"/>
  <c r="X300" i="7"/>
  <c r="X299" i="7"/>
  <c r="X298" i="7"/>
  <c r="X297" i="7"/>
  <c r="X296" i="7"/>
  <c r="X295" i="7"/>
  <c r="X294" i="7"/>
  <c r="X293" i="7"/>
  <c r="X292" i="7"/>
  <c r="X291" i="7"/>
  <c r="X290" i="7"/>
  <c r="X289" i="7"/>
  <c r="X288" i="7"/>
  <c r="X287" i="7"/>
  <c r="X286" i="7"/>
  <c r="X285" i="7"/>
  <c r="X284" i="7"/>
  <c r="X283" i="7"/>
  <c r="X282" i="7"/>
  <c r="X281" i="7"/>
  <c r="X280" i="7"/>
  <c r="X279" i="7"/>
  <c r="X278" i="7"/>
  <c r="X277" i="7"/>
  <c r="X276" i="7"/>
  <c r="X275" i="7"/>
  <c r="X274" i="7"/>
  <c r="X273" i="7"/>
  <c r="X272" i="7"/>
  <c r="X271" i="7"/>
  <c r="X270" i="7"/>
  <c r="X269" i="7"/>
  <c r="X268" i="7"/>
  <c r="X267" i="7"/>
  <c r="X266" i="7"/>
  <c r="X265" i="7"/>
  <c r="X264" i="7"/>
  <c r="X263" i="7"/>
  <c r="X262" i="7"/>
  <c r="X261" i="7"/>
  <c r="X260" i="7"/>
  <c r="X259" i="7"/>
  <c r="X258" i="7"/>
  <c r="X257" i="7"/>
  <c r="X256" i="7"/>
  <c r="X255" i="7"/>
  <c r="X254" i="7"/>
  <c r="X253" i="7"/>
  <c r="X252" i="7"/>
  <c r="X251" i="7"/>
  <c r="X250" i="7"/>
  <c r="X249" i="7"/>
  <c r="X248" i="7"/>
  <c r="X247" i="7"/>
  <c r="X246" i="7"/>
  <c r="X245" i="7"/>
  <c r="X244" i="7"/>
  <c r="X243" i="7"/>
  <c r="X242" i="7"/>
  <c r="X241" i="7"/>
  <c r="X240" i="7"/>
  <c r="X239" i="7"/>
  <c r="X238" i="7"/>
  <c r="X237" i="7"/>
  <c r="X236" i="7"/>
  <c r="X235" i="7"/>
  <c r="X234" i="7"/>
  <c r="X233" i="7"/>
  <c r="X232" i="7"/>
  <c r="X231" i="7"/>
  <c r="X230" i="7"/>
  <c r="X229" i="7"/>
  <c r="X228" i="7"/>
  <c r="X227" i="7"/>
  <c r="X226" i="7"/>
  <c r="X225" i="7"/>
  <c r="X224" i="7"/>
  <c r="X223" i="7"/>
  <c r="X222" i="7"/>
  <c r="X221" i="7"/>
  <c r="X220" i="7"/>
  <c r="X219" i="7"/>
  <c r="X218" i="7"/>
  <c r="X217" i="7"/>
  <c r="X216" i="7"/>
  <c r="X215" i="7"/>
  <c r="X214" i="7"/>
  <c r="X213" i="7"/>
  <c r="X212" i="7"/>
  <c r="X211" i="7"/>
  <c r="X210" i="7"/>
  <c r="X209" i="7"/>
  <c r="X208" i="7"/>
  <c r="X207" i="7"/>
  <c r="X206" i="7"/>
  <c r="X205" i="7"/>
  <c r="X204" i="7"/>
  <c r="X203" i="7"/>
  <c r="X202" i="7"/>
  <c r="X201" i="7"/>
  <c r="X200" i="7"/>
  <c r="X199" i="7"/>
  <c r="X198" i="7"/>
  <c r="X197" i="7"/>
  <c r="X196" i="7"/>
  <c r="X195" i="7"/>
  <c r="X194" i="7"/>
  <c r="X193" i="7"/>
  <c r="X192" i="7"/>
  <c r="X191" i="7"/>
  <c r="X190" i="7"/>
  <c r="X189" i="7"/>
  <c r="X188" i="7"/>
  <c r="X187" i="7"/>
  <c r="X186" i="7"/>
  <c r="X185" i="7"/>
  <c r="X184" i="7"/>
  <c r="X183" i="7"/>
  <c r="X182" i="7"/>
  <c r="X181" i="7"/>
  <c r="X180" i="7"/>
  <c r="X179" i="7"/>
  <c r="X178" i="7"/>
  <c r="X177" i="7"/>
  <c r="X176" i="7"/>
  <c r="X175" i="7"/>
  <c r="X174" i="7"/>
  <c r="X173" i="7"/>
  <c r="X172" i="7"/>
  <c r="X171" i="7"/>
  <c r="X170" i="7"/>
  <c r="X169" i="7"/>
  <c r="X168" i="7"/>
  <c r="X167" i="7"/>
  <c r="X166" i="7"/>
  <c r="X165" i="7"/>
  <c r="X164" i="7"/>
  <c r="X163" i="7"/>
  <c r="X162" i="7"/>
  <c r="X161" i="7"/>
  <c r="X160" i="7"/>
  <c r="X159" i="7"/>
  <c r="X158" i="7"/>
  <c r="X157" i="7"/>
  <c r="X156" i="7"/>
  <c r="X155" i="7"/>
  <c r="X154" i="7"/>
  <c r="X153" i="7"/>
  <c r="X152" i="7"/>
  <c r="X151" i="7"/>
  <c r="X150" i="7"/>
  <c r="X149" i="7"/>
  <c r="X148" i="7"/>
  <c r="X147" i="7"/>
  <c r="X146" i="7"/>
  <c r="X145" i="7"/>
  <c r="X144" i="7"/>
  <c r="X143" i="7"/>
  <c r="X142" i="7"/>
  <c r="X141" i="7"/>
  <c r="X140" i="7"/>
  <c r="X139" i="7"/>
  <c r="X138" i="7"/>
  <c r="X137" i="7"/>
  <c r="X136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11" i="7"/>
  <c r="X110" i="7"/>
  <c r="X109" i="7"/>
  <c r="X108" i="7"/>
  <c r="X107" i="7"/>
  <c r="X106" i="7"/>
  <c r="X105" i="7"/>
  <c r="X104" i="7"/>
  <c r="X103" i="7"/>
  <c r="X102" i="7"/>
  <c r="X101" i="7"/>
  <c r="X100" i="7"/>
  <c r="X99" i="7"/>
  <c r="X98" i="7"/>
  <c r="X97" i="7"/>
  <c r="X96" i="7"/>
  <c r="X95" i="7"/>
  <c r="X94" i="7"/>
  <c r="X93" i="7"/>
  <c r="X92" i="7"/>
  <c r="X91" i="7"/>
  <c r="X90" i="7"/>
  <c r="X89" i="7"/>
  <c r="X88" i="7"/>
  <c r="X87" i="7"/>
  <c r="X86" i="7"/>
  <c r="X85" i="7"/>
  <c r="X84" i="7"/>
  <c r="X83" i="7"/>
  <c r="X82" i="7"/>
  <c r="X81" i="7"/>
  <c r="X80" i="7"/>
  <c r="X79" i="7"/>
  <c r="X78" i="7"/>
  <c r="X77" i="7"/>
  <c r="X76" i="7"/>
  <c r="X75" i="7"/>
  <c r="X74" i="7"/>
  <c r="X73" i="7"/>
  <c r="X72" i="7"/>
  <c r="X71" i="7"/>
  <c r="X70" i="7"/>
  <c r="X69" i="7"/>
  <c r="X68" i="7"/>
  <c r="X67" i="7"/>
  <c r="X66" i="7"/>
  <c r="X65" i="7"/>
  <c r="X64" i="7"/>
  <c r="X63" i="7"/>
  <c r="X62" i="7"/>
  <c r="X61" i="7"/>
  <c r="X60" i="7"/>
  <c r="X59" i="7"/>
  <c r="X58" i="7"/>
  <c r="X57" i="7"/>
  <c r="X56" i="7"/>
  <c r="X55" i="7"/>
  <c r="X54" i="7"/>
  <c r="X53" i="7"/>
  <c r="X52" i="7"/>
  <c r="X51" i="7"/>
  <c r="X50" i="7"/>
  <c r="X49" i="7"/>
  <c r="X48" i="7"/>
  <c r="X47" i="7"/>
  <c r="X46" i="7"/>
  <c r="X45" i="7"/>
  <c r="X44" i="7"/>
  <c r="X43" i="7"/>
  <c r="X42" i="7"/>
  <c r="X41" i="7"/>
  <c r="X40" i="7"/>
  <c r="X39" i="7"/>
  <c r="X38" i="7"/>
  <c r="X37" i="7"/>
  <c r="X36" i="7"/>
  <c r="X35" i="7"/>
  <c r="X34" i="7"/>
  <c r="X33" i="7"/>
  <c r="X32" i="7"/>
  <c r="X31" i="7"/>
  <c r="X30" i="7"/>
  <c r="X29" i="7"/>
  <c r="X28" i="7"/>
  <c r="X27" i="7"/>
  <c r="X26" i="7"/>
  <c r="X25" i="7"/>
  <c r="X24" i="7"/>
  <c r="X23" i="7"/>
  <c r="X22" i="7"/>
  <c r="X21" i="7"/>
  <c r="X20" i="7"/>
  <c r="X19" i="7"/>
  <c r="X18" i="7"/>
  <c r="X17" i="7"/>
  <c r="X16" i="7"/>
  <c r="X15" i="7"/>
  <c r="X14" i="7"/>
  <c r="X13" i="7"/>
  <c r="X445" i="15"/>
  <c r="X444" i="15"/>
  <c r="X443" i="15"/>
  <c r="X442" i="15"/>
  <c r="X441" i="15"/>
  <c r="X440" i="15"/>
  <c r="X439" i="15"/>
  <c r="X438" i="15"/>
  <c r="X437" i="15"/>
  <c r="X436" i="15"/>
  <c r="X435" i="15"/>
  <c r="X434" i="15"/>
  <c r="X433" i="15"/>
  <c r="X432" i="15"/>
  <c r="X431" i="15"/>
  <c r="X430" i="15"/>
  <c r="X429" i="15"/>
  <c r="X428" i="15"/>
  <c r="X427" i="15"/>
  <c r="X426" i="15"/>
  <c r="X425" i="15"/>
  <c r="X424" i="15"/>
  <c r="X423" i="15"/>
  <c r="X422" i="15"/>
  <c r="X421" i="15"/>
  <c r="X420" i="15"/>
  <c r="X419" i="15"/>
  <c r="X418" i="15"/>
  <c r="X417" i="15"/>
  <c r="X416" i="15"/>
  <c r="X415" i="15"/>
  <c r="X414" i="15"/>
  <c r="X413" i="15"/>
  <c r="X412" i="15"/>
  <c r="X411" i="15"/>
  <c r="X410" i="15"/>
  <c r="X409" i="15"/>
  <c r="X408" i="15"/>
  <c r="X407" i="15"/>
  <c r="X406" i="15"/>
  <c r="X405" i="15"/>
  <c r="X404" i="15"/>
  <c r="X403" i="15"/>
  <c r="X402" i="15"/>
  <c r="X401" i="15"/>
  <c r="X400" i="15"/>
  <c r="X399" i="15"/>
  <c r="X398" i="15"/>
  <c r="X397" i="15"/>
  <c r="X396" i="15"/>
  <c r="X395" i="15"/>
  <c r="X394" i="15"/>
  <c r="X393" i="15"/>
  <c r="X392" i="15"/>
  <c r="X391" i="15"/>
  <c r="X390" i="15"/>
  <c r="X389" i="15"/>
  <c r="X388" i="15"/>
  <c r="X387" i="15"/>
  <c r="X386" i="15"/>
  <c r="X385" i="15"/>
  <c r="X384" i="15"/>
  <c r="X383" i="15"/>
  <c r="X382" i="15"/>
  <c r="X381" i="15"/>
  <c r="X380" i="15"/>
  <c r="X379" i="15"/>
  <c r="X378" i="15"/>
  <c r="X377" i="15"/>
  <c r="X376" i="15"/>
  <c r="X375" i="15"/>
  <c r="X374" i="15"/>
  <c r="X373" i="15"/>
  <c r="X372" i="15"/>
  <c r="X371" i="15"/>
  <c r="X370" i="15"/>
  <c r="X369" i="15"/>
  <c r="X368" i="15"/>
  <c r="X367" i="15"/>
  <c r="X366" i="15"/>
  <c r="X365" i="15"/>
  <c r="X364" i="15"/>
  <c r="X363" i="15"/>
  <c r="X362" i="15"/>
  <c r="X361" i="15"/>
  <c r="X360" i="15"/>
  <c r="X359" i="15"/>
  <c r="X358" i="15"/>
  <c r="X357" i="15"/>
  <c r="X356" i="15"/>
  <c r="X355" i="15"/>
  <c r="X354" i="15"/>
  <c r="X353" i="15"/>
  <c r="X352" i="15"/>
  <c r="X351" i="15"/>
  <c r="X350" i="15"/>
  <c r="X349" i="15"/>
  <c r="X348" i="15"/>
  <c r="X347" i="15"/>
  <c r="X346" i="15"/>
  <c r="X345" i="15"/>
  <c r="X344" i="15"/>
  <c r="X343" i="15"/>
  <c r="X342" i="15"/>
  <c r="X341" i="15"/>
  <c r="X340" i="15"/>
  <c r="X339" i="15"/>
  <c r="X338" i="15"/>
  <c r="X337" i="15"/>
  <c r="X336" i="15"/>
  <c r="X335" i="15"/>
  <c r="X334" i="15"/>
  <c r="X333" i="15"/>
  <c r="X332" i="15"/>
  <c r="X331" i="15"/>
  <c r="X330" i="15"/>
  <c r="X329" i="15"/>
  <c r="X328" i="15"/>
  <c r="X327" i="15"/>
  <c r="X326" i="15"/>
  <c r="X325" i="15"/>
  <c r="X324" i="15"/>
  <c r="X323" i="15"/>
  <c r="X322" i="15"/>
  <c r="X321" i="15"/>
  <c r="X320" i="15"/>
  <c r="X319" i="15"/>
  <c r="X318" i="15"/>
  <c r="X317" i="15"/>
  <c r="X316" i="15"/>
  <c r="X315" i="15"/>
  <c r="X314" i="15"/>
  <c r="X313" i="15"/>
  <c r="X312" i="15"/>
  <c r="X311" i="15"/>
  <c r="X310" i="15"/>
  <c r="X309" i="15"/>
  <c r="X308" i="15"/>
  <c r="X307" i="15"/>
  <c r="X306" i="15"/>
  <c r="X305" i="15"/>
  <c r="X304" i="15"/>
  <c r="X303" i="15"/>
  <c r="X302" i="15"/>
  <c r="X301" i="15"/>
  <c r="X300" i="15"/>
  <c r="X299" i="15"/>
  <c r="X298" i="15"/>
  <c r="X297" i="15"/>
  <c r="X296" i="15"/>
  <c r="X295" i="15"/>
  <c r="X294" i="15"/>
  <c r="X293" i="15"/>
  <c r="X292" i="15"/>
  <c r="X291" i="15"/>
  <c r="X290" i="15"/>
  <c r="X289" i="15"/>
  <c r="X288" i="15"/>
  <c r="X287" i="15"/>
  <c r="X286" i="15"/>
  <c r="X285" i="15"/>
  <c r="X284" i="15"/>
  <c r="X283" i="15"/>
  <c r="X282" i="15"/>
  <c r="X281" i="15"/>
  <c r="X280" i="15"/>
  <c r="X279" i="15"/>
  <c r="X278" i="15"/>
  <c r="X277" i="15"/>
  <c r="X276" i="15"/>
  <c r="X275" i="15"/>
  <c r="X274" i="15"/>
  <c r="X273" i="15"/>
  <c r="X272" i="15"/>
  <c r="X271" i="15"/>
  <c r="X270" i="15"/>
  <c r="X269" i="15"/>
  <c r="X268" i="15"/>
  <c r="X267" i="15"/>
  <c r="X266" i="15"/>
  <c r="X265" i="15"/>
  <c r="X264" i="15"/>
  <c r="X263" i="15"/>
  <c r="X262" i="15"/>
  <c r="X261" i="15"/>
  <c r="X260" i="15"/>
  <c r="X259" i="15"/>
  <c r="X258" i="15"/>
  <c r="X257" i="15"/>
  <c r="X256" i="15"/>
  <c r="X255" i="15"/>
  <c r="X254" i="15"/>
  <c r="X253" i="15"/>
  <c r="X252" i="15"/>
  <c r="X251" i="15"/>
  <c r="X250" i="15"/>
  <c r="X249" i="15"/>
  <c r="X248" i="15"/>
  <c r="X247" i="15"/>
  <c r="X246" i="15"/>
  <c r="X245" i="15"/>
  <c r="X244" i="15"/>
  <c r="X243" i="15"/>
  <c r="X242" i="15"/>
  <c r="X241" i="15"/>
  <c r="X240" i="15"/>
  <c r="X239" i="15"/>
  <c r="X238" i="15"/>
  <c r="X237" i="15"/>
  <c r="X236" i="15"/>
  <c r="X235" i="15"/>
  <c r="X234" i="15"/>
  <c r="X233" i="15"/>
  <c r="X232" i="15"/>
  <c r="X231" i="15"/>
  <c r="X230" i="15"/>
  <c r="X229" i="15"/>
  <c r="X228" i="15"/>
  <c r="X227" i="15"/>
  <c r="X226" i="15"/>
  <c r="X225" i="15"/>
  <c r="X224" i="15"/>
  <c r="X223" i="15"/>
  <c r="X222" i="15"/>
  <c r="X221" i="15"/>
  <c r="X220" i="15"/>
  <c r="X219" i="15"/>
  <c r="X218" i="15"/>
  <c r="X217" i="15"/>
  <c r="X216" i="15"/>
  <c r="X215" i="15"/>
  <c r="X214" i="15"/>
  <c r="X213" i="15"/>
  <c r="X212" i="15"/>
  <c r="X211" i="15"/>
  <c r="X210" i="15"/>
  <c r="X209" i="15"/>
  <c r="X208" i="15"/>
  <c r="X207" i="15"/>
  <c r="X206" i="15"/>
  <c r="X205" i="15"/>
  <c r="X204" i="15"/>
  <c r="X203" i="15"/>
  <c r="X202" i="15"/>
  <c r="X201" i="15"/>
  <c r="X200" i="15"/>
  <c r="X199" i="15"/>
  <c r="X198" i="15"/>
  <c r="X197" i="15"/>
  <c r="X196" i="15"/>
  <c r="X195" i="15"/>
  <c r="X194" i="15"/>
  <c r="X193" i="15"/>
  <c r="X192" i="15"/>
  <c r="X191" i="15"/>
  <c r="X190" i="15"/>
  <c r="X189" i="15"/>
  <c r="X188" i="15"/>
  <c r="X187" i="15"/>
  <c r="X186" i="15"/>
  <c r="X185" i="15"/>
  <c r="X184" i="15"/>
  <c r="X183" i="15"/>
  <c r="X182" i="15"/>
  <c r="X181" i="15"/>
  <c r="X180" i="15"/>
  <c r="X179" i="15"/>
  <c r="X178" i="15"/>
  <c r="X177" i="15"/>
  <c r="X176" i="15"/>
  <c r="X175" i="15"/>
  <c r="X174" i="15"/>
  <c r="X173" i="15"/>
  <c r="X172" i="15"/>
  <c r="X171" i="15"/>
  <c r="X170" i="15"/>
  <c r="X169" i="15"/>
  <c r="X168" i="15"/>
  <c r="X167" i="15"/>
  <c r="X166" i="15"/>
  <c r="X165" i="15"/>
  <c r="X164" i="15"/>
  <c r="X163" i="15"/>
  <c r="X162" i="15"/>
  <c r="X161" i="15"/>
  <c r="X160" i="15"/>
  <c r="X159" i="15"/>
  <c r="X158" i="15"/>
  <c r="X157" i="15"/>
  <c r="X156" i="15"/>
  <c r="X155" i="15"/>
  <c r="X154" i="15"/>
  <c r="X153" i="15"/>
  <c r="X152" i="15"/>
  <c r="X151" i="15"/>
  <c r="X150" i="15"/>
  <c r="X149" i="15"/>
  <c r="X148" i="15"/>
  <c r="X147" i="15"/>
  <c r="X146" i="15"/>
  <c r="X145" i="15"/>
  <c r="X144" i="15"/>
  <c r="X143" i="15"/>
  <c r="X142" i="15"/>
  <c r="X141" i="15"/>
  <c r="X140" i="15"/>
  <c r="X139" i="15"/>
  <c r="X138" i="15"/>
  <c r="X137" i="15"/>
  <c r="X136" i="15"/>
  <c r="X135" i="15"/>
  <c r="X134" i="15"/>
  <c r="X133" i="15"/>
  <c r="X132" i="15"/>
  <c r="X131" i="15"/>
  <c r="X130" i="15"/>
  <c r="X129" i="15"/>
  <c r="X128" i="15"/>
  <c r="X127" i="15"/>
  <c r="X126" i="15"/>
  <c r="X125" i="15"/>
  <c r="X124" i="15"/>
  <c r="X123" i="15"/>
  <c r="X122" i="15"/>
  <c r="X121" i="15"/>
  <c r="X120" i="15"/>
  <c r="X119" i="15"/>
  <c r="X118" i="15"/>
  <c r="X117" i="15"/>
  <c r="X116" i="15"/>
  <c r="X115" i="15"/>
  <c r="X114" i="15"/>
  <c r="X113" i="15"/>
  <c r="X112" i="15"/>
  <c r="X111" i="15"/>
  <c r="X110" i="15"/>
  <c r="X109" i="15"/>
  <c r="X108" i="15"/>
  <c r="X107" i="15"/>
  <c r="X106" i="15"/>
  <c r="X105" i="15"/>
  <c r="X104" i="15"/>
  <c r="X103" i="15"/>
  <c r="X102" i="15"/>
  <c r="X101" i="15"/>
  <c r="X100" i="15"/>
  <c r="X99" i="15"/>
  <c r="X98" i="15"/>
  <c r="X97" i="15"/>
  <c r="X96" i="15"/>
  <c r="X95" i="15"/>
  <c r="X94" i="15"/>
  <c r="X93" i="15"/>
  <c r="X92" i="15"/>
  <c r="X91" i="15"/>
  <c r="X90" i="15"/>
  <c r="X89" i="15"/>
  <c r="X88" i="15"/>
  <c r="X87" i="15"/>
  <c r="X86" i="15"/>
  <c r="X85" i="15"/>
  <c r="X84" i="15"/>
  <c r="X83" i="15"/>
  <c r="X82" i="15"/>
  <c r="X81" i="15"/>
  <c r="X80" i="15"/>
  <c r="X79" i="15"/>
  <c r="X78" i="15"/>
  <c r="X77" i="15"/>
  <c r="X76" i="15"/>
  <c r="X75" i="15"/>
  <c r="X74" i="15"/>
  <c r="X73" i="15"/>
  <c r="X72" i="15"/>
  <c r="X71" i="15"/>
  <c r="X70" i="15"/>
  <c r="X69" i="15"/>
  <c r="X68" i="15"/>
  <c r="X67" i="15"/>
  <c r="X66" i="15"/>
  <c r="X65" i="15"/>
  <c r="X64" i="15"/>
  <c r="X63" i="15"/>
  <c r="X62" i="15"/>
  <c r="X61" i="15"/>
  <c r="X60" i="15"/>
  <c r="X59" i="15"/>
  <c r="X58" i="15"/>
  <c r="X57" i="15"/>
  <c r="X56" i="15"/>
  <c r="X55" i="15"/>
  <c r="X54" i="15"/>
  <c r="X53" i="15"/>
  <c r="X52" i="15"/>
  <c r="X51" i="15"/>
  <c r="X50" i="15"/>
  <c r="X49" i="15"/>
  <c r="X48" i="15"/>
  <c r="X47" i="15"/>
  <c r="X46" i="15"/>
  <c r="X45" i="15"/>
  <c r="X44" i="15"/>
  <c r="X43" i="15"/>
  <c r="X42" i="15"/>
  <c r="X41" i="15"/>
  <c r="X40" i="15"/>
  <c r="X39" i="15"/>
  <c r="X38" i="15"/>
  <c r="X37" i="15"/>
  <c r="X36" i="15"/>
  <c r="X35" i="15"/>
  <c r="X34" i="15"/>
  <c r="X33" i="15"/>
  <c r="X32" i="15"/>
  <c r="X31" i="15"/>
  <c r="X30" i="15"/>
  <c r="X29" i="15"/>
  <c r="X28" i="15"/>
  <c r="X27" i="15"/>
  <c r="X26" i="15"/>
  <c r="X25" i="15"/>
  <c r="X24" i="15"/>
  <c r="X23" i="15"/>
  <c r="X22" i="15"/>
  <c r="X21" i="15"/>
  <c r="X20" i="15"/>
  <c r="X19" i="15"/>
  <c r="X18" i="15"/>
  <c r="X17" i="15"/>
  <c r="X16" i="15"/>
  <c r="X15" i="15"/>
  <c r="X14" i="15"/>
  <c r="X13" i="15"/>
  <c r="X445" i="6"/>
  <c r="X444" i="6"/>
  <c r="X443" i="6"/>
  <c r="X442" i="6"/>
  <c r="X441" i="6"/>
  <c r="X440" i="6"/>
  <c r="X439" i="6"/>
  <c r="X438" i="6"/>
  <c r="X437" i="6"/>
  <c r="X436" i="6"/>
  <c r="X435" i="6"/>
  <c r="X434" i="6"/>
  <c r="X433" i="6"/>
  <c r="X432" i="6"/>
  <c r="X431" i="6"/>
  <c r="X430" i="6"/>
  <c r="X429" i="6"/>
  <c r="X428" i="6"/>
  <c r="X427" i="6"/>
  <c r="X426" i="6"/>
  <c r="X425" i="6"/>
  <c r="X424" i="6"/>
  <c r="X423" i="6"/>
  <c r="X422" i="6"/>
  <c r="X421" i="6"/>
  <c r="X420" i="6"/>
  <c r="X419" i="6"/>
  <c r="X418" i="6"/>
  <c r="X417" i="6"/>
  <c r="X416" i="6"/>
  <c r="X415" i="6"/>
  <c r="X414" i="6"/>
  <c r="X413" i="6"/>
  <c r="X412" i="6"/>
  <c r="X411" i="6"/>
  <c r="X410" i="6"/>
  <c r="X409" i="6"/>
  <c r="X408" i="6"/>
  <c r="X407" i="6"/>
  <c r="X406" i="6"/>
  <c r="X405" i="6"/>
  <c r="X404" i="6"/>
  <c r="X403" i="6"/>
  <c r="X402" i="6"/>
  <c r="X401" i="6"/>
  <c r="X400" i="6"/>
  <c r="X399" i="6"/>
  <c r="X398" i="6"/>
  <c r="X397" i="6"/>
  <c r="X396" i="6"/>
  <c r="X395" i="6"/>
  <c r="X394" i="6"/>
  <c r="X393" i="6"/>
  <c r="X392" i="6"/>
  <c r="X391" i="6"/>
  <c r="X390" i="6"/>
  <c r="X389" i="6"/>
  <c r="X388" i="6"/>
  <c r="X387" i="6"/>
  <c r="X386" i="6"/>
  <c r="X385" i="6"/>
  <c r="X384" i="6"/>
  <c r="X383" i="6"/>
  <c r="X382" i="6"/>
  <c r="X381" i="6"/>
  <c r="X380" i="6"/>
  <c r="X379" i="6"/>
  <c r="X378" i="6"/>
  <c r="X377" i="6"/>
  <c r="X376" i="6"/>
  <c r="X375" i="6"/>
  <c r="X374" i="6"/>
  <c r="X373" i="6"/>
  <c r="X372" i="6"/>
  <c r="X371" i="6"/>
  <c r="X370" i="6"/>
  <c r="X369" i="6"/>
  <c r="X368" i="6"/>
  <c r="X367" i="6"/>
  <c r="X366" i="6"/>
  <c r="X365" i="6"/>
  <c r="X364" i="6"/>
  <c r="X363" i="6"/>
  <c r="X362" i="6"/>
  <c r="X361" i="6"/>
  <c r="X360" i="6"/>
  <c r="X359" i="6"/>
  <c r="X358" i="6"/>
  <c r="X357" i="6"/>
  <c r="X356" i="6"/>
  <c r="X355" i="6"/>
  <c r="X354" i="6"/>
  <c r="X353" i="6"/>
  <c r="X352" i="6"/>
  <c r="X351" i="6"/>
  <c r="X350" i="6"/>
  <c r="X349" i="6"/>
  <c r="X348" i="6"/>
  <c r="X347" i="6"/>
  <c r="X346" i="6"/>
  <c r="X345" i="6"/>
  <c r="X344" i="6"/>
  <c r="X343" i="6"/>
  <c r="X342" i="6"/>
  <c r="X341" i="6"/>
  <c r="X340" i="6"/>
  <c r="X339" i="6"/>
  <c r="X338" i="6"/>
  <c r="X337" i="6"/>
  <c r="X336" i="6"/>
  <c r="X335" i="6"/>
  <c r="X334" i="6"/>
  <c r="X333" i="6"/>
  <c r="X332" i="6"/>
  <c r="X331" i="6"/>
  <c r="X330" i="6"/>
  <c r="X329" i="6"/>
  <c r="X328" i="6"/>
  <c r="X327" i="6"/>
  <c r="X326" i="6"/>
  <c r="X325" i="6"/>
  <c r="X324" i="6"/>
  <c r="X323" i="6"/>
  <c r="X322" i="6"/>
  <c r="X321" i="6"/>
  <c r="X320" i="6"/>
  <c r="X319" i="6"/>
  <c r="X318" i="6"/>
  <c r="X317" i="6"/>
  <c r="X316" i="6"/>
  <c r="X315" i="6"/>
  <c r="X314" i="6"/>
  <c r="X313" i="6"/>
  <c r="X312" i="6"/>
  <c r="X311" i="6"/>
  <c r="X310" i="6"/>
  <c r="X309" i="6"/>
  <c r="X308" i="6"/>
  <c r="X307" i="6"/>
  <c r="X306" i="6"/>
  <c r="X305" i="6"/>
  <c r="X304" i="6"/>
  <c r="X303" i="6"/>
  <c r="X302" i="6"/>
  <c r="X301" i="6"/>
  <c r="X300" i="6"/>
  <c r="X299" i="6"/>
  <c r="X298" i="6"/>
  <c r="X297" i="6"/>
  <c r="X296" i="6"/>
  <c r="X295" i="6"/>
  <c r="X294" i="6"/>
  <c r="X293" i="6"/>
  <c r="X292" i="6"/>
  <c r="X291" i="6"/>
  <c r="X290" i="6"/>
  <c r="X289" i="6"/>
  <c r="X288" i="6"/>
  <c r="X287" i="6"/>
  <c r="X286" i="6"/>
  <c r="X285" i="6"/>
  <c r="X284" i="6"/>
  <c r="X283" i="6"/>
  <c r="X282" i="6"/>
  <c r="X281" i="6"/>
  <c r="X280" i="6"/>
  <c r="X279" i="6"/>
  <c r="X278" i="6"/>
  <c r="X277" i="6"/>
  <c r="X276" i="6"/>
  <c r="X275" i="6"/>
  <c r="X274" i="6"/>
  <c r="X273" i="6"/>
  <c r="X272" i="6"/>
  <c r="X271" i="6"/>
  <c r="X270" i="6"/>
  <c r="X269" i="6"/>
  <c r="X268" i="6"/>
  <c r="X267" i="6"/>
  <c r="X266" i="6"/>
  <c r="X265" i="6"/>
  <c r="X264" i="6"/>
  <c r="X263" i="6"/>
  <c r="X262" i="6"/>
  <c r="X261" i="6"/>
  <c r="X260" i="6"/>
  <c r="X259" i="6"/>
  <c r="X258" i="6"/>
  <c r="X257" i="6"/>
  <c r="X256" i="6"/>
  <c r="X255" i="6"/>
  <c r="X254" i="6"/>
  <c r="X253" i="6"/>
  <c r="X252" i="6"/>
  <c r="X251" i="6"/>
  <c r="X250" i="6"/>
  <c r="X249" i="6"/>
  <c r="X248" i="6"/>
  <c r="X247" i="6"/>
  <c r="X246" i="6"/>
  <c r="X245" i="6"/>
  <c r="X244" i="6"/>
  <c r="X243" i="6"/>
  <c r="X242" i="6"/>
  <c r="X241" i="6"/>
  <c r="X240" i="6"/>
  <c r="X239" i="6"/>
  <c r="X238" i="6"/>
  <c r="X237" i="6"/>
  <c r="X236" i="6"/>
  <c r="X235" i="6"/>
  <c r="X234" i="6"/>
  <c r="X233" i="6"/>
  <c r="X232" i="6"/>
  <c r="X231" i="6"/>
  <c r="X230" i="6"/>
  <c r="X229" i="6"/>
  <c r="X228" i="6"/>
  <c r="X227" i="6"/>
  <c r="X226" i="6"/>
  <c r="X225" i="6"/>
  <c r="X224" i="6"/>
  <c r="X223" i="6"/>
  <c r="X222" i="6"/>
  <c r="X221" i="6"/>
  <c r="X220" i="6"/>
  <c r="X219" i="6"/>
  <c r="X218" i="6"/>
  <c r="X217" i="6"/>
  <c r="X216" i="6"/>
  <c r="X215" i="6"/>
  <c r="X214" i="6"/>
  <c r="X213" i="6"/>
  <c r="X212" i="6"/>
  <c r="X211" i="6"/>
  <c r="X210" i="6"/>
  <c r="X209" i="6"/>
  <c r="X208" i="6"/>
  <c r="X207" i="6"/>
  <c r="X206" i="6"/>
  <c r="X205" i="6"/>
  <c r="X204" i="6"/>
  <c r="X203" i="6"/>
  <c r="X202" i="6"/>
  <c r="X201" i="6"/>
  <c r="X200" i="6"/>
  <c r="X199" i="6"/>
  <c r="X198" i="6"/>
  <c r="X197" i="6"/>
  <c r="X196" i="6"/>
  <c r="X195" i="6"/>
  <c r="X194" i="6"/>
  <c r="X193" i="6"/>
  <c r="X192" i="6"/>
  <c r="X191" i="6"/>
  <c r="X190" i="6"/>
  <c r="X189" i="6"/>
  <c r="X188" i="6"/>
  <c r="X187" i="6"/>
  <c r="X186" i="6"/>
  <c r="X185" i="6"/>
  <c r="X184" i="6"/>
  <c r="X183" i="6"/>
  <c r="X182" i="6"/>
  <c r="X181" i="6"/>
  <c r="X180" i="6"/>
  <c r="X179" i="6"/>
  <c r="X178" i="6"/>
  <c r="X177" i="6"/>
  <c r="X176" i="6"/>
  <c r="X175" i="6"/>
  <c r="X174" i="6"/>
  <c r="X173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445" i="16"/>
  <c r="X444" i="16"/>
  <c r="X443" i="16"/>
  <c r="X442" i="16"/>
  <c r="X441" i="16"/>
  <c r="X440" i="16"/>
  <c r="X439" i="16"/>
  <c r="X438" i="16"/>
  <c r="X437" i="16"/>
  <c r="X436" i="16"/>
  <c r="X435" i="16"/>
  <c r="X434" i="16"/>
  <c r="X433" i="16"/>
  <c r="X432" i="16"/>
  <c r="X431" i="16"/>
  <c r="X430" i="16"/>
  <c r="X429" i="16"/>
  <c r="X428" i="16"/>
  <c r="X427" i="16"/>
  <c r="X426" i="16"/>
  <c r="X425" i="16"/>
  <c r="X424" i="16"/>
  <c r="X423" i="16"/>
  <c r="X422" i="16"/>
  <c r="X421" i="16"/>
  <c r="X420" i="16"/>
  <c r="X419" i="16"/>
  <c r="X418" i="16"/>
  <c r="X417" i="16"/>
  <c r="X416" i="16"/>
  <c r="X415" i="16"/>
  <c r="X414" i="16"/>
  <c r="X413" i="16"/>
  <c r="X412" i="16"/>
  <c r="X411" i="16"/>
  <c r="X410" i="16"/>
  <c r="X409" i="16"/>
  <c r="X408" i="16"/>
  <c r="X407" i="16"/>
  <c r="X406" i="16"/>
  <c r="X405" i="16"/>
  <c r="X404" i="16"/>
  <c r="X403" i="16"/>
  <c r="X402" i="16"/>
  <c r="X401" i="16"/>
  <c r="X400" i="16"/>
  <c r="X399" i="16"/>
  <c r="X398" i="16"/>
  <c r="X397" i="16"/>
  <c r="X396" i="16"/>
  <c r="X395" i="16"/>
  <c r="X394" i="16"/>
  <c r="X393" i="16"/>
  <c r="X392" i="16"/>
  <c r="X391" i="16"/>
  <c r="X390" i="16"/>
  <c r="X389" i="16"/>
  <c r="X388" i="16"/>
  <c r="X387" i="16"/>
  <c r="X386" i="16"/>
  <c r="X385" i="16"/>
  <c r="X384" i="16"/>
  <c r="X383" i="16"/>
  <c r="X382" i="16"/>
  <c r="X381" i="16"/>
  <c r="X380" i="16"/>
  <c r="X379" i="16"/>
  <c r="X378" i="16"/>
  <c r="X377" i="16"/>
  <c r="X376" i="16"/>
  <c r="X375" i="16"/>
  <c r="X374" i="16"/>
  <c r="X373" i="16"/>
  <c r="X372" i="16"/>
  <c r="X371" i="16"/>
  <c r="X370" i="16"/>
  <c r="X369" i="16"/>
  <c r="X368" i="16"/>
  <c r="X367" i="16"/>
  <c r="X366" i="16"/>
  <c r="X365" i="16"/>
  <c r="X364" i="16"/>
  <c r="X363" i="16"/>
  <c r="X362" i="16"/>
  <c r="X361" i="16"/>
  <c r="X360" i="16"/>
  <c r="X359" i="16"/>
  <c r="X358" i="16"/>
  <c r="X357" i="16"/>
  <c r="X356" i="16"/>
  <c r="X355" i="16"/>
  <c r="X354" i="16"/>
  <c r="X353" i="16"/>
  <c r="X352" i="16"/>
  <c r="X351" i="16"/>
  <c r="X350" i="16"/>
  <c r="X349" i="16"/>
  <c r="X348" i="16"/>
  <c r="X347" i="16"/>
  <c r="X346" i="16"/>
  <c r="X345" i="16"/>
  <c r="X344" i="16"/>
  <c r="X343" i="16"/>
  <c r="X342" i="16"/>
  <c r="X341" i="16"/>
  <c r="X340" i="16"/>
  <c r="X339" i="16"/>
  <c r="X338" i="16"/>
  <c r="X337" i="16"/>
  <c r="X336" i="16"/>
  <c r="X335" i="16"/>
  <c r="X334" i="16"/>
  <c r="X333" i="16"/>
  <c r="X332" i="16"/>
  <c r="X331" i="16"/>
  <c r="X330" i="16"/>
  <c r="X329" i="16"/>
  <c r="X328" i="16"/>
  <c r="X327" i="16"/>
  <c r="X326" i="16"/>
  <c r="X325" i="16"/>
  <c r="X324" i="16"/>
  <c r="X323" i="16"/>
  <c r="X322" i="16"/>
  <c r="X321" i="16"/>
  <c r="X320" i="16"/>
  <c r="X319" i="16"/>
  <c r="X318" i="16"/>
  <c r="X317" i="16"/>
  <c r="X316" i="16"/>
  <c r="X315" i="16"/>
  <c r="X314" i="16"/>
  <c r="X313" i="16"/>
  <c r="X312" i="16"/>
  <c r="X311" i="16"/>
  <c r="X310" i="16"/>
  <c r="X309" i="16"/>
  <c r="X308" i="16"/>
  <c r="X307" i="16"/>
  <c r="X306" i="16"/>
  <c r="X305" i="16"/>
  <c r="X304" i="16"/>
  <c r="X303" i="16"/>
  <c r="X302" i="16"/>
  <c r="X301" i="16"/>
  <c r="X300" i="16"/>
  <c r="X299" i="16"/>
  <c r="X298" i="16"/>
  <c r="X297" i="16"/>
  <c r="X296" i="16"/>
  <c r="X295" i="16"/>
  <c r="X294" i="16"/>
  <c r="X293" i="16"/>
  <c r="X292" i="16"/>
  <c r="X291" i="16"/>
  <c r="X290" i="16"/>
  <c r="X289" i="16"/>
  <c r="X288" i="16"/>
  <c r="X287" i="16"/>
  <c r="X286" i="16"/>
  <c r="X285" i="16"/>
  <c r="X284" i="16"/>
  <c r="X283" i="16"/>
  <c r="X282" i="16"/>
  <c r="X281" i="16"/>
  <c r="X280" i="16"/>
  <c r="X279" i="16"/>
  <c r="X278" i="16"/>
  <c r="X277" i="16"/>
  <c r="X276" i="16"/>
  <c r="X275" i="16"/>
  <c r="X274" i="16"/>
  <c r="X273" i="16"/>
  <c r="X272" i="16"/>
  <c r="X271" i="16"/>
  <c r="X270" i="16"/>
  <c r="X269" i="16"/>
  <c r="X268" i="16"/>
  <c r="X267" i="16"/>
  <c r="X266" i="16"/>
  <c r="X265" i="16"/>
  <c r="X264" i="16"/>
  <c r="X263" i="16"/>
  <c r="X262" i="16"/>
  <c r="X261" i="16"/>
  <c r="X260" i="16"/>
  <c r="X259" i="16"/>
  <c r="X258" i="16"/>
  <c r="X257" i="16"/>
  <c r="X256" i="16"/>
  <c r="X255" i="16"/>
  <c r="X254" i="16"/>
  <c r="X253" i="16"/>
  <c r="X252" i="16"/>
  <c r="X251" i="16"/>
  <c r="X250" i="16"/>
  <c r="X249" i="16"/>
  <c r="X248" i="16"/>
  <c r="X247" i="16"/>
  <c r="X246" i="16"/>
  <c r="X245" i="16"/>
  <c r="X244" i="16"/>
  <c r="X243" i="16"/>
  <c r="X242" i="16"/>
  <c r="X241" i="16"/>
  <c r="X240" i="16"/>
  <c r="X239" i="16"/>
  <c r="X238" i="16"/>
  <c r="X237" i="16"/>
  <c r="X236" i="16"/>
  <c r="X235" i="16"/>
  <c r="X234" i="16"/>
  <c r="X233" i="16"/>
  <c r="X232" i="16"/>
  <c r="X231" i="16"/>
  <c r="X230" i="16"/>
  <c r="X229" i="16"/>
  <c r="X228" i="16"/>
  <c r="X227" i="16"/>
  <c r="X226" i="16"/>
  <c r="X225" i="16"/>
  <c r="X224" i="16"/>
  <c r="X223" i="16"/>
  <c r="X222" i="16"/>
  <c r="X221" i="16"/>
  <c r="X220" i="16"/>
  <c r="X219" i="16"/>
  <c r="X218" i="16"/>
  <c r="X217" i="16"/>
  <c r="X216" i="16"/>
  <c r="X215" i="16"/>
  <c r="X214" i="16"/>
  <c r="X213" i="16"/>
  <c r="X212" i="16"/>
  <c r="X211" i="16"/>
  <c r="X210" i="16"/>
  <c r="X209" i="16"/>
  <c r="X208" i="16"/>
  <c r="X207" i="16"/>
  <c r="X206" i="16"/>
  <c r="X205" i="16"/>
  <c r="X204" i="16"/>
  <c r="X203" i="16"/>
  <c r="X202" i="16"/>
  <c r="X201" i="16"/>
  <c r="X200" i="16"/>
  <c r="X199" i="16"/>
  <c r="X198" i="16"/>
  <c r="X197" i="16"/>
  <c r="X196" i="16"/>
  <c r="X195" i="16"/>
  <c r="X194" i="16"/>
  <c r="X193" i="16"/>
  <c r="X192" i="16"/>
  <c r="X191" i="16"/>
  <c r="X190" i="16"/>
  <c r="X189" i="16"/>
  <c r="X188" i="16"/>
  <c r="X187" i="16"/>
  <c r="X186" i="16"/>
  <c r="X185" i="16"/>
  <c r="X184" i="16"/>
  <c r="X183" i="16"/>
  <c r="X182" i="16"/>
  <c r="X181" i="16"/>
  <c r="X180" i="16"/>
  <c r="X179" i="16"/>
  <c r="X178" i="16"/>
  <c r="X177" i="16"/>
  <c r="X176" i="16"/>
  <c r="X175" i="16"/>
  <c r="X174" i="16"/>
  <c r="X173" i="16"/>
  <c r="X172" i="16"/>
  <c r="X171" i="16"/>
  <c r="X170" i="16"/>
  <c r="X169" i="16"/>
  <c r="X168" i="16"/>
  <c r="X167" i="16"/>
  <c r="X166" i="16"/>
  <c r="X165" i="16"/>
  <c r="X164" i="16"/>
  <c r="X163" i="16"/>
  <c r="X162" i="16"/>
  <c r="X161" i="16"/>
  <c r="X160" i="16"/>
  <c r="X159" i="16"/>
  <c r="X158" i="16"/>
  <c r="X157" i="16"/>
  <c r="X156" i="16"/>
  <c r="X155" i="16"/>
  <c r="X154" i="16"/>
  <c r="X153" i="16"/>
  <c r="X152" i="16"/>
  <c r="X151" i="16"/>
  <c r="X150" i="16"/>
  <c r="X149" i="16"/>
  <c r="X148" i="16"/>
  <c r="X147" i="16"/>
  <c r="X146" i="16"/>
  <c r="X145" i="16"/>
  <c r="X144" i="16"/>
  <c r="X143" i="16"/>
  <c r="X142" i="16"/>
  <c r="X141" i="16"/>
  <c r="X140" i="16"/>
  <c r="X139" i="16"/>
  <c r="X138" i="16"/>
  <c r="X137" i="16"/>
  <c r="X136" i="16"/>
  <c r="X135" i="16"/>
  <c r="X134" i="16"/>
  <c r="X133" i="16"/>
  <c r="X132" i="16"/>
  <c r="X131" i="16"/>
  <c r="X130" i="16"/>
  <c r="X129" i="16"/>
  <c r="X128" i="16"/>
  <c r="X127" i="16"/>
  <c r="X126" i="16"/>
  <c r="X125" i="16"/>
  <c r="X124" i="16"/>
  <c r="X123" i="16"/>
  <c r="X122" i="16"/>
  <c r="X121" i="16"/>
  <c r="X120" i="16"/>
  <c r="X119" i="16"/>
  <c r="X118" i="16"/>
  <c r="X117" i="16"/>
  <c r="X116" i="16"/>
  <c r="X115" i="16"/>
  <c r="X114" i="16"/>
  <c r="X113" i="16"/>
  <c r="X112" i="16"/>
  <c r="X111" i="16"/>
  <c r="X110" i="16"/>
  <c r="X109" i="16"/>
  <c r="X108" i="16"/>
  <c r="X107" i="16"/>
  <c r="X106" i="16"/>
  <c r="X105" i="16"/>
  <c r="X104" i="16"/>
  <c r="X103" i="16"/>
  <c r="X102" i="16"/>
  <c r="X101" i="16"/>
  <c r="X100" i="16"/>
  <c r="X99" i="16"/>
  <c r="X98" i="16"/>
  <c r="X97" i="16"/>
  <c r="X96" i="16"/>
  <c r="X95" i="16"/>
  <c r="X94" i="16"/>
  <c r="X93" i="16"/>
  <c r="X92" i="16"/>
  <c r="X91" i="16"/>
  <c r="X90" i="16"/>
  <c r="X89" i="16"/>
  <c r="X88" i="16"/>
  <c r="X87" i="16"/>
  <c r="X86" i="16"/>
  <c r="X85" i="16"/>
  <c r="X84" i="16"/>
  <c r="X83" i="16"/>
  <c r="X82" i="16"/>
  <c r="X81" i="16"/>
  <c r="X80" i="16"/>
  <c r="X79" i="16"/>
  <c r="X78" i="16"/>
  <c r="X77" i="16"/>
  <c r="X76" i="16"/>
  <c r="X75" i="16"/>
  <c r="X74" i="16"/>
  <c r="X73" i="16"/>
  <c r="X72" i="16"/>
  <c r="X71" i="16"/>
  <c r="X70" i="16"/>
  <c r="X69" i="16"/>
  <c r="X68" i="16"/>
  <c r="X67" i="16"/>
  <c r="X66" i="16"/>
  <c r="X65" i="16"/>
  <c r="X64" i="16"/>
  <c r="X63" i="16"/>
  <c r="X62" i="16"/>
  <c r="X61" i="16"/>
  <c r="X60" i="16"/>
  <c r="X59" i="16"/>
  <c r="X58" i="16"/>
  <c r="X57" i="16"/>
  <c r="X56" i="16"/>
  <c r="X55" i="16"/>
  <c r="X54" i="16"/>
  <c r="X53" i="16"/>
  <c r="X52" i="16"/>
  <c r="X51" i="16"/>
  <c r="X50" i="16"/>
  <c r="X49" i="16"/>
  <c r="X48" i="16"/>
  <c r="X47" i="16"/>
  <c r="X46" i="16"/>
  <c r="X45" i="16"/>
  <c r="X44" i="16"/>
  <c r="X43" i="16"/>
  <c r="X42" i="16"/>
  <c r="X41" i="16"/>
  <c r="X40" i="16"/>
  <c r="X39" i="16"/>
  <c r="X38" i="16"/>
  <c r="X37" i="16"/>
  <c r="X36" i="16"/>
  <c r="X35" i="16"/>
  <c r="X34" i="16"/>
  <c r="X33" i="16"/>
  <c r="X32" i="16"/>
  <c r="X31" i="16"/>
  <c r="X30" i="16"/>
  <c r="X29" i="16"/>
  <c r="X28" i="16"/>
  <c r="X27" i="16"/>
  <c r="X26" i="16"/>
  <c r="X25" i="16"/>
  <c r="X24" i="16"/>
  <c r="X23" i="16"/>
  <c r="X22" i="16"/>
  <c r="X21" i="16"/>
  <c r="X20" i="16"/>
  <c r="X19" i="16"/>
  <c r="X18" i="16"/>
  <c r="X17" i="16"/>
  <c r="X16" i="16"/>
  <c r="X15" i="16"/>
  <c r="X14" i="16"/>
  <c r="X13" i="16"/>
  <c r="X445" i="5"/>
  <c r="X444" i="5"/>
  <c r="X443" i="5"/>
  <c r="X442" i="5"/>
  <c r="X441" i="5"/>
  <c r="X440" i="5"/>
  <c r="X439" i="5"/>
  <c r="X438" i="5"/>
  <c r="X437" i="5"/>
  <c r="X436" i="5"/>
  <c r="X435" i="5"/>
  <c r="X434" i="5"/>
  <c r="X433" i="5"/>
  <c r="X432" i="5"/>
  <c r="X431" i="5"/>
  <c r="X430" i="5"/>
  <c r="X429" i="5"/>
  <c r="X428" i="5"/>
  <c r="X427" i="5"/>
  <c r="X426" i="5"/>
  <c r="X425" i="5"/>
  <c r="X424" i="5"/>
  <c r="X423" i="5"/>
  <c r="X422" i="5"/>
  <c r="X421" i="5"/>
  <c r="X420" i="5"/>
  <c r="X419" i="5"/>
  <c r="X418" i="5"/>
  <c r="X417" i="5"/>
  <c r="X416" i="5"/>
  <c r="X415" i="5"/>
  <c r="X414" i="5"/>
  <c r="X413" i="5"/>
  <c r="X412" i="5"/>
  <c r="X411" i="5"/>
  <c r="X410" i="5"/>
  <c r="X409" i="5"/>
  <c r="X408" i="5"/>
  <c r="X407" i="5"/>
  <c r="X406" i="5"/>
  <c r="X405" i="5"/>
  <c r="X404" i="5"/>
  <c r="X403" i="5"/>
  <c r="X402" i="5"/>
  <c r="X401" i="5"/>
  <c r="X400" i="5"/>
  <c r="X399" i="5"/>
  <c r="X398" i="5"/>
  <c r="X397" i="5"/>
  <c r="X396" i="5"/>
  <c r="X395" i="5"/>
  <c r="X394" i="5"/>
  <c r="X393" i="5"/>
  <c r="X392" i="5"/>
  <c r="X391" i="5"/>
  <c r="X390" i="5"/>
  <c r="X389" i="5"/>
  <c r="X388" i="5"/>
  <c r="X387" i="5"/>
  <c r="X386" i="5"/>
  <c r="X385" i="5"/>
  <c r="X384" i="5"/>
  <c r="X383" i="5"/>
  <c r="X382" i="5"/>
  <c r="X381" i="5"/>
  <c r="X380" i="5"/>
  <c r="X379" i="5"/>
  <c r="X378" i="5"/>
  <c r="X377" i="5"/>
  <c r="X376" i="5"/>
  <c r="X375" i="5"/>
  <c r="X374" i="5"/>
  <c r="X373" i="5"/>
  <c r="X372" i="5"/>
  <c r="X371" i="5"/>
  <c r="X370" i="5"/>
  <c r="X369" i="5"/>
  <c r="X368" i="5"/>
  <c r="X367" i="5"/>
  <c r="X366" i="5"/>
  <c r="X365" i="5"/>
  <c r="X364" i="5"/>
  <c r="X363" i="5"/>
  <c r="X362" i="5"/>
  <c r="X361" i="5"/>
  <c r="X360" i="5"/>
  <c r="X359" i="5"/>
  <c r="X358" i="5"/>
  <c r="X357" i="5"/>
  <c r="X356" i="5"/>
  <c r="X355" i="5"/>
  <c r="X354" i="5"/>
  <c r="X353" i="5"/>
  <c r="X352" i="5"/>
  <c r="X351" i="5"/>
  <c r="X350" i="5"/>
  <c r="X349" i="5"/>
  <c r="X348" i="5"/>
  <c r="X347" i="5"/>
  <c r="X346" i="5"/>
  <c r="X345" i="5"/>
  <c r="X344" i="5"/>
  <c r="X343" i="5"/>
  <c r="X342" i="5"/>
  <c r="X341" i="5"/>
  <c r="X340" i="5"/>
  <c r="X339" i="5"/>
  <c r="X338" i="5"/>
  <c r="X337" i="5"/>
  <c r="X336" i="5"/>
  <c r="X335" i="5"/>
  <c r="X334" i="5"/>
  <c r="X333" i="5"/>
  <c r="X332" i="5"/>
  <c r="X331" i="5"/>
  <c r="X330" i="5"/>
  <c r="X329" i="5"/>
  <c r="X328" i="5"/>
  <c r="X327" i="5"/>
  <c r="X326" i="5"/>
  <c r="X325" i="5"/>
  <c r="X324" i="5"/>
  <c r="X323" i="5"/>
  <c r="X322" i="5"/>
  <c r="X321" i="5"/>
  <c r="X320" i="5"/>
  <c r="X319" i="5"/>
  <c r="X318" i="5"/>
  <c r="X317" i="5"/>
  <c r="X316" i="5"/>
  <c r="X315" i="5"/>
  <c r="X314" i="5"/>
  <c r="X313" i="5"/>
  <c r="X312" i="5"/>
  <c r="X311" i="5"/>
  <c r="X310" i="5"/>
  <c r="X309" i="5"/>
  <c r="X308" i="5"/>
  <c r="X307" i="5"/>
  <c r="X306" i="5"/>
  <c r="X305" i="5"/>
  <c r="X304" i="5"/>
  <c r="X303" i="5"/>
  <c r="X302" i="5"/>
  <c r="X301" i="5"/>
  <c r="X300" i="5"/>
  <c r="X299" i="5"/>
  <c r="X298" i="5"/>
  <c r="X297" i="5"/>
  <c r="X296" i="5"/>
  <c r="X295" i="5"/>
  <c r="X294" i="5"/>
  <c r="X293" i="5"/>
  <c r="X292" i="5"/>
  <c r="X291" i="5"/>
  <c r="X290" i="5"/>
  <c r="X289" i="5"/>
  <c r="X288" i="5"/>
  <c r="X287" i="5"/>
  <c r="X286" i="5"/>
  <c r="X285" i="5"/>
  <c r="X284" i="5"/>
  <c r="X283" i="5"/>
  <c r="X282" i="5"/>
  <c r="X281" i="5"/>
  <c r="X280" i="5"/>
  <c r="X279" i="5"/>
  <c r="X278" i="5"/>
  <c r="X277" i="5"/>
  <c r="X276" i="5"/>
  <c r="X275" i="5"/>
  <c r="X274" i="5"/>
  <c r="X273" i="5"/>
  <c r="X272" i="5"/>
  <c r="X271" i="5"/>
  <c r="X270" i="5"/>
  <c r="X269" i="5"/>
  <c r="X268" i="5"/>
  <c r="X267" i="5"/>
  <c r="X266" i="5"/>
  <c r="X265" i="5"/>
  <c r="X264" i="5"/>
  <c r="X263" i="5"/>
  <c r="X262" i="5"/>
  <c r="X261" i="5"/>
  <c r="X260" i="5"/>
  <c r="X259" i="5"/>
  <c r="X258" i="5"/>
  <c r="X257" i="5"/>
  <c r="X256" i="5"/>
  <c r="X255" i="5"/>
  <c r="X254" i="5"/>
  <c r="X253" i="5"/>
  <c r="X252" i="5"/>
  <c r="X251" i="5"/>
  <c r="X250" i="5"/>
  <c r="X249" i="5"/>
  <c r="X248" i="5"/>
  <c r="X247" i="5"/>
  <c r="X246" i="5"/>
  <c r="X245" i="5"/>
  <c r="X244" i="5"/>
  <c r="X243" i="5"/>
  <c r="X242" i="5"/>
  <c r="X241" i="5"/>
  <c r="X240" i="5"/>
  <c r="X239" i="5"/>
  <c r="X238" i="5"/>
  <c r="X237" i="5"/>
  <c r="X236" i="5"/>
  <c r="X235" i="5"/>
  <c r="X234" i="5"/>
  <c r="X233" i="5"/>
  <c r="X232" i="5"/>
  <c r="X231" i="5"/>
  <c r="X230" i="5"/>
  <c r="X229" i="5"/>
  <c r="X228" i="5"/>
  <c r="X227" i="5"/>
  <c r="X226" i="5"/>
  <c r="X225" i="5"/>
  <c r="X224" i="5"/>
  <c r="X223" i="5"/>
  <c r="X222" i="5"/>
  <c r="X221" i="5"/>
  <c r="X220" i="5"/>
  <c r="X219" i="5"/>
  <c r="X218" i="5"/>
  <c r="X217" i="5"/>
  <c r="X216" i="5"/>
  <c r="X215" i="5"/>
  <c r="X214" i="5"/>
  <c r="X213" i="5"/>
  <c r="X212" i="5"/>
  <c r="X211" i="5"/>
  <c r="X210" i="5"/>
  <c r="X209" i="5"/>
  <c r="X208" i="5"/>
  <c r="X207" i="5"/>
  <c r="X206" i="5"/>
  <c r="X205" i="5"/>
  <c r="X204" i="5"/>
  <c r="X203" i="5"/>
  <c r="X202" i="5"/>
  <c r="X201" i="5"/>
  <c r="X200" i="5"/>
  <c r="X199" i="5"/>
  <c r="X198" i="5"/>
  <c r="X197" i="5"/>
  <c r="X196" i="5"/>
  <c r="X195" i="5"/>
  <c r="X194" i="5"/>
  <c r="X193" i="5"/>
  <c r="X192" i="5"/>
  <c r="X191" i="5"/>
  <c r="X190" i="5"/>
  <c r="X189" i="5"/>
  <c r="X188" i="5"/>
  <c r="X187" i="5"/>
  <c r="X186" i="5"/>
  <c r="X185" i="5"/>
  <c r="X184" i="5"/>
  <c r="X183" i="5"/>
  <c r="X182" i="5"/>
  <c r="X181" i="5"/>
  <c r="X180" i="5"/>
  <c r="X179" i="5"/>
  <c r="X178" i="5"/>
  <c r="X177" i="5"/>
  <c r="X176" i="5"/>
  <c r="X175" i="5"/>
  <c r="X174" i="5"/>
  <c r="X173" i="5"/>
  <c r="X172" i="5"/>
  <c r="X171" i="5"/>
  <c r="X170" i="5"/>
  <c r="X169" i="5"/>
  <c r="X168" i="5"/>
  <c r="X167" i="5"/>
  <c r="X166" i="5"/>
  <c r="X165" i="5"/>
  <c r="X164" i="5"/>
  <c r="X163" i="5"/>
  <c r="X162" i="5"/>
  <c r="X161" i="5"/>
  <c r="X160" i="5"/>
  <c r="X159" i="5"/>
  <c r="X158" i="5"/>
  <c r="X157" i="5"/>
  <c r="X156" i="5"/>
  <c r="X155" i="5"/>
  <c r="X154" i="5"/>
  <c r="X153" i="5"/>
  <c r="X152" i="5"/>
  <c r="X151" i="5"/>
  <c r="X150" i="5"/>
  <c r="X149" i="5"/>
  <c r="X148" i="5"/>
  <c r="X147" i="5"/>
  <c r="X146" i="5"/>
  <c r="X145" i="5"/>
  <c r="X144" i="5"/>
  <c r="X143" i="5"/>
  <c r="X142" i="5"/>
  <c r="X141" i="5"/>
  <c r="X140" i="5"/>
  <c r="X139" i="5"/>
  <c r="X138" i="5"/>
  <c r="X137" i="5"/>
  <c r="X136" i="5"/>
  <c r="X135" i="5"/>
  <c r="X134" i="5"/>
  <c r="X133" i="5"/>
  <c r="X132" i="5"/>
  <c r="X131" i="5"/>
  <c r="X130" i="5"/>
  <c r="X129" i="5"/>
  <c r="X128" i="5"/>
  <c r="X127" i="5"/>
  <c r="X126" i="5"/>
  <c r="X125" i="5"/>
  <c r="X124" i="5"/>
  <c r="X123" i="5"/>
  <c r="X122" i="5"/>
  <c r="X121" i="5"/>
  <c r="X120" i="5"/>
  <c r="X119" i="5"/>
  <c r="X118" i="5"/>
  <c r="X117" i="5"/>
  <c r="X116" i="5"/>
  <c r="X115" i="5"/>
  <c r="X114" i="5"/>
  <c r="X113" i="5"/>
  <c r="X112" i="5"/>
  <c r="X111" i="5"/>
  <c r="X110" i="5"/>
  <c r="X109" i="5"/>
  <c r="X108" i="5"/>
  <c r="X107" i="5"/>
  <c r="X106" i="5"/>
  <c r="X105" i="5"/>
  <c r="X104" i="5"/>
  <c r="X103" i="5"/>
  <c r="X102" i="5"/>
  <c r="X101" i="5"/>
  <c r="X100" i="5"/>
  <c r="X99" i="5"/>
  <c r="X98" i="5"/>
  <c r="X97" i="5"/>
  <c r="X96" i="5"/>
  <c r="X95" i="5"/>
  <c r="X94" i="5"/>
  <c r="X93" i="5"/>
  <c r="X92" i="5"/>
  <c r="X91" i="5"/>
  <c r="X90" i="5"/>
  <c r="X89" i="5"/>
  <c r="X88" i="5"/>
  <c r="X87" i="5"/>
  <c r="X86" i="5"/>
  <c r="X85" i="5"/>
  <c r="X84" i="5"/>
  <c r="X83" i="5"/>
  <c r="X82" i="5"/>
  <c r="X81" i="5"/>
  <c r="X80" i="5"/>
  <c r="X79" i="5"/>
  <c r="X78" i="5"/>
  <c r="X77" i="5"/>
  <c r="X76" i="5"/>
  <c r="X75" i="5"/>
  <c r="X74" i="5"/>
  <c r="X73" i="5"/>
  <c r="X72" i="5"/>
  <c r="X71" i="5"/>
  <c r="X70" i="5"/>
  <c r="X69" i="5"/>
  <c r="X68" i="5"/>
  <c r="X67" i="5"/>
  <c r="X66" i="5"/>
  <c r="X65" i="5"/>
  <c r="X64" i="5"/>
  <c r="X63" i="5"/>
  <c r="X62" i="5"/>
  <c r="X61" i="5"/>
  <c r="X60" i="5"/>
  <c r="X59" i="5"/>
  <c r="X58" i="5"/>
  <c r="X57" i="5"/>
  <c r="X56" i="5"/>
  <c r="X55" i="5"/>
  <c r="X54" i="5"/>
  <c r="X53" i="5"/>
  <c r="X52" i="5"/>
  <c r="X51" i="5"/>
  <c r="X50" i="5"/>
  <c r="X49" i="5"/>
  <c r="X48" i="5"/>
  <c r="X47" i="5"/>
  <c r="X46" i="5"/>
  <c r="X45" i="5"/>
  <c r="X44" i="5"/>
  <c r="X43" i="5"/>
  <c r="X42" i="5"/>
  <c r="X41" i="5"/>
  <c r="X40" i="5"/>
  <c r="X39" i="5"/>
  <c r="X38" i="5"/>
  <c r="X37" i="5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X20" i="5"/>
  <c r="X19" i="5"/>
  <c r="X18" i="5"/>
  <c r="X17" i="5"/>
  <c r="X16" i="5"/>
  <c r="X15" i="5"/>
  <c r="X14" i="5"/>
  <c r="X13" i="5"/>
  <c r="X445" i="17"/>
  <c r="X444" i="17"/>
  <c r="X443" i="17"/>
  <c r="X442" i="17"/>
  <c r="X441" i="17"/>
  <c r="X440" i="17"/>
  <c r="X439" i="17"/>
  <c r="X438" i="17"/>
  <c r="X437" i="17"/>
  <c r="X436" i="17"/>
  <c r="X435" i="17"/>
  <c r="X434" i="17"/>
  <c r="X433" i="17"/>
  <c r="X432" i="17"/>
  <c r="X431" i="17"/>
  <c r="X430" i="17"/>
  <c r="X429" i="17"/>
  <c r="X428" i="17"/>
  <c r="X427" i="17"/>
  <c r="X426" i="17"/>
  <c r="X425" i="17"/>
  <c r="X424" i="17"/>
  <c r="X423" i="17"/>
  <c r="X422" i="17"/>
  <c r="X421" i="17"/>
  <c r="X420" i="17"/>
  <c r="X419" i="17"/>
  <c r="X418" i="17"/>
  <c r="X417" i="17"/>
  <c r="X416" i="17"/>
  <c r="X415" i="17"/>
  <c r="X414" i="17"/>
  <c r="X413" i="17"/>
  <c r="X412" i="17"/>
  <c r="X411" i="17"/>
  <c r="X410" i="17"/>
  <c r="X409" i="17"/>
  <c r="X408" i="17"/>
  <c r="X407" i="17"/>
  <c r="X406" i="17"/>
  <c r="X405" i="17"/>
  <c r="X404" i="17"/>
  <c r="X403" i="17"/>
  <c r="X402" i="17"/>
  <c r="X401" i="17"/>
  <c r="X400" i="17"/>
  <c r="X399" i="17"/>
  <c r="X398" i="17"/>
  <c r="X397" i="17"/>
  <c r="X396" i="17"/>
  <c r="X395" i="17"/>
  <c r="X394" i="17"/>
  <c r="X393" i="17"/>
  <c r="X392" i="17"/>
  <c r="X391" i="17"/>
  <c r="X390" i="17"/>
  <c r="X389" i="17"/>
  <c r="X388" i="17"/>
  <c r="X387" i="17"/>
  <c r="X386" i="17"/>
  <c r="X385" i="17"/>
  <c r="X384" i="17"/>
  <c r="X383" i="17"/>
  <c r="X382" i="17"/>
  <c r="X381" i="17"/>
  <c r="X380" i="17"/>
  <c r="X379" i="17"/>
  <c r="X378" i="17"/>
  <c r="X377" i="17"/>
  <c r="X376" i="17"/>
  <c r="X375" i="17"/>
  <c r="X374" i="17"/>
  <c r="X373" i="17"/>
  <c r="X372" i="17"/>
  <c r="X371" i="17"/>
  <c r="X370" i="17"/>
  <c r="X369" i="17"/>
  <c r="X368" i="17"/>
  <c r="X367" i="17"/>
  <c r="X366" i="17"/>
  <c r="X365" i="17"/>
  <c r="X364" i="17"/>
  <c r="X363" i="17"/>
  <c r="X362" i="17"/>
  <c r="X361" i="17"/>
  <c r="X360" i="17"/>
  <c r="X359" i="17"/>
  <c r="X358" i="17"/>
  <c r="X357" i="17"/>
  <c r="X356" i="17"/>
  <c r="X355" i="17"/>
  <c r="X354" i="17"/>
  <c r="X353" i="17"/>
  <c r="X352" i="17"/>
  <c r="X351" i="17"/>
  <c r="X350" i="17"/>
  <c r="X349" i="17"/>
  <c r="X348" i="17"/>
  <c r="X347" i="17"/>
  <c r="X346" i="17"/>
  <c r="X345" i="17"/>
  <c r="X344" i="17"/>
  <c r="X343" i="17"/>
  <c r="X342" i="17"/>
  <c r="X341" i="17"/>
  <c r="X340" i="17"/>
  <c r="X339" i="17"/>
  <c r="X338" i="17"/>
  <c r="X337" i="17"/>
  <c r="X336" i="17"/>
  <c r="X335" i="17"/>
  <c r="X334" i="17"/>
  <c r="X333" i="17"/>
  <c r="X332" i="17"/>
  <c r="X331" i="17"/>
  <c r="X330" i="17"/>
  <c r="X329" i="17"/>
  <c r="X328" i="17"/>
  <c r="X327" i="17"/>
  <c r="X326" i="17"/>
  <c r="X325" i="17"/>
  <c r="X324" i="17"/>
  <c r="X323" i="17"/>
  <c r="X322" i="17"/>
  <c r="X321" i="17"/>
  <c r="X320" i="17"/>
  <c r="X319" i="17"/>
  <c r="X318" i="17"/>
  <c r="X317" i="17"/>
  <c r="X316" i="17"/>
  <c r="X315" i="17"/>
  <c r="X314" i="17"/>
  <c r="X313" i="17"/>
  <c r="X312" i="17"/>
  <c r="X311" i="17"/>
  <c r="X310" i="17"/>
  <c r="X309" i="17"/>
  <c r="X308" i="17"/>
  <c r="X307" i="17"/>
  <c r="X306" i="17"/>
  <c r="X305" i="17"/>
  <c r="X304" i="17"/>
  <c r="X303" i="17"/>
  <c r="X302" i="17"/>
  <c r="X301" i="17"/>
  <c r="X300" i="17"/>
  <c r="X299" i="17"/>
  <c r="X298" i="17"/>
  <c r="X297" i="17"/>
  <c r="X296" i="17"/>
  <c r="X295" i="17"/>
  <c r="X294" i="17"/>
  <c r="X293" i="17"/>
  <c r="X292" i="17"/>
  <c r="X291" i="17"/>
  <c r="X290" i="17"/>
  <c r="X289" i="17"/>
  <c r="X288" i="17"/>
  <c r="X287" i="17"/>
  <c r="X286" i="17"/>
  <c r="X285" i="17"/>
  <c r="X284" i="17"/>
  <c r="X283" i="17"/>
  <c r="X282" i="17"/>
  <c r="X281" i="17"/>
  <c r="X280" i="17"/>
  <c r="X279" i="17"/>
  <c r="X278" i="17"/>
  <c r="X277" i="17"/>
  <c r="X276" i="17"/>
  <c r="X275" i="17"/>
  <c r="X274" i="17"/>
  <c r="X273" i="17"/>
  <c r="X272" i="17"/>
  <c r="X271" i="17"/>
  <c r="X270" i="17"/>
  <c r="X269" i="17"/>
  <c r="X268" i="17"/>
  <c r="X267" i="17"/>
  <c r="X266" i="17"/>
  <c r="X265" i="17"/>
  <c r="X264" i="17"/>
  <c r="X263" i="17"/>
  <c r="X262" i="17"/>
  <c r="X261" i="17"/>
  <c r="X260" i="17"/>
  <c r="X259" i="17"/>
  <c r="X258" i="17"/>
  <c r="X257" i="17"/>
  <c r="X256" i="17"/>
  <c r="X255" i="17"/>
  <c r="X254" i="17"/>
  <c r="X253" i="17"/>
  <c r="X252" i="17"/>
  <c r="X251" i="17"/>
  <c r="X250" i="17"/>
  <c r="X249" i="17"/>
  <c r="X248" i="17"/>
  <c r="X247" i="17"/>
  <c r="X246" i="17"/>
  <c r="X245" i="17"/>
  <c r="X244" i="17"/>
  <c r="X243" i="17"/>
  <c r="X242" i="17"/>
  <c r="X241" i="17"/>
  <c r="X240" i="17"/>
  <c r="X239" i="17"/>
  <c r="X238" i="17"/>
  <c r="X237" i="17"/>
  <c r="X236" i="17"/>
  <c r="X235" i="17"/>
  <c r="X234" i="17"/>
  <c r="X233" i="17"/>
  <c r="X232" i="17"/>
  <c r="X231" i="17"/>
  <c r="X230" i="17"/>
  <c r="X229" i="17"/>
  <c r="X228" i="17"/>
  <c r="X227" i="17"/>
  <c r="X226" i="17"/>
  <c r="X225" i="17"/>
  <c r="X224" i="17"/>
  <c r="X223" i="17"/>
  <c r="X222" i="17"/>
  <c r="X221" i="17"/>
  <c r="X220" i="17"/>
  <c r="X219" i="17"/>
  <c r="X218" i="17"/>
  <c r="X217" i="17"/>
  <c r="X216" i="17"/>
  <c r="X215" i="17"/>
  <c r="X214" i="17"/>
  <c r="X213" i="17"/>
  <c r="X212" i="17"/>
  <c r="X211" i="17"/>
  <c r="X210" i="17"/>
  <c r="X209" i="17"/>
  <c r="X208" i="17"/>
  <c r="X207" i="17"/>
  <c r="X206" i="17"/>
  <c r="X205" i="17"/>
  <c r="X204" i="17"/>
  <c r="X203" i="17"/>
  <c r="X202" i="17"/>
  <c r="X201" i="17"/>
  <c r="X200" i="17"/>
  <c r="X199" i="17"/>
  <c r="X198" i="17"/>
  <c r="X197" i="17"/>
  <c r="X196" i="17"/>
  <c r="X195" i="17"/>
  <c r="X194" i="17"/>
  <c r="X193" i="17"/>
  <c r="X192" i="17"/>
  <c r="X191" i="17"/>
  <c r="X190" i="17"/>
  <c r="X189" i="17"/>
  <c r="X188" i="17"/>
  <c r="X187" i="17"/>
  <c r="X186" i="17"/>
  <c r="X185" i="17"/>
  <c r="X184" i="17"/>
  <c r="X183" i="17"/>
  <c r="X182" i="17"/>
  <c r="X181" i="17"/>
  <c r="X180" i="17"/>
  <c r="X179" i="17"/>
  <c r="X178" i="17"/>
  <c r="X177" i="17"/>
  <c r="X176" i="17"/>
  <c r="X175" i="17"/>
  <c r="X174" i="17"/>
  <c r="X173" i="17"/>
  <c r="X172" i="17"/>
  <c r="X171" i="17"/>
  <c r="X170" i="17"/>
  <c r="X169" i="17"/>
  <c r="X168" i="17"/>
  <c r="X167" i="17"/>
  <c r="X166" i="17"/>
  <c r="X165" i="17"/>
  <c r="X164" i="17"/>
  <c r="X163" i="17"/>
  <c r="X162" i="17"/>
  <c r="X161" i="17"/>
  <c r="X160" i="17"/>
  <c r="X159" i="17"/>
  <c r="X158" i="17"/>
  <c r="X157" i="17"/>
  <c r="X156" i="17"/>
  <c r="X155" i="17"/>
  <c r="X154" i="17"/>
  <c r="X153" i="17"/>
  <c r="X152" i="17"/>
  <c r="X151" i="17"/>
  <c r="X150" i="17"/>
  <c r="X149" i="17"/>
  <c r="X148" i="17"/>
  <c r="X147" i="17"/>
  <c r="X146" i="17"/>
  <c r="X145" i="17"/>
  <c r="X144" i="17"/>
  <c r="X143" i="17"/>
  <c r="X142" i="17"/>
  <c r="X141" i="17"/>
  <c r="X140" i="17"/>
  <c r="X139" i="17"/>
  <c r="X138" i="17"/>
  <c r="X137" i="17"/>
  <c r="X136" i="17"/>
  <c r="X135" i="17"/>
  <c r="X134" i="17"/>
  <c r="X133" i="17"/>
  <c r="X132" i="17"/>
  <c r="X131" i="17"/>
  <c r="X130" i="17"/>
  <c r="X129" i="17"/>
  <c r="X128" i="17"/>
  <c r="X127" i="17"/>
  <c r="X126" i="17"/>
  <c r="X125" i="17"/>
  <c r="X124" i="17"/>
  <c r="X123" i="17"/>
  <c r="X122" i="17"/>
  <c r="X121" i="17"/>
  <c r="X120" i="17"/>
  <c r="X119" i="17"/>
  <c r="X118" i="17"/>
  <c r="X117" i="17"/>
  <c r="X116" i="17"/>
  <c r="X115" i="17"/>
  <c r="X114" i="17"/>
  <c r="X113" i="17"/>
  <c r="X112" i="17"/>
  <c r="X111" i="17"/>
  <c r="X110" i="17"/>
  <c r="X109" i="17"/>
  <c r="X108" i="17"/>
  <c r="X107" i="17"/>
  <c r="X106" i="17"/>
  <c r="X105" i="17"/>
  <c r="X104" i="17"/>
  <c r="X103" i="17"/>
  <c r="X102" i="17"/>
  <c r="X101" i="17"/>
  <c r="X100" i="17"/>
  <c r="X99" i="17"/>
  <c r="X98" i="17"/>
  <c r="X97" i="17"/>
  <c r="X96" i="17"/>
  <c r="X95" i="17"/>
  <c r="X94" i="17"/>
  <c r="X93" i="17"/>
  <c r="X92" i="17"/>
  <c r="X91" i="17"/>
  <c r="X90" i="17"/>
  <c r="X89" i="17"/>
  <c r="X88" i="17"/>
  <c r="X87" i="17"/>
  <c r="X86" i="17"/>
  <c r="X85" i="17"/>
  <c r="X84" i="17"/>
  <c r="X83" i="17"/>
  <c r="X82" i="17"/>
  <c r="X81" i="17"/>
  <c r="X80" i="17"/>
  <c r="X79" i="17"/>
  <c r="X78" i="17"/>
  <c r="X77" i="17"/>
  <c r="X76" i="17"/>
  <c r="X75" i="17"/>
  <c r="X74" i="17"/>
  <c r="X73" i="17"/>
  <c r="X72" i="17"/>
  <c r="X71" i="17"/>
  <c r="X70" i="17"/>
  <c r="X69" i="17"/>
  <c r="X68" i="17"/>
  <c r="X67" i="17"/>
  <c r="X66" i="17"/>
  <c r="X65" i="17"/>
  <c r="X64" i="17"/>
  <c r="X63" i="17"/>
  <c r="X62" i="17"/>
  <c r="X61" i="17"/>
  <c r="X60" i="17"/>
  <c r="X59" i="17"/>
  <c r="X58" i="17"/>
  <c r="X57" i="17"/>
  <c r="X56" i="17"/>
  <c r="X55" i="17"/>
  <c r="X54" i="17"/>
  <c r="X53" i="17"/>
  <c r="X52" i="17"/>
  <c r="X51" i="17"/>
  <c r="X50" i="17"/>
  <c r="X49" i="17"/>
  <c r="X48" i="17"/>
  <c r="X47" i="17"/>
  <c r="X46" i="17"/>
  <c r="X45" i="17"/>
  <c r="X44" i="17"/>
  <c r="X43" i="17"/>
  <c r="X42" i="17"/>
  <c r="X41" i="17"/>
  <c r="X40" i="17"/>
  <c r="X39" i="17"/>
  <c r="X38" i="17"/>
  <c r="X37" i="17"/>
  <c r="X36" i="17"/>
  <c r="X35" i="17"/>
  <c r="X34" i="17"/>
  <c r="X33" i="17"/>
  <c r="X32" i="17"/>
  <c r="X31" i="17"/>
  <c r="X30" i="17"/>
  <c r="X29" i="17"/>
  <c r="X28" i="17"/>
  <c r="X27" i="17"/>
  <c r="X26" i="17"/>
  <c r="X25" i="17"/>
  <c r="X24" i="17"/>
  <c r="X23" i="17"/>
  <c r="X22" i="17"/>
  <c r="X21" i="17"/>
  <c r="X20" i="17"/>
  <c r="X19" i="17"/>
  <c r="X18" i="17"/>
  <c r="X17" i="17"/>
  <c r="X16" i="17"/>
  <c r="X15" i="17"/>
  <c r="X14" i="17"/>
  <c r="X13" i="17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445" i="18"/>
  <c r="X444" i="18"/>
  <c r="X443" i="18"/>
  <c r="X442" i="18"/>
  <c r="X441" i="18"/>
  <c r="X440" i="18"/>
  <c r="X439" i="18"/>
  <c r="X438" i="18"/>
  <c r="X437" i="18"/>
  <c r="X436" i="18"/>
  <c r="X435" i="18"/>
  <c r="X434" i="18"/>
  <c r="X433" i="18"/>
  <c r="X432" i="18"/>
  <c r="X431" i="18"/>
  <c r="X430" i="18"/>
  <c r="X429" i="18"/>
  <c r="X428" i="18"/>
  <c r="X427" i="18"/>
  <c r="X426" i="18"/>
  <c r="X425" i="18"/>
  <c r="X424" i="18"/>
  <c r="X423" i="18"/>
  <c r="X422" i="18"/>
  <c r="X421" i="18"/>
  <c r="X420" i="18"/>
  <c r="X419" i="18"/>
  <c r="X418" i="18"/>
  <c r="X417" i="18"/>
  <c r="X416" i="18"/>
  <c r="X415" i="18"/>
  <c r="X414" i="18"/>
  <c r="X413" i="18"/>
  <c r="X412" i="18"/>
  <c r="X411" i="18"/>
  <c r="X410" i="18"/>
  <c r="X409" i="18"/>
  <c r="X408" i="18"/>
  <c r="X407" i="18"/>
  <c r="X406" i="18"/>
  <c r="X405" i="18"/>
  <c r="X404" i="18"/>
  <c r="X403" i="18"/>
  <c r="X402" i="18"/>
  <c r="X401" i="18"/>
  <c r="X400" i="18"/>
  <c r="X399" i="18"/>
  <c r="X398" i="18"/>
  <c r="X397" i="18"/>
  <c r="X396" i="18"/>
  <c r="X395" i="18"/>
  <c r="X394" i="18"/>
  <c r="X393" i="18"/>
  <c r="X392" i="18"/>
  <c r="X391" i="18"/>
  <c r="X390" i="18"/>
  <c r="X389" i="18"/>
  <c r="X388" i="18"/>
  <c r="X387" i="18"/>
  <c r="X386" i="18"/>
  <c r="X385" i="18"/>
  <c r="X384" i="18"/>
  <c r="X383" i="18"/>
  <c r="X382" i="18"/>
  <c r="X381" i="18"/>
  <c r="X380" i="18"/>
  <c r="X379" i="18"/>
  <c r="X378" i="18"/>
  <c r="X377" i="18"/>
  <c r="X376" i="18"/>
  <c r="X375" i="18"/>
  <c r="X374" i="18"/>
  <c r="X373" i="18"/>
  <c r="X372" i="18"/>
  <c r="X371" i="18"/>
  <c r="X370" i="18"/>
  <c r="X369" i="18"/>
  <c r="X368" i="18"/>
  <c r="X367" i="18"/>
  <c r="X366" i="18"/>
  <c r="X365" i="18"/>
  <c r="X364" i="18"/>
  <c r="X363" i="18"/>
  <c r="X362" i="18"/>
  <c r="X361" i="18"/>
  <c r="X360" i="18"/>
  <c r="X359" i="18"/>
  <c r="X358" i="18"/>
  <c r="X357" i="18"/>
  <c r="X356" i="18"/>
  <c r="X355" i="18"/>
  <c r="X354" i="18"/>
  <c r="X353" i="18"/>
  <c r="X352" i="18"/>
  <c r="X351" i="18"/>
  <c r="X350" i="18"/>
  <c r="X349" i="18"/>
  <c r="X348" i="18"/>
  <c r="X347" i="18"/>
  <c r="X346" i="18"/>
  <c r="X345" i="18"/>
  <c r="X344" i="18"/>
  <c r="X343" i="18"/>
  <c r="X342" i="18"/>
  <c r="X341" i="18"/>
  <c r="X340" i="18"/>
  <c r="X339" i="18"/>
  <c r="X338" i="18"/>
  <c r="X337" i="18"/>
  <c r="X336" i="18"/>
  <c r="X335" i="18"/>
  <c r="X334" i="18"/>
  <c r="X333" i="18"/>
  <c r="X332" i="18"/>
  <c r="X331" i="18"/>
  <c r="X330" i="18"/>
  <c r="X329" i="18"/>
  <c r="X328" i="18"/>
  <c r="X327" i="18"/>
  <c r="X326" i="18"/>
  <c r="X325" i="18"/>
  <c r="X324" i="18"/>
  <c r="X323" i="18"/>
  <c r="X322" i="18"/>
  <c r="X321" i="18"/>
  <c r="X320" i="18"/>
  <c r="X319" i="18"/>
  <c r="X318" i="18"/>
  <c r="X317" i="18"/>
  <c r="X316" i="18"/>
  <c r="X315" i="18"/>
  <c r="X314" i="18"/>
  <c r="X313" i="18"/>
  <c r="X312" i="18"/>
  <c r="X311" i="18"/>
  <c r="X310" i="18"/>
  <c r="X309" i="18"/>
  <c r="X308" i="18"/>
  <c r="X307" i="18"/>
  <c r="X306" i="18"/>
  <c r="X305" i="18"/>
  <c r="X304" i="18"/>
  <c r="X303" i="18"/>
  <c r="X302" i="18"/>
  <c r="X301" i="18"/>
  <c r="X300" i="18"/>
  <c r="X299" i="18"/>
  <c r="X298" i="18"/>
  <c r="X297" i="18"/>
  <c r="X296" i="18"/>
  <c r="X295" i="18"/>
  <c r="X294" i="18"/>
  <c r="X293" i="18"/>
  <c r="X292" i="18"/>
  <c r="X291" i="18"/>
  <c r="X290" i="18"/>
  <c r="X289" i="18"/>
  <c r="X288" i="18"/>
  <c r="X287" i="18"/>
  <c r="X286" i="18"/>
  <c r="X285" i="18"/>
  <c r="X284" i="18"/>
  <c r="X283" i="18"/>
  <c r="X282" i="18"/>
  <c r="X281" i="18"/>
  <c r="X280" i="18"/>
  <c r="X279" i="18"/>
  <c r="X278" i="18"/>
  <c r="X277" i="18"/>
  <c r="X276" i="18"/>
  <c r="X275" i="18"/>
  <c r="X274" i="18"/>
  <c r="X273" i="18"/>
  <c r="X272" i="18"/>
  <c r="X271" i="18"/>
  <c r="X270" i="18"/>
  <c r="X269" i="18"/>
  <c r="X268" i="18"/>
  <c r="X267" i="18"/>
  <c r="X266" i="18"/>
  <c r="X265" i="18"/>
  <c r="X264" i="18"/>
  <c r="X263" i="18"/>
  <c r="X262" i="18"/>
  <c r="X261" i="18"/>
  <c r="X260" i="18"/>
  <c r="X259" i="18"/>
  <c r="X258" i="18"/>
  <c r="X257" i="18"/>
  <c r="X256" i="18"/>
  <c r="X255" i="18"/>
  <c r="X254" i="18"/>
  <c r="X253" i="18"/>
  <c r="X252" i="18"/>
  <c r="X251" i="18"/>
  <c r="X250" i="18"/>
  <c r="X249" i="18"/>
  <c r="X248" i="18"/>
  <c r="X247" i="18"/>
  <c r="X246" i="18"/>
  <c r="X245" i="18"/>
  <c r="X244" i="18"/>
  <c r="X243" i="18"/>
  <c r="X242" i="18"/>
  <c r="X241" i="18"/>
  <c r="X240" i="18"/>
  <c r="X239" i="18"/>
  <c r="X238" i="18"/>
  <c r="X237" i="18"/>
  <c r="X236" i="18"/>
  <c r="X235" i="18"/>
  <c r="X234" i="18"/>
  <c r="X233" i="18"/>
  <c r="X232" i="18"/>
  <c r="X231" i="18"/>
  <c r="X230" i="18"/>
  <c r="X229" i="18"/>
  <c r="X228" i="18"/>
  <c r="X227" i="18"/>
  <c r="X226" i="18"/>
  <c r="X225" i="18"/>
  <c r="X224" i="18"/>
  <c r="X223" i="18"/>
  <c r="X222" i="18"/>
  <c r="X221" i="18"/>
  <c r="X220" i="18"/>
  <c r="X219" i="18"/>
  <c r="X218" i="18"/>
  <c r="X217" i="18"/>
  <c r="X216" i="18"/>
  <c r="X215" i="18"/>
  <c r="X214" i="18"/>
  <c r="X213" i="18"/>
  <c r="X212" i="18"/>
  <c r="X211" i="18"/>
  <c r="X210" i="18"/>
  <c r="X209" i="18"/>
  <c r="X208" i="18"/>
  <c r="X207" i="18"/>
  <c r="X206" i="18"/>
  <c r="X205" i="18"/>
  <c r="X204" i="18"/>
  <c r="X203" i="18"/>
  <c r="X202" i="18"/>
  <c r="X201" i="18"/>
  <c r="X200" i="18"/>
  <c r="X199" i="18"/>
  <c r="X198" i="18"/>
  <c r="X197" i="18"/>
  <c r="X196" i="18"/>
  <c r="X195" i="18"/>
  <c r="X194" i="18"/>
  <c r="X193" i="18"/>
  <c r="X192" i="18"/>
  <c r="X191" i="18"/>
  <c r="X190" i="18"/>
  <c r="X189" i="18"/>
  <c r="X188" i="18"/>
  <c r="X187" i="18"/>
  <c r="X186" i="18"/>
  <c r="X185" i="18"/>
  <c r="X184" i="18"/>
  <c r="X183" i="18"/>
  <c r="X182" i="18"/>
  <c r="X181" i="18"/>
  <c r="X180" i="18"/>
  <c r="X179" i="18"/>
  <c r="X178" i="18"/>
  <c r="X177" i="18"/>
  <c r="X176" i="18"/>
  <c r="X175" i="18"/>
  <c r="X174" i="18"/>
  <c r="X173" i="18"/>
  <c r="X172" i="18"/>
  <c r="X171" i="18"/>
  <c r="X170" i="18"/>
  <c r="X169" i="18"/>
  <c r="X168" i="18"/>
  <c r="X167" i="18"/>
  <c r="X166" i="18"/>
  <c r="X165" i="18"/>
  <c r="X164" i="18"/>
  <c r="X163" i="18"/>
  <c r="X162" i="18"/>
  <c r="X161" i="18"/>
  <c r="X160" i="18"/>
  <c r="X159" i="18"/>
  <c r="X158" i="18"/>
  <c r="X157" i="18"/>
  <c r="X156" i="18"/>
  <c r="X155" i="18"/>
  <c r="X154" i="18"/>
  <c r="X153" i="18"/>
  <c r="X152" i="18"/>
  <c r="X151" i="18"/>
  <c r="X150" i="18"/>
  <c r="X149" i="18"/>
  <c r="X148" i="18"/>
  <c r="X147" i="18"/>
  <c r="X146" i="18"/>
  <c r="X145" i="18"/>
  <c r="X144" i="18"/>
  <c r="X143" i="18"/>
  <c r="X142" i="18"/>
  <c r="X141" i="18"/>
  <c r="X140" i="18"/>
  <c r="X139" i="18"/>
  <c r="X138" i="18"/>
  <c r="X137" i="18"/>
  <c r="X136" i="18"/>
  <c r="X135" i="18"/>
  <c r="X134" i="18"/>
  <c r="X133" i="18"/>
  <c r="X132" i="18"/>
  <c r="X131" i="18"/>
  <c r="X130" i="18"/>
  <c r="X129" i="18"/>
  <c r="X128" i="18"/>
  <c r="X127" i="18"/>
  <c r="X126" i="18"/>
  <c r="X125" i="18"/>
  <c r="X124" i="18"/>
  <c r="X123" i="18"/>
  <c r="X122" i="18"/>
  <c r="X121" i="18"/>
  <c r="X120" i="18"/>
  <c r="X119" i="18"/>
  <c r="X118" i="18"/>
  <c r="X117" i="18"/>
  <c r="X116" i="18"/>
  <c r="X115" i="18"/>
  <c r="X114" i="18"/>
  <c r="X113" i="18"/>
  <c r="X112" i="18"/>
  <c r="X111" i="18"/>
  <c r="X110" i="18"/>
  <c r="X109" i="18"/>
  <c r="X108" i="18"/>
  <c r="X107" i="18"/>
  <c r="X106" i="18"/>
  <c r="X105" i="18"/>
  <c r="X104" i="18"/>
  <c r="X103" i="18"/>
  <c r="X102" i="18"/>
  <c r="X101" i="18"/>
  <c r="X100" i="18"/>
  <c r="X99" i="18"/>
  <c r="X98" i="18"/>
  <c r="X97" i="18"/>
  <c r="X96" i="18"/>
  <c r="X95" i="18"/>
  <c r="X94" i="18"/>
  <c r="X93" i="18"/>
  <c r="X92" i="18"/>
  <c r="X91" i="18"/>
  <c r="X90" i="18"/>
  <c r="X89" i="18"/>
  <c r="X88" i="18"/>
  <c r="X87" i="18"/>
  <c r="X86" i="18"/>
  <c r="X85" i="18"/>
  <c r="X84" i="18"/>
  <c r="X83" i="18"/>
  <c r="X82" i="18"/>
  <c r="X81" i="18"/>
  <c r="X80" i="18"/>
  <c r="X79" i="18"/>
  <c r="X78" i="18"/>
  <c r="X77" i="18"/>
  <c r="X76" i="18"/>
  <c r="X75" i="18"/>
  <c r="X74" i="18"/>
  <c r="X73" i="18"/>
  <c r="X72" i="18"/>
  <c r="X71" i="18"/>
  <c r="X70" i="18"/>
  <c r="X69" i="18"/>
  <c r="X68" i="18"/>
  <c r="X67" i="18"/>
  <c r="X66" i="18"/>
  <c r="X65" i="18"/>
  <c r="X64" i="18"/>
  <c r="X63" i="18"/>
  <c r="X62" i="18"/>
  <c r="X61" i="18"/>
  <c r="X60" i="18"/>
  <c r="X59" i="18"/>
  <c r="X58" i="18"/>
  <c r="X57" i="18"/>
  <c r="X56" i="18"/>
  <c r="X55" i="18"/>
  <c r="X54" i="18"/>
  <c r="X53" i="18"/>
  <c r="X52" i="18"/>
  <c r="X51" i="18"/>
  <c r="X50" i="18"/>
  <c r="X49" i="18"/>
  <c r="X48" i="18"/>
  <c r="X47" i="18"/>
  <c r="X46" i="18"/>
  <c r="X45" i="18"/>
  <c r="X44" i="18"/>
  <c r="X43" i="18"/>
  <c r="X42" i="18"/>
  <c r="X41" i="18"/>
  <c r="X40" i="18"/>
  <c r="X39" i="18"/>
  <c r="X38" i="18"/>
  <c r="X37" i="18"/>
  <c r="X36" i="18"/>
  <c r="X35" i="18"/>
  <c r="X34" i="18"/>
  <c r="X33" i="18"/>
  <c r="X32" i="18"/>
  <c r="X31" i="18"/>
  <c r="X30" i="18"/>
  <c r="X29" i="18"/>
  <c r="X28" i="18"/>
  <c r="X27" i="18"/>
  <c r="X26" i="18"/>
  <c r="X25" i="18"/>
  <c r="X24" i="18"/>
  <c r="X23" i="18"/>
  <c r="X22" i="18"/>
  <c r="X21" i="18"/>
  <c r="X20" i="18"/>
  <c r="X19" i="18"/>
  <c r="X18" i="18"/>
  <c r="X17" i="18"/>
  <c r="X16" i="18"/>
  <c r="X15" i="18"/>
  <c r="X14" i="18"/>
  <c r="X13" i="18"/>
  <c r="X445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13" i="3"/>
  <c r="F58" i="3" a="1"/>
  <c r="F58" i="3" s="1"/>
  <c r="F14" i="3" a="1"/>
  <c r="F14" i="3" s="1"/>
  <c r="K84" i="19"/>
  <c r="H84" i="19"/>
  <c r="D84" i="19"/>
  <c r="I83" i="19"/>
  <c r="H83" i="19"/>
  <c r="G84" i="19"/>
  <c r="F83" i="19"/>
  <c r="E84" i="19"/>
  <c r="J84" i="19"/>
  <c r="I84" i="19"/>
  <c r="K83" i="19"/>
  <c r="J83" i="19"/>
  <c r="E83" i="19"/>
  <c r="D83" i="19"/>
  <c r="J75" i="19"/>
  <c r="I75" i="19"/>
  <c r="H75" i="19"/>
  <c r="G76" i="19"/>
  <c r="K76" i="19"/>
  <c r="E76" i="19"/>
  <c r="D76" i="19"/>
  <c r="F75" i="19"/>
  <c r="F76" i="19"/>
  <c r="E75" i="19"/>
  <c r="D75" i="19"/>
  <c r="I67" i="19"/>
  <c r="H68" i="19"/>
  <c r="G68" i="19"/>
  <c r="D68" i="19"/>
  <c r="J68" i="19"/>
  <c r="G67" i="19"/>
  <c r="K67" i="19"/>
  <c r="F68" i="19"/>
  <c r="K68" i="19"/>
  <c r="E68" i="19"/>
  <c r="F67" i="19"/>
  <c r="E67" i="19"/>
  <c r="D67" i="19"/>
  <c r="E59" i="19"/>
  <c r="F59" i="19"/>
  <c r="G59" i="19"/>
  <c r="H59" i="19"/>
  <c r="I59" i="19"/>
  <c r="J59" i="19"/>
  <c r="K59" i="19"/>
  <c r="E60" i="19"/>
  <c r="F60" i="19"/>
  <c r="G60" i="19"/>
  <c r="H60" i="19"/>
  <c r="I60" i="19"/>
  <c r="J60" i="19"/>
  <c r="K60" i="19"/>
  <c r="D60" i="19"/>
  <c r="D59" i="19"/>
  <c r="D9" i="19"/>
  <c r="E9" i="19"/>
  <c r="F9" i="19"/>
  <c r="G9" i="19"/>
  <c r="H9" i="19"/>
  <c r="I9" i="19"/>
  <c r="J9" i="19"/>
  <c r="K9" i="19"/>
  <c r="D3" i="19"/>
  <c r="F84" i="19" l="1"/>
  <c r="G83" i="19"/>
  <c r="J76" i="19"/>
  <c r="G75" i="19"/>
  <c r="K75" i="19"/>
  <c r="I76" i="19"/>
  <c r="H76" i="19"/>
  <c r="H67" i="19"/>
  <c r="I68" i="19"/>
  <c r="J67" i="19"/>
  <c r="H15" i="3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15" i="18"/>
  <c r="H16" i="18" s="1"/>
  <c r="H17" i="18" s="1"/>
  <c r="H18" i="18" s="1"/>
  <c r="H19" i="18" s="1"/>
  <c r="H20" i="18" s="1"/>
  <c r="H21" i="18" s="1"/>
  <c r="H22" i="18" s="1"/>
  <c r="H23" i="18" s="1"/>
  <c r="H24" i="18" s="1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15" i="4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15" i="17"/>
  <c r="H16" i="17" s="1"/>
  <c r="H17" i="17" s="1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15" i="5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15" i="16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15" i="6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15" i="15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15" i="7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15" i="14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15" i="8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15" i="13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E14" i="19"/>
  <c r="F14" i="19"/>
  <c r="G14" i="19"/>
  <c r="H14" i="19"/>
  <c r="J14" i="19"/>
  <c r="K14" i="19"/>
  <c r="D14" i="19"/>
  <c r="E13" i="19"/>
  <c r="F13" i="19"/>
  <c r="G13" i="19"/>
  <c r="H13" i="19"/>
  <c r="I13" i="19"/>
  <c r="J13" i="19"/>
  <c r="K13" i="19"/>
  <c r="D13" i="19"/>
  <c r="E12" i="19"/>
  <c r="F12" i="19"/>
  <c r="G12" i="19"/>
  <c r="H12" i="19"/>
  <c r="I12" i="19"/>
  <c r="J12" i="19"/>
  <c r="K12" i="19"/>
  <c r="D12" i="19"/>
  <c r="E11" i="19"/>
  <c r="F11" i="19"/>
  <c r="G11" i="19"/>
  <c r="H11" i="19"/>
  <c r="I11" i="19"/>
  <c r="J11" i="19"/>
  <c r="K11" i="19"/>
  <c r="D11" i="19"/>
  <c r="E10" i="19"/>
  <c r="F10" i="19"/>
  <c r="G10" i="19"/>
  <c r="H10" i="19"/>
  <c r="I10" i="19"/>
  <c r="J10" i="19"/>
  <c r="K10" i="19"/>
  <c r="D10" i="19"/>
  <c r="E8" i="19"/>
  <c r="F8" i="19"/>
  <c r="G8" i="19"/>
  <c r="H8" i="19"/>
  <c r="I8" i="19"/>
  <c r="J8" i="19"/>
  <c r="K8" i="19"/>
  <c r="D8" i="19"/>
  <c r="E7" i="19"/>
  <c r="F7" i="19"/>
  <c r="G7" i="19"/>
  <c r="H7" i="19"/>
  <c r="I7" i="19"/>
  <c r="J7" i="19"/>
  <c r="K7" i="19"/>
  <c r="D7" i="19"/>
  <c r="E6" i="19"/>
  <c r="F6" i="19"/>
  <c r="G6" i="19"/>
  <c r="H6" i="19"/>
  <c r="I6" i="19"/>
  <c r="J6" i="19"/>
  <c r="K6" i="19"/>
  <c r="D6" i="19"/>
  <c r="E5" i="19"/>
  <c r="F5" i="19"/>
  <c r="G5" i="19"/>
  <c r="H5" i="19"/>
  <c r="I5" i="19"/>
  <c r="J5" i="19"/>
  <c r="K5" i="19"/>
  <c r="D5" i="19"/>
  <c r="E4" i="19"/>
  <c r="F4" i="19"/>
  <c r="G4" i="19"/>
  <c r="H4" i="19"/>
  <c r="I4" i="19"/>
  <c r="J4" i="19"/>
  <c r="K4" i="19"/>
  <c r="D4" i="19"/>
  <c r="E3" i="19"/>
  <c r="F3" i="19"/>
  <c r="G3" i="19"/>
  <c r="H3" i="19"/>
  <c r="I3" i="19"/>
  <c r="J3" i="19"/>
  <c r="K3" i="19"/>
  <c r="R14" i="18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95" i="18" s="1"/>
  <c r="R96" i="18" s="1"/>
  <c r="R97" i="18" s="1"/>
  <c r="R98" i="18" s="1"/>
  <c r="R99" i="18" s="1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R119" i="18" s="1"/>
  <c r="R120" i="18" s="1"/>
  <c r="R121" i="18" s="1"/>
  <c r="R122" i="18" s="1"/>
  <c r="R123" i="18" s="1"/>
  <c r="R124" i="18" s="1"/>
  <c r="R125" i="18" s="1"/>
  <c r="R126" i="18" s="1"/>
  <c r="R127" i="18" s="1"/>
  <c r="R128" i="18" s="1"/>
  <c r="R129" i="18" s="1"/>
  <c r="R130" i="18" s="1"/>
  <c r="R131" i="18" s="1"/>
  <c r="R132" i="18" s="1"/>
  <c r="R133" i="18" s="1"/>
  <c r="R134" i="18" s="1"/>
  <c r="R135" i="18" s="1"/>
  <c r="R136" i="18" s="1"/>
  <c r="R137" i="18" s="1"/>
  <c r="R138" i="18" s="1"/>
  <c r="R139" i="18" s="1"/>
  <c r="R140" i="18" s="1"/>
  <c r="R141" i="18" s="1"/>
  <c r="R142" i="18" s="1"/>
  <c r="R143" i="18" s="1"/>
  <c r="R144" i="18" s="1"/>
  <c r="R145" i="18" s="1"/>
  <c r="R146" i="18" s="1"/>
  <c r="R147" i="18" s="1"/>
  <c r="R148" i="18" s="1"/>
  <c r="R149" i="18" s="1"/>
  <c r="R150" i="18" s="1"/>
  <c r="R151" i="18" s="1"/>
  <c r="R152" i="18" s="1"/>
  <c r="R153" i="18" s="1"/>
  <c r="R154" i="18" s="1"/>
  <c r="R155" i="18" s="1"/>
  <c r="R156" i="18" s="1"/>
  <c r="R157" i="18" s="1"/>
  <c r="R158" i="18" s="1"/>
  <c r="R159" i="18" s="1"/>
  <c r="R160" i="18" s="1"/>
  <c r="R161" i="18" s="1"/>
  <c r="R162" i="18" s="1"/>
  <c r="R163" i="18" s="1"/>
  <c r="R164" i="18" s="1"/>
  <c r="R165" i="18" s="1"/>
  <c r="R166" i="18" s="1"/>
  <c r="R167" i="18" s="1"/>
  <c r="R168" i="18" s="1"/>
  <c r="R169" i="18" s="1"/>
  <c r="R170" i="18" s="1"/>
  <c r="R171" i="18" s="1"/>
  <c r="R172" i="18" s="1"/>
  <c r="R173" i="18" s="1"/>
  <c r="R174" i="18" s="1"/>
  <c r="R175" i="18" s="1"/>
  <c r="R176" i="18" s="1"/>
  <c r="R177" i="18" s="1"/>
  <c r="R178" i="18" s="1"/>
  <c r="R179" i="18" s="1"/>
  <c r="R180" i="18" s="1"/>
  <c r="R181" i="18" s="1"/>
  <c r="R182" i="18" s="1"/>
  <c r="R183" i="18" s="1"/>
  <c r="R184" i="18" s="1"/>
  <c r="R185" i="18" s="1"/>
  <c r="R186" i="18" s="1"/>
  <c r="R187" i="18" s="1"/>
  <c r="R188" i="18" s="1"/>
  <c r="R189" i="18" s="1"/>
  <c r="R190" i="18" s="1"/>
  <c r="R191" i="18" s="1"/>
  <c r="R192" i="18" s="1"/>
  <c r="R193" i="18" s="1"/>
  <c r="R194" i="18" s="1"/>
  <c r="R195" i="18" s="1"/>
  <c r="R196" i="18" s="1"/>
  <c r="R197" i="18" s="1"/>
  <c r="R198" i="18" s="1"/>
  <c r="R199" i="18" s="1"/>
  <c r="R200" i="18" s="1"/>
  <c r="R201" i="18" s="1"/>
  <c r="R202" i="18" s="1"/>
  <c r="R203" i="18" s="1"/>
  <c r="R204" i="18" s="1"/>
  <c r="R205" i="18" s="1"/>
  <c r="R206" i="18" s="1"/>
  <c r="R207" i="18" s="1"/>
  <c r="R208" i="18" s="1"/>
  <c r="R209" i="18" s="1"/>
  <c r="R210" i="18" s="1"/>
  <c r="R211" i="18" s="1"/>
  <c r="R212" i="18" s="1"/>
  <c r="R213" i="18" s="1"/>
  <c r="R214" i="18" s="1"/>
  <c r="R215" i="18" s="1"/>
  <c r="R216" i="18" s="1"/>
  <c r="R217" i="18" s="1"/>
  <c r="R218" i="18" s="1"/>
  <c r="R219" i="18" s="1"/>
  <c r="R220" i="18" s="1"/>
  <c r="R221" i="18" s="1"/>
  <c r="R222" i="18" s="1"/>
  <c r="R223" i="18" s="1"/>
  <c r="R224" i="18" s="1"/>
  <c r="R225" i="18" s="1"/>
  <c r="R226" i="18" s="1"/>
  <c r="R227" i="18" s="1"/>
  <c r="R228" i="18" s="1"/>
  <c r="R229" i="18" s="1"/>
  <c r="R230" i="18" s="1"/>
  <c r="R231" i="18" s="1"/>
  <c r="R232" i="18" s="1"/>
  <c r="R233" i="18" s="1"/>
  <c r="R234" i="18" s="1"/>
  <c r="R235" i="18" s="1"/>
  <c r="R236" i="18" s="1"/>
  <c r="R237" i="18" s="1"/>
  <c r="R238" i="18" s="1"/>
  <c r="R239" i="18" s="1"/>
  <c r="R240" i="18" s="1"/>
  <c r="R241" i="18" s="1"/>
  <c r="R242" i="18" s="1"/>
  <c r="R243" i="18" s="1"/>
  <c r="R244" i="18" s="1"/>
  <c r="R245" i="18" s="1"/>
  <c r="R246" i="18" s="1"/>
  <c r="R247" i="18" s="1"/>
  <c r="R248" i="18" s="1"/>
  <c r="R249" i="18" s="1"/>
  <c r="R250" i="18" s="1"/>
  <c r="R251" i="18" s="1"/>
  <c r="R252" i="18" s="1"/>
  <c r="R253" i="18" s="1"/>
  <c r="R254" i="18" s="1"/>
  <c r="R255" i="18" s="1"/>
  <c r="R256" i="18" s="1"/>
  <c r="R257" i="18" s="1"/>
  <c r="R258" i="18" s="1"/>
  <c r="R259" i="18" s="1"/>
  <c r="R260" i="18" s="1"/>
  <c r="R261" i="18" s="1"/>
  <c r="R262" i="18" s="1"/>
  <c r="R263" i="18" s="1"/>
  <c r="R264" i="18" s="1"/>
  <c r="R265" i="18" s="1"/>
  <c r="R266" i="18" s="1"/>
  <c r="R267" i="18" s="1"/>
  <c r="R268" i="18" s="1"/>
  <c r="R269" i="18" s="1"/>
  <c r="R270" i="18" s="1"/>
  <c r="R271" i="18" s="1"/>
  <c r="R272" i="18" s="1"/>
  <c r="R273" i="18" s="1"/>
  <c r="R274" i="18" s="1"/>
  <c r="R275" i="18" s="1"/>
  <c r="R276" i="18" s="1"/>
  <c r="R277" i="18" s="1"/>
  <c r="R278" i="18" s="1"/>
  <c r="R279" i="18" s="1"/>
  <c r="R280" i="18" s="1"/>
  <c r="R281" i="18" s="1"/>
  <c r="R282" i="18" s="1"/>
  <c r="R283" i="18" s="1"/>
  <c r="R284" i="18" s="1"/>
  <c r="R285" i="18" s="1"/>
  <c r="R286" i="18" s="1"/>
  <c r="R287" i="18" s="1"/>
  <c r="R288" i="18" s="1"/>
  <c r="R289" i="18" s="1"/>
  <c r="R290" i="18" s="1"/>
  <c r="R291" i="18" s="1"/>
  <c r="R292" i="18" s="1"/>
  <c r="R293" i="18" s="1"/>
  <c r="R294" i="18" s="1"/>
  <c r="R295" i="18" s="1"/>
  <c r="R296" i="18" s="1"/>
  <c r="R297" i="18" s="1"/>
  <c r="R298" i="18" s="1"/>
  <c r="R299" i="18" s="1"/>
  <c r="R300" i="18" s="1"/>
  <c r="R301" i="18" s="1"/>
  <c r="R302" i="18" s="1"/>
  <c r="R303" i="18" s="1"/>
  <c r="R304" i="18" s="1"/>
  <c r="R305" i="18" s="1"/>
  <c r="R306" i="18" s="1"/>
  <c r="R307" i="18" s="1"/>
  <c r="R308" i="18" s="1"/>
  <c r="R309" i="18" s="1"/>
  <c r="R310" i="18" s="1"/>
  <c r="R311" i="18" s="1"/>
  <c r="R312" i="18" s="1"/>
  <c r="R313" i="18" s="1"/>
  <c r="R314" i="18" s="1"/>
  <c r="R315" i="18" s="1"/>
  <c r="R316" i="18" s="1"/>
  <c r="R317" i="18" s="1"/>
  <c r="R318" i="18" s="1"/>
  <c r="R319" i="18" s="1"/>
  <c r="R320" i="18" s="1"/>
  <c r="R321" i="18" s="1"/>
  <c r="R322" i="18" s="1"/>
  <c r="R323" i="18" s="1"/>
  <c r="R324" i="18" s="1"/>
  <c r="R325" i="18" s="1"/>
  <c r="R326" i="18" s="1"/>
  <c r="R327" i="18" s="1"/>
  <c r="R328" i="18" s="1"/>
  <c r="R329" i="18" s="1"/>
  <c r="R330" i="18" s="1"/>
  <c r="R331" i="18" s="1"/>
  <c r="R332" i="18" s="1"/>
  <c r="R333" i="18" s="1"/>
  <c r="R334" i="18" s="1"/>
  <c r="R335" i="18" s="1"/>
  <c r="R336" i="18" s="1"/>
  <c r="R337" i="18" s="1"/>
  <c r="R338" i="18" s="1"/>
  <c r="R339" i="18" s="1"/>
  <c r="R340" i="18" s="1"/>
  <c r="R341" i="18" s="1"/>
  <c r="R342" i="18" s="1"/>
  <c r="R343" i="18" s="1"/>
  <c r="R344" i="18" s="1"/>
  <c r="R345" i="18" s="1"/>
  <c r="R346" i="18" s="1"/>
  <c r="R347" i="18" s="1"/>
  <c r="R348" i="18" s="1"/>
  <c r="R349" i="18" s="1"/>
  <c r="R350" i="18" s="1"/>
  <c r="R351" i="18" s="1"/>
  <c r="R352" i="18" s="1"/>
  <c r="R353" i="18" s="1"/>
  <c r="R354" i="18" s="1"/>
  <c r="R355" i="18" s="1"/>
  <c r="R356" i="18" s="1"/>
  <c r="R357" i="18" s="1"/>
  <c r="R358" i="18" s="1"/>
  <c r="R359" i="18" s="1"/>
  <c r="R360" i="18" s="1"/>
  <c r="R361" i="18" s="1"/>
  <c r="R362" i="18" s="1"/>
  <c r="R363" i="18" s="1"/>
  <c r="R364" i="18" s="1"/>
  <c r="R365" i="18" s="1"/>
  <c r="R366" i="18" s="1"/>
  <c r="R367" i="18" s="1"/>
  <c r="R368" i="18" s="1"/>
  <c r="R369" i="18" s="1"/>
  <c r="R370" i="18" s="1"/>
  <c r="R371" i="18" s="1"/>
  <c r="R372" i="18" s="1"/>
  <c r="R373" i="18" s="1"/>
  <c r="R374" i="18" s="1"/>
  <c r="R375" i="18" s="1"/>
  <c r="R376" i="18" s="1"/>
  <c r="R377" i="18" s="1"/>
  <c r="R378" i="18" s="1"/>
  <c r="R379" i="18" s="1"/>
  <c r="R380" i="18" s="1"/>
  <c r="R381" i="18" s="1"/>
  <c r="R382" i="18" s="1"/>
  <c r="R383" i="18" s="1"/>
  <c r="R384" i="18" s="1"/>
  <c r="R385" i="18" s="1"/>
  <c r="R386" i="18" s="1"/>
  <c r="R387" i="18" s="1"/>
  <c r="R388" i="18" s="1"/>
  <c r="R389" i="18" s="1"/>
  <c r="R390" i="18" s="1"/>
  <c r="R391" i="18" s="1"/>
  <c r="R392" i="18" s="1"/>
  <c r="R393" i="18" s="1"/>
  <c r="R394" i="18" s="1"/>
  <c r="R395" i="18" s="1"/>
  <c r="R396" i="18" s="1"/>
  <c r="R397" i="18" s="1"/>
  <c r="R398" i="18" s="1"/>
  <c r="R399" i="18" s="1"/>
  <c r="R400" i="18" s="1"/>
  <c r="R401" i="18" s="1"/>
  <c r="R402" i="18" s="1"/>
  <c r="R403" i="18" s="1"/>
  <c r="R404" i="18" s="1"/>
  <c r="R405" i="18" s="1"/>
  <c r="R406" i="18" s="1"/>
  <c r="R407" i="18" s="1"/>
  <c r="R408" i="18" s="1"/>
  <c r="R409" i="18" s="1"/>
  <c r="R410" i="18" s="1"/>
  <c r="R411" i="18" s="1"/>
  <c r="R412" i="18" s="1"/>
  <c r="R413" i="18" s="1"/>
  <c r="R414" i="18" s="1"/>
  <c r="R415" i="18" s="1"/>
  <c r="R416" i="18" s="1"/>
  <c r="R417" i="18" s="1"/>
  <c r="R418" i="18" s="1"/>
  <c r="R419" i="18" s="1"/>
  <c r="R420" i="18" s="1"/>
  <c r="R421" i="18" s="1"/>
  <c r="R422" i="18" s="1"/>
  <c r="R423" i="18" s="1"/>
  <c r="R424" i="18" s="1"/>
  <c r="R425" i="18" s="1"/>
  <c r="R426" i="18" s="1"/>
  <c r="R427" i="18" s="1"/>
  <c r="R428" i="18" s="1"/>
  <c r="R429" i="18" s="1"/>
  <c r="R430" i="18" s="1"/>
  <c r="R431" i="18" s="1"/>
  <c r="R432" i="18" s="1"/>
  <c r="R433" i="18" s="1"/>
  <c r="R434" i="18" s="1"/>
  <c r="R435" i="18" s="1"/>
  <c r="R436" i="18" s="1"/>
  <c r="R437" i="18" s="1"/>
  <c r="R438" i="18" s="1"/>
  <c r="R439" i="18" s="1"/>
  <c r="R440" i="18" s="1"/>
  <c r="R441" i="18" s="1"/>
  <c r="R442" i="18" s="1"/>
  <c r="R443" i="18" s="1"/>
  <c r="R444" i="18" s="1"/>
  <c r="R14" i="17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R84" i="17" s="1"/>
  <c r="R85" i="17" s="1"/>
  <c r="R86" i="17" s="1"/>
  <c r="R87" i="17" s="1"/>
  <c r="R88" i="17" s="1"/>
  <c r="R89" i="17" s="1"/>
  <c r="R90" i="17" s="1"/>
  <c r="R91" i="17" s="1"/>
  <c r="R92" i="17" s="1"/>
  <c r="R93" i="17" s="1"/>
  <c r="R94" i="17" s="1"/>
  <c r="R95" i="17" s="1"/>
  <c r="R96" i="17" s="1"/>
  <c r="R97" i="17" s="1"/>
  <c r="R98" i="17" s="1"/>
  <c r="R99" i="17" s="1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19" i="17" s="1"/>
  <c r="R120" i="17" s="1"/>
  <c r="R121" i="17" s="1"/>
  <c r="R122" i="17" s="1"/>
  <c r="R123" i="17" s="1"/>
  <c r="R124" i="17" s="1"/>
  <c r="R125" i="17" s="1"/>
  <c r="R126" i="17" s="1"/>
  <c r="R127" i="17" s="1"/>
  <c r="R128" i="17" s="1"/>
  <c r="R129" i="17" s="1"/>
  <c r="R130" i="17" s="1"/>
  <c r="R131" i="17" s="1"/>
  <c r="R132" i="17" s="1"/>
  <c r="R133" i="17" s="1"/>
  <c r="R134" i="17" s="1"/>
  <c r="R135" i="17" s="1"/>
  <c r="R136" i="17" s="1"/>
  <c r="R137" i="17" s="1"/>
  <c r="R138" i="17" s="1"/>
  <c r="R139" i="17" s="1"/>
  <c r="R140" i="17" s="1"/>
  <c r="R141" i="17" s="1"/>
  <c r="R142" i="17" s="1"/>
  <c r="R143" i="17" s="1"/>
  <c r="R144" i="17" s="1"/>
  <c r="R145" i="17" s="1"/>
  <c r="R146" i="17" s="1"/>
  <c r="R147" i="17" s="1"/>
  <c r="R148" i="17" s="1"/>
  <c r="R149" i="17" s="1"/>
  <c r="R150" i="17" s="1"/>
  <c r="R151" i="17" s="1"/>
  <c r="R152" i="17" s="1"/>
  <c r="R153" i="17" s="1"/>
  <c r="R154" i="17" s="1"/>
  <c r="R155" i="17" s="1"/>
  <c r="R156" i="17" s="1"/>
  <c r="R157" i="17" s="1"/>
  <c r="R158" i="17" s="1"/>
  <c r="R159" i="17" s="1"/>
  <c r="R160" i="17" s="1"/>
  <c r="R161" i="17" s="1"/>
  <c r="R162" i="17" s="1"/>
  <c r="R163" i="17" s="1"/>
  <c r="R164" i="17" s="1"/>
  <c r="R165" i="17" s="1"/>
  <c r="R166" i="17" s="1"/>
  <c r="R167" i="17" s="1"/>
  <c r="R168" i="17" s="1"/>
  <c r="R169" i="17" s="1"/>
  <c r="R170" i="17" s="1"/>
  <c r="R171" i="17" s="1"/>
  <c r="R172" i="17" s="1"/>
  <c r="R173" i="17" s="1"/>
  <c r="R174" i="17" s="1"/>
  <c r="R175" i="17" s="1"/>
  <c r="R176" i="17" s="1"/>
  <c r="R177" i="17" s="1"/>
  <c r="R178" i="17" s="1"/>
  <c r="R179" i="17" s="1"/>
  <c r="R180" i="17" s="1"/>
  <c r="R181" i="17" s="1"/>
  <c r="R182" i="17" s="1"/>
  <c r="R183" i="17" s="1"/>
  <c r="R184" i="17" s="1"/>
  <c r="R185" i="17" s="1"/>
  <c r="R186" i="17" s="1"/>
  <c r="R187" i="17" s="1"/>
  <c r="R188" i="17" s="1"/>
  <c r="R189" i="17" s="1"/>
  <c r="R190" i="17" s="1"/>
  <c r="R191" i="17" s="1"/>
  <c r="R192" i="17" s="1"/>
  <c r="R193" i="17" s="1"/>
  <c r="R194" i="17" s="1"/>
  <c r="R195" i="17" s="1"/>
  <c r="R196" i="17" s="1"/>
  <c r="R197" i="17" s="1"/>
  <c r="R198" i="17" s="1"/>
  <c r="R199" i="17" s="1"/>
  <c r="R200" i="17" s="1"/>
  <c r="R201" i="17" s="1"/>
  <c r="R202" i="17" s="1"/>
  <c r="R203" i="17" s="1"/>
  <c r="R204" i="17" s="1"/>
  <c r="R205" i="17" s="1"/>
  <c r="R206" i="17" s="1"/>
  <c r="R207" i="17" s="1"/>
  <c r="R208" i="17" s="1"/>
  <c r="R209" i="17" s="1"/>
  <c r="R210" i="17" s="1"/>
  <c r="R211" i="17" s="1"/>
  <c r="R212" i="17" s="1"/>
  <c r="R213" i="17" s="1"/>
  <c r="R214" i="17" s="1"/>
  <c r="R215" i="17" s="1"/>
  <c r="R216" i="17" s="1"/>
  <c r="R217" i="17" s="1"/>
  <c r="R218" i="17" s="1"/>
  <c r="R219" i="17" s="1"/>
  <c r="R220" i="17" s="1"/>
  <c r="R221" i="17" s="1"/>
  <c r="R222" i="17" s="1"/>
  <c r="R223" i="17" s="1"/>
  <c r="R224" i="17" s="1"/>
  <c r="R225" i="17" s="1"/>
  <c r="R226" i="17" s="1"/>
  <c r="R227" i="17" s="1"/>
  <c r="R228" i="17" s="1"/>
  <c r="R229" i="17" s="1"/>
  <c r="R230" i="17" s="1"/>
  <c r="R231" i="17" s="1"/>
  <c r="R232" i="17" s="1"/>
  <c r="R233" i="17" s="1"/>
  <c r="R234" i="17" s="1"/>
  <c r="R235" i="17" s="1"/>
  <c r="R236" i="17" s="1"/>
  <c r="R237" i="17" s="1"/>
  <c r="R238" i="17" s="1"/>
  <c r="R239" i="17" s="1"/>
  <c r="R240" i="17" s="1"/>
  <c r="R241" i="17" s="1"/>
  <c r="R242" i="17" s="1"/>
  <c r="R243" i="17" s="1"/>
  <c r="R244" i="17" s="1"/>
  <c r="R245" i="17" s="1"/>
  <c r="R246" i="17" s="1"/>
  <c r="R247" i="17" s="1"/>
  <c r="R248" i="17" s="1"/>
  <c r="R249" i="17" s="1"/>
  <c r="R250" i="17" s="1"/>
  <c r="R251" i="17" s="1"/>
  <c r="R252" i="17" s="1"/>
  <c r="R253" i="17" s="1"/>
  <c r="R254" i="17" s="1"/>
  <c r="R255" i="17" s="1"/>
  <c r="R256" i="17" s="1"/>
  <c r="R257" i="17" s="1"/>
  <c r="R258" i="17" s="1"/>
  <c r="R259" i="17" s="1"/>
  <c r="R260" i="17" s="1"/>
  <c r="R261" i="17" s="1"/>
  <c r="R262" i="17" s="1"/>
  <c r="R263" i="17" s="1"/>
  <c r="R264" i="17" s="1"/>
  <c r="R265" i="17" s="1"/>
  <c r="R266" i="17" s="1"/>
  <c r="R267" i="17" s="1"/>
  <c r="R268" i="17" s="1"/>
  <c r="R269" i="17" s="1"/>
  <c r="R270" i="17" s="1"/>
  <c r="R271" i="17" s="1"/>
  <c r="R272" i="17" s="1"/>
  <c r="R273" i="17" s="1"/>
  <c r="R274" i="17" s="1"/>
  <c r="R275" i="17" s="1"/>
  <c r="R276" i="17" s="1"/>
  <c r="R277" i="17" s="1"/>
  <c r="R278" i="17" s="1"/>
  <c r="R279" i="17" s="1"/>
  <c r="R280" i="17" s="1"/>
  <c r="R281" i="17" s="1"/>
  <c r="R282" i="17" s="1"/>
  <c r="R283" i="17" s="1"/>
  <c r="R284" i="17" s="1"/>
  <c r="R285" i="17" s="1"/>
  <c r="R286" i="17" s="1"/>
  <c r="R287" i="17" s="1"/>
  <c r="R288" i="17" s="1"/>
  <c r="R289" i="17" s="1"/>
  <c r="R290" i="17" s="1"/>
  <c r="R291" i="17" s="1"/>
  <c r="R292" i="17" s="1"/>
  <c r="R293" i="17" s="1"/>
  <c r="R294" i="17" s="1"/>
  <c r="R295" i="17" s="1"/>
  <c r="R296" i="17" s="1"/>
  <c r="R297" i="17" s="1"/>
  <c r="R298" i="17" s="1"/>
  <c r="R299" i="17" s="1"/>
  <c r="R300" i="17" s="1"/>
  <c r="R301" i="17" s="1"/>
  <c r="R302" i="17" s="1"/>
  <c r="R303" i="17" s="1"/>
  <c r="R304" i="17" s="1"/>
  <c r="R305" i="17" s="1"/>
  <c r="R306" i="17" s="1"/>
  <c r="R307" i="17" s="1"/>
  <c r="R308" i="17" s="1"/>
  <c r="R309" i="17" s="1"/>
  <c r="R310" i="17" s="1"/>
  <c r="R311" i="17" s="1"/>
  <c r="R312" i="17" s="1"/>
  <c r="R313" i="17" s="1"/>
  <c r="R314" i="17" s="1"/>
  <c r="R315" i="17" s="1"/>
  <c r="R316" i="17" s="1"/>
  <c r="R317" i="17" s="1"/>
  <c r="R318" i="17" s="1"/>
  <c r="R319" i="17" s="1"/>
  <c r="R320" i="17" s="1"/>
  <c r="R321" i="17" s="1"/>
  <c r="R322" i="17" s="1"/>
  <c r="R323" i="17" s="1"/>
  <c r="R324" i="17" s="1"/>
  <c r="R325" i="17" s="1"/>
  <c r="R326" i="17" s="1"/>
  <c r="R327" i="17" s="1"/>
  <c r="R328" i="17" s="1"/>
  <c r="R329" i="17" s="1"/>
  <c r="R330" i="17" s="1"/>
  <c r="R331" i="17" s="1"/>
  <c r="R332" i="17" s="1"/>
  <c r="R333" i="17" s="1"/>
  <c r="R334" i="17" s="1"/>
  <c r="R335" i="17" s="1"/>
  <c r="R336" i="17" s="1"/>
  <c r="R337" i="17" s="1"/>
  <c r="R338" i="17" s="1"/>
  <c r="R339" i="17" s="1"/>
  <c r="R340" i="17" s="1"/>
  <c r="R341" i="17" s="1"/>
  <c r="R342" i="17" s="1"/>
  <c r="R343" i="17" s="1"/>
  <c r="R344" i="17" s="1"/>
  <c r="R345" i="17" s="1"/>
  <c r="R346" i="17" s="1"/>
  <c r="R347" i="17" s="1"/>
  <c r="R348" i="17" s="1"/>
  <c r="R349" i="17" s="1"/>
  <c r="R350" i="17" s="1"/>
  <c r="R351" i="17" s="1"/>
  <c r="R352" i="17" s="1"/>
  <c r="R353" i="17" s="1"/>
  <c r="R354" i="17" s="1"/>
  <c r="R355" i="17" s="1"/>
  <c r="R356" i="17" s="1"/>
  <c r="R357" i="17" s="1"/>
  <c r="R358" i="17" s="1"/>
  <c r="R359" i="17" s="1"/>
  <c r="R360" i="17" s="1"/>
  <c r="R361" i="17" s="1"/>
  <c r="R362" i="17" s="1"/>
  <c r="R363" i="17" s="1"/>
  <c r="R364" i="17" s="1"/>
  <c r="R365" i="17" s="1"/>
  <c r="R366" i="17" s="1"/>
  <c r="R367" i="17" s="1"/>
  <c r="R368" i="17" s="1"/>
  <c r="R369" i="17" s="1"/>
  <c r="R370" i="17" s="1"/>
  <c r="R371" i="17" s="1"/>
  <c r="R372" i="17" s="1"/>
  <c r="R373" i="17" s="1"/>
  <c r="R374" i="17" s="1"/>
  <c r="R375" i="17" s="1"/>
  <c r="R376" i="17" s="1"/>
  <c r="R377" i="17" s="1"/>
  <c r="R378" i="17" s="1"/>
  <c r="R379" i="17" s="1"/>
  <c r="R380" i="17" s="1"/>
  <c r="R381" i="17" s="1"/>
  <c r="R382" i="17" s="1"/>
  <c r="R383" i="17" s="1"/>
  <c r="R384" i="17" s="1"/>
  <c r="R385" i="17" s="1"/>
  <c r="R386" i="17" s="1"/>
  <c r="R387" i="17" s="1"/>
  <c r="R388" i="17" s="1"/>
  <c r="R389" i="17" s="1"/>
  <c r="R390" i="17" s="1"/>
  <c r="R391" i="17" s="1"/>
  <c r="R392" i="17" s="1"/>
  <c r="R393" i="17" s="1"/>
  <c r="R394" i="17" s="1"/>
  <c r="R395" i="17" s="1"/>
  <c r="R396" i="17" s="1"/>
  <c r="R397" i="17" s="1"/>
  <c r="R398" i="17" s="1"/>
  <c r="R399" i="17" s="1"/>
  <c r="R400" i="17" s="1"/>
  <c r="R401" i="17" s="1"/>
  <c r="R402" i="17" s="1"/>
  <c r="R403" i="17" s="1"/>
  <c r="R404" i="17" s="1"/>
  <c r="R405" i="17" s="1"/>
  <c r="R406" i="17" s="1"/>
  <c r="R407" i="17" s="1"/>
  <c r="R408" i="17" s="1"/>
  <c r="R409" i="17" s="1"/>
  <c r="R410" i="17" s="1"/>
  <c r="R411" i="17" s="1"/>
  <c r="R412" i="17" s="1"/>
  <c r="R413" i="17" s="1"/>
  <c r="R414" i="17" s="1"/>
  <c r="R415" i="17" s="1"/>
  <c r="R416" i="17" s="1"/>
  <c r="R417" i="17" s="1"/>
  <c r="R418" i="17" s="1"/>
  <c r="R419" i="17" s="1"/>
  <c r="R420" i="17" s="1"/>
  <c r="R421" i="17" s="1"/>
  <c r="R422" i="17" s="1"/>
  <c r="R423" i="17" s="1"/>
  <c r="R424" i="17" s="1"/>
  <c r="R425" i="17" s="1"/>
  <c r="R426" i="17" s="1"/>
  <c r="R427" i="17" s="1"/>
  <c r="R428" i="17" s="1"/>
  <c r="R429" i="17" s="1"/>
  <c r="R430" i="17" s="1"/>
  <c r="R431" i="17" s="1"/>
  <c r="R432" i="17" s="1"/>
  <c r="R433" i="17" s="1"/>
  <c r="R434" i="17" s="1"/>
  <c r="R435" i="17" s="1"/>
  <c r="R436" i="17" s="1"/>
  <c r="R437" i="17" s="1"/>
  <c r="R438" i="17" s="1"/>
  <c r="R439" i="17" s="1"/>
  <c r="R440" i="17" s="1"/>
  <c r="R441" i="17" s="1"/>
  <c r="R442" i="17" s="1"/>
  <c r="R443" i="17" s="1"/>
  <c r="R444" i="17" s="1"/>
  <c r="R14" i="16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R95" i="16" s="1"/>
  <c r="R96" i="16" s="1"/>
  <c r="R97" i="16" s="1"/>
  <c r="R98" i="16" s="1"/>
  <c r="R99" i="16" s="1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R119" i="16" s="1"/>
  <c r="R120" i="16" s="1"/>
  <c r="R121" i="16" s="1"/>
  <c r="R122" i="16" s="1"/>
  <c r="R123" i="16" s="1"/>
  <c r="R124" i="16" s="1"/>
  <c r="R125" i="16" s="1"/>
  <c r="R126" i="16" s="1"/>
  <c r="R127" i="16" s="1"/>
  <c r="R128" i="16" s="1"/>
  <c r="R129" i="16" s="1"/>
  <c r="R130" i="16" s="1"/>
  <c r="R131" i="16" s="1"/>
  <c r="R132" i="16" s="1"/>
  <c r="R133" i="16" s="1"/>
  <c r="R134" i="16" s="1"/>
  <c r="R135" i="16" s="1"/>
  <c r="R136" i="16" s="1"/>
  <c r="R137" i="16" s="1"/>
  <c r="R138" i="16" s="1"/>
  <c r="R139" i="16" s="1"/>
  <c r="R140" i="16" s="1"/>
  <c r="R141" i="16" s="1"/>
  <c r="R142" i="16" s="1"/>
  <c r="R143" i="16" s="1"/>
  <c r="R144" i="16" s="1"/>
  <c r="R145" i="16" s="1"/>
  <c r="R146" i="16" s="1"/>
  <c r="R147" i="16" s="1"/>
  <c r="R148" i="16" s="1"/>
  <c r="R149" i="16" s="1"/>
  <c r="R150" i="16" s="1"/>
  <c r="R151" i="16" s="1"/>
  <c r="R152" i="16" s="1"/>
  <c r="R153" i="16" s="1"/>
  <c r="R154" i="16" s="1"/>
  <c r="R155" i="16" s="1"/>
  <c r="R156" i="16" s="1"/>
  <c r="R157" i="16" s="1"/>
  <c r="R158" i="16" s="1"/>
  <c r="R159" i="16" s="1"/>
  <c r="R160" i="16" s="1"/>
  <c r="R161" i="16" s="1"/>
  <c r="R162" i="16" s="1"/>
  <c r="R163" i="16" s="1"/>
  <c r="R164" i="16" s="1"/>
  <c r="R165" i="16" s="1"/>
  <c r="R166" i="16" s="1"/>
  <c r="R167" i="16" s="1"/>
  <c r="R168" i="16" s="1"/>
  <c r="R169" i="16" s="1"/>
  <c r="R170" i="16" s="1"/>
  <c r="R171" i="16" s="1"/>
  <c r="R172" i="16" s="1"/>
  <c r="R173" i="16" s="1"/>
  <c r="R174" i="16" s="1"/>
  <c r="R175" i="16" s="1"/>
  <c r="R176" i="16" s="1"/>
  <c r="R177" i="16" s="1"/>
  <c r="R178" i="16" s="1"/>
  <c r="R179" i="16" s="1"/>
  <c r="R180" i="16" s="1"/>
  <c r="R181" i="16" s="1"/>
  <c r="R182" i="16" s="1"/>
  <c r="R183" i="16" s="1"/>
  <c r="R184" i="16" s="1"/>
  <c r="R185" i="16" s="1"/>
  <c r="R186" i="16" s="1"/>
  <c r="R187" i="16" s="1"/>
  <c r="R188" i="16" s="1"/>
  <c r="R189" i="16" s="1"/>
  <c r="R190" i="16" s="1"/>
  <c r="R191" i="16" s="1"/>
  <c r="R192" i="16" s="1"/>
  <c r="R193" i="16" s="1"/>
  <c r="R194" i="16" s="1"/>
  <c r="R195" i="16" s="1"/>
  <c r="R196" i="16" s="1"/>
  <c r="R197" i="16" s="1"/>
  <c r="R198" i="16" s="1"/>
  <c r="R199" i="16" s="1"/>
  <c r="R200" i="16" s="1"/>
  <c r="R201" i="16" s="1"/>
  <c r="R202" i="16" s="1"/>
  <c r="R203" i="16" s="1"/>
  <c r="R204" i="16" s="1"/>
  <c r="R205" i="16" s="1"/>
  <c r="R206" i="16" s="1"/>
  <c r="R207" i="16" s="1"/>
  <c r="R208" i="16" s="1"/>
  <c r="R209" i="16" s="1"/>
  <c r="R210" i="16" s="1"/>
  <c r="R211" i="16" s="1"/>
  <c r="R212" i="16" s="1"/>
  <c r="R213" i="16" s="1"/>
  <c r="R214" i="16" s="1"/>
  <c r="R215" i="16" s="1"/>
  <c r="R216" i="16" s="1"/>
  <c r="R217" i="16" s="1"/>
  <c r="R218" i="16" s="1"/>
  <c r="R219" i="16" s="1"/>
  <c r="R220" i="16" s="1"/>
  <c r="R221" i="16" s="1"/>
  <c r="R222" i="16" s="1"/>
  <c r="R223" i="16" s="1"/>
  <c r="R224" i="16" s="1"/>
  <c r="R225" i="16" s="1"/>
  <c r="R226" i="16" s="1"/>
  <c r="R227" i="16" s="1"/>
  <c r="R228" i="16" s="1"/>
  <c r="R229" i="16" s="1"/>
  <c r="R230" i="16" s="1"/>
  <c r="R231" i="16" s="1"/>
  <c r="R232" i="16" s="1"/>
  <c r="R233" i="16" s="1"/>
  <c r="R234" i="16" s="1"/>
  <c r="R235" i="16" s="1"/>
  <c r="R236" i="16" s="1"/>
  <c r="R237" i="16" s="1"/>
  <c r="R238" i="16" s="1"/>
  <c r="R239" i="16" s="1"/>
  <c r="R240" i="16" s="1"/>
  <c r="R241" i="16" s="1"/>
  <c r="R242" i="16" s="1"/>
  <c r="R243" i="16" s="1"/>
  <c r="R244" i="16" s="1"/>
  <c r="R245" i="16" s="1"/>
  <c r="R246" i="16" s="1"/>
  <c r="R247" i="16" s="1"/>
  <c r="R248" i="16" s="1"/>
  <c r="R249" i="16" s="1"/>
  <c r="R250" i="16" s="1"/>
  <c r="R251" i="16" s="1"/>
  <c r="R252" i="16" s="1"/>
  <c r="R253" i="16" s="1"/>
  <c r="R254" i="16" s="1"/>
  <c r="R255" i="16" s="1"/>
  <c r="R256" i="16" s="1"/>
  <c r="R257" i="16" s="1"/>
  <c r="R258" i="16" s="1"/>
  <c r="R259" i="16" s="1"/>
  <c r="R260" i="16" s="1"/>
  <c r="R261" i="16" s="1"/>
  <c r="R262" i="16" s="1"/>
  <c r="R263" i="16" s="1"/>
  <c r="R264" i="16" s="1"/>
  <c r="R265" i="16" s="1"/>
  <c r="R266" i="16" s="1"/>
  <c r="R267" i="16" s="1"/>
  <c r="R268" i="16" s="1"/>
  <c r="R269" i="16" s="1"/>
  <c r="R270" i="16" s="1"/>
  <c r="R271" i="16" s="1"/>
  <c r="R272" i="16" s="1"/>
  <c r="R273" i="16" s="1"/>
  <c r="R274" i="16" s="1"/>
  <c r="R275" i="16" s="1"/>
  <c r="R276" i="16" s="1"/>
  <c r="R277" i="16" s="1"/>
  <c r="R278" i="16" s="1"/>
  <c r="R279" i="16" s="1"/>
  <c r="R280" i="16" s="1"/>
  <c r="R281" i="16" s="1"/>
  <c r="R282" i="16" s="1"/>
  <c r="R283" i="16" s="1"/>
  <c r="R284" i="16" s="1"/>
  <c r="R285" i="16" s="1"/>
  <c r="R286" i="16" s="1"/>
  <c r="R287" i="16" s="1"/>
  <c r="R288" i="16" s="1"/>
  <c r="R289" i="16" s="1"/>
  <c r="R290" i="16" s="1"/>
  <c r="R291" i="16" s="1"/>
  <c r="R292" i="16" s="1"/>
  <c r="R293" i="16" s="1"/>
  <c r="R294" i="16" s="1"/>
  <c r="R295" i="16" s="1"/>
  <c r="R296" i="16" s="1"/>
  <c r="R297" i="16" s="1"/>
  <c r="R298" i="16" s="1"/>
  <c r="R299" i="16" s="1"/>
  <c r="R300" i="16" s="1"/>
  <c r="R301" i="16" s="1"/>
  <c r="R302" i="16" s="1"/>
  <c r="R303" i="16" s="1"/>
  <c r="R304" i="16" s="1"/>
  <c r="R305" i="16" s="1"/>
  <c r="R306" i="16" s="1"/>
  <c r="R307" i="16" s="1"/>
  <c r="R308" i="16" s="1"/>
  <c r="R309" i="16" s="1"/>
  <c r="R310" i="16" s="1"/>
  <c r="R311" i="16" s="1"/>
  <c r="R312" i="16" s="1"/>
  <c r="R313" i="16" s="1"/>
  <c r="R314" i="16" s="1"/>
  <c r="R315" i="16" s="1"/>
  <c r="R316" i="16" s="1"/>
  <c r="R317" i="16" s="1"/>
  <c r="R318" i="16" s="1"/>
  <c r="R319" i="16" s="1"/>
  <c r="R320" i="16" s="1"/>
  <c r="R321" i="16" s="1"/>
  <c r="R322" i="16" s="1"/>
  <c r="R323" i="16" s="1"/>
  <c r="R324" i="16" s="1"/>
  <c r="R325" i="16" s="1"/>
  <c r="R326" i="16" s="1"/>
  <c r="R327" i="16" s="1"/>
  <c r="R328" i="16" s="1"/>
  <c r="R329" i="16" s="1"/>
  <c r="R330" i="16" s="1"/>
  <c r="R331" i="16" s="1"/>
  <c r="R332" i="16" s="1"/>
  <c r="R333" i="16" s="1"/>
  <c r="R334" i="16" s="1"/>
  <c r="R335" i="16" s="1"/>
  <c r="R336" i="16" s="1"/>
  <c r="R337" i="16" s="1"/>
  <c r="R338" i="16" s="1"/>
  <c r="R339" i="16" s="1"/>
  <c r="R340" i="16" s="1"/>
  <c r="R341" i="16" s="1"/>
  <c r="R342" i="16" s="1"/>
  <c r="R343" i="16" s="1"/>
  <c r="R344" i="16" s="1"/>
  <c r="R345" i="16" s="1"/>
  <c r="R346" i="16" s="1"/>
  <c r="R347" i="16" s="1"/>
  <c r="R348" i="16" s="1"/>
  <c r="R349" i="16" s="1"/>
  <c r="R350" i="16" s="1"/>
  <c r="R351" i="16" s="1"/>
  <c r="R352" i="16" s="1"/>
  <c r="R353" i="16" s="1"/>
  <c r="R354" i="16" s="1"/>
  <c r="R355" i="16" s="1"/>
  <c r="R356" i="16" s="1"/>
  <c r="R357" i="16" s="1"/>
  <c r="R358" i="16" s="1"/>
  <c r="R359" i="16" s="1"/>
  <c r="R360" i="16" s="1"/>
  <c r="R361" i="16" s="1"/>
  <c r="R362" i="16" s="1"/>
  <c r="R363" i="16" s="1"/>
  <c r="R364" i="16" s="1"/>
  <c r="R365" i="16" s="1"/>
  <c r="R366" i="16" s="1"/>
  <c r="R367" i="16" s="1"/>
  <c r="R368" i="16" s="1"/>
  <c r="R369" i="16" s="1"/>
  <c r="R370" i="16" s="1"/>
  <c r="R371" i="16" s="1"/>
  <c r="R372" i="16" s="1"/>
  <c r="R373" i="16" s="1"/>
  <c r="R374" i="16" s="1"/>
  <c r="R375" i="16" s="1"/>
  <c r="R376" i="16" s="1"/>
  <c r="R377" i="16" s="1"/>
  <c r="R378" i="16" s="1"/>
  <c r="R379" i="16" s="1"/>
  <c r="R380" i="16" s="1"/>
  <c r="R381" i="16" s="1"/>
  <c r="R382" i="16" s="1"/>
  <c r="R383" i="16" s="1"/>
  <c r="R384" i="16" s="1"/>
  <c r="R385" i="16" s="1"/>
  <c r="R386" i="16" s="1"/>
  <c r="R387" i="16" s="1"/>
  <c r="R388" i="16" s="1"/>
  <c r="R389" i="16" s="1"/>
  <c r="R390" i="16" s="1"/>
  <c r="R391" i="16" s="1"/>
  <c r="R392" i="16" s="1"/>
  <c r="R393" i="16" s="1"/>
  <c r="R394" i="16" s="1"/>
  <c r="R395" i="16" s="1"/>
  <c r="R396" i="16" s="1"/>
  <c r="R397" i="16" s="1"/>
  <c r="R398" i="16" s="1"/>
  <c r="R399" i="16" s="1"/>
  <c r="R400" i="16" s="1"/>
  <c r="R401" i="16" s="1"/>
  <c r="R402" i="16" s="1"/>
  <c r="R403" i="16" s="1"/>
  <c r="R404" i="16" s="1"/>
  <c r="R405" i="16" s="1"/>
  <c r="R406" i="16" s="1"/>
  <c r="R407" i="16" s="1"/>
  <c r="R408" i="16" s="1"/>
  <c r="R409" i="16" s="1"/>
  <c r="R410" i="16" s="1"/>
  <c r="R411" i="16" s="1"/>
  <c r="R412" i="16" s="1"/>
  <c r="R413" i="16" s="1"/>
  <c r="R414" i="16" s="1"/>
  <c r="R415" i="16" s="1"/>
  <c r="R416" i="16" s="1"/>
  <c r="R417" i="16" s="1"/>
  <c r="R418" i="16" s="1"/>
  <c r="R419" i="16" s="1"/>
  <c r="R420" i="16" s="1"/>
  <c r="R421" i="16" s="1"/>
  <c r="R422" i="16" s="1"/>
  <c r="R423" i="16" s="1"/>
  <c r="R424" i="16" s="1"/>
  <c r="R425" i="16" s="1"/>
  <c r="R426" i="16" s="1"/>
  <c r="R427" i="16" s="1"/>
  <c r="R428" i="16" s="1"/>
  <c r="R429" i="16" s="1"/>
  <c r="R430" i="16" s="1"/>
  <c r="R431" i="16" s="1"/>
  <c r="R432" i="16" s="1"/>
  <c r="R433" i="16" s="1"/>
  <c r="R434" i="16" s="1"/>
  <c r="R435" i="16" s="1"/>
  <c r="R436" i="16" s="1"/>
  <c r="R437" i="16" s="1"/>
  <c r="R438" i="16" s="1"/>
  <c r="R439" i="16" s="1"/>
  <c r="R440" i="16" s="1"/>
  <c r="R441" i="16" s="1"/>
  <c r="R442" i="16" s="1"/>
  <c r="R443" i="16" s="1"/>
  <c r="R444" i="16" s="1"/>
  <c r="R14" i="15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R95" i="15" s="1"/>
  <c r="R96" i="15" s="1"/>
  <c r="R97" i="15" s="1"/>
  <c r="R98" i="15" s="1"/>
  <c r="R99" i="15" s="1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19" i="15" s="1"/>
  <c r="R120" i="15" s="1"/>
  <c r="R121" i="15" s="1"/>
  <c r="R122" i="15" s="1"/>
  <c r="R123" i="15" s="1"/>
  <c r="R124" i="15" s="1"/>
  <c r="R125" i="15" s="1"/>
  <c r="R126" i="15" s="1"/>
  <c r="R127" i="15" s="1"/>
  <c r="R128" i="15" s="1"/>
  <c r="R129" i="15" s="1"/>
  <c r="R130" i="15" s="1"/>
  <c r="R131" i="15" s="1"/>
  <c r="R132" i="15" s="1"/>
  <c r="R133" i="15" s="1"/>
  <c r="R134" i="15" s="1"/>
  <c r="R135" i="15" s="1"/>
  <c r="R136" i="15" s="1"/>
  <c r="R137" i="15" s="1"/>
  <c r="R138" i="15" s="1"/>
  <c r="R139" i="15" s="1"/>
  <c r="R140" i="15" s="1"/>
  <c r="R141" i="15" s="1"/>
  <c r="R142" i="15" s="1"/>
  <c r="R143" i="15" s="1"/>
  <c r="R144" i="15" s="1"/>
  <c r="R145" i="15" s="1"/>
  <c r="R146" i="15" s="1"/>
  <c r="R147" i="15" s="1"/>
  <c r="R148" i="15" s="1"/>
  <c r="R149" i="15" s="1"/>
  <c r="R150" i="15" s="1"/>
  <c r="R151" i="15" s="1"/>
  <c r="R152" i="15" s="1"/>
  <c r="R153" i="15" s="1"/>
  <c r="R154" i="15" s="1"/>
  <c r="R155" i="15" s="1"/>
  <c r="R156" i="15" s="1"/>
  <c r="R157" i="15" s="1"/>
  <c r="R158" i="15" s="1"/>
  <c r="R159" i="15" s="1"/>
  <c r="R160" i="15" s="1"/>
  <c r="R161" i="15" s="1"/>
  <c r="R162" i="15" s="1"/>
  <c r="R163" i="15" s="1"/>
  <c r="R164" i="15" s="1"/>
  <c r="R165" i="15" s="1"/>
  <c r="R166" i="15" s="1"/>
  <c r="R167" i="15" s="1"/>
  <c r="R168" i="15" s="1"/>
  <c r="R169" i="15" s="1"/>
  <c r="R170" i="15" s="1"/>
  <c r="R171" i="15" s="1"/>
  <c r="R172" i="15" s="1"/>
  <c r="R173" i="15" s="1"/>
  <c r="R174" i="15" s="1"/>
  <c r="R175" i="15" s="1"/>
  <c r="R176" i="15" s="1"/>
  <c r="R177" i="15" s="1"/>
  <c r="R178" i="15" s="1"/>
  <c r="R179" i="15" s="1"/>
  <c r="R180" i="15" s="1"/>
  <c r="R181" i="15" s="1"/>
  <c r="R182" i="15" s="1"/>
  <c r="R183" i="15" s="1"/>
  <c r="R184" i="15" s="1"/>
  <c r="R185" i="15" s="1"/>
  <c r="R186" i="15" s="1"/>
  <c r="R187" i="15" s="1"/>
  <c r="R188" i="15" s="1"/>
  <c r="R189" i="15" s="1"/>
  <c r="R190" i="15" s="1"/>
  <c r="R191" i="15" s="1"/>
  <c r="R192" i="15" s="1"/>
  <c r="R193" i="15" s="1"/>
  <c r="R194" i="15" s="1"/>
  <c r="R195" i="15" s="1"/>
  <c r="R196" i="15" s="1"/>
  <c r="R197" i="15" s="1"/>
  <c r="R198" i="15" s="1"/>
  <c r="R199" i="15" s="1"/>
  <c r="R200" i="15" s="1"/>
  <c r="R201" i="15" s="1"/>
  <c r="R202" i="15" s="1"/>
  <c r="R203" i="15" s="1"/>
  <c r="R204" i="15" s="1"/>
  <c r="R205" i="15" s="1"/>
  <c r="R206" i="15" s="1"/>
  <c r="R207" i="15" s="1"/>
  <c r="R208" i="15" s="1"/>
  <c r="R209" i="15" s="1"/>
  <c r="R210" i="15" s="1"/>
  <c r="R211" i="15" s="1"/>
  <c r="R212" i="15" s="1"/>
  <c r="R213" i="15" s="1"/>
  <c r="R214" i="15" s="1"/>
  <c r="R215" i="15" s="1"/>
  <c r="R216" i="15" s="1"/>
  <c r="R217" i="15" s="1"/>
  <c r="R218" i="15" s="1"/>
  <c r="R219" i="15" s="1"/>
  <c r="R220" i="15" s="1"/>
  <c r="R221" i="15" s="1"/>
  <c r="R222" i="15" s="1"/>
  <c r="R223" i="15" s="1"/>
  <c r="R224" i="15" s="1"/>
  <c r="R225" i="15" s="1"/>
  <c r="R226" i="15" s="1"/>
  <c r="R227" i="15" s="1"/>
  <c r="R228" i="15" s="1"/>
  <c r="R229" i="15" s="1"/>
  <c r="R230" i="15" s="1"/>
  <c r="R231" i="15" s="1"/>
  <c r="R232" i="15" s="1"/>
  <c r="R233" i="15" s="1"/>
  <c r="R234" i="15" s="1"/>
  <c r="R235" i="15" s="1"/>
  <c r="R236" i="15" s="1"/>
  <c r="R237" i="15" s="1"/>
  <c r="R238" i="15" s="1"/>
  <c r="R239" i="15" s="1"/>
  <c r="R240" i="15" s="1"/>
  <c r="R241" i="15" s="1"/>
  <c r="R242" i="15" s="1"/>
  <c r="R243" i="15" s="1"/>
  <c r="R244" i="15" s="1"/>
  <c r="R245" i="15" s="1"/>
  <c r="R246" i="15" s="1"/>
  <c r="R247" i="15" s="1"/>
  <c r="R248" i="15" s="1"/>
  <c r="R249" i="15" s="1"/>
  <c r="R250" i="15" s="1"/>
  <c r="R251" i="15" s="1"/>
  <c r="R252" i="15" s="1"/>
  <c r="R253" i="15" s="1"/>
  <c r="R254" i="15" s="1"/>
  <c r="R255" i="15" s="1"/>
  <c r="R256" i="15" s="1"/>
  <c r="R257" i="15" s="1"/>
  <c r="R258" i="15" s="1"/>
  <c r="R259" i="15" s="1"/>
  <c r="R260" i="15" s="1"/>
  <c r="R261" i="15" s="1"/>
  <c r="R262" i="15" s="1"/>
  <c r="R263" i="15" s="1"/>
  <c r="R264" i="15" s="1"/>
  <c r="R265" i="15" s="1"/>
  <c r="R266" i="15" s="1"/>
  <c r="R267" i="15" s="1"/>
  <c r="R268" i="15" s="1"/>
  <c r="R269" i="15" s="1"/>
  <c r="R270" i="15" s="1"/>
  <c r="R271" i="15" s="1"/>
  <c r="R272" i="15" s="1"/>
  <c r="R273" i="15" s="1"/>
  <c r="R274" i="15" s="1"/>
  <c r="R275" i="15" s="1"/>
  <c r="R276" i="15" s="1"/>
  <c r="R277" i="15" s="1"/>
  <c r="R278" i="15" s="1"/>
  <c r="R279" i="15" s="1"/>
  <c r="R280" i="15" s="1"/>
  <c r="R281" i="15" s="1"/>
  <c r="R282" i="15" s="1"/>
  <c r="R283" i="15" s="1"/>
  <c r="R284" i="15" s="1"/>
  <c r="R285" i="15" s="1"/>
  <c r="R286" i="15" s="1"/>
  <c r="R287" i="15" s="1"/>
  <c r="R288" i="15" s="1"/>
  <c r="R289" i="15" s="1"/>
  <c r="R290" i="15" s="1"/>
  <c r="R291" i="15" s="1"/>
  <c r="R292" i="15" s="1"/>
  <c r="R293" i="15" s="1"/>
  <c r="R294" i="15" s="1"/>
  <c r="R295" i="15" s="1"/>
  <c r="R296" i="15" s="1"/>
  <c r="R297" i="15" s="1"/>
  <c r="R298" i="15" s="1"/>
  <c r="R299" i="15" s="1"/>
  <c r="R300" i="15" s="1"/>
  <c r="R301" i="15" s="1"/>
  <c r="R302" i="15" s="1"/>
  <c r="R303" i="15" s="1"/>
  <c r="R304" i="15" s="1"/>
  <c r="R305" i="15" s="1"/>
  <c r="R306" i="15" s="1"/>
  <c r="R307" i="15" s="1"/>
  <c r="R308" i="15" s="1"/>
  <c r="R309" i="15" s="1"/>
  <c r="R310" i="15" s="1"/>
  <c r="R311" i="15" s="1"/>
  <c r="R312" i="15" s="1"/>
  <c r="R313" i="15" s="1"/>
  <c r="R314" i="15" s="1"/>
  <c r="R315" i="15" s="1"/>
  <c r="R316" i="15" s="1"/>
  <c r="R317" i="15" s="1"/>
  <c r="R318" i="15" s="1"/>
  <c r="R319" i="15" s="1"/>
  <c r="R320" i="15" s="1"/>
  <c r="R321" i="15" s="1"/>
  <c r="R322" i="15" s="1"/>
  <c r="R323" i="15" s="1"/>
  <c r="R324" i="15" s="1"/>
  <c r="R325" i="15" s="1"/>
  <c r="R326" i="15" s="1"/>
  <c r="R327" i="15" s="1"/>
  <c r="R328" i="15" s="1"/>
  <c r="R329" i="15" s="1"/>
  <c r="R330" i="15" s="1"/>
  <c r="R331" i="15" s="1"/>
  <c r="R332" i="15" s="1"/>
  <c r="R333" i="15" s="1"/>
  <c r="R334" i="15" s="1"/>
  <c r="R335" i="15" s="1"/>
  <c r="R336" i="15" s="1"/>
  <c r="R337" i="15" s="1"/>
  <c r="R338" i="15" s="1"/>
  <c r="R339" i="15" s="1"/>
  <c r="R340" i="15" s="1"/>
  <c r="R341" i="15" s="1"/>
  <c r="R342" i="15" s="1"/>
  <c r="R343" i="15" s="1"/>
  <c r="R344" i="15" s="1"/>
  <c r="R345" i="15" s="1"/>
  <c r="R346" i="15" s="1"/>
  <c r="R347" i="15" s="1"/>
  <c r="R348" i="15" s="1"/>
  <c r="R349" i="15" s="1"/>
  <c r="R350" i="15" s="1"/>
  <c r="R351" i="15" s="1"/>
  <c r="R352" i="15" s="1"/>
  <c r="R353" i="15" s="1"/>
  <c r="R354" i="15" s="1"/>
  <c r="R355" i="15" s="1"/>
  <c r="R356" i="15" s="1"/>
  <c r="R357" i="15" s="1"/>
  <c r="R358" i="15" s="1"/>
  <c r="R359" i="15" s="1"/>
  <c r="R360" i="15" s="1"/>
  <c r="R361" i="15" s="1"/>
  <c r="R362" i="15" s="1"/>
  <c r="R363" i="15" s="1"/>
  <c r="R364" i="15" s="1"/>
  <c r="R365" i="15" s="1"/>
  <c r="R366" i="15" s="1"/>
  <c r="R367" i="15" s="1"/>
  <c r="R368" i="15" s="1"/>
  <c r="R369" i="15" s="1"/>
  <c r="R370" i="15" s="1"/>
  <c r="R371" i="15" s="1"/>
  <c r="R372" i="15" s="1"/>
  <c r="R373" i="15" s="1"/>
  <c r="R374" i="15" s="1"/>
  <c r="R375" i="15" s="1"/>
  <c r="R376" i="15" s="1"/>
  <c r="R377" i="15" s="1"/>
  <c r="R378" i="15" s="1"/>
  <c r="R379" i="15" s="1"/>
  <c r="R380" i="15" s="1"/>
  <c r="R381" i="15" s="1"/>
  <c r="R382" i="15" s="1"/>
  <c r="R383" i="15" s="1"/>
  <c r="R384" i="15" s="1"/>
  <c r="R385" i="15" s="1"/>
  <c r="R386" i="15" s="1"/>
  <c r="R387" i="15" s="1"/>
  <c r="R388" i="15" s="1"/>
  <c r="R389" i="15" s="1"/>
  <c r="R390" i="15" s="1"/>
  <c r="R391" i="15" s="1"/>
  <c r="R392" i="15" s="1"/>
  <c r="R393" i="15" s="1"/>
  <c r="R394" i="15" s="1"/>
  <c r="R395" i="15" s="1"/>
  <c r="R396" i="15" s="1"/>
  <c r="R397" i="15" s="1"/>
  <c r="R398" i="15" s="1"/>
  <c r="R399" i="15" s="1"/>
  <c r="R400" i="15" s="1"/>
  <c r="R401" i="15" s="1"/>
  <c r="R402" i="15" s="1"/>
  <c r="R403" i="15" s="1"/>
  <c r="R404" i="15" s="1"/>
  <c r="R405" i="15" s="1"/>
  <c r="R406" i="15" s="1"/>
  <c r="R407" i="15" s="1"/>
  <c r="R408" i="15" s="1"/>
  <c r="R409" i="15" s="1"/>
  <c r="R410" i="15" s="1"/>
  <c r="R411" i="15" s="1"/>
  <c r="R412" i="15" s="1"/>
  <c r="R413" i="15" s="1"/>
  <c r="R414" i="15" s="1"/>
  <c r="R415" i="15" s="1"/>
  <c r="R416" i="15" s="1"/>
  <c r="R417" i="15" s="1"/>
  <c r="R418" i="15" s="1"/>
  <c r="R419" i="15" s="1"/>
  <c r="R420" i="15" s="1"/>
  <c r="R421" i="15" s="1"/>
  <c r="R422" i="15" s="1"/>
  <c r="R423" i="15" s="1"/>
  <c r="R424" i="15" s="1"/>
  <c r="R425" i="15" s="1"/>
  <c r="R426" i="15" s="1"/>
  <c r="R427" i="15" s="1"/>
  <c r="R428" i="15" s="1"/>
  <c r="R429" i="15" s="1"/>
  <c r="R430" i="15" s="1"/>
  <c r="R431" i="15" s="1"/>
  <c r="R432" i="15" s="1"/>
  <c r="R433" i="15" s="1"/>
  <c r="R434" i="15" s="1"/>
  <c r="R435" i="15" s="1"/>
  <c r="R436" i="15" s="1"/>
  <c r="R437" i="15" s="1"/>
  <c r="R438" i="15" s="1"/>
  <c r="R439" i="15" s="1"/>
  <c r="R440" i="15" s="1"/>
  <c r="R441" i="15" s="1"/>
  <c r="R442" i="15" s="1"/>
  <c r="R443" i="15" s="1"/>
  <c r="R444" i="15" s="1"/>
  <c r="R14" i="14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R95" i="14" s="1"/>
  <c r="R96" i="14" s="1"/>
  <c r="R97" i="14" s="1"/>
  <c r="R98" i="14" s="1"/>
  <c r="R99" i="14" s="1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R119" i="14" s="1"/>
  <c r="R120" i="14" s="1"/>
  <c r="R121" i="14" s="1"/>
  <c r="R122" i="14" s="1"/>
  <c r="R123" i="14" s="1"/>
  <c r="R124" i="14" s="1"/>
  <c r="R125" i="14" s="1"/>
  <c r="R126" i="14" s="1"/>
  <c r="R127" i="14" s="1"/>
  <c r="R128" i="14" s="1"/>
  <c r="R129" i="14" s="1"/>
  <c r="R130" i="14" s="1"/>
  <c r="R131" i="14" s="1"/>
  <c r="R132" i="14" s="1"/>
  <c r="R133" i="14" s="1"/>
  <c r="R134" i="14" s="1"/>
  <c r="R135" i="14" s="1"/>
  <c r="R136" i="14" s="1"/>
  <c r="R137" i="14" s="1"/>
  <c r="R138" i="14" s="1"/>
  <c r="R139" i="14" s="1"/>
  <c r="R140" i="14" s="1"/>
  <c r="R141" i="14" s="1"/>
  <c r="R142" i="14" s="1"/>
  <c r="R143" i="14" s="1"/>
  <c r="R144" i="14" s="1"/>
  <c r="R145" i="14" s="1"/>
  <c r="R146" i="14" s="1"/>
  <c r="R147" i="14" s="1"/>
  <c r="R148" i="14" s="1"/>
  <c r="R149" i="14" s="1"/>
  <c r="R150" i="14" s="1"/>
  <c r="R151" i="14" s="1"/>
  <c r="R152" i="14" s="1"/>
  <c r="R153" i="14" s="1"/>
  <c r="R154" i="14" s="1"/>
  <c r="R155" i="14" s="1"/>
  <c r="R156" i="14" s="1"/>
  <c r="R157" i="14" s="1"/>
  <c r="R158" i="14" s="1"/>
  <c r="R159" i="14" s="1"/>
  <c r="R160" i="14" s="1"/>
  <c r="R161" i="14" s="1"/>
  <c r="R162" i="14" s="1"/>
  <c r="R163" i="14" s="1"/>
  <c r="R164" i="14" s="1"/>
  <c r="R165" i="14" s="1"/>
  <c r="R166" i="14" s="1"/>
  <c r="R167" i="14" s="1"/>
  <c r="R168" i="14" s="1"/>
  <c r="R169" i="14" s="1"/>
  <c r="R170" i="14" s="1"/>
  <c r="R171" i="14" s="1"/>
  <c r="R172" i="14" s="1"/>
  <c r="R173" i="14" s="1"/>
  <c r="R174" i="14" s="1"/>
  <c r="R175" i="14" s="1"/>
  <c r="R176" i="14" s="1"/>
  <c r="R177" i="14" s="1"/>
  <c r="R178" i="14" s="1"/>
  <c r="R179" i="14" s="1"/>
  <c r="R180" i="14" s="1"/>
  <c r="R181" i="14" s="1"/>
  <c r="R182" i="14" s="1"/>
  <c r="R183" i="14" s="1"/>
  <c r="R184" i="14" s="1"/>
  <c r="R185" i="14" s="1"/>
  <c r="R186" i="14" s="1"/>
  <c r="R187" i="14" s="1"/>
  <c r="R188" i="14" s="1"/>
  <c r="R189" i="14" s="1"/>
  <c r="R190" i="14" s="1"/>
  <c r="R191" i="14" s="1"/>
  <c r="R192" i="14" s="1"/>
  <c r="R193" i="14" s="1"/>
  <c r="R194" i="14" s="1"/>
  <c r="R195" i="14" s="1"/>
  <c r="R196" i="14" s="1"/>
  <c r="R197" i="14" s="1"/>
  <c r="R198" i="14" s="1"/>
  <c r="R199" i="14" s="1"/>
  <c r="R200" i="14" s="1"/>
  <c r="R201" i="14" s="1"/>
  <c r="R202" i="14" s="1"/>
  <c r="R203" i="14" s="1"/>
  <c r="R204" i="14" s="1"/>
  <c r="R205" i="14" s="1"/>
  <c r="R206" i="14" s="1"/>
  <c r="R207" i="14" s="1"/>
  <c r="R208" i="14" s="1"/>
  <c r="R209" i="14" s="1"/>
  <c r="R210" i="14" s="1"/>
  <c r="R211" i="14" s="1"/>
  <c r="R212" i="14" s="1"/>
  <c r="R213" i="14" s="1"/>
  <c r="R214" i="14" s="1"/>
  <c r="R215" i="14" s="1"/>
  <c r="R216" i="14" s="1"/>
  <c r="R217" i="14" s="1"/>
  <c r="R218" i="14" s="1"/>
  <c r="R219" i="14" s="1"/>
  <c r="R220" i="14" s="1"/>
  <c r="R221" i="14" s="1"/>
  <c r="R222" i="14" s="1"/>
  <c r="R223" i="14" s="1"/>
  <c r="R224" i="14" s="1"/>
  <c r="R225" i="14" s="1"/>
  <c r="R226" i="14" s="1"/>
  <c r="R227" i="14" s="1"/>
  <c r="R228" i="14" s="1"/>
  <c r="R229" i="14" s="1"/>
  <c r="R230" i="14" s="1"/>
  <c r="R231" i="14" s="1"/>
  <c r="R232" i="14" s="1"/>
  <c r="R233" i="14" s="1"/>
  <c r="R234" i="14" s="1"/>
  <c r="R235" i="14" s="1"/>
  <c r="R236" i="14" s="1"/>
  <c r="R237" i="14" s="1"/>
  <c r="R238" i="14" s="1"/>
  <c r="R239" i="14" s="1"/>
  <c r="R240" i="14" s="1"/>
  <c r="R241" i="14" s="1"/>
  <c r="R242" i="14" s="1"/>
  <c r="R243" i="14" s="1"/>
  <c r="R244" i="14" s="1"/>
  <c r="R245" i="14" s="1"/>
  <c r="R246" i="14" s="1"/>
  <c r="R247" i="14" s="1"/>
  <c r="R248" i="14" s="1"/>
  <c r="R249" i="14" s="1"/>
  <c r="R250" i="14" s="1"/>
  <c r="R251" i="14" s="1"/>
  <c r="R252" i="14" s="1"/>
  <c r="R253" i="14" s="1"/>
  <c r="R254" i="14" s="1"/>
  <c r="R255" i="14" s="1"/>
  <c r="R256" i="14" s="1"/>
  <c r="R257" i="14" s="1"/>
  <c r="R258" i="14" s="1"/>
  <c r="R259" i="14" s="1"/>
  <c r="R260" i="14" s="1"/>
  <c r="R261" i="14" s="1"/>
  <c r="R262" i="14" s="1"/>
  <c r="R263" i="14" s="1"/>
  <c r="R264" i="14" s="1"/>
  <c r="R265" i="14" s="1"/>
  <c r="R266" i="14" s="1"/>
  <c r="R267" i="14" s="1"/>
  <c r="R268" i="14" s="1"/>
  <c r="R269" i="14" s="1"/>
  <c r="R270" i="14" s="1"/>
  <c r="R271" i="14" s="1"/>
  <c r="R272" i="14" s="1"/>
  <c r="R273" i="14" s="1"/>
  <c r="R274" i="14" s="1"/>
  <c r="R275" i="14" s="1"/>
  <c r="R276" i="14" s="1"/>
  <c r="R277" i="14" s="1"/>
  <c r="R278" i="14" s="1"/>
  <c r="R279" i="14" s="1"/>
  <c r="R280" i="14" s="1"/>
  <c r="R281" i="14" s="1"/>
  <c r="R282" i="14" s="1"/>
  <c r="R283" i="14" s="1"/>
  <c r="R284" i="14" s="1"/>
  <c r="R285" i="14" s="1"/>
  <c r="R286" i="14" s="1"/>
  <c r="R287" i="14" s="1"/>
  <c r="R288" i="14" s="1"/>
  <c r="R289" i="14" s="1"/>
  <c r="R290" i="14" s="1"/>
  <c r="R291" i="14" s="1"/>
  <c r="R292" i="14" s="1"/>
  <c r="R293" i="14" s="1"/>
  <c r="R294" i="14" s="1"/>
  <c r="R295" i="14" s="1"/>
  <c r="R296" i="14" s="1"/>
  <c r="R297" i="14" s="1"/>
  <c r="R298" i="14" s="1"/>
  <c r="R299" i="14" s="1"/>
  <c r="R300" i="14" s="1"/>
  <c r="R301" i="14" s="1"/>
  <c r="R302" i="14" s="1"/>
  <c r="R303" i="14" s="1"/>
  <c r="R304" i="14" s="1"/>
  <c r="R305" i="14" s="1"/>
  <c r="R306" i="14" s="1"/>
  <c r="R307" i="14" s="1"/>
  <c r="R308" i="14" s="1"/>
  <c r="R309" i="14" s="1"/>
  <c r="R310" i="14" s="1"/>
  <c r="R311" i="14" s="1"/>
  <c r="R312" i="14" s="1"/>
  <c r="R313" i="14" s="1"/>
  <c r="R314" i="14" s="1"/>
  <c r="R315" i="14" s="1"/>
  <c r="R316" i="14" s="1"/>
  <c r="R317" i="14" s="1"/>
  <c r="R318" i="14" s="1"/>
  <c r="R319" i="14" s="1"/>
  <c r="R320" i="14" s="1"/>
  <c r="R321" i="14" s="1"/>
  <c r="R322" i="14" s="1"/>
  <c r="R323" i="14" s="1"/>
  <c r="R324" i="14" s="1"/>
  <c r="R325" i="14" s="1"/>
  <c r="R326" i="14" s="1"/>
  <c r="R327" i="14" s="1"/>
  <c r="R328" i="14" s="1"/>
  <c r="R329" i="14" s="1"/>
  <c r="R330" i="14" s="1"/>
  <c r="R331" i="14" s="1"/>
  <c r="R332" i="14" s="1"/>
  <c r="R333" i="14" s="1"/>
  <c r="R334" i="14" s="1"/>
  <c r="R335" i="14" s="1"/>
  <c r="R336" i="14" s="1"/>
  <c r="R337" i="14" s="1"/>
  <c r="R338" i="14" s="1"/>
  <c r="R339" i="14" s="1"/>
  <c r="R340" i="14" s="1"/>
  <c r="R341" i="14" s="1"/>
  <c r="R342" i="14" s="1"/>
  <c r="R343" i="14" s="1"/>
  <c r="R344" i="14" s="1"/>
  <c r="R345" i="14" s="1"/>
  <c r="R346" i="14" s="1"/>
  <c r="R347" i="14" s="1"/>
  <c r="R348" i="14" s="1"/>
  <c r="R349" i="14" s="1"/>
  <c r="R350" i="14" s="1"/>
  <c r="R351" i="14" s="1"/>
  <c r="R352" i="14" s="1"/>
  <c r="R353" i="14" s="1"/>
  <c r="R354" i="14" s="1"/>
  <c r="R355" i="14" s="1"/>
  <c r="R356" i="14" s="1"/>
  <c r="R357" i="14" s="1"/>
  <c r="R358" i="14" s="1"/>
  <c r="R359" i="14" s="1"/>
  <c r="R360" i="14" s="1"/>
  <c r="R361" i="14" s="1"/>
  <c r="R362" i="14" s="1"/>
  <c r="R363" i="14" s="1"/>
  <c r="R364" i="14" s="1"/>
  <c r="R365" i="14" s="1"/>
  <c r="R366" i="14" s="1"/>
  <c r="R367" i="14" s="1"/>
  <c r="R368" i="14" s="1"/>
  <c r="R369" i="14" s="1"/>
  <c r="R370" i="14" s="1"/>
  <c r="R371" i="14" s="1"/>
  <c r="R372" i="14" s="1"/>
  <c r="R373" i="14" s="1"/>
  <c r="R374" i="14" s="1"/>
  <c r="R375" i="14" s="1"/>
  <c r="R376" i="14" s="1"/>
  <c r="R377" i="14" s="1"/>
  <c r="R378" i="14" s="1"/>
  <c r="R379" i="14" s="1"/>
  <c r="R380" i="14" s="1"/>
  <c r="R381" i="14" s="1"/>
  <c r="R382" i="14" s="1"/>
  <c r="R383" i="14" s="1"/>
  <c r="R384" i="14" s="1"/>
  <c r="R385" i="14" s="1"/>
  <c r="R386" i="14" s="1"/>
  <c r="R387" i="14" s="1"/>
  <c r="R388" i="14" s="1"/>
  <c r="R389" i="14" s="1"/>
  <c r="R390" i="14" s="1"/>
  <c r="R391" i="14" s="1"/>
  <c r="R392" i="14" s="1"/>
  <c r="R393" i="14" s="1"/>
  <c r="R394" i="14" s="1"/>
  <c r="R395" i="14" s="1"/>
  <c r="R396" i="14" s="1"/>
  <c r="R397" i="14" s="1"/>
  <c r="R398" i="14" s="1"/>
  <c r="R399" i="14" s="1"/>
  <c r="R400" i="14" s="1"/>
  <c r="R401" i="14" s="1"/>
  <c r="R402" i="14" s="1"/>
  <c r="R403" i="14" s="1"/>
  <c r="R404" i="14" s="1"/>
  <c r="R405" i="14" s="1"/>
  <c r="R406" i="14" s="1"/>
  <c r="R407" i="14" s="1"/>
  <c r="R408" i="14" s="1"/>
  <c r="R409" i="14" s="1"/>
  <c r="R410" i="14" s="1"/>
  <c r="R411" i="14" s="1"/>
  <c r="R412" i="14" s="1"/>
  <c r="R413" i="14" s="1"/>
  <c r="R414" i="14" s="1"/>
  <c r="R415" i="14" s="1"/>
  <c r="R416" i="14" s="1"/>
  <c r="R417" i="14" s="1"/>
  <c r="R418" i="14" s="1"/>
  <c r="R419" i="14" s="1"/>
  <c r="R420" i="14" s="1"/>
  <c r="R421" i="14" s="1"/>
  <c r="R422" i="14" s="1"/>
  <c r="R423" i="14" s="1"/>
  <c r="R424" i="14" s="1"/>
  <c r="R425" i="14" s="1"/>
  <c r="R426" i="14" s="1"/>
  <c r="R427" i="14" s="1"/>
  <c r="R428" i="14" s="1"/>
  <c r="R429" i="14" s="1"/>
  <c r="R430" i="14" s="1"/>
  <c r="R431" i="14" s="1"/>
  <c r="R432" i="14" s="1"/>
  <c r="R433" i="14" s="1"/>
  <c r="R434" i="14" s="1"/>
  <c r="R435" i="14" s="1"/>
  <c r="R436" i="14" s="1"/>
  <c r="R437" i="14" s="1"/>
  <c r="R438" i="14" s="1"/>
  <c r="R439" i="14" s="1"/>
  <c r="R440" i="14" s="1"/>
  <c r="R441" i="14" s="1"/>
  <c r="R442" i="14" s="1"/>
  <c r="R443" i="14" s="1"/>
  <c r="R444" i="14" s="1"/>
  <c r="R14" i="13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R95" i="13" s="1"/>
  <c r="R96" i="13" s="1"/>
  <c r="R97" i="13" s="1"/>
  <c r="R98" i="13" s="1"/>
  <c r="R99" i="13" s="1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R119" i="13" s="1"/>
  <c r="R120" i="13" s="1"/>
  <c r="R121" i="13" s="1"/>
  <c r="R122" i="13" s="1"/>
  <c r="R123" i="13" s="1"/>
  <c r="R124" i="13" s="1"/>
  <c r="R125" i="13" s="1"/>
  <c r="R126" i="13" s="1"/>
  <c r="R127" i="13" s="1"/>
  <c r="R128" i="13" s="1"/>
  <c r="R129" i="13" s="1"/>
  <c r="R130" i="13" s="1"/>
  <c r="R131" i="13" s="1"/>
  <c r="R132" i="13" s="1"/>
  <c r="R133" i="13" s="1"/>
  <c r="R134" i="13" s="1"/>
  <c r="R135" i="13" s="1"/>
  <c r="R136" i="13" s="1"/>
  <c r="R137" i="13" s="1"/>
  <c r="R138" i="13" s="1"/>
  <c r="R139" i="13" s="1"/>
  <c r="R140" i="13" s="1"/>
  <c r="R141" i="13" s="1"/>
  <c r="R142" i="13" s="1"/>
  <c r="R143" i="13" s="1"/>
  <c r="R144" i="13" s="1"/>
  <c r="R145" i="13" s="1"/>
  <c r="R146" i="13" s="1"/>
  <c r="R147" i="13" s="1"/>
  <c r="R148" i="13" s="1"/>
  <c r="R149" i="13" s="1"/>
  <c r="R150" i="13" s="1"/>
  <c r="R151" i="13" s="1"/>
  <c r="R152" i="13" s="1"/>
  <c r="R153" i="13" s="1"/>
  <c r="R154" i="13" s="1"/>
  <c r="R155" i="13" s="1"/>
  <c r="R156" i="13" s="1"/>
  <c r="R157" i="13" s="1"/>
  <c r="R158" i="13" s="1"/>
  <c r="R159" i="13" s="1"/>
  <c r="R160" i="13" s="1"/>
  <c r="R161" i="13" s="1"/>
  <c r="R162" i="13" s="1"/>
  <c r="R163" i="13" s="1"/>
  <c r="R164" i="13" s="1"/>
  <c r="R165" i="13" s="1"/>
  <c r="R166" i="13" s="1"/>
  <c r="R167" i="13" s="1"/>
  <c r="R168" i="13" s="1"/>
  <c r="R169" i="13" s="1"/>
  <c r="R170" i="13" s="1"/>
  <c r="R171" i="13" s="1"/>
  <c r="R172" i="13" s="1"/>
  <c r="R173" i="13" s="1"/>
  <c r="R174" i="13" s="1"/>
  <c r="R175" i="13" s="1"/>
  <c r="R176" i="13" s="1"/>
  <c r="R177" i="13" s="1"/>
  <c r="R178" i="13" s="1"/>
  <c r="R179" i="13" s="1"/>
  <c r="R180" i="13" s="1"/>
  <c r="R181" i="13" s="1"/>
  <c r="R182" i="13" s="1"/>
  <c r="R183" i="13" s="1"/>
  <c r="R184" i="13" s="1"/>
  <c r="R185" i="13" s="1"/>
  <c r="R186" i="13" s="1"/>
  <c r="R187" i="13" s="1"/>
  <c r="R188" i="13" s="1"/>
  <c r="R189" i="13" s="1"/>
  <c r="R190" i="13" s="1"/>
  <c r="R191" i="13" s="1"/>
  <c r="R192" i="13" s="1"/>
  <c r="R193" i="13" s="1"/>
  <c r="R194" i="13" s="1"/>
  <c r="R195" i="13" s="1"/>
  <c r="R196" i="13" s="1"/>
  <c r="R197" i="13" s="1"/>
  <c r="R198" i="13" s="1"/>
  <c r="R199" i="13" s="1"/>
  <c r="R200" i="13" s="1"/>
  <c r="R201" i="13" s="1"/>
  <c r="R202" i="13" s="1"/>
  <c r="R203" i="13" s="1"/>
  <c r="R204" i="13" s="1"/>
  <c r="R205" i="13" s="1"/>
  <c r="R206" i="13" s="1"/>
  <c r="R207" i="13" s="1"/>
  <c r="R208" i="13" s="1"/>
  <c r="R209" i="13" s="1"/>
  <c r="R210" i="13" s="1"/>
  <c r="R211" i="13" s="1"/>
  <c r="R212" i="13" s="1"/>
  <c r="R213" i="13" s="1"/>
  <c r="R214" i="13" s="1"/>
  <c r="R215" i="13" s="1"/>
  <c r="R216" i="13" s="1"/>
  <c r="R217" i="13" s="1"/>
  <c r="R218" i="13" s="1"/>
  <c r="R219" i="13" s="1"/>
  <c r="R220" i="13" s="1"/>
  <c r="R221" i="13" s="1"/>
  <c r="R222" i="13" s="1"/>
  <c r="R223" i="13" s="1"/>
  <c r="R224" i="13" s="1"/>
  <c r="R225" i="13" s="1"/>
  <c r="R226" i="13" s="1"/>
  <c r="R227" i="13" s="1"/>
  <c r="R228" i="13" s="1"/>
  <c r="R229" i="13" s="1"/>
  <c r="R230" i="13" s="1"/>
  <c r="R231" i="13" s="1"/>
  <c r="R232" i="13" s="1"/>
  <c r="R233" i="13" s="1"/>
  <c r="R234" i="13" s="1"/>
  <c r="R235" i="13" s="1"/>
  <c r="R236" i="13" s="1"/>
  <c r="R237" i="13" s="1"/>
  <c r="R238" i="13" s="1"/>
  <c r="R239" i="13" s="1"/>
  <c r="R240" i="13" s="1"/>
  <c r="R241" i="13" s="1"/>
  <c r="R242" i="13" s="1"/>
  <c r="R243" i="13" s="1"/>
  <c r="R244" i="13" s="1"/>
  <c r="R245" i="13" s="1"/>
  <c r="R246" i="13" s="1"/>
  <c r="R247" i="13" s="1"/>
  <c r="R248" i="13" s="1"/>
  <c r="R249" i="13" s="1"/>
  <c r="R250" i="13" s="1"/>
  <c r="R251" i="13" s="1"/>
  <c r="R252" i="13" s="1"/>
  <c r="R253" i="13" s="1"/>
  <c r="R254" i="13" s="1"/>
  <c r="R255" i="13" s="1"/>
  <c r="R256" i="13" s="1"/>
  <c r="R257" i="13" s="1"/>
  <c r="R258" i="13" s="1"/>
  <c r="R259" i="13" s="1"/>
  <c r="R260" i="13" s="1"/>
  <c r="R261" i="13" s="1"/>
  <c r="R262" i="13" s="1"/>
  <c r="R263" i="13" s="1"/>
  <c r="R264" i="13" s="1"/>
  <c r="R265" i="13" s="1"/>
  <c r="R266" i="13" s="1"/>
  <c r="R267" i="13" s="1"/>
  <c r="R268" i="13" s="1"/>
  <c r="R269" i="13" s="1"/>
  <c r="R270" i="13" s="1"/>
  <c r="R271" i="13" s="1"/>
  <c r="R272" i="13" s="1"/>
  <c r="R273" i="13" s="1"/>
  <c r="R274" i="13" s="1"/>
  <c r="R275" i="13" s="1"/>
  <c r="R276" i="13" s="1"/>
  <c r="R277" i="13" s="1"/>
  <c r="R278" i="13" s="1"/>
  <c r="R279" i="13" s="1"/>
  <c r="R280" i="13" s="1"/>
  <c r="R281" i="13" s="1"/>
  <c r="R282" i="13" s="1"/>
  <c r="R283" i="13" s="1"/>
  <c r="R284" i="13" s="1"/>
  <c r="R285" i="13" s="1"/>
  <c r="R286" i="13" s="1"/>
  <c r="R287" i="13" s="1"/>
  <c r="R288" i="13" s="1"/>
  <c r="R289" i="13" s="1"/>
  <c r="R290" i="13" s="1"/>
  <c r="R291" i="13" s="1"/>
  <c r="R292" i="13" s="1"/>
  <c r="R293" i="13" s="1"/>
  <c r="R294" i="13" s="1"/>
  <c r="R295" i="13" s="1"/>
  <c r="R296" i="13" s="1"/>
  <c r="R297" i="13" s="1"/>
  <c r="R298" i="13" s="1"/>
  <c r="R299" i="13" s="1"/>
  <c r="R300" i="13" s="1"/>
  <c r="R301" i="13" s="1"/>
  <c r="R302" i="13" s="1"/>
  <c r="R303" i="13" s="1"/>
  <c r="R304" i="13" s="1"/>
  <c r="R305" i="13" s="1"/>
  <c r="R306" i="13" s="1"/>
  <c r="R307" i="13" s="1"/>
  <c r="R308" i="13" s="1"/>
  <c r="R309" i="13" s="1"/>
  <c r="R310" i="13" s="1"/>
  <c r="R311" i="13" s="1"/>
  <c r="R312" i="13" s="1"/>
  <c r="R313" i="13" s="1"/>
  <c r="R314" i="13" s="1"/>
  <c r="R315" i="13" s="1"/>
  <c r="R316" i="13" s="1"/>
  <c r="R317" i="13" s="1"/>
  <c r="R318" i="13" s="1"/>
  <c r="R319" i="13" s="1"/>
  <c r="R320" i="13" s="1"/>
  <c r="R321" i="13" s="1"/>
  <c r="R322" i="13" s="1"/>
  <c r="R323" i="13" s="1"/>
  <c r="R324" i="13" s="1"/>
  <c r="R325" i="13" s="1"/>
  <c r="R326" i="13" s="1"/>
  <c r="R327" i="13" s="1"/>
  <c r="R328" i="13" s="1"/>
  <c r="R329" i="13" s="1"/>
  <c r="R330" i="13" s="1"/>
  <c r="R331" i="13" s="1"/>
  <c r="R332" i="13" s="1"/>
  <c r="R333" i="13" s="1"/>
  <c r="R334" i="13" s="1"/>
  <c r="R335" i="13" s="1"/>
  <c r="R336" i="13" s="1"/>
  <c r="R337" i="13" s="1"/>
  <c r="R338" i="13" s="1"/>
  <c r="R339" i="13" s="1"/>
  <c r="R340" i="13" s="1"/>
  <c r="R341" i="13" s="1"/>
  <c r="R342" i="13" s="1"/>
  <c r="R343" i="13" s="1"/>
  <c r="R344" i="13" s="1"/>
  <c r="R345" i="13" s="1"/>
  <c r="R346" i="13" s="1"/>
  <c r="R347" i="13" s="1"/>
  <c r="R348" i="13" s="1"/>
  <c r="R349" i="13" s="1"/>
  <c r="R350" i="13" s="1"/>
  <c r="R351" i="13" s="1"/>
  <c r="R352" i="13" s="1"/>
  <c r="R353" i="13" s="1"/>
  <c r="R354" i="13" s="1"/>
  <c r="R355" i="13" s="1"/>
  <c r="R356" i="13" s="1"/>
  <c r="R357" i="13" s="1"/>
  <c r="R358" i="13" s="1"/>
  <c r="R359" i="13" s="1"/>
  <c r="R360" i="13" s="1"/>
  <c r="R361" i="13" s="1"/>
  <c r="R362" i="13" s="1"/>
  <c r="R363" i="13" s="1"/>
  <c r="R364" i="13" s="1"/>
  <c r="R365" i="13" s="1"/>
  <c r="R366" i="13" s="1"/>
  <c r="R367" i="13" s="1"/>
  <c r="R368" i="13" s="1"/>
  <c r="R369" i="13" s="1"/>
  <c r="R370" i="13" s="1"/>
  <c r="R371" i="13" s="1"/>
  <c r="R372" i="13" s="1"/>
  <c r="R373" i="13" s="1"/>
  <c r="R374" i="13" s="1"/>
  <c r="R375" i="13" s="1"/>
  <c r="R376" i="13" s="1"/>
  <c r="R377" i="13" s="1"/>
  <c r="R378" i="13" s="1"/>
  <c r="R379" i="13" s="1"/>
  <c r="R380" i="13" s="1"/>
  <c r="R381" i="13" s="1"/>
  <c r="R382" i="13" s="1"/>
  <c r="R383" i="13" s="1"/>
  <c r="R384" i="13" s="1"/>
  <c r="R385" i="13" s="1"/>
  <c r="R386" i="13" s="1"/>
  <c r="R387" i="13" s="1"/>
  <c r="R388" i="13" s="1"/>
  <c r="R389" i="13" s="1"/>
  <c r="R390" i="13" s="1"/>
  <c r="R391" i="13" s="1"/>
  <c r="R392" i="13" s="1"/>
  <c r="R393" i="13" s="1"/>
  <c r="R394" i="13" s="1"/>
  <c r="R395" i="13" s="1"/>
  <c r="R396" i="13" s="1"/>
  <c r="R397" i="13" s="1"/>
  <c r="R398" i="13" s="1"/>
  <c r="R399" i="13" s="1"/>
  <c r="R400" i="13" s="1"/>
  <c r="R401" i="13" s="1"/>
  <c r="R402" i="13" s="1"/>
  <c r="R403" i="13" s="1"/>
  <c r="R404" i="13" s="1"/>
  <c r="R405" i="13" s="1"/>
  <c r="R406" i="13" s="1"/>
  <c r="R407" i="13" s="1"/>
  <c r="R408" i="13" s="1"/>
  <c r="R409" i="13" s="1"/>
  <c r="R410" i="13" s="1"/>
  <c r="R411" i="13" s="1"/>
  <c r="R412" i="13" s="1"/>
  <c r="R413" i="13" s="1"/>
  <c r="R414" i="13" s="1"/>
  <c r="R415" i="13" s="1"/>
  <c r="R416" i="13" s="1"/>
  <c r="R417" i="13" s="1"/>
  <c r="R418" i="13" s="1"/>
  <c r="R419" i="13" s="1"/>
  <c r="R420" i="13" s="1"/>
  <c r="R421" i="13" s="1"/>
  <c r="R422" i="13" s="1"/>
  <c r="R423" i="13" s="1"/>
  <c r="R424" i="13" s="1"/>
  <c r="R425" i="13" s="1"/>
  <c r="R426" i="13" s="1"/>
  <c r="R427" i="13" s="1"/>
  <c r="R428" i="13" s="1"/>
  <c r="R429" i="13" s="1"/>
  <c r="R430" i="13" s="1"/>
  <c r="R431" i="13" s="1"/>
  <c r="R432" i="13" s="1"/>
  <c r="R433" i="13" s="1"/>
  <c r="R434" i="13" s="1"/>
  <c r="R435" i="13" s="1"/>
  <c r="R436" i="13" s="1"/>
  <c r="R437" i="13" s="1"/>
  <c r="R438" i="13" s="1"/>
  <c r="R439" i="13" s="1"/>
  <c r="R440" i="13" s="1"/>
  <c r="R441" i="13" s="1"/>
  <c r="R442" i="13" s="1"/>
  <c r="R443" i="13" s="1"/>
  <c r="R444" i="13" s="1"/>
  <c r="O385" i="18"/>
  <c r="O384" i="18"/>
  <c r="O383" i="18"/>
  <c r="O382" i="18"/>
  <c r="O381" i="18"/>
  <c r="O380" i="18"/>
  <c r="O379" i="18"/>
  <c r="O378" i="18"/>
  <c r="O377" i="18"/>
  <c r="O376" i="18"/>
  <c r="O375" i="18"/>
  <c r="O374" i="18"/>
  <c r="O373" i="18"/>
  <c r="O372" i="18"/>
  <c r="O371" i="18"/>
  <c r="O370" i="18"/>
  <c r="O369" i="18"/>
  <c r="O368" i="18"/>
  <c r="O367" i="18"/>
  <c r="O366" i="18"/>
  <c r="O365" i="18"/>
  <c r="O364" i="18"/>
  <c r="O363" i="18"/>
  <c r="O362" i="18"/>
  <c r="O361" i="18"/>
  <c r="O360" i="18"/>
  <c r="O359" i="18"/>
  <c r="O358" i="18"/>
  <c r="O357" i="18"/>
  <c r="O356" i="18"/>
  <c r="O355" i="18"/>
  <c r="O354" i="18"/>
  <c r="O353" i="18"/>
  <c r="O352" i="18"/>
  <c r="O351" i="18"/>
  <c r="O350" i="18"/>
  <c r="O349" i="18"/>
  <c r="O348" i="18"/>
  <c r="O347" i="18"/>
  <c r="O346" i="18"/>
  <c r="O345" i="18"/>
  <c r="O344" i="18"/>
  <c r="O343" i="18"/>
  <c r="O342" i="18"/>
  <c r="O341" i="18"/>
  <c r="O340" i="18"/>
  <c r="O339" i="18"/>
  <c r="O338" i="18"/>
  <c r="O337" i="18"/>
  <c r="O336" i="18"/>
  <c r="O335" i="18"/>
  <c r="O334" i="18"/>
  <c r="O333" i="18"/>
  <c r="O332" i="18"/>
  <c r="O331" i="18"/>
  <c r="O330" i="18"/>
  <c r="O329" i="18"/>
  <c r="O328" i="18"/>
  <c r="O327" i="18"/>
  <c r="P326" i="18"/>
  <c r="P327" i="18" s="1"/>
  <c r="P328" i="18" s="1"/>
  <c r="P329" i="18" s="1"/>
  <c r="P330" i="18" s="1"/>
  <c r="P331" i="18" s="1"/>
  <c r="P332" i="18" s="1"/>
  <c r="P333" i="18" s="1"/>
  <c r="P334" i="18" s="1"/>
  <c r="P335" i="18" s="1"/>
  <c r="P336" i="18" s="1"/>
  <c r="P337" i="18" s="1"/>
  <c r="P338" i="18" s="1"/>
  <c r="P339" i="18" s="1"/>
  <c r="P340" i="18" s="1"/>
  <c r="P341" i="18" s="1"/>
  <c r="P342" i="18" s="1"/>
  <c r="P343" i="18" s="1"/>
  <c r="P344" i="18" s="1"/>
  <c r="P345" i="18" s="1"/>
  <c r="P346" i="18" s="1"/>
  <c r="P347" i="18" s="1"/>
  <c r="P348" i="18" s="1"/>
  <c r="P349" i="18" s="1"/>
  <c r="P350" i="18" s="1"/>
  <c r="P351" i="18" s="1"/>
  <c r="P352" i="18" s="1"/>
  <c r="P353" i="18" s="1"/>
  <c r="P354" i="18" s="1"/>
  <c r="P355" i="18" s="1"/>
  <c r="P356" i="18" s="1"/>
  <c r="P357" i="18" s="1"/>
  <c r="P358" i="18" s="1"/>
  <c r="P359" i="18" s="1"/>
  <c r="P360" i="18" s="1"/>
  <c r="P361" i="18" s="1"/>
  <c r="P362" i="18" s="1"/>
  <c r="P363" i="18" s="1"/>
  <c r="P364" i="18" s="1"/>
  <c r="P365" i="18" s="1"/>
  <c r="P366" i="18" s="1"/>
  <c r="P367" i="18" s="1"/>
  <c r="P368" i="18" s="1"/>
  <c r="P369" i="18" s="1"/>
  <c r="P370" i="18" s="1"/>
  <c r="P371" i="18" s="1"/>
  <c r="P372" i="18" s="1"/>
  <c r="P373" i="18" s="1"/>
  <c r="P374" i="18" s="1"/>
  <c r="P375" i="18" s="1"/>
  <c r="P376" i="18" s="1"/>
  <c r="P377" i="18" s="1"/>
  <c r="P378" i="18" s="1"/>
  <c r="P379" i="18" s="1"/>
  <c r="P380" i="18" s="1"/>
  <c r="P381" i="18" s="1"/>
  <c r="P382" i="18" s="1"/>
  <c r="P383" i="18" s="1"/>
  <c r="P384" i="18" s="1"/>
  <c r="P385" i="18" s="1"/>
  <c r="P386" i="18" s="1"/>
  <c r="P387" i="18" s="1"/>
  <c r="P388" i="18" s="1"/>
  <c r="P389" i="18" s="1"/>
  <c r="P390" i="18" s="1"/>
  <c r="P391" i="18" s="1"/>
  <c r="P392" i="18" s="1"/>
  <c r="P393" i="18" s="1"/>
  <c r="P394" i="18" s="1"/>
  <c r="P395" i="18" s="1"/>
  <c r="P396" i="18" s="1"/>
  <c r="P397" i="18" s="1"/>
  <c r="P398" i="18" s="1"/>
  <c r="P399" i="18" s="1"/>
  <c r="P400" i="18" s="1"/>
  <c r="P401" i="18" s="1"/>
  <c r="P402" i="18" s="1"/>
  <c r="P403" i="18" s="1"/>
  <c r="P404" i="18" s="1"/>
  <c r="P405" i="18" s="1"/>
  <c r="P406" i="18" s="1"/>
  <c r="P407" i="18" s="1"/>
  <c r="P408" i="18" s="1"/>
  <c r="P409" i="18" s="1"/>
  <c r="P410" i="18" s="1"/>
  <c r="P411" i="18" s="1"/>
  <c r="P412" i="18" s="1"/>
  <c r="P413" i="18" s="1"/>
  <c r="P414" i="18" s="1"/>
  <c r="P415" i="18" s="1"/>
  <c r="P416" i="18" s="1"/>
  <c r="P417" i="18" s="1"/>
  <c r="P418" i="18" s="1"/>
  <c r="P419" i="18" s="1"/>
  <c r="P420" i="18" s="1"/>
  <c r="P421" i="18" s="1"/>
  <c r="P422" i="18" s="1"/>
  <c r="P423" i="18" s="1"/>
  <c r="P424" i="18" s="1"/>
  <c r="P425" i="18" s="1"/>
  <c r="P426" i="18" s="1"/>
  <c r="P427" i="18" s="1"/>
  <c r="P428" i="18" s="1"/>
  <c r="P429" i="18" s="1"/>
  <c r="P430" i="18" s="1"/>
  <c r="P431" i="18" s="1"/>
  <c r="P432" i="18" s="1"/>
  <c r="P433" i="18" s="1"/>
  <c r="P434" i="18" s="1"/>
  <c r="P435" i="18" s="1"/>
  <c r="P436" i="18" s="1"/>
  <c r="P437" i="18" s="1"/>
  <c r="P438" i="18" s="1"/>
  <c r="P439" i="18" s="1"/>
  <c r="P440" i="18" s="1"/>
  <c r="P441" i="18" s="1"/>
  <c r="P442" i="18" s="1"/>
  <c r="P443" i="18" s="1"/>
  <c r="P444" i="18" s="1"/>
  <c r="P445" i="18" s="1"/>
  <c r="O326" i="18"/>
  <c r="O325" i="18"/>
  <c r="L325" i="18"/>
  <c r="L265" i="18"/>
  <c r="L264" i="18"/>
  <c r="L263" i="18"/>
  <c r="L262" i="18"/>
  <c r="L261" i="18"/>
  <c r="L260" i="18"/>
  <c r="L259" i="18"/>
  <c r="L258" i="18"/>
  <c r="L257" i="18"/>
  <c r="L256" i="18"/>
  <c r="L255" i="18"/>
  <c r="L254" i="18"/>
  <c r="L253" i="18"/>
  <c r="L252" i="18"/>
  <c r="L251" i="18"/>
  <c r="L250" i="18"/>
  <c r="L249" i="18"/>
  <c r="L248" i="18"/>
  <c r="L247" i="18"/>
  <c r="L246" i="18"/>
  <c r="L245" i="18"/>
  <c r="L244" i="18"/>
  <c r="L243" i="18"/>
  <c r="L242" i="18"/>
  <c r="L241" i="18"/>
  <c r="L240" i="18"/>
  <c r="L239" i="18"/>
  <c r="L238" i="18"/>
  <c r="L237" i="18"/>
  <c r="L236" i="18"/>
  <c r="L235" i="18"/>
  <c r="L234" i="18"/>
  <c r="L233" i="18"/>
  <c r="L232" i="18"/>
  <c r="L231" i="18"/>
  <c r="L230" i="18"/>
  <c r="L229" i="18"/>
  <c r="L228" i="18"/>
  <c r="L227" i="18"/>
  <c r="L226" i="18"/>
  <c r="L225" i="18"/>
  <c r="L224" i="18"/>
  <c r="L223" i="18"/>
  <c r="L222" i="18"/>
  <c r="L221" i="18"/>
  <c r="L220" i="18"/>
  <c r="L219" i="18"/>
  <c r="L218" i="18"/>
  <c r="L217" i="18"/>
  <c r="L216" i="18"/>
  <c r="L215" i="18"/>
  <c r="L214" i="18"/>
  <c r="L213" i="18"/>
  <c r="L212" i="18"/>
  <c r="L211" i="18"/>
  <c r="L210" i="18"/>
  <c r="L209" i="18"/>
  <c r="L208" i="18"/>
  <c r="L207" i="18"/>
  <c r="M206" i="18"/>
  <c r="M207" i="18" s="1"/>
  <c r="M208" i="18" s="1"/>
  <c r="M209" i="18" s="1"/>
  <c r="M210" i="18" s="1"/>
  <c r="M211" i="18" s="1"/>
  <c r="M212" i="18" s="1"/>
  <c r="M213" i="18" s="1"/>
  <c r="M214" i="18" s="1"/>
  <c r="M215" i="18" s="1"/>
  <c r="M216" i="18" s="1"/>
  <c r="M217" i="18" s="1"/>
  <c r="M218" i="18" s="1"/>
  <c r="M219" i="18" s="1"/>
  <c r="M220" i="18" s="1"/>
  <c r="M221" i="18" s="1"/>
  <c r="M222" i="18" s="1"/>
  <c r="M223" i="18" s="1"/>
  <c r="M224" i="18" s="1"/>
  <c r="M225" i="18" s="1"/>
  <c r="M226" i="18" s="1"/>
  <c r="M227" i="18" s="1"/>
  <c r="M228" i="18" s="1"/>
  <c r="M229" i="18" s="1"/>
  <c r="M230" i="18" s="1"/>
  <c r="M231" i="18" s="1"/>
  <c r="M232" i="18" s="1"/>
  <c r="M233" i="18" s="1"/>
  <c r="M234" i="18" s="1"/>
  <c r="M235" i="18" s="1"/>
  <c r="M236" i="18" s="1"/>
  <c r="M237" i="18" s="1"/>
  <c r="M238" i="18" s="1"/>
  <c r="M239" i="18" s="1"/>
  <c r="M240" i="18" s="1"/>
  <c r="M241" i="18" s="1"/>
  <c r="M242" i="18" s="1"/>
  <c r="M243" i="18" s="1"/>
  <c r="M244" i="18" s="1"/>
  <c r="M245" i="18" s="1"/>
  <c r="M246" i="18" s="1"/>
  <c r="M247" i="18" s="1"/>
  <c r="M248" i="18" s="1"/>
  <c r="M249" i="18" s="1"/>
  <c r="M250" i="18" s="1"/>
  <c r="M251" i="18" s="1"/>
  <c r="M252" i="18" s="1"/>
  <c r="M253" i="18" s="1"/>
  <c r="M254" i="18" s="1"/>
  <c r="M255" i="18" s="1"/>
  <c r="M256" i="18" s="1"/>
  <c r="M257" i="18" s="1"/>
  <c r="M258" i="18" s="1"/>
  <c r="M259" i="18" s="1"/>
  <c r="M260" i="18" s="1"/>
  <c r="M261" i="18" s="1"/>
  <c r="M262" i="18" s="1"/>
  <c r="M263" i="18" s="1"/>
  <c r="M264" i="18" s="1"/>
  <c r="M265" i="18" s="1"/>
  <c r="M266" i="18" s="1"/>
  <c r="M267" i="18" s="1"/>
  <c r="M268" i="18" s="1"/>
  <c r="M269" i="18" s="1"/>
  <c r="M270" i="18" s="1"/>
  <c r="M271" i="18" s="1"/>
  <c r="M272" i="18" s="1"/>
  <c r="M273" i="18" s="1"/>
  <c r="M274" i="18" s="1"/>
  <c r="M275" i="18" s="1"/>
  <c r="M276" i="18" s="1"/>
  <c r="M277" i="18" s="1"/>
  <c r="M278" i="18" s="1"/>
  <c r="M279" i="18" s="1"/>
  <c r="M280" i="18" s="1"/>
  <c r="M281" i="18" s="1"/>
  <c r="M282" i="18" s="1"/>
  <c r="M283" i="18" s="1"/>
  <c r="M284" i="18" s="1"/>
  <c r="M285" i="18" s="1"/>
  <c r="M286" i="18" s="1"/>
  <c r="M287" i="18" s="1"/>
  <c r="M288" i="18" s="1"/>
  <c r="M289" i="18" s="1"/>
  <c r="M290" i="18" s="1"/>
  <c r="M291" i="18" s="1"/>
  <c r="M292" i="18" s="1"/>
  <c r="M293" i="18" s="1"/>
  <c r="M294" i="18" s="1"/>
  <c r="M295" i="18" s="1"/>
  <c r="M296" i="18" s="1"/>
  <c r="M297" i="18" s="1"/>
  <c r="M298" i="18" s="1"/>
  <c r="M299" i="18" s="1"/>
  <c r="M300" i="18" s="1"/>
  <c r="M301" i="18" s="1"/>
  <c r="M302" i="18" s="1"/>
  <c r="M303" i="18" s="1"/>
  <c r="M304" i="18" s="1"/>
  <c r="M305" i="18" s="1"/>
  <c r="M306" i="18" s="1"/>
  <c r="M307" i="18" s="1"/>
  <c r="M308" i="18" s="1"/>
  <c r="M309" i="18" s="1"/>
  <c r="M310" i="18" s="1"/>
  <c r="M311" i="18" s="1"/>
  <c r="M312" i="18" s="1"/>
  <c r="M313" i="18" s="1"/>
  <c r="M314" i="18" s="1"/>
  <c r="M315" i="18" s="1"/>
  <c r="M316" i="18" s="1"/>
  <c r="M317" i="18" s="1"/>
  <c r="M318" i="18" s="1"/>
  <c r="M319" i="18" s="1"/>
  <c r="M320" i="18" s="1"/>
  <c r="M321" i="18" s="1"/>
  <c r="M322" i="18" s="1"/>
  <c r="M323" i="18" s="1"/>
  <c r="M324" i="18" s="1"/>
  <c r="L206" i="18"/>
  <c r="L205" i="18"/>
  <c r="I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G133" i="18"/>
  <c r="J132" i="18"/>
  <c r="I132" i="18"/>
  <c r="G132" i="18"/>
  <c r="J131" i="18"/>
  <c r="I131" i="18"/>
  <c r="G131" i="18"/>
  <c r="J130" i="18"/>
  <c r="I130" i="18"/>
  <c r="G130" i="18"/>
  <c r="J129" i="18"/>
  <c r="I129" i="18"/>
  <c r="G129" i="18"/>
  <c r="J128" i="18"/>
  <c r="I128" i="18"/>
  <c r="G128" i="18"/>
  <c r="J127" i="18"/>
  <c r="I127" i="18"/>
  <c r="G127" i="18"/>
  <c r="J126" i="18"/>
  <c r="I126" i="18"/>
  <c r="G126" i="18"/>
  <c r="J125" i="18"/>
  <c r="I125" i="18"/>
  <c r="G125" i="18"/>
  <c r="J124" i="18"/>
  <c r="I124" i="18"/>
  <c r="G124" i="18"/>
  <c r="J123" i="18"/>
  <c r="I123" i="18"/>
  <c r="G123" i="18"/>
  <c r="J122" i="18"/>
  <c r="I122" i="18"/>
  <c r="G122" i="18"/>
  <c r="J121" i="18"/>
  <c r="I121" i="18"/>
  <c r="G121" i="18"/>
  <c r="J120" i="18"/>
  <c r="I120" i="18"/>
  <c r="G120" i="18"/>
  <c r="J119" i="18"/>
  <c r="I119" i="18"/>
  <c r="G119" i="18"/>
  <c r="J118" i="18"/>
  <c r="I118" i="18"/>
  <c r="G118" i="18"/>
  <c r="J117" i="18"/>
  <c r="I117" i="18"/>
  <c r="G117" i="18"/>
  <c r="J116" i="18"/>
  <c r="I116" i="18"/>
  <c r="G116" i="18"/>
  <c r="J115" i="18"/>
  <c r="I115" i="18"/>
  <c r="G115" i="18"/>
  <c r="J114" i="18"/>
  <c r="I114" i="18"/>
  <c r="G114" i="18"/>
  <c r="J113" i="18"/>
  <c r="I113" i="18"/>
  <c r="G113" i="18"/>
  <c r="J112" i="18"/>
  <c r="I112" i="18"/>
  <c r="G112" i="18"/>
  <c r="J111" i="18"/>
  <c r="I111" i="18"/>
  <c r="G111" i="18"/>
  <c r="J110" i="18"/>
  <c r="I110" i="18"/>
  <c r="G110" i="18"/>
  <c r="J109" i="18"/>
  <c r="I109" i="18"/>
  <c r="G109" i="18"/>
  <c r="J108" i="18"/>
  <c r="I108" i="18"/>
  <c r="G108" i="18"/>
  <c r="J107" i="18"/>
  <c r="I107" i="18"/>
  <c r="G107" i="18"/>
  <c r="J106" i="18"/>
  <c r="I106" i="18"/>
  <c r="G106" i="18"/>
  <c r="J105" i="18"/>
  <c r="I105" i="18"/>
  <c r="G105" i="18"/>
  <c r="J104" i="18"/>
  <c r="I104" i="18"/>
  <c r="G104" i="18"/>
  <c r="J103" i="18"/>
  <c r="I103" i="18"/>
  <c r="G103" i="18"/>
  <c r="J102" i="18"/>
  <c r="I102" i="18"/>
  <c r="G102" i="18"/>
  <c r="J101" i="18"/>
  <c r="I101" i="18"/>
  <c r="G101" i="18"/>
  <c r="J100" i="18"/>
  <c r="I100" i="18"/>
  <c r="G100" i="18"/>
  <c r="J99" i="18"/>
  <c r="I99" i="18"/>
  <c r="G99" i="18"/>
  <c r="J98" i="18"/>
  <c r="I98" i="18"/>
  <c r="G98" i="18"/>
  <c r="J97" i="18"/>
  <c r="I97" i="18"/>
  <c r="G97" i="18"/>
  <c r="J96" i="18"/>
  <c r="I96" i="18"/>
  <c r="G96" i="18"/>
  <c r="J95" i="18"/>
  <c r="I95" i="18"/>
  <c r="G95" i="18"/>
  <c r="J94" i="18"/>
  <c r="I94" i="18"/>
  <c r="G94" i="18"/>
  <c r="J93" i="18"/>
  <c r="I93" i="18"/>
  <c r="G93" i="18"/>
  <c r="J92" i="18"/>
  <c r="I92" i="18"/>
  <c r="G92" i="18"/>
  <c r="J91" i="18"/>
  <c r="I91" i="18"/>
  <c r="G91" i="18"/>
  <c r="J90" i="18"/>
  <c r="I90" i="18"/>
  <c r="G90" i="18"/>
  <c r="J89" i="18"/>
  <c r="I89" i="18"/>
  <c r="G89" i="18"/>
  <c r="J88" i="18"/>
  <c r="I88" i="18"/>
  <c r="G88" i="18"/>
  <c r="J87" i="18"/>
  <c r="I87" i="18"/>
  <c r="G87" i="18"/>
  <c r="J86" i="18"/>
  <c r="I86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C36" i="18"/>
  <c r="C48" i="18" s="1"/>
  <c r="C60" i="18" s="1"/>
  <c r="C72" i="18" s="1"/>
  <c r="C84" i="18" s="1"/>
  <c r="C96" i="18" s="1"/>
  <c r="C108" i="18" s="1"/>
  <c r="C120" i="18" s="1"/>
  <c r="C132" i="18" s="1"/>
  <c r="C144" i="18" s="1"/>
  <c r="C156" i="18" s="1"/>
  <c r="C168" i="18" s="1"/>
  <c r="C180" i="18" s="1"/>
  <c r="C192" i="18" s="1"/>
  <c r="C204" i="18" s="1"/>
  <c r="C216" i="18" s="1"/>
  <c r="C228" i="18" s="1"/>
  <c r="C240" i="18" s="1"/>
  <c r="C252" i="18" s="1"/>
  <c r="C264" i="18" s="1"/>
  <c r="C276" i="18" s="1"/>
  <c r="C288" i="18" s="1"/>
  <c r="C300" i="18" s="1"/>
  <c r="C312" i="18" s="1"/>
  <c r="C324" i="18" s="1"/>
  <c r="C336" i="18" s="1"/>
  <c r="C348" i="18" s="1"/>
  <c r="C360" i="18" s="1"/>
  <c r="C372" i="18" s="1"/>
  <c r="C384" i="18" s="1"/>
  <c r="C396" i="18" s="1"/>
  <c r="C408" i="18" s="1"/>
  <c r="C420" i="18" s="1"/>
  <c r="C432" i="18" s="1"/>
  <c r="C444" i="18" s="1"/>
  <c r="G35" i="18"/>
  <c r="C35" i="18"/>
  <c r="C47" i="18" s="1"/>
  <c r="C59" i="18" s="1"/>
  <c r="C71" i="18" s="1"/>
  <c r="C83" i="18" s="1"/>
  <c r="C95" i="18" s="1"/>
  <c r="C107" i="18" s="1"/>
  <c r="C119" i="18" s="1"/>
  <c r="C131" i="18" s="1"/>
  <c r="C143" i="18" s="1"/>
  <c r="C155" i="18" s="1"/>
  <c r="C167" i="18" s="1"/>
  <c r="C179" i="18" s="1"/>
  <c r="C191" i="18" s="1"/>
  <c r="C203" i="18" s="1"/>
  <c r="C215" i="18" s="1"/>
  <c r="C227" i="18" s="1"/>
  <c r="C239" i="18" s="1"/>
  <c r="C251" i="18" s="1"/>
  <c r="C263" i="18" s="1"/>
  <c r="C275" i="18" s="1"/>
  <c r="C287" i="18" s="1"/>
  <c r="C299" i="18" s="1"/>
  <c r="C311" i="18" s="1"/>
  <c r="C323" i="18" s="1"/>
  <c r="C335" i="18" s="1"/>
  <c r="C347" i="18" s="1"/>
  <c r="C359" i="18" s="1"/>
  <c r="C371" i="18" s="1"/>
  <c r="C383" i="18" s="1"/>
  <c r="C395" i="18" s="1"/>
  <c r="C407" i="18" s="1"/>
  <c r="C419" i="18" s="1"/>
  <c r="C431" i="18" s="1"/>
  <c r="C443" i="18" s="1"/>
  <c r="G34" i="18"/>
  <c r="C34" i="18"/>
  <c r="C46" i="18" s="1"/>
  <c r="C58" i="18" s="1"/>
  <c r="C70" i="18" s="1"/>
  <c r="C82" i="18" s="1"/>
  <c r="C94" i="18" s="1"/>
  <c r="C106" i="18" s="1"/>
  <c r="C118" i="18" s="1"/>
  <c r="C130" i="18" s="1"/>
  <c r="C142" i="18" s="1"/>
  <c r="C154" i="18" s="1"/>
  <c r="C166" i="18" s="1"/>
  <c r="C178" i="18" s="1"/>
  <c r="C190" i="18" s="1"/>
  <c r="C202" i="18" s="1"/>
  <c r="C214" i="18" s="1"/>
  <c r="C226" i="18" s="1"/>
  <c r="C238" i="18" s="1"/>
  <c r="C250" i="18" s="1"/>
  <c r="C262" i="18" s="1"/>
  <c r="C274" i="18" s="1"/>
  <c r="C286" i="18" s="1"/>
  <c r="C298" i="18" s="1"/>
  <c r="C310" i="18" s="1"/>
  <c r="C322" i="18" s="1"/>
  <c r="C334" i="18" s="1"/>
  <c r="C346" i="18" s="1"/>
  <c r="C358" i="18" s="1"/>
  <c r="C370" i="18" s="1"/>
  <c r="C382" i="18" s="1"/>
  <c r="C394" i="18" s="1"/>
  <c r="C406" i="18" s="1"/>
  <c r="C418" i="18" s="1"/>
  <c r="C430" i="18" s="1"/>
  <c r="C442" i="18" s="1"/>
  <c r="G33" i="18"/>
  <c r="C33" i="18"/>
  <c r="C45" i="18" s="1"/>
  <c r="C57" i="18" s="1"/>
  <c r="C69" i="18" s="1"/>
  <c r="C81" i="18" s="1"/>
  <c r="C93" i="18" s="1"/>
  <c r="C105" i="18" s="1"/>
  <c r="C117" i="18" s="1"/>
  <c r="C129" i="18" s="1"/>
  <c r="C141" i="18" s="1"/>
  <c r="C153" i="18" s="1"/>
  <c r="C165" i="18" s="1"/>
  <c r="C177" i="18" s="1"/>
  <c r="C189" i="18" s="1"/>
  <c r="C201" i="18" s="1"/>
  <c r="C213" i="18" s="1"/>
  <c r="C225" i="18" s="1"/>
  <c r="C237" i="18" s="1"/>
  <c r="C249" i="18" s="1"/>
  <c r="C261" i="18" s="1"/>
  <c r="C273" i="18" s="1"/>
  <c r="C285" i="18" s="1"/>
  <c r="C297" i="18" s="1"/>
  <c r="C309" i="18" s="1"/>
  <c r="C321" i="18" s="1"/>
  <c r="C333" i="18" s="1"/>
  <c r="C345" i="18" s="1"/>
  <c r="C357" i="18" s="1"/>
  <c r="C369" i="18" s="1"/>
  <c r="C381" i="18" s="1"/>
  <c r="C393" i="18" s="1"/>
  <c r="C405" i="18" s="1"/>
  <c r="C417" i="18" s="1"/>
  <c r="C429" i="18" s="1"/>
  <c r="C441" i="18" s="1"/>
  <c r="G32" i="18"/>
  <c r="D32" i="18"/>
  <c r="W32" i="18" s="1"/>
  <c r="C32" i="18"/>
  <c r="C44" i="18" s="1"/>
  <c r="C56" i="18" s="1"/>
  <c r="C68" i="18" s="1"/>
  <c r="C80" i="18" s="1"/>
  <c r="C92" i="18" s="1"/>
  <c r="C104" i="18" s="1"/>
  <c r="C116" i="18" s="1"/>
  <c r="C128" i="18" s="1"/>
  <c r="C140" i="18" s="1"/>
  <c r="C152" i="18" s="1"/>
  <c r="C164" i="18" s="1"/>
  <c r="C176" i="18" s="1"/>
  <c r="C188" i="18" s="1"/>
  <c r="C200" i="18" s="1"/>
  <c r="C212" i="18" s="1"/>
  <c r="C224" i="18" s="1"/>
  <c r="C236" i="18" s="1"/>
  <c r="C248" i="18" s="1"/>
  <c r="C260" i="18" s="1"/>
  <c r="C272" i="18" s="1"/>
  <c r="C284" i="18" s="1"/>
  <c r="C296" i="18" s="1"/>
  <c r="C308" i="18" s="1"/>
  <c r="C320" i="18" s="1"/>
  <c r="C332" i="18" s="1"/>
  <c r="C344" i="18" s="1"/>
  <c r="C356" i="18" s="1"/>
  <c r="C368" i="18" s="1"/>
  <c r="C380" i="18" s="1"/>
  <c r="C392" i="18" s="1"/>
  <c r="C404" i="18" s="1"/>
  <c r="C416" i="18" s="1"/>
  <c r="C428" i="18" s="1"/>
  <c r="C440" i="18" s="1"/>
  <c r="G31" i="18"/>
  <c r="C31" i="18"/>
  <c r="C43" i="18" s="1"/>
  <c r="C55" i="18" s="1"/>
  <c r="C67" i="18" s="1"/>
  <c r="C79" i="18" s="1"/>
  <c r="C91" i="18" s="1"/>
  <c r="C103" i="18" s="1"/>
  <c r="C115" i="18" s="1"/>
  <c r="C127" i="18" s="1"/>
  <c r="C139" i="18" s="1"/>
  <c r="C151" i="18" s="1"/>
  <c r="C163" i="18" s="1"/>
  <c r="C175" i="18" s="1"/>
  <c r="C187" i="18" s="1"/>
  <c r="C199" i="18" s="1"/>
  <c r="C211" i="18" s="1"/>
  <c r="C223" i="18" s="1"/>
  <c r="C235" i="18" s="1"/>
  <c r="C247" i="18" s="1"/>
  <c r="C259" i="18" s="1"/>
  <c r="C271" i="18" s="1"/>
  <c r="C283" i="18" s="1"/>
  <c r="C295" i="18" s="1"/>
  <c r="C307" i="18" s="1"/>
  <c r="C319" i="18" s="1"/>
  <c r="C331" i="18" s="1"/>
  <c r="C343" i="18" s="1"/>
  <c r="C355" i="18" s="1"/>
  <c r="C367" i="18" s="1"/>
  <c r="C379" i="18" s="1"/>
  <c r="C391" i="18" s="1"/>
  <c r="C403" i="18" s="1"/>
  <c r="C415" i="18" s="1"/>
  <c r="C427" i="18" s="1"/>
  <c r="C439" i="18" s="1"/>
  <c r="G30" i="18"/>
  <c r="C30" i="18"/>
  <c r="C42" i="18" s="1"/>
  <c r="C54" i="18" s="1"/>
  <c r="C66" i="18" s="1"/>
  <c r="C78" i="18" s="1"/>
  <c r="C90" i="18" s="1"/>
  <c r="C102" i="18" s="1"/>
  <c r="C114" i="18" s="1"/>
  <c r="C126" i="18" s="1"/>
  <c r="C138" i="18" s="1"/>
  <c r="C150" i="18" s="1"/>
  <c r="C162" i="18" s="1"/>
  <c r="C174" i="18" s="1"/>
  <c r="C186" i="18" s="1"/>
  <c r="C198" i="18" s="1"/>
  <c r="C210" i="18" s="1"/>
  <c r="C222" i="18" s="1"/>
  <c r="C234" i="18" s="1"/>
  <c r="C246" i="18" s="1"/>
  <c r="C258" i="18" s="1"/>
  <c r="C270" i="18" s="1"/>
  <c r="C282" i="18" s="1"/>
  <c r="C294" i="18" s="1"/>
  <c r="C306" i="18" s="1"/>
  <c r="C318" i="18" s="1"/>
  <c r="C330" i="18" s="1"/>
  <c r="C342" i="18" s="1"/>
  <c r="C354" i="18" s="1"/>
  <c r="C366" i="18" s="1"/>
  <c r="C378" i="18" s="1"/>
  <c r="C390" i="18" s="1"/>
  <c r="C402" i="18" s="1"/>
  <c r="C414" i="18" s="1"/>
  <c r="C426" i="18" s="1"/>
  <c r="C438" i="18" s="1"/>
  <c r="G29" i="18"/>
  <c r="C29" i="18"/>
  <c r="C41" i="18" s="1"/>
  <c r="C53" i="18" s="1"/>
  <c r="C65" i="18" s="1"/>
  <c r="C77" i="18" s="1"/>
  <c r="C89" i="18" s="1"/>
  <c r="C101" i="18" s="1"/>
  <c r="C113" i="18" s="1"/>
  <c r="C125" i="18" s="1"/>
  <c r="C137" i="18" s="1"/>
  <c r="C149" i="18" s="1"/>
  <c r="C161" i="18" s="1"/>
  <c r="C173" i="18" s="1"/>
  <c r="C185" i="18" s="1"/>
  <c r="C197" i="18" s="1"/>
  <c r="C209" i="18" s="1"/>
  <c r="C221" i="18" s="1"/>
  <c r="C233" i="18" s="1"/>
  <c r="C245" i="18" s="1"/>
  <c r="C257" i="18" s="1"/>
  <c r="C269" i="18" s="1"/>
  <c r="C281" i="18" s="1"/>
  <c r="C293" i="18" s="1"/>
  <c r="C305" i="18" s="1"/>
  <c r="C317" i="18" s="1"/>
  <c r="C329" i="18" s="1"/>
  <c r="C341" i="18" s="1"/>
  <c r="C353" i="18" s="1"/>
  <c r="C365" i="18" s="1"/>
  <c r="C377" i="18" s="1"/>
  <c r="C389" i="18" s="1"/>
  <c r="C401" i="18" s="1"/>
  <c r="C413" i="18" s="1"/>
  <c r="C425" i="18" s="1"/>
  <c r="C437" i="18" s="1"/>
  <c r="G28" i="18"/>
  <c r="C28" i="18"/>
  <c r="C40" i="18" s="1"/>
  <c r="C52" i="18" s="1"/>
  <c r="C64" i="18" s="1"/>
  <c r="C76" i="18" s="1"/>
  <c r="C88" i="18" s="1"/>
  <c r="C100" i="18" s="1"/>
  <c r="C112" i="18" s="1"/>
  <c r="C124" i="18" s="1"/>
  <c r="C136" i="18" s="1"/>
  <c r="C148" i="18" s="1"/>
  <c r="C160" i="18" s="1"/>
  <c r="C172" i="18" s="1"/>
  <c r="C184" i="18" s="1"/>
  <c r="C196" i="18" s="1"/>
  <c r="C208" i="18" s="1"/>
  <c r="C220" i="18" s="1"/>
  <c r="C232" i="18" s="1"/>
  <c r="C244" i="18" s="1"/>
  <c r="C256" i="18" s="1"/>
  <c r="C268" i="18" s="1"/>
  <c r="C280" i="18" s="1"/>
  <c r="C292" i="18" s="1"/>
  <c r="C304" i="18" s="1"/>
  <c r="C316" i="18" s="1"/>
  <c r="C328" i="18" s="1"/>
  <c r="C340" i="18" s="1"/>
  <c r="C352" i="18" s="1"/>
  <c r="C364" i="18" s="1"/>
  <c r="C376" i="18" s="1"/>
  <c r="C388" i="18" s="1"/>
  <c r="C400" i="18" s="1"/>
  <c r="C412" i="18" s="1"/>
  <c r="C424" i="18" s="1"/>
  <c r="C436" i="18" s="1"/>
  <c r="G27" i="18"/>
  <c r="C27" i="18"/>
  <c r="C39" i="18" s="1"/>
  <c r="C51" i="18" s="1"/>
  <c r="C63" i="18" s="1"/>
  <c r="C75" i="18" s="1"/>
  <c r="C87" i="18" s="1"/>
  <c r="C99" i="18" s="1"/>
  <c r="C111" i="18" s="1"/>
  <c r="C123" i="18" s="1"/>
  <c r="C135" i="18" s="1"/>
  <c r="C147" i="18" s="1"/>
  <c r="C159" i="18" s="1"/>
  <c r="C171" i="18" s="1"/>
  <c r="C183" i="18" s="1"/>
  <c r="C195" i="18" s="1"/>
  <c r="C207" i="18" s="1"/>
  <c r="C219" i="18" s="1"/>
  <c r="C231" i="18" s="1"/>
  <c r="C243" i="18" s="1"/>
  <c r="C255" i="18" s="1"/>
  <c r="C267" i="18" s="1"/>
  <c r="C279" i="18" s="1"/>
  <c r="C291" i="18" s="1"/>
  <c r="C303" i="18" s="1"/>
  <c r="C315" i="18" s="1"/>
  <c r="C327" i="18" s="1"/>
  <c r="C339" i="18" s="1"/>
  <c r="C351" i="18" s="1"/>
  <c r="C363" i="18" s="1"/>
  <c r="C375" i="18" s="1"/>
  <c r="C387" i="18" s="1"/>
  <c r="C399" i="18" s="1"/>
  <c r="C411" i="18" s="1"/>
  <c r="C423" i="18" s="1"/>
  <c r="C435" i="18" s="1"/>
  <c r="G26" i="18"/>
  <c r="C26" i="18"/>
  <c r="C38" i="18" s="1"/>
  <c r="C50" i="18" s="1"/>
  <c r="C62" i="18" s="1"/>
  <c r="C74" i="18" s="1"/>
  <c r="C86" i="18" s="1"/>
  <c r="C98" i="18" s="1"/>
  <c r="C110" i="18" s="1"/>
  <c r="C122" i="18" s="1"/>
  <c r="C134" i="18" s="1"/>
  <c r="C146" i="18" s="1"/>
  <c r="C158" i="18" s="1"/>
  <c r="C170" i="18" s="1"/>
  <c r="C182" i="18" s="1"/>
  <c r="C194" i="18" s="1"/>
  <c r="C206" i="18" s="1"/>
  <c r="C218" i="18" s="1"/>
  <c r="C230" i="18" s="1"/>
  <c r="C242" i="18" s="1"/>
  <c r="C254" i="18" s="1"/>
  <c r="C266" i="18" s="1"/>
  <c r="C278" i="18" s="1"/>
  <c r="C290" i="18" s="1"/>
  <c r="C302" i="18" s="1"/>
  <c r="C314" i="18" s="1"/>
  <c r="C326" i="18" s="1"/>
  <c r="C338" i="18" s="1"/>
  <c r="C350" i="18" s="1"/>
  <c r="C362" i="18" s="1"/>
  <c r="C374" i="18" s="1"/>
  <c r="C386" i="18" s="1"/>
  <c r="C398" i="18" s="1"/>
  <c r="C410" i="18" s="1"/>
  <c r="C422" i="18" s="1"/>
  <c r="C434" i="18" s="1"/>
  <c r="G25" i="18"/>
  <c r="E25" i="18"/>
  <c r="D25" i="18"/>
  <c r="C25" i="18"/>
  <c r="C37" i="18" s="1"/>
  <c r="C49" i="18" s="1"/>
  <c r="C61" i="18" s="1"/>
  <c r="C73" i="18" s="1"/>
  <c r="C85" i="18" s="1"/>
  <c r="C97" i="18" s="1"/>
  <c r="C109" i="18" s="1"/>
  <c r="C121" i="18" s="1"/>
  <c r="C133" i="18" s="1"/>
  <c r="C145" i="18" s="1"/>
  <c r="C157" i="18" s="1"/>
  <c r="C169" i="18" s="1"/>
  <c r="C181" i="18" s="1"/>
  <c r="C193" i="18" s="1"/>
  <c r="C205" i="18" s="1"/>
  <c r="C217" i="18" s="1"/>
  <c r="C229" i="18" s="1"/>
  <c r="C241" i="18" s="1"/>
  <c r="C253" i="18" s="1"/>
  <c r="C265" i="18" s="1"/>
  <c r="C277" i="18" s="1"/>
  <c r="C289" i="18" s="1"/>
  <c r="C301" i="18" s="1"/>
  <c r="C313" i="18" s="1"/>
  <c r="C325" i="18" s="1"/>
  <c r="C337" i="18" s="1"/>
  <c r="C349" i="18" s="1"/>
  <c r="C361" i="18" s="1"/>
  <c r="C373" i="18" s="1"/>
  <c r="C385" i="18" s="1"/>
  <c r="C397" i="18" s="1"/>
  <c r="C409" i="18" s="1"/>
  <c r="C421" i="18" s="1"/>
  <c r="C433" i="18" s="1"/>
  <c r="C445" i="18" s="1"/>
  <c r="G24" i="18"/>
  <c r="D24" i="18"/>
  <c r="G23" i="18"/>
  <c r="F23" i="18" a="1"/>
  <c r="F23" i="18" s="1"/>
  <c r="D23" i="18"/>
  <c r="W23" i="18" s="1"/>
  <c r="G22" i="18"/>
  <c r="D22" i="18"/>
  <c r="G21" i="18"/>
  <c r="E21" i="18"/>
  <c r="D21" i="18"/>
  <c r="F21" i="18" s="1" a="1"/>
  <c r="F21" i="18" s="1"/>
  <c r="W20" i="18"/>
  <c r="G20" i="18"/>
  <c r="F20" i="18" a="1"/>
  <c r="F20" i="18" s="1"/>
  <c r="D20" i="18"/>
  <c r="E20" i="18" s="1"/>
  <c r="G19" i="18"/>
  <c r="D19" i="18"/>
  <c r="G18" i="18"/>
  <c r="D18" i="18"/>
  <c r="G17" i="18"/>
  <c r="F17" i="18" a="1"/>
  <c r="F17" i="18" s="1"/>
  <c r="E17" i="18"/>
  <c r="D17" i="18"/>
  <c r="W17" i="18" s="1"/>
  <c r="G16" i="18"/>
  <c r="D16" i="18"/>
  <c r="E16" i="18" s="1"/>
  <c r="V15" i="18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V95" i="18" s="1"/>
  <c r="V96" i="18" s="1"/>
  <c r="V97" i="18" s="1"/>
  <c r="V98" i="18" s="1"/>
  <c r="V99" i="18" s="1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19" i="18" s="1"/>
  <c r="V120" i="18" s="1"/>
  <c r="V121" i="18" s="1"/>
  <c r="V122" i="18" s="1"/>
  <c r="V123" i="18" s="1"/>
  <c r="V124" i="18" s="1"/>
  <c r="V125" i="18" s="1"/>
  <c r="V126" i="18" s="1"/>
  <c r="V127" i="18" s="1"/>
  <c r="V128" i="18" s="1"/>
  <c r="V129" i="18" s="1"/>
  <c r="V130" i="18" s="1"/>
  <c r="V131" i="18" s="1"/>
  <c r="V132" i="18" s="1"/>
  <c r="V133" i="18" s="1"/>
  <c r="V134" i="18" s="1"/>
  <c r="V135" i="18" s="1"/>
  <c r="V136" i="18" s="1"/>
  <c r="V137" i="18" s="1"/>
  <c r="V138" i="18" s="1"/>
  <c r="V139" i="18" s="1"/>
  <c r="V140" i="18" s="1"/>
  <c r="V141" i="18" s="1"/>
  <c r="V142" i="18" s="1"/>
  <c r="V143" i="18" s="1"/>
  <c r="V144" i="18" s="1"/>
  <c r="V145" i="18" s="1"/>
  <c r="V146" i="18" s="1"/>
  <c r="V147" i="18" s="1"/>
  <c r="V148" i="18" s="1"/>
  <c r="V149" i="18" s="1"/>
  <c r="V150" i="18" s="1"/>
  <c r="V151" i="18" s="1"/>
  <c r="V152" i="18" s="1"/>
  <c r="V153" i="18" s="1"/>
  <c r="V154" i="18" s="1"/>
  <c r="V155" i="18" s="1"/>
  <c r="V156" i="18" s="1"/>
  <c r="V157" i="18" s="1"/>
  <c r="V158" i="18" s="1"/>
  <c r="V159" i="18" s="1"/>
  <c r="V160" i="18" s="1"/>
  <c r="V161" i="18" s="1"/>
  <c r="V162" i="18" s="1"/>
  <c r="V163" i="18" s="1"/>
  <c r="V164" i="18" s="1"/>
  <c r="V165" i="18" s="1"/>
  <c r="V166" i="18" s="1"/>
  <c r="V167" i="18" s="1"/>
  <c r="V168" i="18" s="1"/>
  <c r="V169" i="18" s="1"/>
  <c r="V170" i="18" s="1"/>
  <c r="V171" i="18" s="1"/>
  <c r="V172" i="18" s="1"/>
  <c r="V173" i="18" s="1"/>
  <c r="V174" i="18" s="1"/>
  <c r="V175" i="18" s="1"/>
  <c r="V176" i="18" s="1"/>
  <c r="V177" i="18" s="1"/>
  <c r="V178" i="18" s="1"/>
  <c r="V179" i="18" s="1"/>
  <c r="V180" i="18" s="1"/>
  <c r="V181" i="18" s="1"/>
  <c r="V182" i="18" s="1"/>
  <c r="V183" i="18" s="1"/>
  <c r="V184" i="18" s="1"/>
  <c r="V185" i="18" s="1"/>
  <c r="V186" i="18" s="1"/>
  <c r="V187" i="18" s="1"/>
  <c r="V188" i="18" s="1"/>
  <c r="V189" i="18" s="1"/>
  <c r="V190" i="18" s="1"/>
  <c r="V191" i="18" s="1"/>
  <c r="V192" i="18" s="1"/>
  <c r="V193" i="18" s="1"/>
  <c r="V194" i="18" s="1"/>
  <c r="V195" i="18" s="1"/>
  <c r="V196" i="18" s="1"/>
  <c r="V197" i="18" s="1"/>
  <c r="V198" i="18" s="1"/>
  <c r="V199" i="18" s="1"/>
  <c r="V200" i="18" s="1"/>
  <c r="V201" i="18" s="1"/>
  <c r="V202" i="18" s="1"/>
  <c r="V203" i="18" s="1"/>
  <c r="V204" i="18" s="1"/>
  <c r="V205" i="18" s="1"/>
  <c r="V206" i="18" s="1"/>
  <c r="V207" i="18" s="1"/>
  <c r="V208" i="18" s="1"/>
  <c r="V209" i="18" s="1"/>
  <c r="V210" i="18" s="1"/>
  <c r="V211" i="18" s="1"/>
  <c r="V212" i="18" s="1"/>
  <c r="V213" i="18" s="1"/>
  <c r="V214" i="18" s="1"/>
  <c r="V215" i="18" s="1"/>
  <c r="V216" i="18" s="1"/>
  <c r="V217" i="18" s="1"/>
  <c r="V218" i="18" s="1"/>
  <c r="V219" i="18" s="1"/>
  <c r="V220" i="18" s="1"/>
  <c r="V221" i="18" s="1"/>
  <c r="V222" i="18" s="1"/>
  <c r="V223" i="18" s="1"/>
  <c r="V224" i="18" s="1"/>
  <c r="V225" i="18" s="1"/>
  <c r="V226" i="18" s="1"/>
  <c r="V227" i="18" s="1"/>
  <c r="V228" i="18" s="1"/>
  <c r="V229" i="18" s="1"/>
  <c r="V230" i="18" s="1"/>
  <c r="V231" i="18" s="1"/>
  <c r="V232" i="18" s="1"/>
  <c r="V233" i="18" s="1"/>
  <c r="V234" i="18" s="1"/>
  <c r="V235" i="18" s="1"/>
  <c r="V236" i="18" s="1"/>
  <c r="V237" i="18" s="1"/>
  <c r="V238" i="18" s="1"/>
  <c r="V239" i="18" s="1"/>
  <c r="V240" i="18" s="1"/>
  <c r="V241" i="18" s="1"/>
  <c r="V242" i="18" s="1"/>
  <c r="V243" i="18" s="1"/>
  <c r="V244" i="18" s="1"/>
  <c r="V245" i="18" s="1"/>
  <c r="V246" i="18" s="1"/>
  <c r="V247" i="18" s="1"/>
  <c r="V248" i="18" s="1"/>
  <c r="V249" i="18" s="1"/>
  <c r="V250" i="18" s="1"/>
  <c r="V251" i="18" s="1"/>
  <c r="V252" i="18" s="1"/>
  <c r="V253" i="18" s="1"/>
  <c r="V254" i="18" s="1"/>
  <c r="V255" i="18" s="1"/>
  <c r="V256" i="18" s="1"/>
  <c r="V257" i="18" s="1"/>
  <c r="V258" i="18" s="1"/>
  <c r="V259" i="18" s="1"/>
  <c r="V260" i="18" s="1"/>
  <c r="V261" i="18" s="1"/>
  <c r="V262" i="18" s="1"/>
  <c r="V263" i="18" s="1"/>
  <c r="V264" i="18" s="1"/>
  <c r="V265" i="18" s="1"/>
  <c r="V266" i="18" s="1"/>
  <c r="V267" i="18" s="1"/>
  <c r="V268" i="18" s="1"/>
  <c r="V269" i="18" s="1"/>
  <c r="V270" i="18" s="1"/>
  <c r="V271" i="18" s="1"/>
  <c r="V272" i="18" s="1"/>
  <c r="V273" i="18" s="1"/>
  <c r="V274" i="18" s="1"/>
  <c r="V275" i="18" s="1"/>
  <c r="V276" i="18" s="1"/>
  <c r="V277" i="18" s="1"/>
  <c r="V278" i="18" s="1"/>
  <c r="V279" i="18" s="1"/>
  <c r="V280" i="18" s="1"/>
  <c r="V281" i="18" s="1"/>
  <c r="V282" i="18" s="1"/>
  <c r="V283" i="18" s="1"/>
  <c r="V284" i="18" s="1"/>
  <c r="V285" i="18" s="1"/>
  <c r="V286" i="18" s="1"/>
  <c r="V287" i="18" s="1"/>
  <c r="V288" i="18" s="1"/>
  <c r="V289" i="18" s="1"/>
  <c r="V290" i="18" s="1"/>
  <c r="V291" i="18" s="1"/>
  <c r="V292" i="18" s="1"/>
  <c r="V293" i="18" s="1"/>
  <c r="V294" i="18" s="1"/>
  <c r="V295" i="18" s="1"/>
  <c r="V296" i="18" s="1"/>
  <c r="V297" i="18" s="1"/>
  <c r="V298" i="18" s="1"/>
  <c r="V299" i="18" s="1"/>
  <c r="V300" i="18" s="1"/>
  <c r="V301" i="18" s="1"/>
  <c r="V302" i="18" s="1"/>
  <c r="V303" i="18" s="1"/>
  <c r="V304" i="18" s="1"/>
  <c r="V305" i="18" s="1"/>
  <c r="V306" i="18" s="1"/>
  <c r="V307" i="18" s="1"/>
  <c r="V308" i="18" s="1"/>
  <c r="V309" i="18" s="1"/>
  <c r="V310" i="18" s="1"/>
  <c r="V311" i="18" s="1"/>
  <c r="V312" i="18" s="1"/>
  <c r="V313" i="18" s="1"/>
  <c r="V314" i="18" s="1"/>
  <c r="V315" i="18" s="1"/>
  <c r="V316" i="18" s="1"/>
  <c r="V317" i="18" s="1"/>
  <c r="V318" i="18" s="1"/>
  <c r="V319" i="18" s="1"/>
  <c r="V320" i="18" s="1"/>
  <c r="V321" i="18" s="1"/>
  <c r="V322" i="18" s="1"/>
  <c r="V323" i="18" s="1"/>
  <c r="V324" i="18" s="1"/>
  <c r="V325" i="18" s="1"/>
  <c r="V326" i="18" s="1"/>
  <c r="V327" i="18" s="1"/>
  <c r="V328" i="18" s="1"/>
  <c r="V329" i="18" s="1"/>
  <c r="V330" i="18" s="1"/>
  <c r="V331" i="18" s="1"/>
  <c r="V332" i="18" s="1"/>
  <c r="V333" i="18" s="1"/>
  <c r="V334" i="18" s="1"/>
  <c r="V335" i="18" s="1"/>
  <c r="V336" i="18" s="1"/>
  <c r="V337" i="18" s="1"/>
  <c r="V338" i="18" s="1"/>
  <c r="V339" i="18" s="1"/>
  <c r="V340" i="18" s="1"/>
  <c r="V341" i="18" s="1"/>
  <c r="V342" i="18" s="1"/>
  <c r="V343" i="18" s="1"/>
  <c r="V344" i="18" s="1"/>
  <c r="V345" i="18" s="1"/>
  <c r="V346" i="18" s="1"/>
  <c r="V347" i="18" s="1"/>
  <c r="V348" i="18" s="1"/>
  <c r="V349" i="18" s="1"/>
  <c r="V350" i="18" s="1"/>
  <c r="V351" i="18" s="1"/>
  <c r="V352" i="18" s="1"/>
  <c r="V353" i="18" s="1"/>
  <c r="V354" i="18" s="1"/>
  <c r="V355" i="18" s="1"/>
  <c r="V356" i="18" s="1"/>
  <c r="V357" i="18" s="1"/>
  <c r="V358" i="18" s="1"/>
  <c r="V359" i="18" s="1"/>
  <c r="V360" i="18" s="1"/>
  <c r="V361" i="18" s="1"/>
  <c r="V362" i="18" s="1"/>
  <c r="V363" i="18" s="1"/>
  <c r="V364" i="18" s="1"/>
  <c r="V365" i="18" s="1"/>
  <c r="V366" i="18" s="1"/>
  <c r="V367" i="18" s="1"/>
  <c r="V368" i="18" s="1"/>
  <c r="V369" i="18" s="1"/>
  <c r="V370" i="18" s="1"/>
  <c r="V371" i="18" s="1"/>
  <c r="V372" i="18" s="1"/>
  <c r="V373" i="18" s="1"/>
  <c r="V374" i="18" s="1"/>
  <c r="V375" i="18" s="1"/>
  <c r="V376" i="18" s="1"/>
  <c r="V377" i="18" s="1"/>
  <c r="V378" i="18" s="1"/>
  <c r="V379" i="18" s="1"/>
  <c r="V380" i="18" s="1"/>
  <c r="V381" i="18" s="1"/>
  <c r="V382" i="18" s="1"/>
  <c r="V383" i="18" s="1"/>
  <c r="V384" i="18" s="1"/>
  <c r="V385" i="18" s="1"/>
  <c r="V386" i="18" s="1"/>
  <c r="V387" i="18" s="1"/>
  <c r="V388" i="18" s="1"/>
  <c r="V389" i="18" s="1"/>
  <c r="V390" i="18" s="1"/>
  <c r="V391" i="18" s="1"/>
  <c r="V392" i="18" s="1"/>
  <c r="V393" i="18" s="1"/>
  <c r="V394" i="18" s="1"/>
  <c r="V395" i="18" s="1"/>
  <c r="V396" i="18" s="1"/>
  <c r="V397" i="18" s="1"/>
  <c r="V398" i="18" s="1"/>
  <c r="V399" i="18" s="1"/>
  <c r="V400" i="18" s="1"/>
  <c r="V401" i="18" s="1"/>
  <c r="V402" i="18" s="1"/>
  <c r="V403" i="18" s="1"/>
  <c r="V404" i="18" s="1"/>
  <c r="V405" i="18" s="1"/>
  <c r="V406" i="18" s="1"/>
  <c r="V407" i="18" s="1"/>
  <c r="V408" i="18" s="1"/>
  <c r="V409" i="18" s="1"/>
  <c r="V410" i="18" s="1"/>
  <c r="V411" i="18" s="1"/>
  <c r="V412" i="18" s="1"/>
  <c r="V413" i="18" s="1"/>
  <c r="V414" i="18" s="1"/>
  <c r="V415" i="18" s="1"/>
  <c r="V416" i="18" s="1"/>
  <c r="V417" i="18" s="1"/>
  <c r="V418" i="18" s="1"/>
  <c r="V419" i="18" s="1"/>
  <c r="V420" i="18" s="1"/>
  <c r="V421" i="18" s="1"/>
  <c r="V422" i="18" s="1"/>
  <c r="V423" i="18" s="1"/>
  <c r="V424" i="18" s="1"/>
  <c r="V425" i="18" s="1"/>
  <c r="V426" i="18" s="1"/>
  <c r="V427" i="18" s="1"/>
  <c r="V428" i="18" s="1"/>
  <c r="V429" i="18" s="1"/>
  <c r="V430" i="18" s="1"/>
  <c r="V431" i="18" s="1"/>
  <c r="V432" i="18" s="1"/>
  <c r="V433" i="18" s="1"/>
  <c r="V434" i="18" s="1"/>
  <c r="V435" i="18" s="1"/>
  <c r="V436" i="18" s="1"/>
  <c r="V437" i="18" s="1"/>
  <c r="V438" i="18" s="1"/>
  <c r="V439" i="18" s="1"/>
  <c r="V440" i="18" s="1"/>
  <c r="V441" i="18" s="1"/>
  <c r="V442" i="18" s="1"/>
  <c r="V443" i="18" s="1"/>
  <c r="V444" i="18" s="1"/>
  <c r="V445" i="18" s="1"/>
  <c r="G15" i="18"/>
  <c r="D15" i="18"/>
  <c r="W14" i="18"/>
  <c r="G14" i="18"/>
  <c r="F14" i="18" a="1"/>
  <c r="F14" i="18" s="1"/>
  <c r="E14" i="18"/>
  <c r="D13" i="18"/>
  <c r="W447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P326" i="17"/>
  <c r="P327" i="17" s="1"/>
  <c r="P328" i="17" s="1"/>
  <c r="P329" i="17" s="1"/>
  <c r="P330" i="17" s="1"/>
  <c r="P331" i="17" s="1"/>
  <c r="P332" i="17" s="1"/>
  <c r="P333" i="17" s="1"/>
  <c r="P334" i="17" s="1"/>
  <c r="P335" i="17" s="1"/>
  <c r="P336" i="17" s="1"/>
  <c r="P337" i="17" s="1"/>
  <c r="P338" i="17" s="1"/>
  <c r="P339" i="17" s="1"/>
  <c r="P340" i="17" s="1"/>
  <c r="P341" i="17" s="1"/>
  <c r="P342" i="17" s="1"/>
  <c r="P343" i="17" s="1"/>
  <c r="P344" i="17" s="1"/>
  <c r="P345" i="17" s="1"/>
  <c r="P346" i="17" s="1"/>
  <c r="P347" i="17" s="1"/>
  <c r="P348" i="17" s="1"/>
  <c r="P349" i="17" s="1"/>
  <c r="P350" i="17" s="1"/>
  <c r="P351" i="17" s="1"/>
  <c r="P352" i="17" s="1"/>
  <c r="P353" i="17" s="1"/>
  <c r="P354" i="17" s="1"/>
  <c r="P355" i="17" s="1"/>
  <c r="P356" i="17" s="1"/>
  <c r="P357" i="17" s="1"/>
  <c r="P358" i="17" s="1"/>
  <c r="P359" i="17" s="1"/>
  <c r="P360" i="17" s="1"/>
  <c r="P361" i="17" s="1"/>
  <c r="P362" i="17" s="1"/>
  <c r="P363" i="17" s="1"/>
  <c r="P364" i="17" s="1"/>
  <c r="P365" i="17" s="1"/>
  <c r="P366" i="17" s="1"/>
  <c r="P367" i="17" s="1"/>
  <c r="P368" i="17" s="1"/>
  <c r="P369" i="17" s="1"/>
  <c r="P370" i="17" s="1"/>
  <c r="P371" i="17" s="1"/>
  <c r="P372" i="17" s="1"/>
  <c r="P373" i="17" s="1"/>
  <c r="P374" i="17" s="1"/>
  <c r="P375" i="17" s="1"/>
  <c r="P376" i="17" s="1"/>
  <c r="P377" i="17" s="1"/>
  <c r="P378" i="17" s="1"/>
  <c r="P379" i="17" s="1"/>
  <c r="P380" i="17" s="1"/>
  <c r="P381" i="17" s="1"/>
  <c r="P382" i="17" s="1"/>
  <c r="P383" i="17" s="1"/>
  <c r="P384" i="17" s="1"/>
  <c r="P385" i="17" s="1"/>
  <c r="P386" i="17" s="1"/>
  <c r="P387" i="17" s="1"/>
  <c r="P388" i="17" s="1"/>
  <c r="P389" i="17" s="1"/>
  <c r="P390" i="17" s="1"/>
  <c r="P391" i="17" s="1"/>
  <c r="P392" i="17" s="1"/>
  <c r="P393" i="17" s="1"/>
  <c r="P394" i="17" s="1"/>
  <c r="P395" i="17" s="1"/>
  <c r="P396" i="17" s="1"/>
  <c r="P397" i="17" s="1"/>
  <c r="P398" i="17" s="1"/>
  <c r="P399" i="17" s="1"/>
  <c r="P400" i="17" s="1"/>
  <c r="P401" i="17" s="1"/>
  <c r="P402" i="17" s="1"/>
  <c r="P403" i="17" s="1"/>
  <c r="P404" i="17" s="1"/>
  <c r="P405" i="17" s="1"/>
  <c r="P406" i="17" s="1"/>
  <c r="P407" i="17" s="1"/>
  <c r="P408" i="17" s="1"/>
  <c r="P409" i="17" s="1"/>
  <c r="P410" i="17" s="1"/>
  <c r="P411" i="17" s="1"/>
  <c r="P412" i="17" s="1"/>
  <c r="P413" i="17" s="1"/>
  <c r="P414" i="17" s="1"/>
  <c r="P415" i="17" s="1"/>
  <c r="P416" i="17" s="1"/>
  <c r="P417" i="17" s="1"/>
  <c r="P418" i="17" s="1"/>
  <c r="P419" i="17" s="1"/>
  <c r="P420" i="17" s="1"/>
  <c r="P421" i="17" s="1"/>
  <c r="P422" i="17" s="1"/>
  <c r="P423" i="17" s="1"/>
  <c r="P424" i="17" s="1"/>
  <c r="P425" i="17" s="1"/>
  <c r="P426" i="17" s="1"/>
  <c r="P427" i="17" s="1"/>
  <c r="P428" i="17" s="1"/>
  <c r="P429" i="17" s="1"/>
  <c r="P430" i="17" s="1"/>
  <c r="P431" i="17" s="1"/>
  <c r="P432" i="17" s="1"/>
  <c r="P433" i="17" s="1"/>
  <c r="P434" i="17" s="1"/>
  <c r="P435" i="17" s="1"/>
  <c r="P436" i="17" s="1"/>
  <c r="P437" i="17" s="1"/>
  <c r="P438" i="17" s="1"/>
  <c r="P439" i="17" s="1"/>
  <c r="P440" i="17" s="1"/>
  <c r="P441" i="17" s="1"/>
  <c r="P442" i="17" s="1"/>
  <c r="P443" i="17" s="1"/>
  <c r="P444" i="17" s="1"/>
  <c r="P445" i="17" s="1"/>
  <c r="O326" i="17"/>
  <c r="O325" i="17"/>
  <c r="L325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9" i="17"/>
  <c r="L248" i="17"/>
  <c r="L247" i="17"/>
  <c r="L246" i="17"/>
  <c r="L245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23" i="17"/>
  <c r="L222" i="17"/>
  <c r="L221" i="17"/>
  <c r="L220" i="17"/>
  <c r="L219" i="17"/>
  <c r="L218" i="17"/>
  <c r="L217" i="17"/>
  <c r="L216" i="17"/>
  <c r="L215" i="17"/>
  <c r="L214" i="17"/>
  <c r="L213" i="17"/>
  <c r="L212" i="17"/>
  <c r="L211" i="17"/>
  <c r="L210" i="17"/>
  <c r="L209" i="17"/>
  <c r="L208" i="17"/>
  <c r="L207" i="17"/>
  <c r="M206" i="17"/>
  <c r="M207" i="17" s="1"/>
  <c r="M208" i="17" s="1"/>
  <c r="M209" i="17" s="1"/>
  <c r="M210" i="17" s="1"/>
  <c r="M211" i="17" s="1"/>
  <c r="M212" i="17" s="1"/>
  <c r="M213" i="17" s="1"/>
  <c r="M214" i="17" s="1"/>
  <c r="M215" i="17" s="1"/>
  <c r="M216" i="17" s="1"/>
  <c r="M217" i="17" s="1"/>
  <c r="M218" i="17" s="1"/>
  <c r="M219" i="17" s="1"/>
  <c r="M220" i="17" s="1"/>
  <c r="M221" i="17" s="1"/>
  <c r="M222" i="17" s="1"/>
  <c r="M223" i="17" s="1"/>
  <c r="M224" i="17" s="1"/>
  <c r="M225" i="17" s="1"/>
  <c r="M226" i="17" s="1"/>
  <c r="M227" i="17" s="1"/>
  <c r="M228" i="17" s="1"/>
  <c r="M229" i="17" s="1"/>
  <c r="M230" i="17" s="1"/>
  <c r="M231" i="17" s="1"/>
  <c r="M232" i="17" s="1"/>
  <c r="M233" i="17" s="1"/>
  <c r="M234" i="17" s="1"/>
  <c r="M235" i="17" s="1"/>
  <c r="M236" i="17" s="1"/>
  <c r="M237" i="17" s="1"/>
  <c r="M238" i="17" s="1"/>
  <c r="M239" i="17" s="1"/>
  <c r="M240" i="17" s="1"/>
  <c r="M241" i="17" s="1"/>
  <c r="M242" i="17" s="1"/>
  <c r="M243" i="17" s="1"/>
  <c r="M244" i="17" s="1"/>
  <c r="M245" i="17" s="1"/>
  <c r="M246" i="17" s="1"/>
  <c r="M247" i="17" s="1"/>
  <c r="M248" i="17" s="1"/>
  <c r="M249" i="17" s="1"/>
  <c r="M250" i="17" s="1"/>
  <c r="M251" i="17" s="1"/>
  <c r="M252" i="17" s="1"/>
  <c r="M253" i="17" s="1"/>
  <c r="M254" i="17" s="1"/>
  <c r="M255" i="17" s="1"/>
  <c r="M256" i="17" s="1"/>
  <c r="M257" i="17" s="1"/>
  <c r="M258" i="17" s="1"/>
  <c r="M259" i="17" s="1"/>
  <c r="M260" i="17" s="1"/>
  <c r="M261" i="17" s="1"/>
  <c r="M262" i="17" s="1"/>
  <c r="M263" i="17" s="1"/>
  <c r="M264" i="17" s="1"/>
  <c r="M265" i="17" s="1"/>
  <c r="M266" i="17" s="1"/>
  <c r="M267" i="17" s="1"/>
  <c r="M268" i="17" s="1"/>
  <c r="M269" i="17" s="1"/>
  <c r="M270" i="17" s="1"/>
  <c r="M271" i="17" s="1"/>
  <c r="M272" i="17" s="1"/>
  <c r="M273" i="17" s="1"/>
  <c r="M274" i="17" s="1"/>
  <c r="M275" i="17" s="1"/>
  <c r="M276" i="17" s="1"/>
  <c r="M277" i="17" s="1"/>
  <c r="M278" i="17" s="1"/>
  <c r="M279" i="17" s="1"/>
  <c r="M280" i="17" s="1"/>
  <c r="M281" i="17" s="1"/>
  <c r="M282" i="17" s="1"/>
  <c r="M283" i="17" s="1"/>
  <c r="M284" i="17" s="1"/>
  <c r="M285" i="17" s="1"/>
  <c r="M286" i="17" s="1"/>
  <c r="M287" i="17" s="1"/>
  <c r="M288" i="17" s="1"/>
  <c r="M289" i="17" s="1"/>
  <c r="M290" i="17" s="1"/>
  <c r="M291" i="17" s="1"/>
  <c r="M292" i="17" s="1"/>
  <c r="M293" i="17" s="1"/>
  <c r="M294" i="17" s="1"/>
  <c r="M295" i="17" s="1"/>
  <c r="M296" i="17" s="1"/>
  <c r="M297" i="17" s="1"/>
  <c r="M298" i="17" s="1"/>
  <c r="M299" i="17" s="1"/>
  <c r="M300" i="17" s="1"/>
  <c r="M301" i="17" s="1"/>
  <c r="M302" i="17" s="1"/>
  <c r="M303" i="17" s="1"/>
  <c r="M304" i="17" s="1"/>
  <c r="M305" i="17" s="1"/>
  <c r="M306" i="17" s="1"/>
  <c r="M307" i="17" s="1"/>
  <c r="M308" i="17" s="1"/>
  <c r="M309" i="17" s="1"/>
  <c r="M310" i="17" s="1"/>
  <c r="M311" i="17" s="1"/>
  <c r="M312" i="17" s="1"/>
  <c r="M313" i="17" s="1"/>
  <c r="M314" i="17" s="1"/>
  <c r="M315" i="17" s="1"/>
  <c r="M316" i="17" s="1"/>
  <c r="M317" i="17" s="1"/>
  <c r="M318" i="17" s="1"/>
  <c r="M319" i="17" s="1"/>
  <c r="M320" i="17" s="1"/>
  <c r="M321" i="17" s="1"/>
  <c r="M322" i="17" s="1"/>
  <c r="M323" i="17" s="1"/>
  <c r="M324" i="17" s="1"/>
  <c r="L206" i="17"/>
  <c r="L205" i="17"/>
  <c r="I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I145" i="17"/>
  <c r="J144" i="17"/>
  <c r="I144" i="17"/>
  <c r="J143" i="17"/>
  <c r="I143" i="17"/>
  <c r="J142" i="17"/>
  <c r="I142" i="17"/>
  <c r="J141" i="17"/>
  <c r="I141" i="17"/>
  <c r="J140" i="17"/>
  <c r="I140" i="17"/>
  <c r="J139" i="17"/>
  <c r="I139" i="17"/>
  <c r="J138" i="17"/>
  <c r="I138" i="17"/>
  <c r="J137" i="17"/>
  <c r="I137" i="17"/>
  <c r="J136" i="17"/>
  <c r="I136" i="17"/>
  <c r="J135" i="17"/>
  <c r="I135" i="17"/>
  <c r="J134" i="17"/>
  <c r="I134" i="17"/>
  <c r="J133" i="17"/>
  <c r="I133" i="17"/>
  <c r="G133" i="17"/>
  <c r="J132" i="17"/>
  <c r="I132" i="17"/>
  <c r="G132" i="17"/>
  <c r="J131" i="17"/>
  <c r="I131" i="17"/>
  <c r="G131" i="17"/>
  <c r="J130" i="17"/>
  <c r="I130" i="17"/>
  <c r="G130" i="17"/>
  <c r="J129" i="17"/>
  <c r="I129" i="17"/>
  <c r="G129" i="17"/>
  <c r="J128" i="17"/>
  <c r="I128" i="17"/>
  <c r="G128" i="17"/>
  <c r="J127" i="17"/>
  <c r="I127" i="17"/>
  <c r="G127" i="17"/>
  <c r="J126" i="17"/>
  <c r="I126" i="17"/>
  <c r="G126" i="17"/>
  <c r="J125" i="17"/>
  <c r="I125" i="17"/>
  <c r="G125" i="17"/>
  <c r="J124" i="17"/>
  <c r="I124" i="17"/>
  <c r="G124" i="17"/>
  <c r="J123" i="17"/>
  <c r="I123" i="17"/>
  <c r="G123" i="17"/>
  <c r="J122" i="17"/>
  <c r="I122" i="17"/>
  <c r="G122" i="17"/>
  <c r="J121" i="17"/>
  <c r="I121" i="17"/>
  <c r="G121" i="17"/>
  <c r="J120" i="17"/>
  <c r="I120" i="17"/>
  <c r="G120" i="17"/>
  <c r="J119" i="17"/>
  <c r="I119" i="17"/>
  <c r="G119" i="17"/>
  <c r="J118" i="17"/>
  <c r="I118" i="17"/>
  <c r="G118" i="17"/>
  <c r="J117" i="17"/>
  <c r="I117" i="17"/>
  <c r="G117" i="17"/>
  <c r="J116" i="17"/>
  <c r="I116" i="17"/>
  <c r="G116" i="17"/>
  <c r="J115" i="17"/>
  <c r="I115" i="17"/>
  <c r="G115" i="17"/>
  <c r="J114" i="17"/>
  <c r="I114" i="17"/>
  <c r="G114" i="17"/>
  <c r="J113" i="17"/>
  <c r="I113" i="17"/>
  <c r="G113" i="17"/>
  <c r="J112" i="17"/>
  <c r="I112" i="17"/>
  <c r="G112" i="17"/>
  <c r="J111" i="17"/>
  <c r="I111" i="17"/>
  <c r="G111" i="17"/>
  <c r="J110" i="17"/>
  <c r="I110" i="17"/>
  <c r="G110" i="17"/>
  <c r="J109" i="17"/>
  <c r="I109" i="17"/>
  <c r="G109" i="17"/>
  <c r="J108" i="17"/>
  <c r="I108" i="17"/>
  <c r="G108" i="17"/>
  <c r="J107" i="17"/>
  <c r="I107" i="17"/>
  <c r="G107" i="17"/>
  <c r="J106" i="17"/>
  <c r="I106" i="17"/>
  <c r="G106" i="17"/>
  <c r="J105" i="17"/>
  <c r="I105" i="17"/>
  <c r="G105" i="17"/>
  <c r="J104" i="17"/>
  <c r="I104" i="17"/>
  <c r="G104" i="17"/>
  <c r="J103" i="17"/>
  <c r="I103" i="17"/>
  <c r="G103" i="17"/>
  <c r="J102" i="17"/>
  <c r="I102" i="17"/>
  <c r="G102" i="17"/>
  <c r="J101" i="17"/>
  <c r="I101" i="17"/>
  <c r="G101" i="17"/>
  <c r="J100" i="17"/>
  <c r="I100" i="17"/>
  <c r="G100" i="17"/>
  <c r="J99" i="17"/>
  <c r="I99" i="17"/>
  <c r="G99" i="17"/>
  <c r="J98" i="17"/>
  <c r="I98" i="17"/>
  <c r="G98" i="17"/>
  <c r="J97" i="17"/>
  <c r="I97" i="17"/>
  <c r="G97" i="17"/>
  <c r="J96" i="17"/>
  <c r="I96" i="17"/>
  <c r="G96" i="17"/>
  <c r="J95" i="17"/>
  <c r="I95" i="17"/>
  <c r="G95" i="17"/>
  <c r="J94" i="17"/>
  <c r="I94" i="17"/>
  <c r="G94" i="17"/>
  <c r="J93" i="17"/>
  <c r="I93" i="17"/>
  <c r="G93" i="17"/>
  <c r="J92" i="17"/>
  <c r="I92" i="17"/>
  <c r="G92" i="17"/>
  <c r="J91" i="17"/>
  <c r="I91" i="17"/>
  <c r="G91" i="17"/>
  <c r="J90" i="17"/>
  <c r="I90" i="17"/>
  <c r="G90" i="17"/>
  <c r="J89" i="17"/>
  <c r="I89" i="17"/>
  <c r="G89" i="17"/>
  <c r="J88" i="17"/>
  <c r="I88" i="17"/>
  <c r="G88" i="17"/>
  <c r="J87" i="17"/>
  <c r="I87" i="17"/>
  <c r="G87" i="17"/>
  <c r="J86" i="17"/>
  <c r="I86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C36" i="17"/>
  <c r="C48" i="17" s="1"/>
  <c r="C60" i="17" s="1"/>
  <c r="C72" i="17" s="1"/>
  <c r="C84" i="17" s="1"/>
  <c r="C96" i="17" s="1"/>
  <c r="C108" i="17" s="1"/>
  <c r="C120" i="17" s="1"/>
  <c r="C132" i="17" s="1"/>
  <c r="C144" i="17" s="1"/>
  <c r="C156" i="17" s="1"/>
  <c r="C168" i="17" s="1"/>
  <c r="C180" i="17" s="1"/>
  <c r="C192" i="17" s="1"/>
  <c r="C204" i="17" s="1"/>
  <c r="C216" i="17" s="1"/>
  <c r="C228" i="17" s="1"/>
  <c r="C240" i="17" s="1"/>
  <c r="C252" i="17" s="1"/>
  <c r="C264" i="17" s="1"/>
  <c r="C276" i="17" s="1"/>
  <c r="C288" i="17" s="1"/>
  <c r="C300" i="17" s="1"/>
  <c r="C312" i="17" s="1"/>
  <c r="C324" i="17" s="1"/>
  <c r="C336" i="17" s="1"/>
  <c r="C348" i="17" s="1"/>
  <c r="C360" i="17" s="1"/>
  <c r="C372" i="17" s="1"/>
  <c r="C384" i="17" s="1"/>
  <c r="C396" i="17" s="1"/>
  <c r="C408" i="17" s="1"/>
  <c r="C420" i="17" s="1"/>
  <c r="C432" i="17" s="1"/>
  <c r="C444" i="17" s="1"/>
  <c r="G35" i="17"/>
  <c r="C35" i="17"/>
  <c r="C47" i="17" s="1"/>
  <c r="C59" i="17" s="1"/>
  <c r="C71" i="17" s="1"/>
  <c r="C83" i="17" s="1"/>
  <c r="C95" i="17" s="1"/>
  <c r="C107" i="17" s="1"/>
  <c r="C119" i="17" s="1"/>
  <c r="C131" i="17" s="1"/>
  <c r="C143" i="17" s="1"/>
  <c r="C155" i="17" s="1"/>
  <c r="C167" i="17" s="1"/>
  <c r="C179" i="17" s="1"/>
  <c r="C191" i="17" s="1"/>
  <c r="C203" i="17" s="1"/>
  <c r="C215" i="17" s="1"/>
  <c r="C227" i="17" s="1"/>
  <c r="C239" i="17" s="1"/>
  <c r="C251" i="17" s="1"/>
  <c r="C263" i="17" s="1"/>
  <c r="C275" i="17" s="1"/>
  <c r="C287" i="17" s="1"/>
  <c r="C299" i="17" s="1"/>
  <c r="C311" i="17" s="1"/>
  <c r="C323" i="17" s="1"/>
  <c r="C335" i="17" s="1"/>
  <c r="C347" i="17" s="1"/>
  <c r="C359" i="17" s="1"/>
  <c r="C371" i="17" s="1"/>
  <c r="C383" i="17" s="1"/>
  <c r="C395" i="17" s="1"/>
  <c r="C407" i="17" s="1"/>
  <c r="C419" i="17" s="1"/>
  <c r="C431" i="17" s="1"/>
  <c r="C443" i="17" s="1"/>
  <c r="G34" i="17"/>
  <c r="C34" i="17"/>
  <c r="C46" i="17" s="1"/>
  <c r="C58" i="17" s="1"/>
  <c r="C70" i="17" s="1"/>
  <c r="C82" i="17" s="1"/>
  <c r="C94" i="17" s="1"/>
  <c r="C106" i="17" s="1"/>
  <c r="C118" i="17" s="1"/>
  <c r="C130" i="17" s="1"/>
  <c r="C142" i="17" s="1"/>
  <c r="C154" i="17" s="1"/>
  <c r="C166" i="17" s="1"/>
  <c r="C178" i="17" s="1"/>
  <c r="C190" i="17" s="1"/>
  <c r="C202" i="17" s="1"/>
  <c r="C214" i="17" s="1"/>
  <c r="C226" i="17" s="1"/>
  <c r="C238" i="17" s="1"/>
  <c r="C250" i="17" s="1"/>
  <c r="C262" i="17" s="1"/>
  <c r="C274" i="17" s="1"/>
  <c r="C286" i="17" s="1"/>
  <c r="C298" i="17" s="1"/>
  <c r="C310" i="17" s="1"/>
  <c r="C322" i="17" s="1"/>
  <c r="C334" i="17" s="1"/>
  <c r="C346" i="17" s="1"/>
  <c r="C358" i="17" s="1"/>
  <c r="C370" i="17" s="1"/>
  <c r="C382" i="17" s="1"/>
  <c r="C394" i="17" s="1"/>
  <c r="C406" i="17" s="1"/>
  <c r="C418" i="17" s="1"/>
  <c r="C430" i="17" s="1"/>
  <c r="C442" i="17" s="1"/>
  <c r="G33" i="17"/>
  <c r="C33" i="17"/>
  <c r="C45" i="17" s="1"/>
  <c r="C57" i="17" s="1"/>
  <c r="C69" i="17" s="1"/>
  <c r="C81" i="17" s="1"/>
  <c r="C93" i="17" s="1"/>
  <c r="C105" i="17" s="1"/>
  <c r="C117" i="17" s="1"/>
  <c r="C129" i="17" s="1"/>
  <c r="C141" i="17" s="1"/>
  <c r="C153" i="17" s="1"/>
  <c r="C165" i="17" s="1"/>
  <c r="C177" i="17" s="1"/>
  <c r="C189" i="17" s="1"/>
  <c r="C201" i="17" s="1"/>
  <c r="C213" i="17" s="1"/>
  <c r="C225" i="17" s="1"/>
  <c r="C237" i="17" s="1"/>
  <c r="C249" i="17" s="1"/>
  <c r="C261" i="17" s="1"/>
  <c r="C273" i="17" s="1"/>
  <c r="C285" i="17" s="1"/>
  <c r="C297" i="17" s="1"/>
  <c r="C309" i="17" s="1"/>
  <c r="C321" i="17" s="1"/>
  <c r="C333" i="17" s="1"/>
  <c r="C345" i="17" s="1"/>
  <c r="C357" i="17" s="1"/>
  <c r="C369" i="17" s="1"/>
  <c r="C381" i="17" s="1"/>
  <c r="C393" i="17" s="1"/>
  <c r="C405" i="17" s="1"/>
  <c r="C417" i="17" s="1"/>
  <c r="C429" i="17" s="1"/>
  <c r="C441" i="17" s="1"/>
  <c r="G32" i="17"/>
  <c r="C32" i="17"/>
  <c r="C44" i="17" s="1"/>
  <c r="C56" i="17" s="1"/>
  <c r="C68" i="17" s="1"/>
  <c r="C80" i="17" s="1"/>
  <c r="C92" i="17" s="1"/>
  <c r="C104" i="17" s="1"/>
  <c r="C116" i="17" s="1"/>
  <c r="C128" i="17" s="1"/>
  <c r="C140" i="17" s="1"/>
  <c r="C152" i="17" s="1"/>
  <c r="C164" i="17" s="1"/>
  <c r="C176" i="17" s="1"/>
  <c r="C188" i="17" s="1"/>
  <c r="C200" i="17" s="1"/>
  <c r="C212" i="17" s="1"/>
  <c r="C224" i="17" s="1"/>
  <c r="C236" i="17" s="1"/>
  <c r="C248" i="17" s="1"/>
  <c r="C260" i="17" s="1"/>
  <c r="C272" i="17" s="1"/>
  <c r="C284" i="17" s="1"/>
  <c r="C296" i="17" s="1"/>
  <c r="C308" i="17" s="1"/>
  <c r="C320" i="17" s="1"/>
  <c r="C332" i="17" s="1"/>
  <c r="C344" i="17" s="1"/>
  <c r="C356" i="17" s="1"/>
  <c r="C368" i="17" s="1"/>
  <c r="C380" i="17" s="1"/>
  <c r="C392" i="17" s="1"/>
  <c r="C404" i="17" s="1"/>
  <c r="C416" i="17" s="1"/>
  <c r="C428" i="17" s="1"/>
  <c r="C440" i="17" s="1"/>
  <c r="G31" i="17"/>
  <c r="C31" i="17"/>
  <c r="C43" i="17" s="1"/>
  <c r="C55" i="17" s="1"/>
  <c r="C67" i="17" s="1"/>
  <c r="C79" i="17" s="1"/>
  <c r="C91" i="17" s="1"/>
  <c r="C103" i="17" s="1"/>
  <c r="C115" i="17" s="1"/>
  <c r="C127" i="17" s="1"/>
  <c r="C139" i="17" s="1"/>
  <c r="C151" i="17" s="1"/>
  <c r="C163" i="17" s="1"/>
  <c r="C175" i="17" s="1"/>
  <c r="C187" i="17" s="1"/>
  <c r="C199" i="17" s="1"/>
  <c r="C211" i="17" s="1"/>
  <c r="C223" i="17" s="1"/>
  <c r="C235" i="17" s="1"/>
  <c r="C247" i="17" s="1"/>
  <c r="C259" i="17" s="1"/>
  <c r="C271" i="17" s="1"/>
  <c r="C283" i="17" s="1"/>
  <c r="C295" i="17" s="1"/>
  <c r="C307" i="17" s="1"/>
  <c r="C319" i="17" s="1"/>
  <c r="C331" i="17" s="1"/>
  <c r="C343" i="17" s="1"/>
  <c r="C355" i="17" s="1"/>
  <c r="C367" i="17" s="1"/>
  <c r="C379" i="17" s="1"/>
  <c r="C391" i="17" s="1"/>
  <c r="C403" i="17" s="1"/>
  <c r="C415" i="17" s="1"/>
  <c r="C427" i="17" s="1"/>
  <c r="C439" i="17" s="1"/>
  <c r="G30" i="17"/>
  <c r="C30" i="17"/>
  <c r="C42" i="17" s="1"/>
  <c r="C54" i="17" s="1"/>
  <c r="C66" i="17" s="1"/>
  <c r="C78" i="17" s="1"/>
  <c r="C90" i="17" s="1"/>
  <c r="C102" i="17" s="1"/>
  <c r="C114" i="17" s="1"/>
  <c r="C126" i="17" s="1"/>
  <c r="C138" i="17" s="1"/>
  <c r="C150" i="17" s="1"/>
  <c r="C162" i="17" s="1"/>
  <c r="C174" i="17" s="1"/>
  <c r="C186" i="17" s="1"/>
  <c r="C198" i="17" s="1"/>
  <c r="C210" i="17" s="1"/>
  <c r="C222" i="17" s="1"/>
  <c r="C234" i="17" s="1"/>
  <c r="C246" i="17" s="1"/>
  <c r="C258" i="17" s="1"/>
  <c r="C270" i="17" s="1"/>
  <c r="C282" i="17" s="1"/>
  <c r="C294" i="17" s="1"/>
  <c r="C306" i="17" s="1"/>
  <c r="C318" i="17" s="1"/>
  <c r="C330" i="17" s="1"/>
  <c r="C342" i="17" s="1"/>
  <c r="C354" i="17" s="1"/>
  <c r="C366" i="17" s="1"/>
  <c r="C378" i="17" s="1"/>
  <c r="C390" i="17" s="1"/>
  <c r="C402" i="17" s="1"/>
  <c r="C414" i="17" s="1"/>
  <c r="C426" i="17" s="1"/>
  <c r="C438" i="17" s="1"/>
  <c r="G29" i="17"/>
  <c r="C29" i="17"/>
  <c r="C41" i="17" s="1"/>
  <c r="C53" i="17" s="1"/>
  <c r="C65" i="17" s="1"/>
  <c r="C77" i="17" s="1"/>
  <c r="C89" i="17" s="1"/>
  <c r="C101" i="17" s="1"/>
  <c r="C113" i="17" s="1"/>
  <c r="C125" i="17" s="1"/>
  <c r="C137" i="17" s="1"/>
  <c r="C149" i="17" s="1"/>
  <c r="C161" i="17" s="1"/>
  <c r="C173" i="17" s="1"/>
  <c r="C185" i="17" s="1"/>
  <c r="C197" i="17" s="1"/>
  <c r="C209" i="17" s="1"/>
  <c r="C221" i="17" s="1"/>
  <c r="C233" i="17" s="1"/>
  <c r="C245" i="17" s="1"/>
  <c r="C257" i="17" s="1"/>
  <c r="C269" i="17" s="1"/>
  <c r="C281" i="17" s="1"/>
  <c r="C293" i="17" s="1"/>
  <c r="C305" i="17" s="1"/>
  <c r="C317" i="17" s="1"/>
  <c r="C329" i="17" s="1"/>
  <c r="C341" i="17" s="1"/>
  <c r="C353" i="17" s="1"/>
  <c r="C365" i="17" s="1"/>
  <c r="C377" i="17" s="1"/>
  <c r="C389" i="17" s="1"/>
  <c r="C401" i="17" s="1"/>
  <c r="C413" i="17" s="1"/>
  <c r="C425" i="17" s="1"/>
  <c r="C437" i="17" s="1"/>
  <c r="G28" i="17"/>
  <c r="C28" i="17"/>
  <c r="C40" i="17" s="1"/>
  <c r="C52" i="17" s="1"/>
  <c r="C64" i="17" s="1"/>
  <c r="C76" i="17" s="1"/>
  <c r="C88" i="17" s="1"/>
  <c r="C100" i="17" s="1"/>
  <c r="C112" i="17" s="1"/>
  <c r="C124" i="17" s="1"/>
  <c r="C136" i="17" s="1"/>
  <c r="C148" i="17" s="1"/>
  <c r="C160" i="17" s="1"/>
  <c r="C172" i="17" s="1"/>
  <c r="C184" i="17" s="1"/>
  <c r="C196" i="17" s="1"/>
  <c r="C208" i="17" s="1"/>
  <c r="C220" i="17" s="1"/>
  <c r="C232" i="17" s="1"/>
  <c r="C244" i="17" s="1"/>
  <c r="C256" i="17" s="1"/>
  <c r="C268" i="17" s="1"/>
  <c r="C280" i="17" s="1"/>
  <c r="C292" i="17" s="1"/>
  <c r="C304" i="17" s="1"/>
  <c r="C316" i="17" s="1"/>
  <c r="C328" i="17" s="1"/>
  <c r="C340" i="17" s="1"/>
  <c r="C352" i="17" s="1"/>
  <c r="C364" i="17" s="1"/>
  <c r="C376" i="17" s="1"/>
  <c r="C388" i="17" s="1"/>
  <c r="C400" i="17" s="1"/>
  <c r="C412" i="17" s="1"/>
  <c r="C424" i="17" s="1"/>
  <c r="C436" i="17" s="1"/>
  <c r="G27" i="17"/>
  <c r="C27" i="17"/>
  <c r="C39" i="17" s="1"/>
  <c r="C51" i="17" s="1"/>
  <c r="C63" i="17" s="1"/>
  <c r="C75" i="17" s="1"/>
  <c r="C87" i="17" s="1"/>
  <c r="C99" i="17" s="1"/>
  <c r="C111" i="17" s="1"/>
  <c r="C123" i="17" s="1"/>
  <c r="C135" i="17" s="1"/>
  <c r="C147" i="17" s="1"/>
  <c r="C159" i="17" s="1"/>
  <c r="C171" i="17" s="1"/>
  <c r="C183" i="17" s="1"/>
  <c r="C195" i="17" s="1"/>
  <c r="C207" i="17" s="1"/>
  <c r="C219" i="17" s="1"/>
  <c r="C231" i="17" s="1"/>
  <c r="C243" i="17" s="1"/>
  <c r="C255" i="17" s="1"/>
  <c r="C267" i="17" s="1"/>
  <c r="C279" i="17" s="1"/>
  <c r="C291" i="17" s="1"/>
  <c r="C303" i="17" s="1"/>
  <c r="C315" i="17" s="1"/>
  <c r="C327" i="17" s="1"/>
  <c r="C339" i="17" s="1"/>
  <c r="C351" i="17" s="1"/>
  <c r="C363" i="17" s="1"/>
  <c r="C375" i="17" s="1"/>
  <c r="C387" i="17" s="1"/>
  <c r="C399" i="17" s="1"/>
  <c r="C411" i="17" s="1"/>
  <c r="C423" i="17" s="1"/>
  <c r="C435" i="17" s="1"/>
  <c r="G26" i="17"/>
  <c r="C26" i="17"/>
  <c r="C38" i="17" s="1"/>
  <c r="C50" i="17" s="1"/>
  <c r="C62" i="17" s="1"/>
  <c r="C74" i="17" s="1"/>
  <c r="C86" i="17" s="1"/>
  <c r="C98" i="17" s="1"/>
  <c r="C110" i="17" s="1"/>
  <c r="C122" i="17" s="1"/>
  <c r="C134" i="17" s="1"/>
  <c r="C146" i="17" s="1"/>
  <c r="C158" i="17" s="1"/>
  <c r="C170" i="17" s="1"/>
  <c r="C182" i="17" s="1"/>
  <c r="C194" i="17" s="1"/>
  <c r="C206" i="17" s="1"/>
  <c r="C218" i="17" s="1"/>
  <c r="C230" i="17" s="1"/>
  <c r="C242" i="17" s="1"/>
  <c r="C254" i="17" s="1"/>
  <c r="C266" i="17" s="1"/>
  <c r="C278" i="17" s="1"/>
  <c r="C290" i="17" s="1"/>
  <c r="C302" i="17" s="1"/>
  <c r="C314" i="17" s="1"/>
  <c r="C326" i="17" s="1"/>
  <c r="C338" i="17" s="1"/>
  <c r="C350" i="17" s="1"/>
  <c r="C362" i="17" s="1"/>
  <c r="C374" i="17" s="1"/>
  <c r="C386" i="17" s="1"/>
  <c r="C398" i="17" s="1"/>
  <c r="C410" i="17" s="1"/>
  <c r="C422" i="17" s="1"/>
  <c r="C434" i="17" s="1"/>
  <c r="G25" i="17"/>
  <c r="D25" i="17"/>
  <c r="D28" i="17" s="1"/>
  <c r="C25" i="17"/>
  <c r="C37" i="17" s="1"/>
  <c r="C49" i="17" s="1"/>
  <c r="C61" i="17" s="1"/>
  <c r="C73" i="17" s="1"/>
  <c r="C85" i="17" s="1"/>
  <c r="C97" i="17" s="1"/>
  <c r="C109" i="17" s="1"/>
  <c r="C121" i="17" s="1"/>
  <c r="C133" i="17" s="1"/>
  <c r="C145" i="17" s="1"/>
  <c r="C157" i="17" s="1"/>
  <c r="C169" i="17" s="1"/>
  <c r="C181" i="17" s="1"/>
  <c r="C193" i="17" s="1"/>
  <c r="C205" i="17" s="1"/>
  <c r="C217" i="17" s="1"/>
  <c r="C229" i="17" s="1"/>
  <c r="C241" i="17" s="1"/>
  <c r="C253" i="17" s="1"/>
  <c r="C265" i="17" s="1"/>
  <c r="C277" i="17" s="1"/>
  <c r="C289" i="17" s="1"/>
  <c r="C301" i="17" s="1"/>
  <c r="C313" i="17" s="1"/>
  <c r="C325" i="17" s="1"/>
  <c r="C337" i="17" s="1"/>
  <c r="C349" i="17" s="1"/>
  <c r="C361" i="17" s="1"/>
  <c r="C373" i="17" s="1"/>
  <c r="C385" i="17" s="1"/>
  <c r="C397" i="17" s="1"/>
  <c r="C409" i="17" s="1"/>
  <c r="C421" i="17" s="1"/>
  <c r="C433" i="17" s="1"/>
  <c r="C445" i="17" s="1"/>
  <c r="G24" i="17"/>
  <c r="D24" i="17"/>
  <c r="G23" i="17"/>
  <c r="F23" i="17" a="1"/>
  <c r="F23" i="17" s="1"/>
  <c r="E23" i="17"/>
  <c r="D23" i="17"/>
  <c r="G22" i="17"/>
  <c r="D22" i="17"/>
  <c r="F22" i="17" s="1" a="1"/>
  <c r="F22" i="17" s="1"/>
  <c r="G21" i="17"/>
  <c r="D21" i="17"/>
  <c r="F21" i="17" s="1" a="1"/>
  <c r="F21" i="17" s="1"/>
  <c r="G20" i="17"/>
  <c r="D20" i="17"/>
  <c r="G19" i="17"/>
  <c r="D19" i="17"/>
  <c r="E19" i="17" s="1"/>
  <c r="G18" i="17"/>
  <c r="D18" i="17"/>
  <c r="G17" i="17"/>
  <c r="D17" i="17"/>
  <c r="E17" i="17" s="1"/>
  <c r="G16" i="17"/>
  <c r="D16" i="17"/>
  <c r="E16" i="17" s="1"/>
  <c r="V15" i="17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V84" i="17" s="1"/>
  <c r="V85" i="17" s="1"/>
  <c r="V86" i="17" s="1"/>
  <c r="V87" i="17" s="1"/>
  <c r="V88" i="17" s="1"/>
  <c r="V89" i="17" s="1"/>
  <c r="V90" i="17" s="1"/>
  <c r="V91" i="17" s="1"/>
  <c r="V92" i="17" s="1"/>
  <c r="V93" i="17" s="1"/>
  <c r="V94" i="17" s="1"/>
  <c r="V95" i="17" s="1"/>
  <c r="V96" i="17" s="1"/>
  <c r="V97" i="17" s="1"/>
  <c r="V98" i="17" s="1"/>
  <c r="V99" i="17" s="1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V119" i="17" s="1"/>
  <c r="V120" i="17" s="1"/>
  <c r="V121" i="17" s="1"/>
  <c r="V122" i="17" s="1"/>
  <c r="V123" i="17" s="1"/>
  <c r="V124" i="17" s="1"/>
  <c r="V125" i="17" s="1"/>
  <c r="V126" i="17" s="1"/>
  <c r="V127" i="17" s="1"/>
  <c r="V128" i="17" s="1"/>
  <c r="V129" i="17" s="1"/>
  <c r="V130" i="17" s="1"/>
  <c r="V131" i="17" s="1"/>
  <c r="V132" i="17" s="1"/>
  <c r="V133" i="17" s="1"/>
  <c r="V134" i="17" s="1"/>
  <c r="V135" i="17" s="1"/>
  <c r="V136" i="17" s="1"/>
  <c r="V137" i="17" s="1"/>
  <c r="V138" i="17" s="1"/>
  <c r="V139" i="17" s="1"/>
  <c r="V140" i="17" s="1"/>
  <c r="V141" i="17" s="1"/>
  <c r="V142" i="17" s="1"/>
  <c r="V143" i="17" s="1"/>
  <c r="V144" i="17" s="1"/>
  <c r="V145" i="17" s="1"/>
  <c r="V146" i="17" s="1"/>
  <c r="V147" i="17" s="1"/>
  <c r="V148" i="17" s="1"/>
  <c r="V149" i="17" s="1"/>
  <c r="V150" i="17" s="1"/>
  <c r="V151" i="17" s="1"/>
  <c r="V152" i="17" s="1"/>
  <c r="V153" i="17" s="1"/>
  <c r="V154" i="17" s="1"/>
  <c r="V155" i="17" s="1"/>
  <c r="V156" i="17" s="1"/>
  <c r="V157" i="17" s="1"/>
  <c r="V158" i="17" s="1"/>
  <c r="V159" i="17" s="1"/>
  <c r="V160" i="17" s="1"/>
  <c r="V161" i="17" s="1"/>
  <c r="V162" i="17" s="1"/>
  <c r="V163" i="17" s="1"/>
  <c r="V164" i="17" s="1"/>
  <c r="V165" i="17" s="1"/>
  <c r="V166" i="17" s="1"/>
  <c r="V167" i="17" s="1"/>
  <c r="V168" i="17" s="1"/>
  <c r="V169" i="17" s="1"/>
  <c r="V170" i="17" s="1"/>
  <c r="V171" i="17" s="1"/>
  <c r="V172" i="17" s="1"/>
  <c r="V173" i="17" s="1"/>
  <c r="V174" i="17" s="1"/>
  <c r="V175" i="17" s="1"/>
  <c r="V176" i="17" s="1"/>
  <c r="V177" i="17" s="1"/>
  <c r="V178" i="17" s="1"/>
  <c r="V179" i="17" s="1"/>
  <c r="V180" i="17" s="1"/>
  <c r="V181" i="17" s="1"/>
  <c r="V182" i="17" s="1"/>
  <c r="V183" i="17" s="1"/>
  <c r="V184" i="17" s="1"/>
  <c r="V185" i="17" s="1"/>
  <c r="V186" i="17" s="1"/>
  <c r="V187" i="17" s="1"/>
  <c r="V188" i="17" s="1"/>
  <c r="V189" i="17" s="1"/>
  <c r="V190" i="17" s="1"/>
  <c r="V191" i="17" s="1"/>
  <c r="V192" i="17" s="1"/>
  <c r="V193" i="17" s="1"/>
  <c r="V194" i="17" s="1"/>
  <c r="V195" i="17" s="1"/>
  <c r="V196" i="17" s="1"/>
  <c r="V197" i="17" s="1"/>
  <c r="V198" i="17" s="1"/>
  <c r="V199" i="17" s="1"/>
  <c r="V200" i="17" s="1"/>
  <c r="V201" i="17" s="1"/>
  <c r="V202" i="17" s="1"/>
  <c r="V203" i="17" s="1"/>
  <c r="V204" i="17" s="1"/>
  <c r="V205" i="17" s="1"/>
  <c r="V206" i="17" s="1"/>
  <c r="V207" i="17" s="1"/>
  <c r="V208" i="17" s="1"/>
  <c r="V209" i="17" s="1"/>
  <c r="V210" i="17" s="1"/>
  <c r="V211" i="17" s="1"/>
  <c r="V212" i="17" s="1"/>
  <c r="V213" i="17" s="1"/>
  <c r="V214" i="17" s="1"/>
  <c r="V215" i="17" s="1"/>
  <c r="V216" i="17" s="1"/>
  <c r="V217" i="17" s="1"/>
  <c r="V218" i="17" s="1"/>
  <c r="V219" i="17" s="1"/>
  <c r="V220" i="17" s="1"/>
  <c r="V221" i="17" s="1"/>
  <c r="V222" i="17" s="1"/>
  <c r="V223" i="17" s="1"/>
  <c r="V224" i="17" s="1"/>
  <c r="V225" i="17" s="1"/>
  <c r="V226" i="17" s="1"/>
  <c r="V227" i="17" s="1"/>
  <c r="V228" i="17" s="1"/>
  <c r="V229" i="17" s="1"/>
  <c r="V230" i="17" s="1"/>
  <c r="V231" i="17" s="1"/>
  <c r="V232" i="17" s="1"/>
  <c r="V233" i="17" s="1"/>
  <c r="V234" i="17" s="1"/>
  <c r="V235" i="17" s="1"/>
  <c r="V236" i="17" s="1"/>
  <c r="V237" i="17" s="1"/>
  <c r="V238" i="17" s="1"/>
  <c r="V239" i="17" s="1"/>
  <c r="V240" i="17" s="1"/>
  <c r="V241" i="17" s="1"/>
  <c r="V242" i="17" s="1"/>
  <c r="V243" i="17" s="1"/>
  <c r="V244" i="17" s="1"/>
  <c r="V245" i="17" s="1"/>
  <c r="V246" i="17" s="1"/>
  <c r="V247" i="17" s="1"/>
  <c r="V248" i="17" s="1"/>
  <c r="V249" i="17" s="1"/>
  <c r="V250" i="17" s="1"/>
  <c r="V251" i="17" s="1"/>
  <c r="V252" i="17" s="1"/>
  <c r="V253" i="17" s="1"/>
  <c r="V254" i="17" s="1"/>
  <c r="V255" i="17" s="1"/>
  <c r="V256" i="17" s="1"/>
  <c r="V257" i="17" s="1"/>
  <c r="V258" i="17" s="1"/>
  <c r="V259" i="17" s="1"/>
  <c r="V260" i="17" s="1"/>
  <c r="V261" i="17" s="1"/>
  <c r="V262" i="17" s="1"/>
  <c r="V263" i="17" s="1"/>
  <c r="V264" i="17" s="1"/>
  <c r="V265" i="17" s="1"/>
  <c r="V266" i="17" s="1"/>
  <c r="V267" i="17" s="1"/>
  <c r="V268" i="17" s="1"/>
  <c r="V269" i="17" s="1"/>
  <c r="V270" i="17" s="1"/>
  <c r="V271" i="17" s="1"/>
  <c r="V272" i="17" s="1"/>
  <c r="V273" i="17" s="1"/>
  <c r="V274" i="17" s="1"/>
  <c r="V275" i="17" s="1"/>
  <c r="V276" i="17" s="1"/>
  <c r="V277" i="17" s="1"/>
  <c r="V278" i="17" s="1"/>
  <c r="V279" i="17" s="1"/>
  <c r="V280" i="17" s="1"/>
  <c r="V281" i="17" s="1"/>
  <c r="V282" i="17" s="1"/>
  <c r="V283" i="17" s="1"/>
  <c r="V284" i="17" s="1"/>
  <c r="V285" i="17" s="1"/>
  <c r="V286" i="17" s="1"/>
  <c r="V287" i="17" s="1"/>
  <c r="V288" i="17" s="1"/>
  <c r="V289" i="17" s="1"/>
  <c r="V290" i="17" s="1"/>
  <c r="V291" i="17" s="1"/>
  <c r="V292" i="17" s="1"/>
  <c r="V293" i="17" s="1"/>
  <c r="V294" i="17" s="1"/>
  <c r="V295" i="17" s="1"/>
  <c r="V296" i="17" s="1"/>
  <c r="V297" i="17" s="1"/>
  <c r="V298" i="17" s="1"/>
  <c r="V299" i="17" s="1"/>
  <c r="V300" i="17" s="1"/>
  <c r="V301" i="17" s="1"/>
  <c r="V302" i="17" s="1"/>
  <c r="V303" i="17" s="1"/>
  <c r="V304" i="17" s="1"/>
  <c r="V305" i="17" s="1"/>
  <c r="V306" i="17" s="1"/>
  <c r="V307" i="17" s="1"/>
  <c r="V308" i="17" s="1"/>
  <c r="V309" i="17" s="1"/>
  <c r="V310" i="17" s="1"/>
  <c r="V311" i="17" s="1"/>
  <c r="V312" i="17" s="1"/>
  <c r="V313" i="17" s="1"/>
  <c r="V314" i="17" s="1"/>
  <c r="V315" i="17" s="1"/>
  <c r="V316" i="17" s="1"/>
  <c r="V317" i="17" s="1"/>
  <c r="V318" i="17" s="1"/>
  <c r="V319" i="17" s="1"/>
  <c r="V320" i="17" s="1"/>
  <c r="V321" i="17" s="1"/>
  <c r="V322" i="17" s="1"/>
  <c r="V323" i="17" s="1"/>
  <c r="V324" i="17" s="1"/>
  <c r="V325" i="17" s="1"/>
  <c r="V326" i="17" s="1"/>
  <c r="V327" i="17" s="1"/>
  <c r="V328" i="17" s="1"/>
  <c r="V329" i="17" s="1"/>
  <c r="V330" i="17" s="1"/>
  <c r="V331" i="17" s="1"/>
  <c r="V332" i="17" s="1"/>
  <c r="V333" i="17" s="1"/>
  <c r="V334" i="17" s="1"/>
  <c r="V335" i="17" s="1"/>
  <c r="V336" i="17" s="1"/>
  <c r="V337" i="17" s="1"/>
  <c r="V338" i="17" s="1"/>
  <c r="V339" i="17" s="1"/>
  <c r="V340" i="17" s="1"/>
  <c r="V341" i="17" s="1"/>
  <c r="V342" i="17" s="1"/>
  <c r="V343" i="17" s="1"/>
  <c r="V344" i="17" s="1"/>
  <c r="V345" i="17" s="1"/>
  <c r="V346" i="17" s="1"/>
  <c r="V347" i="17" s="1"/>
  <c r="V348" i="17" s="1"/>
  <c r="V349" i="17" s="1"/>
  <c r="V350" i="17" s="1"/>
  <c r="V351" i="17" s="1"/>
  <c r="V352" i="17" s="1"/>
  <c r="V353" i="17" s="1"/>
  <c r="V354" i="17" s="1"/>
  <c r="V355" i="17" s="1"/>
  <c r="V356" i="17" s="1"/>
  <c r="V357" i="17" s="1"/>
  <c r="V358" i="17" s="1"/>
  <c r="V359" i="17" s="1"/>
  <c r="V360" i="17" s="1"/>
  <c r="V361" i="17" s="1"/>
  <c r="V362" i="17" s="1"/>
  <c r="V363" i="17" s="1"/>
  <c r="V364" i="17" s="1"/>
  <c r="V365" i="17" s="1"/>
  <c r="V366" i="17" s="1"/>
  <c r="V367" i="17" s="1"/>
  <c r="V368" i="17" s="1"/>
  <c r="V369" i="17" s="1"/>
  <c r="V370" i="17" s="1"/>
  <c r="V371" i="17" s="1"/>
  <c r="V372" i="17" s="1"/>
  <c r="V373" i="17" s="1"/>
  <c r="V374" i="17" s="1"/>
  <c r="V375" i="17" s="1"/>
  <c r="V376" i="17" s="1"/>
  <c r="V377" i="17" s="1"/>
  <c r="V378" i="17" s="1"/>
  <c r="V379" i="17" s="1"/>
  <c r="V380" i="17" s="1"/>
  <c r="V381" i="17" s="1"/>
  <c r="V382" i="17" s="1"/>
  <c r="V383" i="17" s="1"/>
  <c r="V384" i="17" s="1"/>
  <c r="V385" i="17" s="1"/>
  <c r="V386" i="17" s="1"/>
  <c r="V387" i="17" s="1"/>
  <c r="V388" i="17" s="1"/>
  <c r="V389" i="17" s="1"/>
  <c r="V390" i="17" s="1"/>
  <c r="V391" i="17" s="1"/>
  <c r="V392" i="17" s="1"/>
  <c r="V393" i="17" s="1"/>
  <c r="V394" i="17" s="1"/>
  <c r="V395" i="17" s="1"/>
  <c r="V396" i="17" s="1"/>
  <c r="V397" i="17" s="1"/>
  <c r="V398" i="17" s="1"/>
  <c r="V399" i="17" s="1"/>
  <c r="V400" i="17" s="1"/>
  <c r="V401" i="17" s="1"/>
  <c r="V402" i="17" s="1"/>
  <c r="V403" i="17" s="1"/>
  <c r="V404" i="17" s="1"/>
  <c r="V405" i="17" s="1"/>
  <c r="V406" i="17" s="1"/>
  <c r="V407" i="17" s="1"/>
  <c r="V408" i="17" s="1"/>
  <c r="V409" i="17" s="1"/>
  <c r="V410" i="17" s="1"/>
  <c r="V411" i="17" s="1"/>
  <c r="V412" i="17" s="1"/>
  <c r="V413" i="17" s="1"/>
  <c r="V414" i="17" s="1"/>
  <c r="V415" i="17" s="1"/>
  <c r="V416" i="17" s="1"/>
  <c r="V417" i="17" s="1"/>
  <c r="V418" i="17" s="1"/>
  <c r="V419" i="17" s="1"/>
  <c r="V420" i="17" s="1"/>
  <c r="V421" i="17" s="1"/>
  <c r="V422" i="17" s="1"/>
  <c r="V423" i="17" s="1"/>
  <c r="V424" i="17" s="1"/>
  <c r="V425" i="17" s="1"/>
  <c r="V426" i="17" s="1"/>
  <c r="V427" i="17" s="1"/>
  <c r="V428" i="17" s="1"/>
  <c r="V429" i="17" s="1"/>
  <c r="V430" i="17" s="1"/>
  <c r="V431" i="17" s="1"/>
  <c r="V432" i="17" s="1"/>
  <c r="V433" i="17" s="1"/>
  <c r="V434" i="17" s="1"/>
  <c r="V435" i="17" s="1"/>
  <c r="V436" i="17" s="1"/>
  <c r="V437" i="17" s="1"/>
  <c r="V438" i="17" s="1"/>
  <c r="V439" i="17" s="1"/>
  <c r="V440" i="17" s="1"/>
  <c r="V441" i="17" s="1"/>
  <c r="V442" i="17" s="1"/>
  <c r="V443" i="17" s="1"/>
  <c r="V444" i="17" s="1"/>
  <c r="V445" i="17" s="1"/>
  <c r="G15" i="17"/>
  <c r="D15" i="17"/>
  <c r="F15" i="17" s="1" a="1"/>
  <c r="F15" i="17" s="1"/>
  <c r="G14" i="17"/>
  <c r="F14" i="17" a="1"/>
  <c r="F14" i="17" s="1"/>
  <c r="E14" i="17"/>
  <c r="D13" i="17"/>
  <c r="Y13" i="17" s="1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M206" i="16"/>
  <c r="M207" i="16" s="1"/>
  <c r="M208" i="16" s="1"/>
  <c r="M209" i="16" s="1"/>
  <c r="M210" i="16" s="1"/>
  <c r="M211" i="16" s="1"/>
  <c r="M212" i="16" s="1"/>
  <c r="M213" i="16" s="1"/>
  <c r="M214" i="16" s="1"/>
  <c r="M215" i="16" s="1"/>
  <c r="M216" i="16" s="1"/>
  <c r="M217" i="16" s="1"/>
  <c r="M218" i="16" s="1"/>
  <c r="M219" i="16" s="1"/>
  <c r="M220" i="16" s="1"/>
  <c r="M221" i="16" s="1"/>
  <c r="M222" i="16" s="1"/>
  <c r="M223" i="16" s="1"/>
  <c r="M224" i="16" s="1"/>
  <c r="M225" i="16" s="1"/>
  <c r="M226" i="16" s="1"/>
  <c r="M227" i="16" s="1"/>
  <c r="M228" i="16" s="1"/>
  <c r="M229" i="16" s="1"/>
  <c r="M230" i="16" s="1"/>
  <c r="M231" i="16" s="1"/>
  <c r="M232" i="16" s="1"/>
  <c r="M233" i="16" s="1"/>
  <c r="M234" i="16" s="1"/>
  <c r="M235" i="16" s="1"/>
  <c r="M236" i="16" s="1"/>
  <c r="M237" i="16" s="1"/>
  <c r="M238" i="16" s="1"/>
  <c r="M239" i="16" s="1"/>
  <c r="M240" i="16" s="1"/>
  <c r="M241" i="16" s="1"/>
  <c r="M242" i="16" s="1"/>
  <c r="M243" i="16" s="1"/>
  <c r="M244" i="16" s="1"/>
  <c r="M245" i="16" s="1"/>
  <c r="M246" i="16" s="1"/>
  <c r="M247" i="16" s="1"/>
  <c r="M248" i="16" s="1"/>
  <c r="M249" i="16" s="1"/>
  <c r="M250" i="16" s="1"/>
  <c r="M251" i="16" s="1"/>
  <c r="M252" i="16" s="1"/>
  <c r="M253" i="16" s="1"/>
  <c r="M254" i="16" s="1"/>
  <c r="M255" i="16" s="1"/>
  <c r="M256" i="16" s="1"/>
  <c r="M257" i="16" s="1"/>
  <c r="M258" i="16" s="1"/>
  <c r="M259" i="16" s="1"/>
  <c r="M260" i="16" s="1"/>
  <c r="M261" i="16" s="1"/>
  <c r="M262" i="16" s="1"/>
  <c r="M263" i="16" s="1"/>
  <c r="M264" i="16" s="1"/>
  <c r="M265" i="16" s="1"/>
  <c r="M266" i="16" s="1"/>
  <c r="M267" i="16" s="1"/>
  <c r="M268" i="16" s="1"/>
  <c r="M269" i="16" s="1"/>
  <c r="M270" i="16" s="1"/>
  <c r="M271" i="16" s="1"/>
  <c r="M272" i="16" s="1"/>
  <c r="M273" i="16" s="1"/>
  <c r="M274" i="16" s="1"/>
  <c r="M275" i="16" s="1"/>
  <c r="M276" i="16" s="1"/>
  <c r="M277" i="16" s="1"/>
  <c r="M278" i="16" s="1"/>
  <c r="M279" i="16" s="1"/>
  <c r="M280" i="16" s="1"/>
  <c r="M281" i="16" s="1"/>
  <c r="M282" i="16" s="1"/>
  <c r="M283" i="16" s="1"/>
  <c r="M284" i="16" s="1"/>
  <c r="M285" i="16" s="1"/>
  <c r="M286" i="16" s="1"/>
  <c r="M287" i="16" s="1"/>
  <c r="M288" i="16" s="1"/>
  <c r="M289" i="16" s="1"/>
  <c r="M290" i="16" s="1"/>
  <c r="M291" i="16" s="1"/>
  <c r="M292" i="16" s="1"/>
  <c r="M293" i="16" s="1"/>
  <c r="M294" i="16" s="1"/>
  <c r="M295" i="16" s="1"/>
  <c r="M296" i="16" s="1"/>
  <c r="M297" i="16" s="1"/>
  <c r="M298" i="16" s="1"/>
  <c r="M299" i="16" s="1"/>
  <c r="M300" i="16" s="1"/>
  <c r="M301" i="16" s="1"/>
  <c r="M302" i="16" s="1"/>
  <c r="M303" i="16" s="1"/>
  <c r="M304" i="16" s="1"/>
  <c r="M305" i="16" s="1"/>
  <c r="M306" i="16" s="1"/>
  <c r="M307" i="16" s="1"/>
  <c r="M308" i="16" s="1"/>
  <c r="M309" i="16" s="1"/>
  <c r="M310" i="16" s="1"/>
  <c r="M311" i="16" s="1"/>
  <c r="M312" i="16" s="1"/>
  <c r="M313" i="16" s="1"/>
  <c r="M314" i="16" s="1"/>
  <c r="M315" i="16" s="1"/>
  <c r="M316" i="16" s="1"/>
  <c r="M317" i="16" s="1"/>
  <c r="M318" i="16" s="1"/>
  <c r="M319" i="16" s="1"/>
  <c r="M320" i="16" s="1"/>
  <c r="M321" i="16" s="1"/>
  <c r="M322" i="16" s="1"/>
  <c r="M323" i="16" s="1"/>
  <c r="M324" i="16" s="1"/>
  <c r="M325" i="16" s="1"/>
  <c r="M326" i="16" s="1"/>
  <c r="M327" i="16" s="1"/>
  <c r="M328" i="16" s="1"/>
  <c r="M329" i="16" s="1"/>
  <c r="M330" i="16" s="1"/>
  <c r="M331" i="16" s="1"/>
  <c r="M332" i="16" s="1"/>
  <c r="M333" i="16" s="1"/>
  <c r="M334" i="16" s="1"/>
  <c r="M335" i="16" s="1"/>
  <c r="M336" i="16" s="1"/>
  <c r="M337" i="16" s="1"/>
  <c r="M338" i="16" s="1"/>
  <c r="M339" i="16" s="1"/>
  <c r="M340" i="16" s="1"/>
  <c r="M341" i="16" s="1"/>
  <c r="M342" i="16" s="1"/>
  <c r="M343" i="16" s="1"/>
  <c r="M344" i="16" s="1"/>
  <c r="M345" i="16" s="1"/>
  <c r="M346" i="16" s="1"/>
  <c r="M347" i="16" s="1"/>
  <c r="M348" i="16" s="1"/>
  <c r="M349" i="16" s="1"/>
  <c r="M350" i="16" s="1"/>
  <c r="M351" i="16" s="1"/>
  <c r="M352" i="16" s="1"/>
  <c r="M353" i="16" s="1"/>
  <c r="M354" i="16" s="1"/>
  <c r="M355" i="16" s="1"/>
  <c r="M356" i="16" s="1"/>
  <c r="M357" i="16" s="1"/>
  <c r="M358" i="16" s="1"/>
  <c r="M359" i="16" s="1"/>
  <c r="M360" i="16" s="1"/>
  <c r="M361" i="16" s="1"/>
  <c r="M362" i="16" s="1"/>
  <c r="M363" i="16" s="1"/>
  <c r="M364" i="16" s="1"/>
  <c r="M365" i="16" s="1"/>
  <c r="M366" i="16" s="1"/>
  <c r="M367" i="16" s="1"/>
  <c r="M368" i="16" s="1"/>
  <c r="M369" i="16" s="1"/>
  <c r="M370" i="16" s="1"/>
  <c r="M371" i="16" s="1"/>
  <c r="M372" i="16" s="1"/>
  <c r="M373" i="16" s="1"/>
  <c r="M374" i="16" s="1"/>
  <c r="M375" i="16" s="1"/>
  <c r="M376" i="16" s="1"/>
  <c r="M377" i="16" s="1"/>
  <c r="M378" i="16" s="1"/>
  <c r="M379" i="16" s="1"/>
  <c r="M380" i="16" s="1"/>
  <c r="M381" i="16" s="1"/>
  <c r="M382" i="16" s="1"/>
  <c r="M383" i="16" s="1"/>
  <c r="M384" i="16" s="1"/>
  <c r="M385" i="16" s="1"/>
  <c r="M386" i="16" s="1"/>
  <c r="M387" i="16" s="1"/>
  <c r="M388" i="16" s="1"/>
  <c r="M389" i="16" s="1"/>
  <c r="M390" i="16" s="1"/>
  <c r="M391" i="16" s="1"/>
  <c r="M392" i="16" s="1"/>
  <c r="M393" i="16" s="1"/>
  <c r="M394" i="16" s="1"/>
  <c r="M395" i="16" s="1"/>
  <c r="M396" i="16" s="1"/>
  <c r="M397" i="16" s="1"/>
  <c r="M398" i="16" s="1"/>
  <c r="M399" i="16" s="1"/>
  <c r="M400" i="16" s="1"/>
  <c r="M401" i="16" s="1"/>
  <c r="M402" i="16" s="1"/>
  <c r="M403" i="16" s="1"/>
  <c r="M404" i="16" s="1"/>
  <c r="M405" i="16" s="1"/>
  <c r="M406" i="16" s="1"/>
  <c r="M407" i="16" s="1"/>
  <c r="M408" i="16" s="1"/>
  <c r="M409" i="16" s="1"/>
  <c r="M410" i="16" s="1"/>
  <c r="M411" i="16" s="1"/>
  <c r="M412" i="16" s="1"/>
  <c r="M413" i="16" s="1"/>
  <c r="M414" i="16" s="1"/>
  <c r="M415" i="16" s="1"/>
  <c r="M416" i="16" s="1"/>
  <c r="M417" i="16" s="1"/>
  <c r="M418" i="16" s="1"/>
  <c r="M419" i="16" s="1"/>
  <c r="M420" i="16" s="1"/>
  <c r="M421" i="16" s="1"/>
  <c r="M422" i="16" s="1"/>
  <c r="M423" i="16" s="1"/>
  <c r="M424" i="16" s="1"/>
  <c r="M425" i="16" s="1"/>
  <c r="M426" i="16" s="1"/>
  <c r="M427" i="16" s="1"/>
  <c r="M428" i="16" s="1"/>
  <c r="M429" i="16" s="1"/>
  <c r="M430" i="16" s="1"/>
  <c r="M431" i="16" s="1"/>
  <c r="M432" i="16" s="1"/>
  <c r="M433" i="16" s="1"/>
  <c r="M434" i="16" s="1"/>
  <c r="M435" i="16" s="1"/>
  <c r="M436" i="16" s="1"/>
  <c r="M437" i="16" s="1"/>
  <c r="M438" i="16" s="1"/>
  <c r="M439" i="16" s="1"/>
  <c r="M440" i="16" s="1"/>
  <c r="M441" i="16" s="1"/>
  <c r="M442" i="16" s="1"/>
  <c r="M443" i="16" s="1"/>
  <c r="M444" i="16" s="1"/>
  <c r="M445" i="16" s="1"/>
  <c r="L206" i="16"/>
  <c r="L205" i="16"/>
  <c r="I205" i="16"/>
  <c r="J204" i="16"/>
  <c r="J203" i="16"/>
  <c r="J202" i="16"/>
  <c r="J201" i="16"/>
  <c r="J200" i="16"/>
  <c r="J199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3" i="16"/>
  <c r="J152" i="16"/>
  <c r="J151" i="16"/>
  <c r="J150" i="16"/>
  <c r="J149" i="16"/>
  <c r="J148" i="16"/>
  <c r="J147" i="16"/>
  <c r="J146" i="16"/>
  <c r="J145" i="16"/>
  <c r="I145" i="16"/>
  <c r="J144" i="16"/>
  <c r="I144" i="16"/>
  <c r="J143" i="16"/>
  <c r="I143" i="16"/>
  <c r="J142" i="16"/>
  <c r="I142" i="16"/>
  <c r="J141" i="16"/>
  <c r="I141" i="16"/>
  <c r="J140" i="16"/>
  <c r="I140" i="16"/>
  <c r="J139" i="16"/>
  <c r="I139" i="16"/>
  <c r="J138" i="16"/>
  <c r="I138" i="16"/>
  <c r="J137" i="16"/>
  <c r="I137" i="16"/>
  <c r="J136" i="16"/>
  <c r="I136" i="16"/>
  <c r="J135" i="16"/>
  <c r="I135" i="16"/>
  <c r="J134" i="16"/>
  <c r="I134" i="16"/>
  <c r="J133" i="16"/>
  <c r="I133" i="16"/>
  <c r="G133" i="16"/>
  <c r="J132" i="16"/>
  <c r="I132" i="16"/>
  <c r="G132" i="16"/>
  <c r="J131" i="16"/>
  <c r="I131" i="16"/>
  <c r="G131" i="16"/>
  <c r="J130" i="16"/>
  <c r="I130" i="16"/>
  <c r="G130" i="16"/>
  <c r="J129" i="16"/>
  <c r="I129" i="16"/>
  <c r="G129" i="16"/>
  <c r="J128" i="16"/>
  <c r="I128" i="16"/>
  <c r="G128" i="16"/>
  <c r="J127" i="16"/>
  <c r="I127" i="16"/>
  <c r="G127" i="16"/>
  <c r="J126" i="16"/>
  <c r="I126" i="16"/>
  <c r="G126" i="16"/>
  <c r="J125" i="16"/>
  <c r="I125" i="16"/>
  <c r="G125" i="16"/>
  <c r="J124" i="16"/>
  <c r="I124" i="16"/>
  <c r="G124" i="16"/>
  <c r="J123" i="16"/>
  <c r="I123" i="16"/>
  <c r="G123" i="16"/>
  <c r="J122" i="16"/>
  <c r="I122" i="16"/>
  <c r="G122" i="16"/>
  <c r="J121" i="16"/>
  <c r="I121" i="16"/>
  <c r="G121" i="16"/>
  <c r="J120" i="16"/>
  <c r="I120" i="16"/>
  <c r="G120" i="16"/>
  <c r="J119" i="16"/>
  <c r="I119" i="16"/>
  <c r="G119" i="16"/>
  <c r="J118" i="16"/>
  <c r="I118" i="16"/>
  <c r="G118" i="16"/>
  <c r="J117" i="16"/>
  <c r="I117" i="16"/>
  <c r="G117" i="16"/>
  <c r="J116" i="16"/>
  <c r="I116" i="16"/>
  <c r="G116" i="16"/>
  <c r="J115" i="16"/>
  <c r="I115" i="16"/>
  <c r="G115" i="16"/>
  <c r="J114" i="16"/>
  <c r="I114" i="16"/>
  <c r="G114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J101" i="16"/>
  <c r="I101" i="16"/>
  <c r="G101" i="16"/>
  <c r="J100" i="16"/>
  <c r="I100" i="16"/>
  <c r="G100" i="16"/>
  <c r="J99" i="16"/>
  <c r="I99" i="16"/>
  <c r="G99" i="16"/>
  <c r="J98" i="16"/>
  <c r="I98" i="16"/>
  <c r="G98" i="16"/>
  <c r="J97" i="16"/>
  <c r="I97" i="16"/>
  <c r="G97" i="16"/>
  <c r="J96" i="16"/>
  <c r="I96" i="16"/>
  <c r="G96" i="16"/>
  <c r="J95" i="16"/>
  <c r="I95" i="16"/>
  <c r="G95" i="16"/>
  <c r="J94" i="16"/>
  <c r="I94" i="16"/>
  <c r="G94" i="16"/>
  <c r="J93" i="16"/>
  <c r="I93" i="16"/>
  <c r="G93" i="16"/>
  <c r="J92" i="16"/>
  <c r="I92" i="16"/>
  <c r="G92" i="16"/>
  <c r="J91" i="16"/>
  <c r="I91" i="16"/>
  <c r="G91" i="16"/>
  <c r="J90" i="16"/>
  <c r="I90" i="16"/>
  <c r="G90" i="16"/>
  <c r="J89" i="16"/>
  <c r="I89" i="16"/>
  <c r="G89" i="16"/>
  <c r="J88" i="16"/>
  <c r="I88" i="16"/>
  <c r="G88" i="16"/>
  <c r="J87" i="16"/>
  <c r="I87" i="16"/>
  <c r="G87" i="16"/>
  <c r="J86" i="16"/>
  <c r="I86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C48" i="16"/>
  <c r="C60" i="16" s="1"/>
  <c r="C72" i="16" s="1"/>
  <c r="C84" i="16" s="1"/>
  <c r="C96" i="16" s="1"/>
  <c r="C108" i="16" s="1"/>
  <c r="C120" i="16" s="1"/>
  <c r="C132" i="16" s="1"/>
  <c r="C144" i="16" s="1"/>
  <c r="C156" i="16" s="1"/>
  <c r="C168" i="16" s="1"/>
  <c r="C180" i="16" s="1"/>
  <c r="C192" i="16" s="1"/>
  <c r="C204" i="16" s="1"/>
  <c r="C216" i="16" s="1"/>
  <c r="C228" i="16" s="1"/>
  <c r="C240" i="16" s="1"/>
  <c r="C252" i="16" s="1"/>
  <c r="C264" i="16" s="1"/>
  <c r="C276" i="16" s="1"/>
  <c r="C288" i="16" s="1"/>
  <c r="C300" i="16" s="1"/>
  <c r="C312" i="16" s="1"/>
  <c r="C324" i="16" s="1"/>
  <c r="C336" i="16" s="1"/>
  <c r="C348" i="16" s="1"/>
  <c r="C360" i="16" s="1"/>
  <c r="C372" i="16" s="1"/>
  <c r="C384" i="16" s="1"/>
  <c r="C396" i="16" s="1"/>
  <c r="C408" i="16" s="1"/>
  <c r="C420" i="16" s="1"/>
  <c r="C432" i="16" s="1"/>
  <c r="C444" i="16" s="1"/>
  <c r="G47" i="16"/>
  <c r="G46" i="16"/>
  <c r="G45" i="16"/>
  <c r="G44" i="16"/>
  <c r="G43" i="16"/>
  <c r="G42" i="16"/>
  <c r="G41" i="16"/>
  <c r="G40" i="16"/>
  <c r="G39" i="16"/>
  <c r="G38" i="16"/>
  <c r="G37" i="16"/>
  <c r="G36" i="16"/>
  <c r="C36" i="16"/>
  <c r="G35" i="16"/>
  <c r="C35" i="16"/>
  <c r="C47" i="16" s="1"/>
  <c r="C59" i="16" s="1"/>
  <c r="C71" i="16" s="1"/>
  <c r="C83" i="16" s="1"/>
  <c r="C95" i="16" s="1"/>
  <c r="C107" i="16" s="1"/>
  <c r="C119" i="16" s="1"/>
  <c r="C131" i="16" s="1"/>
  <c r="C143" i="16" s="1"/>
  <c r="C155" i="16" s="1"/>
  <c r="C167" i="16" s="1"/>
  <c r="C179" i="16" s="1"/>
  <c r="C191" i="16" s="1"/>
  <c r="C203" i="16" s="1"/>
  <c r="C215" i="16" s="1"/>
  <c r="C227" i="16" s="1"/>
  <c r="C239" i="16" s="1"/>
  <c r="C251" i="16" s="1"/>
  <c r="C263" i="16" s="1"/>
  <c r="C275" i="16" s="1"/>
  <c r="C287" i="16" s="1"/>
  <c r="C299" i="16" s="1"/>
  <c r="C311" i="16" s="1"/>
  <c r="C323" i="16" s="1"/>
  <c r="C335" i="16" s="1"/>
  <c r="C347" i="16" s="1"/>
  <c r="C359" i="16" s="1"/>
  <c r="C371" i="16" s="1"/>
  <c r="C383" i="16" s="1"/>
  <c r="C395" i="16" s="1"/>
  <c r="C407" i="16" s="1"/>
  <c r="C419" i="16" s="1"/>
  <c r="C431" i="16" s="1"/>
  <c r="C443" i="16" s="1"/>
  <c r="G34" i="16"/>
  <c r="C34" i="16"/>
  <c r="C46" i="16" s="1"/>
  <c r="C58" i="16" s="1"/>
  <c r="C70" i="16" s="1"/>
  <c r="C82" i="16" s="1"/>
  <c r="C94" i="16" s="1"/>
  <c r="C106" i="16" s="1"/>
  <c r="C118" i="16" s="1"/>
  <c r="C130" i="16" s="1"/>
  <c r="C142" i="16" s="1"/>
  <c r="C154" i="16" s="1"/>
  <c r="C166" i="16" s="1"/>
  <c r="C178" i="16" s="1"/>
  <c r="C190" i="16" s="1"/>
  <c r="C202" i="16" s="1"/>
  <c r="C214" i="16" s="1"/>
  <c r="C226" i="16" s="1"/>
  <c r="C238" i="16" s="1"/>
  <c r="C250" i="16" s="1"/>
  <c r="C262" i="16" s="1"/>
  <c r="C274" i="16" s="1"/>
  <c r="C286" i="16" s="1"/>
  <c r="C298" i="16" s="1"/>
  <c r="C310" i="16" s="1"/>
  <c r="C322" i="16" s="1"/>
  <c r="C334" i="16" s="1"/>
  <c r="C346" i="16" s="1"/>
  <c r="C358" i="16" s="1"/>
  <c r="C370" i="16" s="1"/>
  <c r="C382" i="16" s="1"/>
  <c r="C394" i="16" s="1"/>
  <c r="C406" i="16" s="1"/>
  <c r="C418" i="16" s="1"/>
  <c r="C430" i="16" s="1"/>
  <c r="C442" i="16" s="1"/>
  <c r="G33" i="16"/>
  <c r="C33" i="16"/>
  <c r="C45" i="16" s="1"/>
  <c r="C57" i="16" s="1"/>
  <c r="C69" i="16" s="1"/>
  <c r="C81" i="16" s="1"/>
  <c r="C93" i="16" s="1"/>
  <c r="C105" i="16" s="1"/>
  <c r="C117" i="16" s="1"/>
  <c r="C129" i="16" s="1"/>
  <c r="C141" i="16" s="1"/>
  <c r="C153" i="16" s="1"/>
  <c r="C165" i="16" s="1"/>
  <c r="C177" i="16" s="1"/>
  <c r="C189" i="16" s="1"/>
  <c r="C201" i="16" s="1"/>
  <c r="C213" i="16" s="1"/>
  <c r="C225" i="16" s="1"/>
  <c r="C237" i="16" s="1"/>
  <c r="C249" i="16" s="1"/>
  <c r="C261" i="16" s="1"/>
  <c r="C273" i="16" s="1"/>
  <c r="C285" i="16" s="1"/>
  <c r="C297" i="16" s="1"/>
  <c r="C309" i="16" s="1"/>
  <c r="C321" i="16" s="1"/>
  <c r="C333" i="16" s="1"/>
  <c r="C345" i="16" s="1"/>
  <c r="C357" i="16" s="1"/>
  <c r="C369" i="16" s="1"/>
  <c r="C381" i="16" s="1"/>
  <c r="C393" i="16" s="1"/>
  <c r="C405" i="16" s="1"/>
  <c r="C417" i="16" s="1"/>
  <c r="C429" i="16" s="1"/>
  <c r="C441" i="16" s="1"/>
  <c r="G32" i="16"/>
  <c r="C32" i="16"/>
  <c r="C44" i="16" s="1"/>
  <c r="C56" i="16" s="1"/>
  <c r="C68" i="16" s="1"/>
  <c r="C80" i="16" s="1"/>
  <c r="C92" i="16" s="1"/>
  <c r="C104" i="16" s="1"/>
  <c r="C116" i="16" s="1"/>
  <c r="C128" i="16" s="1"/>
  <c r="C140" i="16" s="1"/>
  <c r="C152" i="16" s="1"/>
  <c r="C164" i="16" s="1"/>
  <c r="C176" i="16" s="1"/>
  <c r="C188" i="16" s="1"/>
  <c r="C200" i="16" s="1"/>
  <c r="C212" i="16" s="1"/>
  <c r="C224" i="16" s="1"/>
  <c r="C236" i="16" s="1"/>
  <c r="C248" i="16" s="1"/>
  <c r="C260" i="16" s="1"/>
  <c r="C272" i="16" s="1"/>
  <c r="C284" i="16" s="1"/>
  <c r="C296" i="16" s="1"/>
  <c r="C308" i="16" s="1"/>
  <c r="C320" i="16" s="1"/>
  <c r="C332" i="16" s="1"/>
  <c r="C344" i="16" s="1"/>
  <c r="C356" i="16" s="1"/>
  <c r="C368" i="16" s="1"/>
  <c r="C380" i="16" s="1"/>
  <c r="C392" i="16" s="1"/>
  <c r="C404" i="16" s="1"/>
  <c r="C416" i="16" s="1"/>
  <c r="C428" i="16" s="1"/>
  <c r="C440" i="16" s="1"/>
  <c r="G31" i="16"/>
  <c r="C31" i="16"/>
  <c r="C43" i="16" s="1"/>
  <c r="C55" i="16" s="1"/>
  <c r="C67" i="16" s="1"/>
  <c r="C79" i="16" s="1"/>
  <c r="C91" i="16" s="1"/>
  <c r="C103" i="16" s="1"/>
  <c r="C115" i="16" s="1"/>
  <c r="C127" i="16" s="1"/>
  <c r="C139" i="16" s="1"/>
  <c r="C151" i="16" s="1"/>
  <c r="C163" i="16" s="1"/>
  <c r="C175" i="16" s="1"/>
  <c r="C187" i="16" s="1"/>
  <c r="C199" i="16" s="1"/>
  <c r="C211" i="16" s="1"/>
  <c r="C223" i="16" s="1"/>
  <c r="C235" i="16" s="1"/>
  <c r="C247" i="16" s="1"/>
  <c r="C259" i="16" s="1"/>
  <c r="C271" i="16" s="1"/>
  <c r="C283" i="16" s="1"/>
  <c r="C295" i="16" s="1"/>
  <c r="C307" i="16" s="1"/>
  <c r="C319" i="16" s="1"/>
  <c r="C331" i="16" s="1"/>
  <c r="C343" i="16" s="1"/>
  <c r="C355" i="16" s="1"/>
  <c r="C367" i="16" s="1"/>
  <c r="C379" i="16" s="1"/>
  <c r="C391" i="16" s="1"/>
  <c r="C403" i="16" s="1"/>
  <c r="C415" i="16" s="1"/>
  <c r="C427" i="16" s="1"/>
  <c r="C439" i="16" s="1"/>
  <c r="G30" i="16"/>
  <c r="C30" i="16"/>
  <c r="C42" i="16" s="1"/>
  <c r="C54" i="16" s="1"/>
  <c r="C66" i="16" s="1"/>
  <c r="C78" i="16" s="1"/>
  <c r="C90" i="16" s="1"/>
  <c r="C102" i="16" s="1"/>
  <c r="C114" i="16" s="1"/>
  <c r="C126" i="16" s="1"/>
  <c r="C138" i="16" s="1"/>
  <c r="C150" i="16" s="1"/>
  <c r="C162" i="16" s="1"/>
  <c r="C174" i="16" s="1"/>
  <c r="C186" i="16" s="1"/>
  <c r="C198" i="16" s="1"/>
  <c r="C210" i="16" s="1"/>
  <c r="C222" i="16" s="1"/>
  <c r="C234" i="16" s="1"/>
  <c r="C246" i="16" s="1"/>
  <c r="C258" i="16" s="1"/>
  <c r="C270" i="16" s="1"/>
  <c r="C282" i="16" s="1"/>
  <c r="C294" i="16" s="1"/>
  <c r="C306" i="16" s="1"/>
  <c r="C318" i="16" s="1"/>
  <c r="C330" i="16" s="1"/>
  <c r="C342" i="16" s="1"/>
  <c r="C354" i="16" s="1"/>
  <c r="C366" i="16" s="1"/>
  <c r="C378" i="16" s="1"/>
  <c r="C390" i="16" s="1"/>
  <c r="C402" i="16" s="1"/>
  <c r="C414" i="16" s="1"/>
  <c r="C426" i="16" s="1"/>
  <c r="C438" i="16" s="1"/>
  <c r="G29" i="16"/>
  <c r="C29" i="16"/>
  <c r="C41" i="16" s="1"/>
  <c r="C53" i="16" s="1"/>
  <c r="C65" i="16" s="1"/>
  <c r="C77" i="16" s="1"/>
  <c r="C89" i="16" s="1"/>
  <c r="C101" i="16" s="1"/>
  <c r="C113" i="16" s="1"/>
  <c r="C125" i="16" s="1"/>
  <c r="C137" i="16" s="1"/>
  <c r="C149" i="16" s="1"/>
  <c r="C161" i="16" s="1"/>
  <c r="C173" i="16" s="1"/>
  <c r="C185" i="16" s="1"/>
  <c r="C197" i="16" s="1"/>
  <c r="C209" i="16" s="1"/>
  <c r="C221" i="16" s="1"/>
  <c r="C233" i="16" s="1"/>
  <c r="C245" i="16" s="1"/>
  <c r="C257" i="16" s="1"/>
  <c r="C269" i="16" s="1"/>
  <c r="C281" i="16" s="1"/>
  <c r="C293" i="16" s="1"/>
  <c r="C305" i="16" s="1"/>
  <c r="C317" i="16" s="1"/>
  <c r="C329" i="16" s="1"/>
  <c r="C341" i="16" s="1"/>
  <c r="C353" i="16" s="1"/>
  <c r="C365" i="16" s="1"/>
  <c r="C377" i="16" s="1"/>
  <c r="C389" i="16" s="1"/>
  <c r="C401" i="16" s="1"/>
  <c r="C413" i="16" s="1"/>
  <c r="C425" i="16" s="1"/>
  <c r="C437" i="16" s="1"/>
  <c r="G28" i="16"/>
  <c r="C28" i="16"/>
  <c r="C40" i="16" s="1"/>
  <c r="C52" i="16" s="1"/>
  <c r="C64" i="16" s="1"/>
  <c r="C76" i="16" s="1"/>
  <c r="C88" i="16" s="1"/>
  <c r="C100" i="16" s="1"/>
  <c r="C112" i="16" s="1"/>
  <c r="C124" i="16" s="1"/>
  <c r="C136" i="16" s="1"/>
  <c r="C148" i="16" s="1"/>
  <c r="C160" i="16" s="1"/>
  <c r="C172" i="16" s="1"/>
  <c r="C184" i="16" s="1"/>
  <c r="C196" i="16" s="1"/>
  <c r="C208" i="16" s="1"/>
  <c r="C220" i="16" s="1"/>
  <c r="C232" i="16" s="1"/>
  <c r="C244" i="16" s="1"/>
  <c r="C256" i="16" s="1"/>
  <c r="C268" i="16" s="1"/>
  <c r="C280" i="16" s="1"/>
  <c r="C292" i="16" s="1"/>
  <c r="C304" i="16" s="1"/>
  <c r="C316" i="16" s="1"/>
  <c r="C328" i="16" s="1"/>
  <c r="C340" i="16" s="1"/>
  <c r="C352" i="16" s="1"/>
  <c r="C364" i="16" s="1"/>
  <c r="C376" i="16" s="1"/>
  <c r="C388" i="16" s="1"/>
  <c r="C400" i="16" s="1"/>
  <c r="C412" i="16" s="1"/>
  <c r="C424" i="16" s="1"/>
  <c r="C436" i="16" s="1"/>
  <c r="G27" i="16"/>
  <c r="C27" i="16"/>
  <c r="C39" i="16" s="1"/>
  <c r="C51" i="16" s="1"/>
  <c r="C63" i="16" s="1"/>
  <c r="C75" i="16" s="1"/>
  <c r="C87" i="16" s="1"/>
  <c r="C99" i="16" s="1"/>
  <c r="C111" i="16" s="1"/>
  <c r="C123" i="16" s="1"/>
  <c r="C135" i="16" s="1"/>
  <c r="C147" i="16" s="1"/>
  <c r="C159" i="16" s="1"/>
  <c r="C171" i="16" s="1"/>
  <c r="C183" i="16" s="1"/>
  <c r="C195" i="16" s="1"/>
  <c r="C207" i="16" s="1"/>
  <c r="C219" i="16" s="1"/>
  <c r="C231" i="16" s="1"/>
  <c r="C243" i="16" s="1"/>
  <c r="C255" i="16" s="1"/>
  <c r="C267" i="16" s="1"/>
  <c r="C279" i="16" s="1"/>
  <c r="C291" i="16" s="1"/>
  <c r="C303" i="16" s="1"/>
  <c r="C315" i="16" s="1"/>
  <c r="C327" i="16" s="1"/>
  <c r="C339" i="16" s="1"/>
  <c r="C351" i="16" s="1"/>
  <c r="C363" i="16" s="1"/>
  <c r="C375" i="16" s="1"/>
  <c r="C387" i="16" s="1"/>
  <c r="C399" i="16" s="1"/>
  <c r="C411" i="16" s="1"/>
  <c r="C423" i="16" s="1"/>
  <c r="C435" i="16" s="1"/>
  <c r="G26" i="16"/>
  <c r="C26" i="16"/>
  <c r="C38" i="16" s="1"/>
  <c r="C50" i="16" s="1"/>
  <c r="C62" i="16" s="1"/>
  <c r="C74" i="16" s="1"/>
  <c r="C86" i="16" s="1"/>
  <c r="C98" i="16" s="1"/>
  <c r="C110" i="16" s="1"/>
  <c r="C122" i="16" s="1"/>
  <c r="C134" i="16" s="1"/>
  <c r="C146" i="16" s="1"/>
  <c r="C158" i="16" s="1"/>
  <c r="C170" i="16" s="1"/>
  <c r="C182" i="16" s="1"/>
  <c r="C194" i="16" s="1"/>
  <c r="C206" i="16" s="1"/>
  <c r="C218" i="16" s="1"/>
  <c r="C230" i="16" s="1"/>
  <c r="C242" i="16" s="1"/>
  <c r="C254" i="16" s="1"/>
  <c r="C266" i="16" s="1"/>
  <c r="C278" i="16" s="1"/>
  <c r="C290" i="16" s="1"/>
  <c r="C302" i="16" s="1"/>
  <c r="C314" i="16" s="1"/>
  <c r="C326" i="16" s="1"/>
  <c r="C338" i="16" s="1"/>
  <c r="C350" i="16" s="1"/>
  <c r="C362" i="16" s="1"/>
  <c r="C374" i="16" s="1"/>
  <c r="C386" i="16" s="1"/>
  <c r="C398" i="16" s="1"/>
  <c r="C410" i="16" s="1"/>
  <c r="C422" i="16" s="1"/>
  <c r="C434" i="16" s="1"/>
  <c r="G25" i="16"/>
  <c r="D25" i="16"/>
  <c r="D28" i="16" s="1"/>
  <c r="F28" i="16" s="1" a="1"/>
  <c r="F28" i="16" s="1"/>
  <c r="C25" i="16"/>
  <c r="C37" i="16" s="1"/>
  <c r="C49" i="16" s="1"/>
  <c r="C61" i="16" s="1"/>
  <c r="C73" i="16" s="1"/>
  <c r="C85" i="16" s="1"/>
  <c r="C97" i="16" s="1"/>
  <c r="C109" i="16" s="1"/>
  <c r="C121" i="16" s="1"/>
  <c r="C133" i="16" s="1"/>
  <c r="C145" i="16" s="1"/>
  <c r="C157" i="16" s="1"/>
  <c r="C169" i="16" s="1"/>
  <c r="C181" i="16" s="1"/>
  <c r="C193" i="16" s="1"/>
  <c r="C205" i="16" s="1"/>
  <c r="C217" i="16" s="1"/>
  <c r="C229" i="16" s="1"/>
  <c r="C241" i="16" s="1"/>
  <c r="C253" i="16" s="1"/>
  <c r="C265" i="16" s="1"/>
  <c r="C277" i="16" s="1"/>
  <c r="C289" i="16" s="1"/>
  <c r="C301" i="16" s="1"/>
  <c r="C313" i="16" s="1"/>
  <c r="C325" i="16" s="1"/>
  <c r="C337" i="16" s="1"/>
  <c r="C349" i="16" s="1"/>
  <c r="C361" i="16" s="1"/>
  <c r="C373" i="16" s="1"/>
  <c r="C385" i="16" s="1"/>
  <c r="C397" i="16" s="1"/>
  <c r="C409" i="16" s="1"/>
  <c r="C421" i="16" s="1"/>
  <c r="C433" i="16" s="1"/>
  <c r="C445" i="16" s="1"/>
  <c r="G24" i="16"/>
  <c r="D24" i="16"/>
  <c r="W24" i="16" s="1"/>
  <c r="G23" i="16"/>
  <c r="D23" i="16"/>
  <c r="F23" i="16" s="1" a="1"/>
  <c r="F23" i="16" s="1"/>
  <c r="G22" i="16"/>
  <c r="D22" i="16"/>
  <c r="F22" i="16" s="1" a="1"/>
  <c r="F22" i="16" s="1"/>
  <c r="W21" i="16"/>
  <c r="G21" i="16"/>
  <c r="E21" i="16"/>
  <c r="D21" i="16"/>
  <c r="F21" i="16" s="1" a="1"/>
  <c r="F21" i="16" s="1"/>
  <c r="G20" i="16"/>
  <c r="D20" i="16"/>
  <c r="W20" i="16" s="1"/>
  <c r="G19" i="16"/>
  <c r="D19" i="16"/>
  <c r="G18" i="16"/>
  <c r="F18" i="16" a="1"/>
  <c r="F18" i="16" s="1"/>
  <c r="E18" i="16"/>
  <c r="D18" i="16"/>
  <c r="W18" i="16" s="1"/>
  <c r="G17" i="16"/>
  <c r="D17" i="16"/>
  <c r="F17" i="16" s="1" a="1"/>
  <c r="F17" i="16" s="1"/>
  <c r="V16" i="16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V95" i="16" s="1"/>
  <c r="V96" i="16" s="1"/>
  <c r="V97" i="16" s="1"/>
  <c r="V98" i="16" s="1"/>
  <c r="V99" i="16" s="1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19" i="16" s="1"/>
  <c r="V120" i="16" s="1"/>
  <c r="V121" i="16" s="1"/>
  <c r="V122" i="16" s="1"/>
  <c r="V123" i="16" s="1"/>
  <c r="V124" i="16" s="1"/>
  <c r="V125" i="16" s="1"/>
  <c r="V126" i="16" s="1"/>
  <c r="V127" i="16" s="1"/>
  <c r="V128" i="16" s="1"/>
  <c r="V129" i="16" s="1"/>
  <c r="V130" i="16" s="1"/>
  <c r="V131" i="16" s="1"/>
  <c r="V132" i="16" s="1"/>
  <c r="V133" i="16" s="1"/>
  <c r="V134" i="16" s="1"/>
  <c r="V135" i="16" s="1"/>
  <c r="V136" i="16" s="1"/>
  <c r="V137" i="16" s="1"/>
  <c r="V138" i="16" s="1"/>
  <c r="V139" i="16" s="1"/>
  <c r="V140" i="16" s="1"/>
  <c r="V141" i="16" s="1"/>
  <c r="V142" i="16" s="1"/>
  <c r="V143" i="16" s="1"/>
  <c r="V144" i="16" s="1"/>
  <c r="V145" i="16" s="1"/>
  <c r="V146" i="16" s="1"/>
  <c r="V147" i="16" s="1"/>
  <c r="V148" i="16" s="1"/>
  <c r="V149" i="16" s="1"/>
  <c r="V150" i="16" s="1"/>
  <c r="V151" i="16" s="1"/>
  <c r="V152" i="16" s="1"/>
  <c r="V153" i="16" s="1"/>
  <c r="V154" i="16" s="1"/>
  <c r="V155" i="16" s="1"/>
  <c r="V156" i="16" s="1"/>
  <c r="V157" i="16" s="1"/>
  <c r="V158" i="16" s="1"/>
  <c r="V159" i="16" s="1"/>
  <c r="V160" i="16" s="1"/>
  <c r="V161" i="16" s="1"/>
  <c r="V162" i="16" s="1"/>
  <c r="V163" i="16" s="1"/>
  <c r="V164" i="16" s="1"/>
  <c r="V165" i="16" s="1"/>
  <c r="V166" i="16" s="1"/>
  <c r="V167" i="16" s="1"/>
  <c r="V168" i="16" s="1"/>
  <c r="V169" i="16" s="1"/>
  <c r="V170" i="16" s="1"/>
  <c r="V171" i="16" s="1"/>
  <c r="V172" i="16" s="1"/>
  <c r="V173" i="16" s="1"/>
  <c r="V174" i="16" s="1"/>
  <c r="V175" i="16" s="1"/>
  <c r="V176" i="16" s="1"/>
  <c r="V177" i="16" s="1"/>
  <c r="V178" i="16" s="1"/>
  <c r="V179" i="16" s="1"/>
  <c r="V180" i="16" s="1"/>
  <c r="V181" i="16" s="1"/>
  <c r="V182" i="16" s="1"/>
  <c r="V183" i="16" s="1"/>
  <c r="V184" i="16" s="1"/>
  <c r="V185" i="16" s="1"/>
  <c r="V186" i="16" s="1"/>
  <c r="V187" i="16" s="1"/>
  <c r="V188" i="16" s="1"/>
  <c r="V189" i="16" s="1"/>
  <c r="V190" i="16" s="1"/>
  <c r="V191" i="16" s="1"/>
  <c r="V192" i="16" s="1"/>
  <c r="V193" i="16" s="1"/>
  <c r="V194" i="16" s="1"/>
  <c r="V195" i="16" s="1"/>
  <c r="V196" i="16" s="1"/>
  <c r="V197" i="16" s="1"/>
  <c r="V198" i="16" s="1"/>
  <c r="V199" i="16" s="1"/>
  <c r="V200" i="16" s="1"/>
  <c r="V201" i="16" s="1"/>
  <c r="V202" i="16" s="1"/>
  <c r="V203" i="16" s="1"/>
  <c r="V204" i="16" s="1"/>
  <c r="V205" i="16" s="1"/>
  <c r="V206" i="16" s="1"/>
  <c r="V207" i="16" s="1"/>
  <c r="V208" i="16" s="1"/>
  <c r="V209" i="16" s="1"/>
  <c r="V210" i="16" s="1"/>
  <c r="V211" i="16" s="1"/>
  <c r="V212" i="16" s="1"/>
  <c r="V213" i="16" s="1"/>
  <c r="V214" i="16" s="1"/>
  <c r="V215" i="16" s="1"/>
  <c r="V216" i="16" s="1"/>
  <c r="V217" i="16" s="1"/>
  <c r="V218" i="16" s="1"/>
  <c r="V219" i="16" s="1"/>
  <c r="V220" i="16" s="1"/>
  <c r="V221" i="16" s="1"/>
  <c r="V222" i="16" s="1"/>
  <c r="V223" i="16" s="1"/>
  <c r="V224" i="16" s="1"/>
  <c r="V225" i="16" s="1"/>
  <c r="V226" i="16" s="1"/>
  <c r="V227" i="16" s="1"/>
  <c r="V228" i="16" s="1"/>
  <c r="V229" i="16" s="1"/>
  <c r="V230" i="16" s="1"/>
  <c r="V231" i="16" s="1"/>
  <c r="V232" i="16" s="1"/>
  <c r="V233" i="16" s="1"/>
  <c r="V234" i="16" s="1"/>
  <c r="V235" i="16" s="1"/>
  <c r="V236" i="16" s="1"/>
  <c r="V237" i="16" s="1"/>
  <c r="V238" i="16" s="1"/>
  <c r="V239" i="16" s="1"/>
  <c r="V240" i="16" s="1"/>
  <c r="V241" i="16" s="1"/>
  <c r="V242" i="16" s="1"/>
  <c r="V243" i="16" s="1"/>
  <c r="V244" i="16" s="1"/>
  <c r="V245" i="16" s="1"/>
  <c r="V246" i="16" s="1"/>
  <c r="V247" i="16" s="1"/>
  <c r="V248" i="16" s="1"/>
  <c r="V249" i="16" s="1"/>
  <c r="V250" i="16" s="1"/>
  <c r="V251" i="16" s="1"/>
  <c r="V252" i="16" s="1"/>
  <c r="V253" i="16" s="1"/>
  <c r="V254" i="16" s="1"/>
  <c r="V255" i="16" s="1"/>
  <c r="V256" i="16" s="1"/>
  <c r="V257" i="16" s="1"/>
  <c r="V258" i="16" s="1"/>
  <c r="V259" i="16" s="1"/>
  <c r="V260" i="16" s="1"/>
  <c r="V261" i="16" s="1"/>
  <c r="V262" i="16" s="1"/>
  <c r="V263" i="16" s="1"/>
  <c r="V264" i="16" s="1"/>
  <c r="V265" i="16" s="1"/>
  <c r="V266" i="16" s="1"/>
  <c r="V267" i="16" s="1"/>
  <c r="V268" i="16" s="1"/>
  <c r="V269" i="16" s="1"/>
  <c r="V270" i="16" s="1"/>
  <c r="V271" i="16" s="1"/>
  <c r="V272" i="16" s="1"/>
  <c r="V273" i="16" s="1"/>
  <c r="V274" i="16" s="1"/>
  <c r="V275" i="16" s="1"/>
  <c r="V276" i="16" s="1"/>
  <c r="V277" i="16" s="1"/>
  <c r="V278" i="16" s="1"/>
  <c r="V279" i="16" s="1"/>
  <c r="V280" i="16" s="1"/>
  <c r="V281" i="16" s="1"/>
  <c r="V282" i="16" s="1"/>
  <c r="V283" i="16" s="1"/>
  <c r="V284" i="16" s="1"/>
  <c r="V285" i="16" s="1"/>
  <c r="V286" i="16" s="1"/>
  <c r="V287" i="16" s="1"/>
  <c r="V288" i="16" s="1"/>
  <c r="V289" i="16" s="1"/>
  <c r="V290" i="16" s="1"/>
  <c r="V291" i="16" s="1"/>
  <c r="V292" i="16" s="1"/>
  <c r="V293" i="16" s="1"/>
  <c r="V294" i="16" s="1"/>
  <c r="V295" i="16" s="1"/>
  <c r="V296" i="16" s="1"/>
  <c r="V297" i="16" s="1"/>
  <c r="V298" i="16" s="1"/>
  <c r="V299" i="16" s="1"/>
  <c r="V300" i="16" s="1"/>
  <c r="V301" i="16" s="1"/>
  <c r="V302" i="16" s="1"/>
  <c r="V303" i="16" s="1"/>
  <c r="V304" i="16" s="1"/>
  <c r="V305" i="16" s="1"/>
  <c r="V306" i="16" s="1"/>
  <c r="V307" i="16" s="1"/>
  <c r="V308" i="16" s="1"/>
  <c r="V309" i="16" s="1"/>
  <c r="V310" i="16" s="1"/>
  <c r="V311" i="16" s="1"/>
  <c r="V312" i="16" s="1"/>
  <c r="V313" i="16" s="1"/>
  <c r="V314" i="16" s="1"/>
  <c r="V315" i="16" s="1"/>
  <c r="V316" i="16" s="1"/>
  <c r="V317" i="16" s="1"/>
  <c r="V318" i="16" s="1"/>
  <c r="V319" i="16" s="1"/>
  <c r="V320" i="16" s="1"/>
  <c r="V321" i="16" s="1"/>
  <c r="V322" i="16" s="1"/>
  <c r="V323" i="16" s="1"/>
  <c r="V324" i="16" s="1"/>
  <c r="V325" i="16" s="1"/>
  <c r="V326" i="16" s="1"/>
  <c r="V327" i="16" s="1"/>
  <c r="V328" i="16" s="1"/>
  <c r="V329" i="16" s="1"/>
  <c r="V330" i="16" s="1"/>
  <c r="V331" i="16" s="1"/>
  <c r="V332" i="16" s="1"/>
  <c r="V333" i="16" s="1"/>
  <c r="V334" i="16" s="1"/>
  <c r="V335" i="16" s="1"/>
  <c r="V336" i="16" s="1"/>
  <c r="V337" i="16" s="1"/>
  <c r="V338" i="16" s="1"/>
  <c r="V339" i="16" s="1"/>
  <c r="V340" i="16" s="1"/>
  <c r="V341" i="16" s="1"/>
  <c r="V342" i="16" s="1"/>
  <c r="V343" i="16" s="1"/>
  <c r="V344" i="16" s="1"/>
  <c r="V345" i="16" s="1"/>
  <c r="V346" i="16" s="1"/>
  <c r="V347" i="16" s="1"/>
  <c r="V348" i="16" s="1"/>
  <c r="V349" i="16" s="1"/>
  <c r="V350" i="16" s="1"/>
  <c r="V351" i="16" s="1"/>
  <c r="V352" i="16" s="1"/>
  <c r="V353" i="16" s="1"/>
  <c r="V354" i="16" s="1"/>
  <c r="V355" i="16" s="1"/>
  <c r="V356" i="16" s="1"/>
  <c r="V357" i="16" s="1"/>
  <c r="V358" i="16" s="1"/>
  <c r="V359" i="16" s="1"/>
  <c r="V360" i="16" s="1"/>
  <c r="V361" i="16" s="1"/>
  <c r="V362" i="16" s="1"/>
  <c r="V363" i="16" s="1"/>
  <c r="V364" i="16" s="1"/>
  <c r="V365" i="16" s="1"/>
  <c r="V366" i="16" s="1"/>
  <c r="V367" i="16" s="1"/>
  <c r="V368" i="16" s="1"/>
  <c r="V369" i="16" s="1"/>
  <c r="V370" i="16" s="1"/>
  <c r="V371" i="16" s="1"/>
  <c r="V372" i="16" s="1"/>
  <c r="V373" i="16" s="1"/>
  <c r="V374" i="16" s="1"/>
  <c r="V375" i="16" s="1"/>
  <c r="V376" i="16" s="1"/>
  <c r="V377" i="16" s="1"/>
  <c r="V378" i="16" s="1"/>
  <c r="V379" i="16" s="1"/>
  <c r="V380" i="16" s="1"/>
  <c r="V381" i="16" s="1"/>
  <c r="V382" i="16" s="1"/>
  <c r="V383" i="16" s="1"/>
  <c r="V384" i="16" s="1"/>
  <c r="V385" i="16" s="1"/>
  <c r="V386" i="16" s="1"/>
  <c r="V387" i="16" s="1"/>
  <c r="V388" i="16" s="1"/>
  <c r="V389" i="16" s="1"/>
  <c r="V390" i="16" s="1"/>
  <c r="V391" i="16" s="1"/>
  <c r="V392" i="16" s="1"/>
  <c r="V393" i="16" s="1"/>
  <c r="V394" i="16" s="1"/>
  <c r="V395" i="16" s="1"/>
  <c r="V396" i="16" s="1"/>
  <c r="V397" i="16" s="1"/>
  <c r="V398" i="16" s="1"/>
  <c r="V399" i="16" s="1"/>
  <c r="V400" i="16" s="1"/>
  <c r="V401" i="16" s="1"/>
  <c r="V402" i="16" s="1"/>
  <c r="V403" i="16" s="1"/>
  <c r="V404" i="16" s="1"/>
  <c r="V405" i="16" s="1"/>
  <c r="V406" i="16" s="1"/>
  <c r="V407" i="16" s="1"/>
  <c r="V408" i="16" s="1"/>
  <c r="V409" i="16" s="1"/>
  <c r="V410" i="16" s="1"/>
  <c r="V411" i="16" s="1"/>
  <c r="V412" i="16" s="1"/>
  <c r="V413" i="16" s="1"/>
  <c r="V414" i="16" s="1"/>
  <c r="V415" i="16" s="1"/>
  <c r="V416" i="16" s="1"/>
  <c r="V417" i="16" s="1"/>
  <c r="V418" i="16" s="1"/>
  <c r="V419" i="16" s="1"/>
  <c r="V420" i="16" s="1"/>
  <c r="V421" i="16" s="1"/>
  <c r="V422" i="16" s="1"/>
  <c r="V423" i="16" s="1"/>
  <c r="V424" i="16" s="1"/>
  <c r="V425" i="16" s="1"/>
  <c r="V426" i="16" s="1"/>
  <c r="V427" i="16" s="1"/>
  <c r="V428" i="16" s="1"/>
  <c r="V429" i="16" s="1"/>
  <c r="V430" i="16" s="1"/>
  <c r="V431" i="16" s="1"/>
  <c r="V432" i="16" s="1"/>
  <c r="V433" i="16" s="1"/>
  <c r="V434" i="16" s="1"/>
  <c r="V435" i="16" s="1"/>
  <c r="V436" i="16" s="1"/>
  <c r="V437" i="16" s="1"/>
  <c r="V438" i="16" s="1"/>
  <c r="V439" i="16" s="1"/>
  <c r="V440" i="16" s="1"/>
  <c r="V441" i="16" s="1"/>
  <c r="V442" i="16" s="1"/>
  <c r="V443" i="16" s="1"/>
  <c r="V444" i="16" s="1"/>
  <c r="V445" i="16" s="1"/>
  <c r="G16" i="16"/>
  <c r="D16" i="16"/>
  <c r="F16" i="16" s="1" a="1"/>
  <c r="F16" i="16" s="1"/>
  <c r="W15" i="16"/>
  <c r="V15" i="16"/>
  <c r="G15" i="16"/>
  <c r="E15" i="16"/>
  <c r="D15" i="16"/>
  <c r="F15" i="16" s="1" a="1"/>
  <c r="F15" i="16" s="1"/>
  <c r="W14" i="16"/>
  <c r="G14" i="16"/>
  <c r="F14" i="16" a="1"/>
  <c r="F14" i="16" s="1"/>
  <c r="E14" i="16"/>
  <c r="D13" i="16"/>
  <c r="W447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M207" i="15"/>
  <c r="M208" i="15" s="1"/>
  <c r="M209" i="15" s="1"/>
  <c r="M210" i="15" s="1"/>
  <c r="M211" i="15" s="1"/>
  <c r="M212" i="15" s="1"/>
  <c r="M213" i="15" s="1"/>
  <c r="M214" i="15" s="1"/>
  <c r="M215" i="15" s="1"/>
  <c r="M216" i="15" s="1"/>
  <c r="M217" i="15" s="1"/>
  <c r="M218" i="15" s="1"/>
  <c r="M219" i="15" s="1"/>
  <c r="M220" i="15" s="1"/>
  <c r="M221" i="15" s="1"/>
  <c r="M222" i="15" s="1"/>
  <c r="M223" i="15" s="1"/>
  <c r="M224" i="15" s="1"/>
  <c r="M225" i="15" s="1"/>
  <c r="M226" i="15" s="1"/>
  <c r="M227" i="15" s="1"/>
  <c r="M228" i="15" s="1"/>
  <c r="M229" i="15" s="1"/>
  <c r="M230" i="15" s="1"/>
  <c r="M231" i="15" s="1"/>
  <c r="M232" i="15" s="1"/>
  <c r="M233" i="15" s="1"/>
  <c r="M234" i="15" s="1"/>
  <c r="M235" i="15" s="1"/>
  <c r="M236" i="15" s="1"/>
  <c r="M237" i="15" s="1"/>
  <c r="M238" i="15" s="1"/>
  <c r="M239" i="15" s="1"/>
  <c r="M240" i="15" s="1"/>
  <c r="M241" i="15" s="1"/>
  <c r="M242" i="15" s="1"/>
  <c r="M243" i="15" s="1"/>
  <c r="M244" i="15" s="1"/>
  <c r="M245" i="15" s="1"/>
  <c r="M246" i="15" s="1"/>
  <c r="M247" i="15" s="1"/>
  <c r="M248" i="15" s="1"/>
  <c r="M249" i="15" s="1"/>
  <c r="M250" i="15" s="1"/>
  <c r="M251" i="15" s="1"/>
  <c r="M252" i="15" s="1"/>
  <c r="M253" i="15" s="1"/>
  <c r="M254" i="15" s="1"/>
  <c r="M255" i="15" s="1"/>
  <c r="M256" i="15" s="1"/>
  <c r="M257" i="15" s="1"/>
  <c r="M258" i="15" s="1"/>
  <c r="M259" i="15" s="1"/>
  <c r="M260" i="15" s="1"/>
  <c r="M261" i="15" s="1"/>
  <c r="M262" i="15" s="1"/>
  <c r="M263" i="15" s="1"/>
  <c r="M264" i="15" s="1"/>
  <c r="M265" i="15" s="1"/>
  <c r="M266" i="15" s="1"/>
  <c r="M267" i="15" s="1"/>
  <c r="M268" i="15" s="1"/>
  <c r="M269" i="15" s="1"/>
  <c r="M270" i="15" s="1"/>
  <c r="M271" i="15" s="1"/>
  <c r="M272" i="15" s="1"/>
  <c r="M273" i="15" s="1"/>
  <c r="M274" i="15" s="1"/>
  <c r="M275" i="15" s="1"/>
  <c r="M276" i="15" s="1"/>
  <c r="M277" i="15" s="1"/>
  <c r="M278" i="15" s="1"/>
  <c r="M279" i="15" s="1"/>
  <c r="M280" i="15" s="1"/>
  <c r="M281" i="15" s="1"/>
  <c r="M282" i="15" s="1"/>
  <c r="M283" i="15" s="1"/>
  <c r="M284" i="15" s="1"/>
  <c r="M285" i="15" s="1"/>
  <c r="M286" i="15" s="1"/>
  <c r="M287" i="15" s="1"/>
  <c r="M288" i="15" s="1"/>
  <c r="M289" i="15" s="1"/>
  <c r="M290" i="15" s="1"/>
  <c r="M291" i="15" s="1"/>
  <c r="M292" i="15" s="1"/>
  <c r="M293" i="15" s="1"/>
  <c r="M294" i="15" s="1"/>
  <c r="M295" i="15" s="1"/>
  <c r="M296" i="15" s="1"/>
  <c r="M297" i="15" s="1"/>
  <c r="M298" i="15" s="1"/>
  <c r="M299" i="15" s="1"/>
  <c r="M300" i="15" s="1"/>
  <c r="M301" i="15" s="1"/>
  <c r="M302" i="15" s="1"/>
  <c r="M303" i="15" s="1"/>
  <c r="M304" i="15" s="1"/>
  <c r="M305" i="15" s="1"/>
  <c r="M306" i="15" s="1"/>
  <c r="M307" i="15" s="1"/>
  <c r="M308" i="15" s="1"/>
  <c r="M309" i="15" s="1"/>
  <c r="M310" i="15" s="1"/>
  <c r="M311" i="15" s="1"/>
  <c r="M312" i="15" s="1"/>
  <c r="M313" i="15" s="1"/>
  <c r="M314" i="15" s="1"/>
  <c r="M315" i="15" s="1"/>
  <c r="M316" i="15" s="1"/>
  <c r="M317" i="15" s="1"/>
  <c r="M318" i="15" s="1"/>
  <c r="M319" i="15" s="1"/>
  <c r="M320" i="15" s="1"/>
  <c r="M321" i="15" s="1"/>
  <c r="M322" i="15" s="1"/>
  <c r="M323" i="15" s="1"/>
  <c r="M324" i="15" s="1"/>
  <c r="M325" i="15" s="1"/>
  <c r="M326" i="15" s="1"/>
  <c r="M327" i="15" s="1"/>
  <c r="M328" i="15" s="1"/>
  <c r="M329" i="15" s="1"/>
  <c r="M330" i="15" s="1"/>
  <c r="M331" i="15" s="1"/>
  <c r="M332" i="15" s="1"/>
  <c r="M333" i="15" s="1"/>
  <c r="M334" i="15" s="1"/>
  <c r="M335" i="15" s="1"/>
  <c r="M336" i="15" s="1"/>
  <c r="M337" i="15" s="1"/>
  <c r="M338" i="15" s="1"/>
  <c r="M339" i="15" s="1"/>
  <c r="M340" i="15" s="1"/>
  <c r="M341" i="15" s="1"/>
  <c r="M342" i="15" s="1"/>
  <c r="M343" i="15" s="1"/>
  <c r="M344" i="15" s="1"/>
  <c r="M345" i="15" s="1"/>
  <c r="M346" i="15" s="1"/>
  <c r="M347" i="15" s="1"/>
  <c r="M348" i="15" s="1"/>
  <c r="M349" i="15" s="1"/>
  <c r="M350" i="15" s="1"/>
  <c r="M351" i="15" s="1"/>
  <c r="M352" i="15" s="1"/>
  <c r="M353" i="15" s="1"/>
  <c r="M354" i="15" s="1"/>
  <c r="M355" i="15" s="1"/>
  <c r="M356" i="15" s="1"/>
  <c r="M357" i="15" s="1"/>
  <c r="M358" i="15" s="1"/>
  <c r="M359" i="15" s="1"/>
  <c r="M360" i="15" s="1"/>
  <c r="M361" i="15" s="1"/>
  <c r="M362" i="15" s="1"/>
  <c r="M363" i="15" s="1"/>
  <c r="M364" i="15" s="1"/>
  <c r="M365" i="15" s="1"/>
  <c r="M366" i="15" s="1"/>
  <c r="M367" i="15" s="1"/>
  <c r="M368" i="15" s="1"/>
  <c r="M369" i="15" s="1"/>
  <c r="M370" i="15" s="1"/>
  <c r="M371" i="15" s="1"/>
  <c r="M372" i="15" s="1"/>
  <c r="M373" i="15" s="1"/>
  <c r="M374" i="15" s="1"/>
  <c r="M375" i="15" s="1"/>
  <c r="M376" i="15" s="1"/>
  <c r="M377" i="15" s="1"/>
  <c r="M378" i="15" s="1"/>
  <c r="M379" i="15" s="1"/>
  <c r="M380" i="15" s="1"/>
  <c r="M381" i="15" s="1"/>
  <c r="M382" i="15" s="1"/>
  <c r="M383" i="15" s="1"/>
  <c r="M384" i="15" s="1"/>
  <c r="M385" i="15" s="1"/>
  <c r="M386" i="15" s="1"/>
  <c r="M387" i="15" s="1"/>
  <c r="M388" i="15" s="1"/>
  <c r="M389" i="15" s="1"/>
  <c r="M390" i="15" s="1"/>
  <c r="M391" i="15" s="1"/>
  <c r="M392" i="15" s="1"/>
  <c r="M393" i="15" s="1"/>
  <c r="M394" i="15" s="1"/>
  <c r="M395" i="15" s="1"/>
  <c r="M396" i="15" s="1"/>
  <c r="M397" i="15" s="1"/>
  <c r="M398" i="15" s="1"/>
  <c r="M399" i="15" s="1"/>
  <c r="M400" i="15" s="1"/>
  <c r="M401" i="15" s="1"/>
  <c r="M402" i="15" s="1"/>
  <c r="M403" i="15" s="1"/>
  <c r="M404" i="15" s="1"/>
  <c r="M405" i="15" s="1"/>
  <c r="M406" i="15" s="1"/>
  <c r="M407" i="15" s="1"/>
  <c r="M408" i="15" s="1"/>
  <c r="M409" i="15" s="1"/>
  <c r="M410" i="15" s="1"/>
  <c r="M411" i="15" s="1"/>
  <c r="M412" i="15" s="1"/>
  <c r="M413" i="15" s="1"/>
  <c r="M414" i="15" s="1"/>
  <c r="M415" i="15" s="1"/>
  <c r="M416" i="15" s="1"/>
  <c r="M417" i="15" s="1"/>
  <c r="M418" i="15" s="1"/>
  <c r="M419" i="15" s="1"/>
  <c r="M420" i="15" s="1"/>
  <c r="M421" i="15" s="1"/>
  <c r="M422" i="15" s="1"/>
  <c r="M423" i="15" s="1"/>
  <c r="M424" i="15" s="1"/>
  <c r="M425" i="15" s="1"/>
  <c r="M426" i="15" s="1"/>
  <c r="M427" i="15" s="1"/>
  <c r="M428" i="15" s="1"/>
  <c r="M429" i="15" s="1"/>
  <c r="M430" i="15" s="1"/>
  <c r="M431" i="15" s="1"/>
  <c r="M432" i="15" s="1"/>
  <c r="M433" i="15" s="1"/>
  <c r="M434" i="15" s="1"/>
  <c r="M435" i="15" s="1"/>
  <c r="M436" i="15" s="1"/>
  <c r="M437" i="15" s="1"/>
  <c r="M438" i="15" s="1"/>
  <c r="M439" i="15" s="1"/>
  <c r="M440" i="15" s="1"/>
  <c r="M441" i="15" s="1"/>
  <c r="M442" i="15" s="1"/>
  <c r="M443" i="15" s="1"/>
  <c r="M444" i="15" s="1"/>
  <c r="M445" i="15" s="1"/>
  <c r="L207" i="15"/>
  <c r="M206" i="15"/>
  <c r="L206" i="15"/>
  <c r="L205" i="15"/>
  <c r="I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I145" i="15"/>
  <c r="J144" i="15"/>
  <c r="I144" i="15"/>
  <c r="J143" i="15"/>
  <c r="I143" i="15"/>
  <c r="J142" i="15"/>
  <c r="I142" i="15"/>
  <c r="J141" i="15"/>
  <c r="I141" i="15"/>
  <c r="J140" i="15"/>
  <c r="I140" i="15"/>
  <c r="J139" i="15"/>
  <c r="I139" i="15"/>
  <c r="J138" i="15"/>
  <c r="I138" i="15"/>
  <c r="J137" i="15"/>
  <c r="I137" i="15"/>
  <c r="J136" i="15"/>
  <c r="I136" i="15"/>
  <c r="J135" i="15"/>
  <c r="I135" i="15"/>
  <c r="J134" i="15"/>
  <c r="I134" i="15"/>
  <c r="J133" i="15"/>
  <c r="I133" i="15"/>
  <c r="G133" i="15"/>
  <c r="J132" i="15"/>
  <c r="I132" i="15"/>
  <c r="G132" i="15"/>
  <c r="J131" i="15"/>
  <c r="I131" i="15"/>
  <c r="G131" i="15"/>
  <c r="J130" i="15"/>
  <c r="I130" i="15"/>
  <c r="G130" i="15"/>
  <c r="J129" i="15"/>
  <c r="I129" i="15"/>
  <c r="G129" i="15"/>
  <c r="J128" i="15"/>
  <c r="I128" i="15"/>
  <c r="G128" i="15"/>
  <c r="J127" i="15"/>
  <c r="I127" i="15"/>
  <c r="G127" i="15"/>
  <c r="J126" i="15"/>
  <c r="I126" i="15"/>
  <c r="G126" i="15"/>
  <c r="J125" i="15"/>
  <c r="I125" i="15"/>
  <c r="G125" i="15"/>
  <c r="J124" i="15"/>
  <c r="I124" i="15"/>
  <c r="G124" i="15"/>
  <c r="J123" i="15"/>
  <c r="I123" i="15"/>
  <c r="G123" i="15"/>
  <c r="J122" i="15"/>
  <c r="I122" i="15"/>
  <c r="G122" i="15"/>
  <c r="J121" i="15"/>
  <c r="I121" i="15"/>
  <c r="G121" i="15"/>
  <c r="J120" i="15"/>
  <c r="I120" i="15"/>
  <c r="G120" i="15"/>
  <c r="J119" i="15"/>
  <c r="I119" i="15"/>
  <c r="G119" i="15"/>
  <c r="J118" i="15"/>
  <c r="I118" i="15"/>
  <c r="G118" i="15"/>
  <c r="J117" i="15"/>
  <c r="I117" i="15"/>
  <c r="G117" i="15"/>
  <c r="J116" i="15"/>
  <c r="I116" i="15"/>
  <c r="G116" i="15"/>
  <c r="J115" i="15"/>
  <c r="I115" i="15"/>
  <c r="G115" i="15"/>
  <c r="J114" i="15"/>
  <c r="I114" i="15"/>
  <c r="G114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J101" i="15"/>
  <c r="I101" i="15"/>
  <c r="G101" i="15"/>
  <c r="J100" i="15"/>
  <c r="I100" i="15"/>
  <c r="G100" i="15"/>
  <c r="J99" i="15"/>
  <c r="I99" i="15"/>
  <c r="G99" i="15"/>
  <c r="J98" i="15"/>
  <c r="I98" i="15"/>
  <c r="G98" i="15"/>
  <c r="J97" i="15"/>
  <c r="I97" i="15"/>
  <c r="G97" i="15"/>
  <c r="J96" i="15"/>
  <c r="I96" i="15"/>
  <c r="G96" i="15"/>
  <c r="J95" i="15"/>
  <c r="I95" i="15"/>
  <c r="G95" i="15"/>
  <c r="J94" i="15"/>
  <c r="I94" i="15"/>
  <c r="G94" i="15"/>
  <c r="J93" i="15"/>
  <c r="I93" i="15"/>
  <c r="G93" i="15"/>
  <c r="J92" i="15"/>
  <c r="I92" i="15"/>
  <c r="G92" i="15"/>
  <c r="J91" i="15"/>
  <c r="I91" i="15"/>
  <c r="G91" i="15"/>
  <c r="J90" i="15"/>
  <c r="I90" i="15"/>
  <c r="G90" i="15"/>
  <c r="J89" i="15"/>
  <c r="I89" i="15"/>
  <c r="G89" i="15"/>
  <c r="J88" i="15"/>
  <c r="I88" i="15"/>
  <c r="G88" i="15"/>
  <c r="J87" i="15"/>
  <c r="I87" i="15"/>
  <c r="G87" i="15"/>
  <c r="J86" i="15"/>
  <c r="I86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C37" i="15"/>
  <c r="C49" i="15" s="1"/>
  <c r="C61" i="15" s="1"/>
  <c r="C73" i="15" s="1"/>
  <c r="C85" i="15" s="1"/>
  <c r="C97" i="15" s="1"/>
  <c r="C109" i="15" s="1"/>
  <c r="C121" i="15" s="1"/>
  <c r="C133" i="15" s="1"/>
  <c r="C145" i="15" s="1"/>
  <c r="C157" i="15" s="1"/>
  <c r="C169" i="15" s="1"/>
  <c r="C181" i="15" s="1"/>
  <c r="C193" i="15" s="1"/>
  <c r="C205" i="15" s="1"/>
  <c r="C217" i="15" s="1"/>
  <c r="C229" i="15" s="1"/>
  <c r="C241" i="15" s="1"/>
  <c r="C253" i="15" s="1"/>
  <c r="C265" i="15" s="1"/>
  <c r="C277" i="15" s="1"/>
  <c r="C289" i="15" s="1"/>
  <c r="C301" i="15" s="1"/>
  <c r="C313" i="15" s="1"/>
  <c r="C325" i="15" s="1"/>
  <c r="C337" i="15" s="1"/>
  <c r="C349" i="15" s="1"/>
  <c r="C361" i="15" s="1"/>
  <c r="C373" i="15" s="1"/>
  <c r="C385" i="15" s="1"/>
  <c r="C397" i="15" s="1"/>
  <c r="C409" i="15" s="1"/>
  <c r="C421" i="15" s="1"/>
  <c r="C433" i="15" s="1"/>
  <c r="C445" i="15" s="1"/>
  <c r="G36" i="15"/>
  <c r="C36" i="15"/>
  <c r="C48" i="15" s="1"/>
  <c r="C60" i="15" s="1"/>
  <c r="C72" i="15" s="1"/>
  <c r="C84" i="15" s="1"/>
  <c r="C96" i="15" s="1"/>
  <c r="C108" i="15" s="1"/>
  <c r="C120" i="15" s="1"/>
  <c r="C132" i="15" s="1"/>
  <c r="C144" i="15" s="1"/>
  <c r="C156" i="15" s="1"/>
  <c r="C168" i="15" s="1"/>
  <c r="C180" i="15" s="1"/>
  <c r="C192" i="15" s="1"/>
  <c r="C204" i="15" s="1"/>
  <c r="C216" i="15" s="1"/>
  <c r="C228" i="15" s="1"/>
  <c r="C240" i="15" s="1"/>
  <c r="C252" i="15" s="1"/>
  <c r="C264" i="15" s="1"/>
  <c r="C276" i="15" s="1"/>
  <c r="C288" i="15" s="1"/>
  <c r="C300" i="15" s="1"/>
  <c r="C312" i="15" s="1"/>
  <c r="C324" i="15" s="1"/>
  <c r="C336" i="15" s="1"/>
  <c r="C348" i="15" s="1"/>
  <c r="C360" i="15" s="1"/>
  <c r="C372" i="15" s="1"/>
  <c r="C384" i="15" s="1"/>
  <c r="C396" i="15" s="1"/>
  <c r="C408" i="15" s="1"/>
  <c r="C420" i="15" s="1"/>
  <c r="C432" i="15" s="1"/>
  <c r="C444" i="15" s="1"/>
  <c r="G35" i="15"/>
  <c r="C35" i="15"/>
  <c r="C47" i="15" s="1"/>
  <c r="C59" i="15" s="1"/>
  <c r="C71" i="15" s="1"/>
  <c r="C83" i="15" s="1"/>
  <c r="C95" i="15" s="1"/>
  <c r="C107" i="15" s="1"/>
  <c r="C119" i="15" s="1"/>
  <c r="C131" i="15" s="1"/>
  <c r="C143" i="15" s="1"/>
  <c r="C155" i="15" s="1"/>
  <c r="C167" i="15" s="1"/>
  <c r="C179" i="15" s="1"/>
  <c r="C191" i="15" s="1"/>
  <c r="C203" i="15" s="1"/>
  <c r="C215" i="15" s="1"/>
  <c r="C227" i="15" s="1"/>
  <c r="C239" i="15" s="1"/>
  <c r="C251" i="15" s="1"/>
  <c r="C263" i="15" s="1"/>
  <c r="C275" i="15" s="1"/>
  <c r="C287" i="15" s="1"/>
  <c r="C299" i="15" s="1"/>
  <c r="C311" i="15" s="1"/>
  <c r="C323" i="15" s="1"/>
  <c r="C335" i="15" s="1"/>
  <c r="C347" i="15" s="1"/>
  <c r="C359" i="15" s="1"/>
  <c r="C371" i="15" s="1"/>
  <c r="C383" i="15" s="1"/>
  <c r="C395" i="15" s="1"/>
  <c r="C407" i="15" s="1"/>
  <c r="C419" i="15" s="1"/>
  <c r="C431" i="15" s="1"/>
  <c r="C443" i="15" s="1"/>
  <c r="G34" i="15"/>
  <c r="C34" i="15"/>
  <c r="C46" i="15" s="1"/>
  <c r="C58" i="15" s="1"/>
  <c r="C70" i="15" s="1"/>
  <c r="C82" i="15" s="1"/>
  <c r="C94" i="15" s="1"/>
  <c r="C106" i="15" s="1"/>
  <c r="C118" i="15" s="1"/>
  <c r="C130" i="15" s="1"/>
  <c r="C142" i="15" s="1"/>
  <c r="C154" i="15" s="1"/>
  <c r="C166" i="15" s="1"/>
  <c r="C178" i="15" s="1"/>
  <c r="C190" i="15" s="1"/>
  <c r="C202" i="15" s="1"/>
  <c r="C214" i="15" s="1"/>
  <c r="C226" i="15" s="1"/>
  <c r="C238" i="15" s="1"/>
  <c r="C250" i="15" s="1"/>
  <c r="C262" i="15" s="1"/>
  <c r="C274" i="15" s="1"/>
  <c r="C286" i="15" s="1"/>
  <c r="C298" i="15" s="1"/>
  <c r="C310" i="15" s="1"/>
  <c r="C322" i="15" s="1"/>
  <c r="C334" i="15" s="1"/>
  <c r="C346" i="15" s="1"/>
  <c r="C358" i="15" s="1"/>
  <c r="C370" i="15" s="1"/>
  <c r="C382" i="15" s="1"/>
  <c r="C394" i="15" s="1"/>
  <c r="C406" i="15" s="1"/>
  <c r="C418" i="15" s="1"/>
  <c r="C430" i="15" s="1"/>
  <c r="C442" i="15" s="1"/>
  <c r="G33" i="15"/>
  <c r="D33" i="15"/>
  <c r="C33" i="15"/>
  <c r="C45" i="15" s="1"/>
  <c r="C57" i="15" s="1"/>
  <c r="C69" i="15" s="1"/>
  <c r="C81" i="15" s="1"/>
  <c r="C93" i="15" s="1"/>
  <c r="C105" i="15" s="1"/>
  <c r="C117" i="15" s="1"/>
  <c r="C129" i="15" s="1"/>
  <c r="C141" i="15" s="1"/>
  <c r="C153" i="15" s="1"/>
  <c r="C165" i="15" s="1"/>
  <c r="C177" i="15" s="1"/>
  <c r="C189" i="15" s="1"/>
  <c r="C201" i="15" s="1"/>
  <c r="C213" i="15" s="1"/>
  <c r="C225" i="15" s="1"/>
  <c r="C237" i="15" s="1"/>
  <c r="C249" i="15" s="1"/>
  <c r="C261" i="15" s="1"/>
  <c r="C273" i="15" s="1"/>
  <c r="C285" i="15" s="1"/>
  <c r="C297" i="15" s="1"/>
  <c r="C309" i="15" s="1"/>
  <c r="C321" i="15" s="1"/>
  <c r="C333" i="15" s="1"/>
  <c r="C345" i="15" s="1"/>
  <c r="C357" i="15" s="1"/>
  <c r="C369" i="15" s="1"/>
  <c r="C381" i="15" s="1"/>
  <c r="C393" i="15" s="1"/>
  <c r="C405" i="15" s="1"/>
  <c r="C417" i="15" s="1"/>
  <c r="C429" i="15" s="1"/>
  <c r="C441" i="15" s="1"/>
  <c r="G32" i="15"/>
  <c r="C32" i="15"/>
  <c r="C44" i="15" s="1"/>
  <c r="C56" i="15" s="1"/>
  <c r="C68" i="15" s="1"/>
  <c r="C80" i="15" s="1"/>
  <c r="C92" i="15" s="1"/>
  <c r="C104" i="15" s="1"/>
  <c r="C116" i="15" s="1"/>
  <c r="C128" i="15" s="1"/>
  <c r="C140" i="15" s="1"/>
  <c r="C152" i="15" s="1"/>
  <c r="C164" i="15" s="1"/>
  <c r="C176" i="15" s="1"/>
  <c r="C188" i="15" s="1"/>
  <c r="C200" i="15" s="1"/>
  <c r="C212" i="15" s="1"/>
  <c r="C224" i="15" s="1"/>
  <c r="C236" i="15" s="1"/>
  <c r="C248" i="15" s="1"/>
  <c r="C260" i="15" s="1"/>
  <c r="C272" i="15" s="1"/>
  <c r="C284" i="15" s="1"/>
  <c r="C296" i="15" s="1"/>
  <c r="C308" i="15" s="1"/>
  <c r="C320" i="15" s="1"/>
  <c r="C332" i="15" s="1"/>
  <c r="C344" i="15" s="1"/>
  <c r="C356" i="15" s="1"/>
  <c r="C368" i="15" s="1"/>
  <c r="C380" i="15" s="1"/>
  <c r="C392" i="15" s="1"/>
  <c r="C404" i="15" s="1"/>
  <c r="C416" i="15" s="1"/>
  <c r="C428" i="15" s="1"/>
  <c r="C440" i="15" s="1"/>
  <c r="G31" i="15"/>
  <c r="D31" i="15"/>
  <c r="F31" i="15" s="1" a="1"/>
  <c r="F31" i="15" s="1"/>
  <c r="C31" i="15"/>
  <c r="C43" i="15" s="1"/>
  <c r="C55" i="15" s="1"/>
  <c r="C67" i="15" s="1"/>
  <c r="C79" i="15" s="1"/>
  <c r="C91" i="15" s="1"/>
  <c r="C103" i="15" s="1"/>
  <c r="C115" i="15" s="1"/>
  <c r="C127" i="15" s="1"/>
  <c r="C139" i="15" s="1"/>
  <c r="C151" i="15" s="1"/>
  <c r="C163" i="15" s="1"/>
  <c r="C175" i="15" s="1"/>
  <c r="C187" i="15" s="1"/>
  <c r="C199" i="15" s="1"/>
  <c r="C211" i="15" s="1"/>
  <c r="C223" i="15" s="1"/>
  <c r="C235" i="15" s="1"/>
  <c r="C247" i="15" s="1"/>
  <c r="C259" i="15" s="1"/>
  <c r="C271" i="15" s="1"/>
  <c r="C283" i="15" s="1"/>
  <c r="C295" i="15" s="1"/>
  <c r="C307" i="15" s="1"/>
  <c r="C319" i="15" s="1"/>
  <c r="C331" i="15" s="1"/>
  <c r="C343" i="15" s="1"/>
  <c r="C355" i="15" s="1"/>
  <c r="C367" i="15" s="1"/>
  <c r="C379" i="15" s="1"/>
  <c r="C391" i="15" s="1"/>
  <c r="C403" i="15" s="1"/>
  <c r="C415" i="15" s="1"/>
  <c r="C427" i="15" s="1"/>
  <c r="C439" i="15" s="1"/>
  <c r="G30" i="15"/>
  <c r="C30" i="15"/>
  <c r="C42" i="15" s="1"/>
  <c r="C54" i="15" s="1"/>
  <c r="C66" i="15" s="1"/>
  <c r="C78" i="15" s="1"/>
  <c r="C90" i="15" s="1"/>
  <c r="C102" i="15" s="1"/>
  <c r="C114" i="15" s="1"/>
  <c r="C126" i="15" s="1"/>
  <c r="C138" i="15" s="1"/>
  <c r="C150" i="15" s="1"/>
  <c r="C162" i="15" s="1"/>
  <c r="C174" i="15" s="1"/>
  <c r="C186" i="15" s="1"/>
  <c r="C198" i="15" s="1"/>
  <c r="C210" i="15" s="1"/>
  <c r="C222" i="15" s="1"/>
  <c r="C234" i="15" s="1"/>
  <c r="C246" i="15" s="1"/>
  <c r="C258" i="15" s="1"/>
  <c r="C270" i="15" s="1"/>
  <c r="C282" i="15" s="1"/>
  <c r="C294" i="15" s="1"/>
  <c r="C306" i="15" s="1"/>
  <c r="C318" i="15" s="1"/>
  <c r="C330" i="15" s="1"/>
  <c r="C342" i="15" s="1"/>
  <c r="C354" i="15" s="1"/>
  <c r="C366" i="15" s="1"/>
  <c r="C378" i="15" s="1"/>
  <c r="C390" i="15" s="1"/>
  <c r="C402" i="15" s="1"/>
  <c r="C414" i="15" s="1"/>
  <c r="C426" i="15" s="1"/>
  <c r="C438" i="15" s="1"/>
  <c r="G29" i="15"/>
  <c r="C29" i="15"/>
  <c r="C41" i="15" s="1"/>
  <c r="C53" i="15" s="1"/>
  <c r="C65" i="15" s="1"/>
  <c r="C77" i="15" s="1"/>
  <c r="C89" i="15" s="1"/>
  <c r="C101" i="15" s="1"/>
  <c r="C113" i="15" s="1"/>
  <c r="C125" i="15" s="1"/>
  <c r="C137" i="15" s="1"/>
  <c r="C149" i="15" s="1"/>
  <c r="C161" i="15" s="1"/>
  <c r="C173" i="15" s="1"/>
  <c r="C185" i="15" s="1"/>
  <c r="C197" i="15" s="1"/>
  <c r="C209" i="15" s="1"/>
  <c r="C221" i="15" s="1"/>
  <c r="C233" i="15" s="1"/>
  <c r="C245" i="15" s="1"/>
  <c r="C257" i="15" s="1"/>
  <c r="C269" i="15" s="1"/>
  <c r="C281" i="15" s="1"/>
  <c r="C293" i="15" s="1"/>
  <c r="C305" i="15" s="1"/>
  <c r="C317" i="15" s="1"/>
  <c r="C329" i="15" s="1"/>
  <c r="C341" i="15" s="1"/>
  <c r="C353" i="15" s="1"/>
  <c r="C365" i="15" s="1"/>
  <c r="C377" i="15" s="1"/>
  <c r="C389" i="15" s="1"/>
  <c r="C401" i="15" s="1"/>
  <c r="C413" i="15" s="1"/>
  <c r="C425" i="15" s="1"/>
  <c r="C437" i="15" s="1"/>
  <c r="G28" i="15"/>
  <c r="D28" i="15"/>
  <c r="C28" i="15"/>
  <c r="C40" i="15" s="1"/>
  <c r="C52" i="15" s="1"/>
  <c r="C64" i="15" s="1"/>
  <c r="C76" i="15" s="1"/>
  <c r="C88" i="15" s="1"/>
  <c r="C100" i="15" s="1"/>
  <c r="C112" i="15" s="1"/>
  <c r="C124" i="15" s="1"/>
  <c r="C136" i="15" s="1"/>
  <c r="C148" i="15" s="1"/>
  <c r="C160" i="15" s="1"/>
  <c r="C172" i="15" s="1"/>
  <c r="C184" i="15" s="1"/>
  <c r="C196" i="15" s="1"/>
  <c r="C208" i="15" s="1"/>
  <c r="C220" i="15" s="1"/>
  <c r="C232" i="15" s="1"/>
  <c r="C244" i="15" s="1"/>
  <c r="C256" i="15" s="1"/>
  <c r="C268" i="15" s="1"/>
  <c r="C280" i="15" s="1"/>
  <c r="C292" i="15" s="1"/>
  <c r="C304" i="15" s="1"/>
  <c r="C316" i="15" s="1"/>
  <c r="C328" i="15" s="1"/>
  <c r="C340" i="15" s="1"/>
  <c r="C352" i="15" s="1"/>
  <c r="C364" i="15" s="1"/>
  <c r="C376" i="15" s="1"/>
  <c r="C388" i="15" s="1"/>
  <c r="C400" i="15" s="1"/>
  <c r="C412" i="15" s="1"/>
  <c r="C424" i="15" s="1"/>
  <c r="C436" i="15" s="1"/>
  <c r="G27" i="15"/>
  <c r="C27" i="15"/>
  <c r="C39" i="15" s="1"/>
  <c r="C51" i="15" s="1"/>
  <c r="C63" i="15" s="1"/>
  <c r="C75" i="15" s="1"/>
  <c r="C87" i="15" s="1"/>
  <c r="C99" i="15" s="1"/>
  <c r="C111" i="15" s="1"/>
  <c r="C123" i="15" s="1"/>
  <c r="C135" i="15" s="1"/>
  <c r="C147" i="15" s="1"/>
  <c r="C159" i="15" s="1"/>
  <c r="C171" i="15" s="1"/>
  <c r="C183" i="15" s="1"/>
  <c r="C195" i="15" s="1"/>
  <c r="C207" i="15" s="1"/>
  <c r="C219" i="15" s="1"/>
  <c r="C231" i="15" s="1"/>
  <c r="C243" i="15" s="1"/>
  <c r="C255" i="15" s="1"/>
  <c r="C267" i="15" s="1"/>
  <c r="C279" i="15" s="1"/>
  <c r="C291" i="15" s="1"/>
  <c r="C303" i="15" s="1"/>
  <c r="C315" i="15" s="1"/>
  <c r="C327" i="15" s="1"/>
  <c r="C339" i="15" s="1"/>
  <c r="C351" i="15" s="1"/>
  <c r="C363" i="15" s="1"/>
  <c r="C375" i="15" s="1"/>
  <c r="C387" i="15" s="1"/>
  <c r="C399" i="15" s="1"/>
  <c r="C411" i="15" s="1"/>
  <c r="C423" i="15" s="1"/>
  <c r="C435" i="15" s="1"/>
  <c r="G26" i="15"/>
  <c r="D26" i="15"/>
  <c r="D37" i="15" s="1"/>
  <c r="E37" i="15" s="1"/>
  <c r="C26" i="15"/>
  <c r="C38" i="15" s="1"/>
  <c r="C50" i="15" s="1"/>
  <c r="C62" i="15" s="1"/>
  <c r="C74" i="15" s="1"/>
  <c r="C86" i="15" s="1"/>
  <c r="C98" i="15" s="1"/>
  <c r="C110" i="15" s="1"/>
  <c r="C122" i="15" s="1"/>
  <c r="C134" i="15" s="1"/>
  <c r="C146" i="15" s="1"/>
  <c r="C158" i="15" s="1"/>
  <c r="C170" i="15" s="1"/>
  <c r="C182" i="15" s="1"/>
  <c r="C194" i="15" s="1"/>
  <c r="C206" i="15" s="1"/>
  <c r="C218" i="15" s="1"/>
  <c r="C230" i="15" s="1"/>
  <c r="C242" i="15" s="1"/>
  <c r="C254" i="15" s="1"/>
  <c r="C266" i="15" s="1"/>
  <c r="C278" i="15" s="1"/>
  <c r="C290" i="15" s="1"/>
  <c r="C302" i="15" s="1"/>
  <c r="C314" i="15" s="1"/>
  <c r="C326" i="15" s="1"/>
  <c r="C338" i="15" s="1"/>
  <c r="C350" i="15" s="1"/>
  <c r="C362" i="15" s="1"/>
  <c r="C374" i="15" s="1"/>
  <c r="C386" i="15" s="1"/>
  <c r="C398" i="15" s="1"/>
  <c r="C410" i="15" s="1"/>
  <c r="C422" i="15" s="1"/>
  <c r="C434" i="15" s="1"/>
  <c r="G25" i="15"/>
  <c r="F25" i="15" a="1"/>
  <c r="F25" i="15" s="1"/>
  <c r="D25" i="15"/>
  <c r="E25" i="15" s="1"/>
  <c r="C25" i="15"/>
  <c r="G24" i="15"/>
  <c r="D24" i="15"/>
  <c r="G23" i="15"/>
  <c r="D23" i="15"/>
  <c r="F23" i="15" s="1" a="1"/>
  <c r="F23" i="15" s="1"/>
  <c r="G22" i="15"/>
  <c r="D22" i="15"/>
  <c r="F22" i="15" s="1" a="1"/>
  <c r="F22" i="15" s="1"/>
  <c r="G21" i="15"/>
  <c r="E21" i="15"/>
  <c r="D21" i="15"/>
  <c r="F21" i="15" s="1" a="1"/>
  <c r="F21" i="15" s="1"/>
  <c r="G20" i="15"/>
  <c r="D20" i="15"/>
  <c r="G19" i="15"/>
  <c r="F19" i="15" a="1"/>
  <c r="F19" i="15" s="1"/>
  <c r="D19" i="15"/>
  <c r="G18" i="15"/>
  <c r="D18" i="15"/>
  <c r="F18" i="15" s="1" a="1"/>
  <c r="F18" i="15" s="1"/>
  <c r="G17" i="15"/>
  <c r="E17" i="15"/>
  <c r="D17" i="15"/>
  <c r="F17" i="15" s="1" a="1"/>
  <c r="F17" i="15" s="1"/>
  <c r="V16" i="15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95" i="15" s="1"/>
  <c r="V96" i="15" s="1"/>
  <c r="V97" i="15" s="1"/>
  <c r="V98" i="15" s="1"/>
  <c r="V99" i="15" s="1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V119" i="15" s="1"/>
  <c r="V120" i="15" s="1"/>
  <c r="V121" i="15" s="1"/>
  <c r="V122" i="15" s="1"/>
  <c r="V123" i="15" s="1"/>
  <c r="V124" i="15" s="1"/>
  <c r="V125" i="15" s="1"/>
  <c r="V126" i="15" s="1"/>
  <c r="V127" i="15" s="1"/>
  <c r="V128" i="15" s="1"/>
  <c r="V129" i="15" s="1"/>
  <c r="V130" i="15" s="1"/>
  <c r="V131" i="15" s="1"/>
  <c r="V132" i="15" s="1"/>
  <c r="V133" i="15" s="1"/>
  <c r="V134" i="15" s="1"/>
  <c r="V135" i="15" s="1"/>
  <c r="V136" i="15" s="1"/>
  <c r="V137" i="15" s="1"/>
  <c r="V138" i="15" s="1"/>
  <c r="V139" i="15" s="1"/>
  <c r="V140" i="15" s="1"/>
  <c r="V141" i="15" s="1"/>
  <c r="V142" i="15" s="1"/>
  <c r="V143" i="15" s="1"/>
  <c r="V144" i="15" s="1"/>
  <c r="V145" i="15" s="1"/>
  <c r="V146" i="15" s="1"/>
  <c r="V147" i="15" s="1"/>
  <c r="V148" i="15" s="1"/>
  <c r="V149" i="15" s="1"/>
  <c r="V150" i="15" s="1"/>
  <c r="V151" i="15" s="1"/>
  <c r="V152" i="15" s="1"/>
  <c r="V153" i="15" s="1"/>
  <c r="V154" i="15" s="1"/>
  <c r="V155" i="15" s="1"/>
  <c r="V156" i="15" s="1"/>
  <c r="V157" i="15" s="1"/>
  <c r="V158" i="15" s="1"/>
  <c r="V159" i="15" s="1"/>
  <c r="V160" i="15" s="1"/>
  <c r="V161" i="15" s="1"/>
  <c r="V162" i="15" s="1"/>
  <c r="V163" i="15" s="1"/>
  <c r="V164" i="15" s="1"/>
  <c r="V165" i="15" s="1"/>
  <c r="V166" i="15" s="1"/>
  <c r="V167" i="15" s="1"/>
  <c r="V168" i="15" s="1"/>
  <c r="V169" i="15" s="1"/>
  <c r="V170" i="15" s="1"/>
  <c r="V171" i="15" s="1"/>
  <c r="V172" i="15" s="1"/>
  <c r="V173" i="15" s="1"/>
  <c r="V174" i="15" s="1"/>
  <c r="V175" i="15" s="1"/>
  <c r="V176" i="15" s="1"/>
  <c r="V177" i="15" s="1"/>
  <c r="V178" i="15" s="1"/>
  <c r="V179" i="15" s="1"/>
  <c r="V180" i="15" s="1"/>
  <c r="V181" i="15" s="1"/>
  <c r="V182" i="15" s="1"/>
  <c r="V183" i="15" s="1"/>
  <c r="V184" i="15" s="1"/>
  <c r="V185" i="15" s="1"/>
  <c r="V186" i="15" s="1"/>
  <c r="V187" i="15" s="1"/>
  <c r="V188" i="15" s="1"/>
  <c r="V189" i="15" s="1"/>
  <c r="V190" i="15" s="1"/>
  <c r="V191" i="15" s="1"/>
  <c r="V192" i="15" s="1"/>
  <c r="V193" i="15" s="1"/>
  <c r="V194" i="15" s="1"/>
  <c r="V195" i="15" s="1"/>
  <c r="V196" i="15" s="1"/>
  <c r="V197" i="15" s="1"/>
  <c r="V198" i="15" s="1"/>
  <c r="V199" i="15" s="1"/>
  <c r="V200" i="15" s="1"/>
  <c r="V201" i="15" s="1"/>
  <c r="V202" i="15" s="1"/>
  <c r="V203" i="15" s="1"/>
  <c r="V204" i="15" s="1"/>
  <c r="V205" i="15" s="1"/>
  <c r="V206" i="15" s="1"/>
  <c r="V207" i="15" s="1"/>
  <c r="V208" i="15" s="1"/>
  <c r="V209" i="15" s="1"/>
  <c r="V210" i="15" s="1"/>
  <c r="V211" i="15" s="1"/>
  <c r="V212" i="15" s="1"/>
  <c r="V213" i="15" s="1"/>
  <c r="V214" i="15" s="1"/>
  <c r="V215" i="15" s="1"/>
  <c r="V216" i="15" s="1"/>
  <c r="V217" i="15" s="1"/>
  <c r="V218" i="15" s="1"/>
  <c r="V219" i="15" s="1"/>
  <c r="V220" i="15" s="1"/>
  <c r="V221" i="15" s="1"/>
  <c r="V222" i="15" s="1"/>
  <c r="V223" i="15" s="1"/>
  <c r="V224" i="15" s="1"/>
  <c r="V225" i="15" s="1"/>
  <c r="V226" i="15" s="1"/>
  <c r="V227" i="15" s="1"/>
  <c r="V228" i="15" s="1"/>
  <c r="V229" i="15" s="1"/>
  <c r="V230" i="15" s="1"/>
  <c r="V231" i="15" s="1"/>
  <c r="V232" i="15" s="1"/>
  <c r="V233" i="15" s="1"/>
  <c r="V234" i="15" s="1"/>
  <c r="V235" i="15" s="1"/>
  <c r="V236" i="15" s="1"/>
  <c r="V237" i="15" s="1"/>
  <c r="V238" i="15" s="1"/>
  <c r="V239" i="15" s="1"/>
  <c r="V240" i="15" s="1"/>
  <c r="V241" i="15" s="1"/>
  <c r="V242" i="15" s="1"/>
  <c r="V243" i="15" s="1"/>
  <c r="V244" i="15" s="1"/>
  <c r="V245" i="15" s="1"/>
  <c r="V246" i="15" s="1"/>
  <c r="V247" i="15" s="1"/>
  <c r="V248" i="15" s="1"/>
  <c r="V249" i="15" s="1"/>
  <c r="V250" i="15" s="1"/>
  <c r="V251" i="15" s="1"/>
  <c r="V252" i="15" s="1"/>
  <c r="V253" i="15" s="1"/>
  <c r="V254" i="15" s="1"/>
  <c r="V255" i="15" s="1"/>
  <c r="V256" i="15" s="1"/>
  <c r="V257" i="15" s="1"/>
  <c r="V258" i="15" s="1"/>
  <c r="V259" i="15" s="1"/>
  <c r="V260" i="15" s="1"/>
  <c r="V261" i="15" s="1"/>
  <c r="V262" i="15" s="1"/>
  <c r="V263" i="15" s="1"/>
  <c r="V264" i="15" s="1"/>
  <c r="V265" i="15" s="1"/>
  <c r="V266" i="15" s="1"/>
  <c r="V267" i="15" s="1"/>
  <c r="V268" i="15" s="1"/>
  <c r="V269" i="15" s="1"/>
  <c r="V270" i="15" s="1"/>
  <c r="V271" i="15" s="1"/>
  <c r="V272" i="15" s="1"/>
  <c r="V273" i="15" s="1"/>
  <c r="V274" i="15" s="1"/>
  <c r="V275" i="15" s="1"/>
  <c r="V276" i="15" s="1"/>
  <c r="V277" i="15" s="1"/>
  <c r="V278" i="15" s="1"/>
  <c r="V279" i="15" s="1"/>
  <c r="V280" i="15" s="1"/>
  <c r="V281" i="15" s="1"/>
  <c r="V282" i="15" s="1"/>
  <c r="V283" i="15" s="1"/>
  <c r="V284" i="15" s="1"/>
  <c r="V285" i="15" s="1"/>
  <c r="V286" i="15" s="1"/>
  <c r="V287" i="15" s="1"/>
  <c r="V288" i="15" s="1"/>
  <c r="V289" i="15" s="1"/>
  <c r="V290" i="15" s="1"/>
  <c r="V291" i="15" s="1"/>
  <c r="V292" i="15" s="1"/>
  <c r="V293" i="15" s="1"/>
  <c r="V294" i="15" s="1"/>
  <c r="V295" i="15" s="1"/>
  <c r="V296" i="15" s="1"/>
  <c r="V297" i="15" s="1"/>
  <c r="V298" i="15" s="1"/>
  <c r="V299" i="15" s="1"/>
  <c r="V300" i="15" s="1"/>
  <c r="V301" i="15" s="1"/>
  <c r="V302" i="15" s="1"/>
  <c r="V303" i="15" s="1"/>
  <c r="V304" i="15" s="1"/>
  <c r="V305" i="15" s="1"/>
  <c r="V306" i="15" s="1"/>
  <c r="V307" i="15" s="1"/>
  <c r="V308" i="15" s="1"/>
  <c r="V309" i="15" s="1"/>
  <c r="V310" i="15" s="1"/>
  <c r="V311" i="15" s="1"/>
  <c r="V312" i="15" s="1"/>
  <c r="V313" i="15" s="1"/>
  <c r="V314" i="15" s="1"/>
  <c r="V315" i="15" s="1"/>
  <c r="V316" i="15" s="1"/>
  <c r="V317" i="15" s="1"/>
  <c r="V318" i="15" s="1"/>
  <c r="V319" i="15" s="1"/>
  <c r="V320" i="15" s="1"/>
  <c r="V321" i="15" s="1"/>
  <c r="V322" i="15" s="1"/>
  <c r="V323" i="15" s="1"/>
  <c r="V324" i="15" s="1"/>
  <c r="V325" i="15" s="1"/>
  <c r="V326" i="15" s="1"/>
  <c r="V327" i="15" s="1"/>
  <c r="V328" i="15" s="1"/>
  <c r="V329" i="15" s="1"/>
  <c r="V330" i="15" s="1"/>
  <c r="V331" i="15" s="1"/>
  <c r="V332" i="15" s="1"/>
  <c r="V333" i="15" s="1"/>
  <c r="V334" i="15" s="1"/>
  <c r="V335" i="15" s="1"/>
  <c r="V336" i="15" s="1"/>
  <c r="V337" i="15" s="1"/>
  <c r="V338" i="15" s="1"/>
  <c r="V339" i="15" s="1"/>
  <c r="V340" i="15" s="1"/>
  <c r="V341" i="15" s="1"/>
  <c r="V342" i="15" s="1"/>
  <c r="V343" i="15" s="1"/>
  <c r="V344" i="15" s="1"/>
  <c r="V345" i="15" s="1"/>
  <c r="V346" i="15" s="1"/>
  <c r="V347" i="15" s="1"/>
  <c r="V348" i="15" s="1"/>
  <c r="V349" i="15" s="1"/>
  <c r="V350" i="15" s="1"/>
  <c r="V351" i="15" s="1"/>
  <c r="V352" i="15" s="1"/>
  <c r="V353" i="15" s="1"/>
  <c r="V354" i="15" s="1"/>
  <c r="V355" i="15" s="1"/>
  <c r="V356" i="15" s="1"/>
  <c r="V357" i="15" s="1"/>
  <c r="V358" i="15" s="1"/>
  <c r="V359" i="15" s="1"/>
  <c r="V360" i="15" s="1"/>
  <c r="V361" i="15" s="1"/>
  <c r="V362" i="15" s="1"/>
  <c r="V363" i="15" s="1"/>
  <c r="V364" i="15" s="1"/>
  <c r="V365" i="15" s="1"/>
  <c r="V366" i="15" s="1"/>
  <c r="V367" i="15" s="1"/>
  <c r="V368" i="15" s="1"/>
  <c r="V369" i="15" s="1"/>
  <c r="V370" i="15" s="1"/>
  <c r="V371" i="15" s="1"/>
  <c r="V372" i="15" s="1"/>
  <c r="V373" i="15" s="1"/>
  <c r="V374" i="15" s="1"/>
  <c r="V375" i="15" s="1"/>
  <c r="V376" i="15" s="1"/>
  <c r="V377" i="15" s="1"/>
  <c r="V378" i="15" s="1"/>
  <c r="V379" i="15" s="1"/>
  <c r="V380" i="15" s="1"/>
  <c r="V381" i="15" s="1"/>
  <c r="V382" i="15" s="1"/>
  <c r="V383" i="15" s="1"/>
  <c r="V384" i="15" s="1"/>
  <c r="V385" i="15" s="1"/>
  <c r="V386" i="15" s="1"/>
  <c r="V387" i="15" s="1"/>
  <c r="V388" i="15" s="1"/>
  <c r="V389" i="15" s="1"/>
  <c r="V390" i="15" s="1"/>
  <c r="V391" i="15" s="1"/>
  <c r="V392" i="15" s="1"/>
  <c r="V393" i="15" s="1"/>
  <c r="V394" i="15" s="1"/>
  <c r="V395" i="15" s="1"/>
  <c r="V396" i="15" s="1"/>
  <c r="V397" i="15" s="1"/>
  <c r="V398" i="15" s="1"/>
  <c r="V399" i="15" s="1"/>
  <c r="V400" i="15" s="1"/>
  <c r="V401" i="15" s="1"/>
  <c r="V402" i="15" s="1"/>
  <c r="V403" i="15" s="1"/>
  <c r="V404" i="15" s="1"/>
  <c r="V405" i="15" s="1"/>
  <c r="V406" i="15" s="1"/>
  <c r="V407" i="15" s="1"/>
  <c r="V408" i="15" s="1"/>
  <c r="V409" i="15" s="1"/>
  <c r="V410" i="15" s="1"/>
  <c r="V411" i="15" s="1"/>
  <c r="V412" i="15" s="1"/>
  <c r="V413" i="15" s="1"/>
  <c r="V414" i="15" s="1"/>
  <c r="V415" i="15" s="1"/>
  <c r="V416" i="15" s="1"/>
  <c r="V417" i="15" s="1"/>
  <c r="V418" i="15" s="1"/>
  <c r="V419" i="15" s="1"/>
  <c r="V420" i="15" s="1"/>
  <c r="V421" i="15" s="1"/>
  <c r="V422" i="15" s="1"/>
  <c r="V423" i="15" s="1"/>
  <c r="V424" i="15" s="1"/>
  <c r="V425" i="15" s="1"/>
  <c r="V426" i="15" s="1"/>
  <c r="V427" i="15" s="1"/>
  <c r="V428" i="15" s="1"/>
  <c r="V429" i="15" s="1"/>
  <c r="V430" i="15" s="1"/>
  <c r="V431" i="15" s="1"/>
  <c r="V432" i="15" s="1"/>
  <c r="V433" i="15" s="1"/>
  <c r="V434" i="15" s="1"/>
  <c r="V435" i="15" s="1"/>
  <c r="V436" i="15" s="1"/>
  <c r="V437" i="15" s="1"/>
  <c r="V438" i="15" s="1"/>
  <c r="V439" i="15" s="1"/>
  <c r="V440" i="15" s="1"/>
  <c r="V441" i="15" s="1"/>
  <c r="V442" i="15" s="1"/>
  <c r="V443" i="15" s="1"/>
  <c r="V444" i="15" s="1"/>
  <c r="V445" i="15" s="1"/>
  <c r="G16" i="15"/>
  <c r="D16" i="15"/>
  <c r="V15" i="15"/>
  <c r="G15" i="15"/>
  <c r="F15" i="15" a="1"/>
  <c r="F15" i="15" s="1"/>
  <c r="D15" i="15"/>
  <c r="G14" i="15"/>
  <c r="F14" i="15"/>
  <c r="F14" i="15" a="1"/>
  <c r="E14" i="15"/>
  <c r="D13" i="15"/>
  <c r="J445" i="14"/>
  <c r="J444" i="14"/>
  <c r="J443" i="14"/>
  <c r="J442" i="14"/>
  <c r="J441" i="14"/>
  <c r="J440" i="14"/>
  <c r="J439" i="14"/>
  <c r="J438" i="14"/>
  <c r="J437" i="14"/>
  <c r="J436" i="14"/>
  <c r="J435" i="14"/>
  <c r="J434" i="14"/>
  <c r="J433" i="14"/>
  <c r="J432" i="14"/>
  <c r="J431" i="14"/>
  <c r="J430" i="14"/>
  <c r="J429" i="14"/>
  <c r="J428" i="14"/>
  <c r="J427" i="14"/>
  <c r="J426" i="14"/>
  <c r="J425" i="14"/>
  <c r="J424" i="14"/>
  <c r="J423" i="14"/>
  <c r="J422" i="14"/>
  <c r="J421" i="14"/>
  <c r="J420" i="14"/>
  <c r="J419" i="14"/>
  <c r="J418" i="14"/>
  <c r="J417" i="14"/>
  <c r="J416" i="14"/>
  <c r="J415" i="14"/>
  <c r="J414" i="14"/>
  <c r="J413" i="14"/>
  <c r="J412" i="14"/>
  <c r="J411" i="14"/>
  <c r="J410" i="14"/>
  <c r="J409" i="14"/>
  <c r="J408" i="14"/>
  <c r="J407" i="14"/>
  <c r="J406" i="14"/>
  <c r="J405" i="14"/>
  <c r="J404" i="14"/>
  <c r="J403" i="14"/>
  <c r="J402" i="14"/>
  <c r="J401" i="14"/>
  <c r="J400" i="14"/>
  <c r="J399" i="14"/>
  <c r="J398" i="14"/>
  <c r="J397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9" i="14"/>
  <c r="J378" i="14"/>
  <c r="J377" i="14"/>
  <c r="J376" i="14"/>
  <c r="J375" i="14"/>
  <c r="J374" i="14"/>
  <c r="J373" i="14"/>
  <c r="J372" i="14"/>
  <c r="J371" i="14"/>
  <c r="J370" i="14"/>
  <c r="J369" i="14"/>
  <c r="J368" i="14"/>
  <c r="J367" i="14"/>
  <c r="J366" i="14"/>
  <c r="J365" i="14"/>
  <c r="J364" i="14"/>
  <c r="J363" i="14"/>
  <c r="J362" i="14"/>
  <c r="J361" i="14"/>
  <c r="J360" i="14"/>
  <c r="J359" i="14"/>
  <c r="J358" i="14"/>
  <c r="J357" i="14"/>
  <c r="J356" i="14"/>
  <c r="J355" i="14"/>
  <c r="J354" i="14"/>
  <c r="J353" i="14"/>
  <c r="J352" i="14"/>
  <c r="J351" i="14"/>
  <c r="J350" i="14"/>
  <c r="J349" i="14"/>
  <c r="J348" i="14"/>
  <c r="J347" i="14"/>
  <c r="J346" i="14"/>
  <c r="J345" i="14"/>
  <c r="J344" i="14"/>
  <c r="J343" i="14"/>
  <c r="J342" i="14"/>
  <c r="J341" i="14"/>
  <c r="J340" i="14"/>
  <c r="J339" i="14"/>
  <c r="J338" i="14"/>
  <c r="J337" i="14"/>
  <c r="J336" i="14"/>
  <c r="J335" i="14"/>
  <c r="J334" i="14"/>
  <c r="J333" i="14"/>
  <c r="J332" i="14"/>
  <c r="J331" i="14"/>
  <c r="J330" i="14"/>
  <c r="J329" i="14"/>
  <c r="J328" i="14"/>
  <c r="J327" i="14"/>
  <c r="J326" i="14"/>
  <c r="J325" i="14"/>
  <c r="J324" i="14"/>
  <c r="J323" i="14"/>
  <c r="J322" i="14"/>
  <c r="J321" i="14"/>
  <c r="J320" i="14"/>
  <c r="J319" i="14"/>
  <c r="J318" i="14"/>
  <c r="J317" i="14"/>
  <c r="J316" i="14"/>
  <c r="J315" i="14"/>
  <c r="J314" i="14"/>
  <c r="J313" i="14"/>
  <c r="J312" i="14"/>
  <c r="J311" i="14"/>
  <c r="J310" i="14"/>
  <c r="J309" i="14"/>
  <c r="J308" i="14"/>
  <c r="J307" i="14"/>
  <c r="J306" i="14"/>
  <c r="J305" i="14"/>
  <c r="J304" i="14"/>
  <c r="J303" i="14"/>
  <c r="J302" i="14"/>
  <c r="J301" i="14"/>
  <c r="J300" i="14"/>
  <c r="J299" i="14"/>
  <c r="J298" i="14"/>
  <c r="J297" i="14"/>
  <c r="J296" i="14"/>
  <c r="J295" i="14"/>
  <c r="J294" i="14"/>
  <c r="J293" i="14"/>
  <c r="J292" i="14"/>
  <c r="J291" i="14"/>
  <c r="J290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7" i="14"/>
  <c r="J276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5" i="14"/>
  <c r="J234" i="14"/>
  <c r="J233" i="14"/>
  <c r="J232" i="14"/>
  <c r="J231" i="14"/>
  <c r="J230" i="14"/>
  <c r="J229" i="14"/>
  <c r="J228" i="14"/>
  <c r="J227" i="14"/>
  <c r="J226" i="14"/>
  <c r="J225" i="14"/>
  <c r="J224" i="14"/>
  <c r="J223" i="14"/>
  <c r="J222" i="14"/>
  <c r="J221" i="14"/>
  <c r="J220" i="14"/>
  <c r="J219" i="14"/>
  <c r="J218" i="14"/>
  <c r="J217" i="14"/>
  <c r="J216" i="14"/>
  <c r="J215" i="14"/>
  <c r="J214" i="14"/>
  <c r="J213" i="14"/>
  <c r="J212" i="14"/>
  <c r="J211" i="14"/>
  <c r="J210" i="14"/>
  <c r="J209" i="14"/>
  <c r="J208" i="14"/>
  <c r="J207" i="14"/>
  <c r="J206" i="14"/>
  <c r="J205" i="14"/>
  <c r="J204" i="14"/>
  <c r="J203" i="14"/>
  <c r="J202" i="14"/>
  <c r="J201" i="14"/>
  <c r="J200" i="14"/>
  <c r="J199" i="14"/>
  <c r="J198" i="14"/>
  <c r="J197" i="14"/>
  <c r="J196" i="14"/>
  <c r="J195" i="14"/>
  <c r="J194" i="14"/>
  <c r="J193" i="14"/>
  <c r="J192" i="14"/>
  <c r="J191" i="14"/>
  <c r="J190" i="14"/>
  <c r="J189" i="14"/>
  <c r="J188" i="14"/>
  <c r="J187" i="14"/>
  <c r="J186" i="14"/>
  <c r="J185" i="14"/>
  <c r="J184" i="14"/>
  <c r="J183" i="14"/>
  <c r="J182" i="14"/>
  <c r="J181" i="14"/>
  <c r="J180" i="14"/>
  <c r="J179" i="14"/>
  <c r="J178" i="14"/>
  <c r="J177" i="14"/>
  <c r="J176" i="14"/>
  <c r="J175" i="14"/>
  <c r="J174" i="14"/>
  <c r="J173" i="14"/>
  <c r="J172" i="14"/>
  <c r="J171" i="14"/>
  <c r="J170" i="14"/>
  <c r="J169" i="14"/>
  <c r="J168" i="14"/>
  <c r="J167" i="14"/>
  <c r="J166" i="14"/>
  <c r="J165" i="14"/>
  <c r="J164" i="14"/>
  <c r="J163" i="14"/>
  <c r="J162" i="14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I145" i="14"/>
  <c r="J144" i="14"/>
  <c r="I144" i="14"/>
  <c r="J143" i="14"/>
  <c r="I143" i="14"/>
  <c r="J142" i="14"/>
  <c r="I142" i="14"/>
  <c r="J141" i="14"/>
  <c r="I141" i="14"/>
  <c r="J140" i="14"/>
  <c r="I140" i="14"/>
  <c r="J139" i="14"/>
  <c r="I139" i="14"/>
  <c r="J138" i="14"/>
  <c r="I138" i="14"/>
  <c r="J137" i="14"/>
  <c r="I137" i="14"/>
  <c r="J136" i="14"/>
  <c r="I136" i="14"/>
  <c r="J135" i="14"/>
  <c r="I135" i="14"/>
  <c r="J134" i="14"/>
  <c r="I134" i="14"/>
  <c r="J133" i="14"/>
  <c r="I133" i="14"/>
  <c r="G133" i="14"/>
  <c r="J132" i="14"/>
  <c r="I132" i="14"/>
  <c r="G132" i="14"/>
  <c r="J131" i="14"/>
  <c r="I131" i="14"/>
  <c r="G131" i="14"/>
  <c r="J130" i="14"/>
  <c r="I130" i="14"/>
  <c r="G130" i="14"/>
  <c r="J129" i="14"/>
  <c r="I129" i="14"/>
  <c r="G129" i="14"/>
  <c r="J128" i="14"/>
  <c r="I128" i="14"/>
  <c r="G128" i="14"/>
  <c r="J127" i="14"/>
  <c r="I127" i="14"/>
  <c r="G127" i="14"/>
  <c r="J126" i="14"/>
  <c r="I126" i="14"/>
  <c r="G126" i="14"/>
  <c r="J125" i="14"/>
  <c r="I125" i="14"/>
  <c r="G125" i="14"/>
  <c r="J124" i="14"/>
  <c r="I124" i="14"/>
  <c r="G124" i="14"/>
  <c r="J123" i="14"/>
  <c r="I123" i="14"/>
  <c r="G123" i="14"/>
  <c r="J122" i="14"/>
  <c r="I122" i="14"/>
  <c r="G122" i="14"/>
  <c r="J121" i="14"/>
  <c r="I121" i="14"/>
  <c r="G121" i="14"/>
  <c r="J120" i="14"/>
  <c r="I120" i="14"/>
  <c r="G120" i="14"/>
  <c r="J119" i="14"/>
  <c r="I119" i="14"/>
  <c r="G119" i="14"/>
  <c r="J118" i="14"/>
  <c r="I118" i="14"/>
  <c r="G118" i="14"/>
  <c r="J117" i="14"/>
  <c r="I117" i="14"/>
  <c r="G117" i="14"/>
  <c r="J116" i="14"/>
  <c r="I116" i="14"/>
  <c r="G116" i="14"/>
  <c r="J115" i="14"/>
  <c r="I115" i="14"/>
  <c r="G115" i="14"/>
  <c r="J114" i="14"/>
  <c r="I114" i="14"/>
  <c r="G114" i="14"/>
  <c r="J113" i="14"/>
  <c r="I113" i="14"/>
  <c r="G113" i="14"/>
  <c r="J112" i="14"/>
  <c r="I112" i="14"/>
  <c r="G112" i="14"/>
  <c r="J111" i="14"/>
  <c r="I111" i="14"/>
  <c r="G111" i="14"/>
  <c r="J110" i="14"/>
  <c r="I110" i="14"/>
  <c r="G110" i="14"/>
  <c r="J109" i="14"/>
  <c r="I109" i="14"/>
  <c r="G109" i="14"/>
  <c r="J108" i="14"/>
  <c r="I108" i="14"/>
  <c r="G108" i="14"/>
  <c r="J107" i="14"/>
  <c r="I107" i="14"/>
  <c r="G107" i="14"/>
  <c r="J106" i="14"/>
  <c r="I106" i="14"/>
  <c r="G106" i="14"/>
  <c r="J105" i="14"/>
  <c r="I105" i="14"/>
  <c r="G105" i="14"/>
  <c r="J104" i="14"/>
  <c r="I104" i="14"/>
  <c r="G104" i="14"/>
  <c r="J103" i="14"/>
  <c r="I103" i="14"/>
  <c r="G103" i="14"/>
  <c r="J102" i="14"/>
  <c r="I102" i="14"/>
  <c r="G102" i="14"/>
  <c r="J101" i="14"/>
  <c r="I101" i="14"/>
  <c r="G101" i="14"/>
  <c r="J100" i="14"/>
  <c r="I100" i="14"/>
  <c r="G100" i="14"/>
  <c r="J99" i="14"/>
  <c r="I99" i="14"/>
  <c r="G99" i="14"/>
  <c r="J98" i="14"/>
  <c r="I98" i="14"/>
  <c r="G98" i="14"/>
  <c r="J97" i="14"/>
  <c r="I97" i="14"/>
  <c r="G97" i="14"/>
  <c r="J96" i="14"/>
  <c r="I96" i="14"/>
  <c r="G96" i="14"/>
  <c r="J95" i="14"/>
  <c r="I95" i="14"/>
  <c r="G95" i="14"/>
  <c r="J94" i="14"/>
  <c r="I94" i="14"/>
  <c r="G94" i="14"/>
  <c r="J93" i="14"/>
  <c r="I93" i="14"/>
  <c r="G93" i="14"/>
  <c r="J92" i="14"/>
  <c r="I92" i="14"/>
  <c r="G92" i="14"/>
  <c r="J91" i="14"/>
  <c r="I91" i="14"/>
  <c r="G91" i="14"/>
  <c r="J90" i="14"/>
  <c r="I90" i="14"/>
  <c r="G90" i="14"/>
  <c r="J89" i="14"/>
  <c r="I89" i="14"/>
  <c r="G89" i="14"/>
  <c r="J88" i="14"/>
  <c r="I88" i="14"/>
  <c r="G88" i="14"/>
  <c r="J87" i="14"/>
  <c r="I87" i="14"/>
  <c r="G87" i="14"/>
  <c r="J86" i="14"/>
  <c r="I86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C38" i="14"/>
  <c r="C50" i="14" s="1"/>
  <c r="C62" i="14" s="1"/>
  <c r="C74" i="14" s="1"/>
  <c r="C86" i="14" s="1"/>
  <c r="C98" i="14" s="1"/>
  <c r="C110" i="14" s="1"/>
  <c r="C122" i="14" s="1"/>
  <c r="C134" i="14" s="1"/>
  <c r="C146" i="14" s="1"/>
  <c r="C158" i="14" s="1"/>
  <c r="C170" i="14" s="1"/>
  <c r="C182" i="14" s="1"/>
  <c r="C194" i="14" s="1"/>
  <c r="C206" i="14" s="1"/>
  <c r="C218" i="14" s="1"/>
  <c r="C230" i="14" s="1"/>
  <c r="C242" i="14" s="1"/>
  <c r="C254" i="14" s="1"/>
  <c r="C266" i="14" s="1"/>
  <c r="C278" i="14" s="1"/>
  <c r="C290" i="14" s="1"/>
  <c r="C302" i="14" s="1"/>
  <c r="C314" i="14" s="1"/>
  <c r="C326" i="14" s="1"/>
  <c r="C338" i="14" s="1"/>
  <c r="C350" i="14" s="1"/>
  <c r="C362" i="14" s="1"/>
  <c r="C374" i="14" s="1"/>
  <c r="C386" i="14" s="1"/>
  <c r="C398" i="14" s="1"/>
  <c r="C410" i="14" s="1"/>
  <c r="C422" i="14" s="1"/>
  <c r="C434" i="14" s="1"/>
  <c r="G37" i="14"/>
  <c r="C37" i="14"/>
  <c r="C49" i="14" s="1"/>
  <c r="C61" i="14" s="1"/>
  <c r="C73" i="14" s="1"/>
  <c r="C85" i="14" s="1"/>
  <c r="C97" i="14" s="1"/>
  <c r="C109" i="14" s="1"/>
  <c r="C121" i="14" s="1"/>
  <c r="C133" i="14" s="1"/>
  <c r="C145" i="14" s="1"/>
  <c r="C157" i="14" s="1"/>
  <c r="C169" i="14" s="1"/>
  <c r="C181" i="14" s="1"/>
  <c r="C193" i="14" s="1"/>
  <c r="C205" i="14" s="1"/>
  <c r="C217" i="14" s="1"/>
  <c r="C229" i="14" s="1"/>
  <c r="C241" i="14" s="1"/>
  <c r="C253" i="14" s="1"/>
  <c r="C265" i="14" s="1"/>
  <c r="C277" i="14" s="1"/>
  <c r="C289" i="14" s="1"/>
  <c r="C301" i="14" s="1"/>
  <c r="C313" i="14" s="1"/>
  <c r="C325" i="14" s="1"/>
  <c r="C337" i="14" s="1"/>
  <c r="C349" i="14" s="1"/>
  <c r="C361" i="14" s="1"/>
  <c r="C373" i="14" s="1"/>
  <c r="C385" i="14" s="1"/>
  <c r="C397" i="14" s="1"/>
  <c r="C409" i="14" s="1"/>
  <c r="C421" i="14" s="1"/>
  <c r="C433" i="14" s="1"/>
  <c r="C445" i="14" s="1"/>
  <c r="G36" i="14"/>
  <c r="C36" i="14"/>
  <c r="C48" i="14" s="1"/>
  <c r="C60" i="14" s="1"/>
  <c r="C72" i="14" s="1"/>
  <c r="C84" i="14" s="1"/>
  <c r="C96" i="14" s="1"/>
  <c r="C108" i="14" s="1"/>
  <c r="C120" i="14" s="1"/>
  <c r="C132" i="14" s="1"/>
  <c r="C144" i="14" s="1"/>
  <c r="C156" i="14" s="1"/>
  <c r="C168" i="14" s="1"/>
  <c r="C180" i="14" s="1"/>
  <c r="C192" i="14" s="1"/>
  <c r="C204" i="14" s="1"/>
  <c r="C216" i="14" s="1"/>
  <c r="C228" i="14" s="1"/>
  <c r="C240" i="14" s="1"/>
  <c r="C252" i="14" s="1"/>
  <c r="C264" i="14" s="1"/>
  <c r="C276" i="14" s="1"/>
  <c r="C288" i="14" s="1"/>
  <c r="C300" i="14" s="1"/>
  <c r="C312" i="14" s="1"/>
  <c r="C324" i="14" s="1"/>
  <c r="C336" i="14" s="1"/>
  <c r="C348" i="14" s="1"/>
  <c r="C360" i="14" s="1"/>
  <c r="C372" i="14" s="1"/>
  <c r="C384" i="14" s="1"/>
  <c r="C396" i="14" s="1"/>
  <c r="C408" i="14" s="1"/>
  <c r="C420" i="14" s="1"/>
  <c r="C432" i="14" s="1"/>
  <c r="C444" i="14" s="1"/>
  <c r="G35" i="14"/>
  <c r="C35" i="14"/>
  <c r="C47" i="14" s="1"/>
  <c r="C59" i="14" s="1"/>
  <c r="C71" i="14" s="1"/>
  <c r="C83" i="14" s="1"/>
  <c r="C95" i="14" s="1"/>
  <c r="C107" i="14" s="1"/>
  <c r="C119" i="14" s="1"/>
  <c r="C131" i="14" s="1"/>
  <c r="C143" i="14" s="1"/>
  <c r="C155" i="14" s="1"/>
  <c r="C167" i="14" s="1"/>
  <c r="C179" i="14" s="1"/>
  <c r="C191" i="14" s="1"/>
  <c r="C203" i="14" s="1"/>
  <c r="C215" i="14" s="1"/>
  <c r="C227" i="14" s="1"/>
  <c r="C239" i="14" s="1"/>
  <c r="C251" i="14" s="1"/>
  <c r="C263" i="14" s="1"/>
  <c r="C275" i="14" s="1"/>
  <c r="C287" i="14" s="1"/>
  <c r="C299" i="14" s="1"/>
  <c r="C311" i="14" s="1"/>
  <c r="C323" i="14" s="1"/>
  <c r="C335" i="14" s="1"/>
  <c r="C347" i="14" s="1"/>
  <c r="C359" i="14" s="1"/>
  <c r="C371" i="14" s="1"/>
  <c r="C383" i="14" s="1"/>
  <c r="C395" i="14" s="1"/>
  <c r="C407" i="14" s="1"/>
  <c r="C419" i="14" s="1"/>
  <c r="C431" i="14" s="1"/>
  <c r="C443" i="14" s="1"/>
  <c r="G34" i="14"/>
  <c r="C34" i="14"/>
  <c r="C46" i="14" s="1"/>
  <c r="C58" i="14" s="1"/>
  <c r="C70" i="14" s="1"/>
  <c r="C82" i="14" s="1"/>
  <c r="C94" i="14" s="1"/>
  <c r="C106" i="14" s="1"/>
  <c r="C118" i="14" s="1"/>
  <c r="C130" i="14" s="1"/>
  <c r="C142" i="14" s="1"/>
  <c r="C154" i="14" s="1"/>
  <c r="C166" i="14" s="1"/>
  <c r="C178" i="14" s="1"/>
  <c r="C190" i="14" s="1"/>
  <c r="C202" i="14" s="1"/>
  <c r="C214" i="14" s="1"/>
  <c r="C226" i="14" s="1"/>
  <c r="C238" i="14" s="1"/>
  <c r="C250" i="14" s="1"/>
  <c r="C262" i="14" s="1"/>
  <c r="C274" i="14" s="1"/>
  <c r="C286" i="14" s="1"/>
  <c r="C298" i="14" s="1"/>
  <c r="C310" i="14" s="1"/>
  <c r="C322" i="14" s="1"/>
  <c r="C334" i="14" s="1"/>
  <c r="C346" i="14" s="1"/>
  <c r="C358" i="14" s="1"/>
  <c r="C370" i="14" s="1"/>
  <c r="C382" i="14" s="1"/>
  <c r="C394" i="14" s="1"/>
  <c r="C406" i="14" s="1"/>
  <c r="C418" i="14" s="1"/>
  <c r="C430" i="14" s="1"/>
  <c r="C442" i="14" s="1"/>
  <c r="G33" i="14"/>
  <c r="C33" i="14"/>
  <c r="C45" i="14" s="1"/>
  <c r="C57" i="14" s="1"/>
  <c r="C69" i="14" s="1"/>
  <c r="C81" i="14" s="1"/>
  <c r="C93" i="14" s="1"/>
  <c r="C105" i="14" s="1"/>
  <c r="C117" i="14" s="1"/>
  <c r="C129" i="14" s="1"/>
  <c r="C141" i="14" s="1"/>
  <c r="C153" i="14" s="1"/>
  <c r="C165" i="14" s="1"/>
  <c r="C177" i="14" s="1"/>
  <c r="C189" i="14" s="1"/>
  <c r="C201" i="14" s="1"/>
  <c r="C213" i="14" s="1"/>
  <c r="C225" i="14" s="1"/>
  <c r="C237" i="14" s="1"/>
  <c r="C249" i="14" s="1"/>
  <c r="C261" i="14" s="1"/>
  <c r="C273" i="14" s="1"/>
  <c r="C285" i="14" s="1"/>
  <c r="C297" i="14" s="1"/>
  <c r="C309" i="14" s="1"/>
  <c r="C321" i="14" s="1"/>
  <c r="C333" i="14" s="1"/>
  <c r="C345" i="14" s="1"/>
  <c r="C357" i="14" s="1"/>
  <c r="C369" i="14" s="1"/>
  <c r="C381" i="14" s="1"/>
  <c r="C393" i="14" s="1"/>
  <c r="C405" i="14" s="1"/>
  <c r="C417" i="14" s="1"/>
  <c r="C429" i="14" s="1"/>
  <c r="C441" i="14" s="1"/>
  <c r="G32" i="14"/>
  <c r="C32" i="14"/>
  <c r="C44" i="14" s="1"/>
  <c r="C56" i="14" s="1"/>
  <c r="C68" i="14" s="1"/>
  <c r="C80" i="14" s="1"/>
  <c r="C92" i="14" s="1"/>
  <c r="C104" i="14" s="1"/>
  <c r="C116" i="14" s="1"/>
  <c r="C128" i="14" s="1"/>
  <c r="C140" i="14" s="1"/>
  <c r="C152" i="14" s="1"/>
  <c r="C164" i="14" s="1"/>
  <c r="C176" i="14" s="1"/>
  <c r="C188" i="14" s="1"/>
  <c r="C200" i="14" s="1"/>
  <c r="C212" i="14" s="1"/>
  <c r="C224" i="14" s="1"/>
  <c r="C236" i="14" s="1"/>
  <c r="C248" i="14" s="1"/>
  <c r="C260" i="14" s="1"/>
  <c r="C272" i="14" s="1"/>
  <c r="C284" i="14" s="1"/>
  <c r="C296" i="14" s="1"/>
  <c r="C308" i="14" s="1"/>
  <c r="C320" i="14" s="1"/>
  <c r="C332" i="14" s="1"/>
  <c r="C344" i="14" s="1"/>
  <c r="C356" i="14" s="1"/>
  <c r="C368" i="14" s="1"/>
  <c r="C380" i="14" s="1"/>
  <c r="C392" i="14" s="1"/>
  <c r="C404" i="14" s="1"/>
  <c r="C416" i="14" s="1"/>
  <c r="C428" i="14" s="1"/>
  <c r="C440" i="14" s="1"/>
  <c r="G31" i="14"/>
  <c r="D31" i="14"/>
  <c r="E31" i="14" s="1"/>
  <c r="C31" i="14"/>
  <c r="C43" i="14" s="1"/>
  <c r="C55" i="14" s="1"/>
  <c r="C67" i="14" s="1"/>
  <c r="C79" i="14" s="1"/>
  <c r="C91" i="14" s="1"/>
  <c r="C103" i="14" s="1"/>
  <c r="C115" i="14" s="1"/>
  <c r="C127" i="14" s="1"/>
  <c r="C139" i="14" s="1"/>
  <c r="C151" i="14" s="1"/>
  <c r="C163" i="14" s="1"/>
  <c r="C175" i="14" s="1"/>
  <c r="C187" i="14" s="1"/>
  <c r="C199" i="14" s="1"/>
  <c r="C211" i="14" s="1"/>
  <c r="C223" i="14" s="1"/>
  <c r="C235" i="14" s="1"/>
  <c r="C247" i="14" s="1"/>
  <c r="C259" i="14" s="1"/>
  <c r="C271" i="14" s="1"/>
  <c r="C283" i="14" s="1"/>
  <c r="C295" i="14" s="1"/>
  <c r="C307" i="14" s="1"/>
  <c r="C319" i="14" s="1"/>
  <c r="C331" i="14" s="1"/>
  <c r="C343" i="14" s="1"/>
  <c r="C355" i="14" s="1"/>
  <c r="C367" i="14" s="1"/>
  <c r="C379" i="14" s="1"/>
  <c r="C391" i="14" s="1"/>
  <c r="C403" i="14" s="1"/>
  <c r="C415" i="14" s="1"/>
  <c r="C427" i="14" s="1"/>
  <c r="C439" i="14" s="1"/>
  <c r="G30" i="14"/>
  <c r="C30" i="14"/>
  <c r="C42" i="14" s="1"/>
  <c r="C54" i="14" s="1"/>
  <c r="C66" i="14" s="1"/>
  <c r="C78" i="14" s="1"/>
  <c r="C90" i="14" s="1"/>
  <c r="C102" i="14" s="1"/>
  <c r="C114" i="14" s="1"/>
  <c r="C126" i="14" s="1"/>
  <c r="C138" i="14" s="1"/>
  <c r="C150" i="14" s="1"/>
  <c r="C162" i="14" s="1"/>
  <c r="C174" i="14" s="1"/>
  <c r="C186" i="14" s="1"/>
  <c r="C198" i="14" s="1"/>
  <c r="C210" i="14" s="1"/>
  <c r="C222" i="14" s="1"/>
  <c r="C234" i="14" s="1"/>
  <c r="C246" i="14" s="1"/>
  <c r="C258" i="14" s="1"/>
  <c r="C270" i="14" s="1"/>
  <c r="C282" i="14" s="1"/>
  <c r="C294" i="14" s="1"/>
  <c r="C306" i="14" s="1"/>
  <c r="C318" i="14" s="1"/>
  <c r="C330" i="14" s="1"/>
  <c r="C342" i="14" s="1"/>
  <c r="C354" i="14" s="1"/>
  <c r="C366" i="14" s="1"/>
  <c r="C378" i="14" s="1"/>
  <c r="C390" i="14" s="1"/>
  <c r="C402" i="14" s="1"/>
  <c r="C414" i="14" s="1"/>
  <c r="C426" i="14" s="1"/>
  <c r="C438" i="14" s="1"/>
  <c r="G29" i="14"/>
  <c r="D29" i="14"/>
  <c r="F29" i="14" s="1" a="1"/>
  <c r="F29" i="14" s="1"/>
  <c r="C29" i="14"/>
  <c r="C41" i="14" s="1"/>
  <c r="C53" i="14" s="1"/>
  <c r="C65" i="14" s="1"/>
  <c r="C77" i="14" s="1"/>
  <c r="C89" i="14" s="1"/>
  <c r="C101" i="14" s="1"/>
  <c r="C113" i="14" s="1"/>
  <c r="C125" i="14" s="1"/>
  <c r="C137" i="14" s="1"/>
  <c r="C149" i="14" s="1"/>
  <c r="C161" i="14" s="1"/>
  <c r="C173" i="14" s="1"/>
  <c r="C185" i="14" s="1"/>
  <c r="C197" i="14" s="1"/>
  <c r="C209" i="14" s="1"/>
  <c r="C221" i="14" s="1"/>
  <c r="C233" i="14" s="1"/>
  <c r="C245" i="14" s="1"/>
  <c r="C257" i="14" s="1"/>
  <c r="C269" i="14" s="1"/>
  <c r="C281" i="14" s="1"/>
  <c r="C293" i="14" s="1"/>
  <c r="C305" i="14" s="1"/>
  <c r="C317" i="14" s="1"/>
  <c r="C329" i="14" s="1"/>
  <c r="C341" i="14" s="1"/>
  <c r="C353" i="14" s="1"/>
  <c r="C365" i="14" s="1"/>
  <c r="C377" i="14" s="1"/>
  <c r="C389" i="14" s="1"/>
  <c r="C401" i="14" s="1"/>
  <c r="C413" i="14" s="1"/>
  <c r="C425" i="14" s="1"/>
  <c r="C437" i="14" s="1"/>
  <c r="G28" i="14"/>
  <c r="C28" i="14"/>
  <c r="C40" i="14" s="1"/>
  <c r="C52" i="14" s="1"/>
  <c r="C64" i="14" s="1"/>
  <c r="C76" i="14" s="1"/>
  <c r="C88" i="14" s="1"/>
  <c r="C100" i="14" s="1"/>
  <c r="C112" i="14" s="1"/>
  <c r="C124" i="14" s="1"/>
  <c r="C136" i="14" s="1"/>
  <c r="C148" i="14" s="1"/>
  <c r="C160" i="14" s="1"/>
  <c r="C172" i="14" s="1"/>
  <c r="C184" i="14" s="1"/>
  <c r="C196" i="14" s="1"/>
  <c r="C208" i="14" s="1"/>
  <c r="C220" i="14" s="1"/>
  <c r="C232" i="14" s="1"/>
  <c r="C244" i="14" s="1"/>
  <c r="C256" i="14" s="1"/>
  <c r="C268" i="14" s="1"/>
  <c r="C280" i="14" s="1"/>
  <c r="C292" i="14" s="1"/>
  <c r="C304" i="14" s="1"/>
  <c r="C316" i="14" s="1"/>
  <c r="C328" i="14" s="1"/>
  <c r="C340" i="14" s="1"/>
  <c r="C352" i="14" s="1"/>
  <c r="C364" i="14" s="1"/>
  <c r="C376" i="14" s="1"/>
  <c r="C388" i="14" s="1"/>
  <c r="C400" i="14" s="1"/>
  <c r="C412" i="14" s="1"/>
  <c r="C424" i="14" s="1"/>
  <c r="C436" i="14" s="1"/>
  <c r="G27" i="14"/>
  <c r="C27" i="14"/>
  <c r="C39" i="14" s="1"/>
  <c r="C51" i="14" s="1"/>
  <c r="C63" i="14" s="1"/>
  <c r="C75" i="14" s="1"/>
  <c r="C87" i="14" s="1"/>
  <c r="C99" i="14" s="1"/>
  <c r="C111" i="14" s="1"/>
  <c r="C123" i="14" s="1"/>
  <c r="C135" i="14" s="1"/>
  <c r="C147" i="14" s="1"/>
  <c r="C159" i="14" s="1"/>
  <c r="C171" i="14" s="1"/>
  <c r="C183" i="14" s="1"/>
  <c r="C195" i="14" s="1"/>
  <c r="C207" i="14" s="1"/>
  <c r="C219" i="14" s="1"/>
  <c r="C231" i="14" s="1"/>
  <c r="C243" i="14" s="1"/>
  <c r="C255" i="14" s="1"/>
  <c r="C267" i="14" s="1"/>
  <c r="C279" i="14" s="1"/>
  <c r="C291" i="14" s="1"/>
  <c r="C303" i="14" s="1"/>
  <c r="C315" i="14" s="1"/>
  <c r="C327" i="14" s="1"/>
  <c r="C339" i="14" s="1"/>
  <c r="C351" i="14" s="1"/>
  <c r="C363" i="14" s="1"/>
  <c r="C375" i="14" s="1"/>
  <c r="C387" i="14" s="1"/>
  <c r="C399" i="14" s="1"/>
  <c r="C411" i="14" s="1"/>
  <c r="C423" i="14" s="1"/>
  <c r="C435" i="14" s="1"/>
  <c r="G26" i="14"/>
  <c r="D26" i="14"/>
  <c r="C26" i="14"/>
  <c r="G25" i="14"/>
  <c r="D25" i="14"/>
  <c r="D30" i="14" s="1"/>
  <c r="W30" i="14" s="1"/>
  <c r="C25" i="14"/>
  <c r="W24" i="14"/>
  <c r="G24" i="14"/>
  <c r="D24" i="14"/>
  <c r="F24" i="14" s="1" a="1"/>
  <c r="F24" i="14" s="1"/>
  <c r="G23" i="14"/>
  <c r="F23" i="14" a="1"/>
  <c r="F23" i="14" s="1"/>
  <c r="D23" i="14"/>
  <c r="W23" i="14" s="1"/>
  <c r="G22" i="14"/>
  <c r="D22" i="14"/>
  <c r="E22" i="14" s="1"/>
  <c r="G21" i="14"/>
  <c r="F21" i="14" a="1"/>
  <c r="F21" i="14" s="1"/>
  <c r="D21" i="14"/>
  <c r="W21" i="14" s="1"/>
  <c r="G20" i="14"/>
  <c r="D20" i="14"/>
  <c r="F20" i="14" s="1" a="1"/>
  <c r="F20" i="14" s="1"/>
  <c r="G19" i="14"/>
  <c r="F19" i="14" a="1"/>
  <c r="F19" i="14" s="1"/>
  <c r="D19" i="14"/>
  <c r="W19" i="14" s="1"/>
  <c r="G18" i="14"/>
  <c r="D18" i="14"/>
  <c r="G17" i="14"/>
  <c r="F17" i="14" a="1"/>
  <c r="F17" i="14" s="1"/>
  <c r="D17" i="14"/>
  <c r="W17" i="14" s="1"/>
  <c r="V16" i="14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V95" i="14" s="1"/>
  <c r="V96" i="14" s="1"/>
  <c r="V97" i="14" s="1"/>
  <c r="V98" i="14" s="1"/>
  <c r="V99" i="14" s="1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19" i="14" s="1"/>
  <c r="V120" i="14" s="1"/>
  <c r="V121" i="14" s="1"/>
  <c r="V122" i="14" s="1"/>
  <c r="V123" i="14" s="1"/>
  <c r="V124" i="14" s="1"/>
  <c r="V125" i="14" s="1"/>
  <c r="V126" i="14" s="1"/>
  <c r="V127" i="14" s="1"/>
  <c r="V128" i="14" s="1"/>
  <c r="V129" i="14" s="1"/>
  <c r="V130" i="14" s="1"/>
  <c r="V131" i="14" s="1"/>
  <c r="V132" i="14" s="1"/>
  <c r="V133" i="14" s="1"/>
  <c r="V134" i="14" s="1"/>
  <c r="V135" i="14" s="1"/>
  <c r="V136" i="14" s="1"/>
  <c r="V137" i="14" s="1"/>
  <c r="V138" i="14" s="1"/>
  <c r="V139" i="14" s="1"/>
  <c r="V140" i="14" s="1"/>
  <c r="V141" i="14" s="1"/>
  <c r="V142" i="14" s="1"/>
  <c r="V143" i="14" s="1"/>
  <c r="V144" i="14" s="1"/>
  <c r="V145" i="14" s="1"/>
  <c r="V146" i="14" s="1"/>
  <c r="V147" i="14" s="1"/>
  <c r="V148" i="14" s="1"/>
  <c r="V149" i="14" s="1"/>
  <c r="V150" i="14" s="1"/>
  <c r="V151" i="14" s="1"/>
  <c r="V152" i="14" s="1"/>
  <c r="V153" i="14" s="1"/>
  <c r="V154" i="14" s="1"/>
  <c r="V155" i="14" s="1"/>
  <c r="V156" i="14" s="1"/>
  <c r="V157" i="14" s="1"/>
  <c r="V158" i="14" s="1"/>
  <c r="V159" i="14" s="1"/>
  <c r="V160" i="14" s="1"/>
  <c r="V161" i="14" s="1"/>
  <c r="V162" i="14" s="1"/>
  <c r="V163" i="14" s="1"/>
  <c r="V164" i="14" s="1"/>
  <c r="V165" i="14" s="1"/>
  <c r="V166" i="14" s="1"/>
  <c r="V167" i="14" s="1"/>
  <c r="V168" i="14" s="1"/>
  <c r="V169" i="14" s="1"/>
  <c r="V170" i="14" s="1"/>
  <c r="V171" i="14" s="1"/>
  <c r="V172" i="14" s="1"/>
  <c r="V173" i="14" s="1"/>
  <c r="V174" i="14" s="1"/>
  <c r="V175" i="14" s="1"/>
  <c r="V176" i="14" s="1"/>
  <c r="V177" i="14" s="1"/>
  <c r="V178" i="14" s="1"/>
  <c r="V179" i="14" s="1"/>
  <c r="V180" i="14" s="1"/>
  <c r="V181" i="14" s="1"/>
  <c r="V182" i="14" s="1"/>
  <c r="V183" i="14" s="1"/>
  <c r="V184" i="14" s="1"/>
  <c r="V185" i="14" s="1"/>
  <c r="V186" i="14" s="1"/>
  <c r="V187" i="14" s="1"/>
  <c r="V188" i="14" s="1"/>
  <c r="V189" i="14" s="1"/>
  <c r="V190" i="14" s="1"/>
  <c r="V191" i="14" s="1"/>
  <c r="V192" i="14" s="1"/>
  <c r="V193" i="14" s="1"/>
  <c r="V194" i="14" s="1"/>
  <c r="V195" i="14" s="1"/>
  <c r="V196" i="14" s="1"/>
  <c r="V197" i="14" s="1"/>
  <c r="V198" i="14" s="1"/>
  <c r="V199" i="14" s="1"/>
  <c r="V200" i="14" s="1"/>
  <c r="V201" i="14" s="1"/>
  <c r="V202" i="14" s="1"/>
  <c r="V203" i="14" s="1"/>
  <c r="V204" i="14" s="1"/>
  <c r="V205" i="14" s="1"/>
  <c r="V206" i="14" s="1"/>
  <c r="V207" i="14" s="1"/>
  <c r="V208" i="14" s="1"/>
  <c r="V209" i="14" s="1"/>
  <c r="V210" i="14" s="1"/>
  <c r="V211" i="14" s="1"/>
  <c r="V212" i="14" s="1"/>
  <c r="V213" i="14" s="1"/>
  <c r="V214" i="14" s="1"/>
  <c r="V215" i="14" s="1"/>
  <c r="V216" i="14" s="1"/>
  <c r="V217" i="14" s="1"/>
  <c r="V218" i="14" s="1"/>
  <c r="V219" i="14" s="1"/>
  <c r="V220" i="14" s="1"/>
  <c r="V221" i="14" s="1"/>
  <c r="V222" i="14" s="1"/>
  <c r="V223" i="14" s="1"/>
  <c r="V224" i="14" s="1"/>
  <c r="V225" i="14" s="1"/>
  <c r="V226" i="14" s="1"/>
  <c r="V227" i="14" s="1"/>
  <c r="V228" i="14" s="1"/>
  <c r="V229" i="14" s="1"/>
  <c r="V230" i="14" s="1"/>
  <c r="V231" i="14" s="1"/>
  <c r="V232" i="14" s="1"/>
  <c r="V233" i="14" s="1"/>
  <c r="V234" i="14" s="1"/>
  <c r="V235" i="14" s="1"/>
  <c r="V236" i="14" s="1"/>
  <c r="V237" i="14" s="1"/>
  <c r="V238" i="14" s="1"/>
  <c r="V239" i="14" s="1"/>
  <c r="V240" i="14" s="1"/>
  <c r="V241" i="14" s="1"/>
  <c r="V242" i="14" s="1"/>
  <c r="V243" i="14" s="1"/>
  <c r="V244" i="14" s="1"/>
  <c r="V245" i="14" s="1"/>
  <c r="V246" i="14" s="1"/>
  <c r="V247" i="14" s="1"/>
  <c r="V248" i="14" s="1"/>
  <c r="V249" i="14" s="1"/>
  <c r="V250" i="14" s="1"/>
  <c r="V251" i="14" s="1"/>
  <c r="V252" i="14" s="1"/>
  <c r="V253" i="14" s="1"/>
  <c r="V254" i="14" s="1"/>
  <c r="V255" i="14" s="1"/>
  <c r="V256" i="14" s="1"/>
  <c r="V257" i="14" s="1"/>
  <c r="V258" i="14" s="1"/>
  <c r="V259" i="14" s="1"/>
  <c r="V260" i="14" s="1"/>
  <c r="V261" i="14" s="1"/>
  <c r="V262" i="14" s="1"/>
  <c r="V263" i="14" s="1"/>
  <c r="V264" i="14" s="1"/>
  <c r="V265" i="14" s="1"/>
  <c r="V266" i="14" s="1"/>
  <c r="V267" i="14" s="1"/>
  <c r="V268" i="14" s="1"/>
  <c r="V269" i="14" s="1"/>
  <c r="V270" i="14" s="1"/>
  <c r="V271" i="14" s="1"/>
  <c r="V272" i="14" s="1"/>
  <c r="V273" i="14" s="1"/>
  <c r="V274" i="14" s="1"/>
  <c r="V275" i="14" s="1"/>
  <c r="V276" i="14" s="1"/>
  <c r="V277" i="14" s="1"/>
  <c r="V278" i="14" s="1"/>
  <c r="V279" i="14" s="1"/>
  <c r="V280" i="14" s="1"/>
  <c r="V281" i="14" s="1"/>
  <c r="V282" i="14" s="1"/>
  <c r="V283" i="14" s="1"/>
  <c r="V284" i="14" s="1"/>
  <c r="V285" i="14" s="1"/>
  <c r="V286" i="14" s="1"/>
  <c r="V287" i="14" s="1"/>
  <c r="V288" i="14" s="1"/>
  <c r="V289" i="14" s="1"/>
  <c r="V290" i="14" s="1"/>
  <c r="V291" i="14" s="1"/>
  <c r="V292" i="14" s="1"/>
  <c r="V293" i="14" s="1"/>
  <c r="V294" i="14" s="1"/>
  <c r="V295" i="14" s="1"/>
  <c r="V296" i="14" s="1"/>
  <c r="V297" i="14" s="1"/>
  <c r="V298" i="14" s="1"/>
  <c r="V299" i="14" s="1"/>
  <c r="V300" i="14" s="1"/>
  <c r="V301" i="14" s="1"/>
  <c r="V302" i="14" s="1"/>
  <c r="V303" i="14" s="1"/>
  <c r="V304" i="14" s="1"/>
  <c r="V305" i="14" s="1"/>
  <c r="V306" i="14" s="1"/>
  <c r="V307" i="14" s="1"/>
  <c r="V308" i="14" s="1"/>
  <c r="V309" i="14" s="1"/>
  <c r="V310" i="14" s="1"/>
  <c r="V311" i="14" s="1"/>
  <c r="V312" i="14" s="1"/>
  <c r="V313" i="14" s="1"/>
  <c r="V314" i="14" s="1"/>
  <c r="V315" i="14" s="1"/>
  <c r="V316" i="14" s="1"/>
  <c r="V317" i="14" s="1"/>
  <c r="V318" i="14" s="1"/>
  <c r="V319" i="14" s="1"/>
  <c r="V320" i="14" s="1"/>
  <c r="V321" i="14" s="1"/>
  <c r="V322" i="14" s="1"/>
  <c r="V323" i="14" s="1"/>
  <c r="V324" i="14" s="1"/>
  <c r="V325" i="14" s="1"/>
  <c r="V326" i="14" s="1"/>
  <c r="V327" i="14" s="1"/>
  <c r="V328" i="14" s="1"/>
  <c r="V329" i="14" s="1"/>
  <c r="V330" i="14" s="1"/>
  <c r="V331" i="14" s="1"/>
  <c r="V332" i="14" s="1"/>
  <c r="V333" i="14" s="1"/>
  <c r="V334" i="14" s="1"/>
  <c r="V335" i="14" s="1"/>
  <c r="V336" i="14" s="1"/>
  <c r="V337" i="14" s="1"/>
  <c r="V338" i="14" s="1"/>
  <c r="V339" i="14" s="1"/>
  <c r="V340" i="14" s="1"/>
  <c r="V341" i="14" s="1"/>
  <c r="V342" i="14" s="1"/>
  <c r="V343" i="14" s="1"/>
  <c r="V344" i="14" s="1"/>
  <c r="V345" i="14" s="1"/>
  <c r="V346" i="14" s="1"/>
  <c r="V347" i="14" s="1"/>
  <c r="V348" i="14" s="1"/>
  <c r="V349" i="14" s="1"/>
  <c r="V350" i="14" s="1"/>
  <c r="V351" i="14" s="1"/>
  <c r="V352" i="14" s="1"/>
  <c r="V353" i="14" s="1"/>
  <c r="V354" i="14" s="1"/>
  <c r="V355" i="14" s="1"/>
  <c r="V356" i="14" s="1"/>
  <c r="V357" i="14" s="1"/>
  <c r="V358" i="14" s="1"/>
  <c r="V359" i="14" s="1"/>
  <c r="V360" i="14" s="1"/>
  <c r="V361" i="14" s="1"/>
  <c r="V362" i="14" s="1"/>
  <c r="V363" i="14" s="1"/>
  <c r="V364" i="14" s="1"/>
  <c r="V365" i="14" s="1"/>
  <c r="V366" i="14" s="1"/>
  <c r="V367" i="14" s="1"/>
  <c r="V368" i="14" s="1"/>
  <c r="V369" i="14" s="1"/>
  <c r="V370" i="14" s="1"/>
  <c r="V371" i="14" s="1"/>
  <c r="V372" i="14" s="1"/>
  <c r="V373" i="14" s="1"/>
  <c r="V374" i="14" s="1"/>
  <c r="V375" i="14" s="1"/>
  <c r="V376" i="14" s="1"/>
  <c r="V377" i="14" s="1"/>
  <c r="V378" i="14" s="1"/>
  <c r="V379" i="14" s="1"/>
  <c r="V380" i="14" s="1"/>
  <c r="V381" i="14" s="1"/>
  <c r="V382" i="14" s="1"/>
  <c r="V383" i="14" s="1"/>
  <c r="V384" i="14" s="1"/>
  <c r="V385" i="14" s="1"/>
  <c r="V386" i="14" s="1"/>
  <c r="V387" i="14" s="1"/>
  <c r="V388" i="14" s="1"/>
  <c r="V389" i="14" s="1"/>
  <c r="V390" i="14" s="1"/>
  <c r="V391" i="14" s="1"/>
  <c r="V392" i="14" s="1"/>
  <c r="V393" i="14" s="1"/>
  <c r="V394" i="14" s="1"/>
  <c r="V395" i="14" s="1"/>
  <c r="V396" i="14" s="1"/>
  <c r="V397" i="14" s="1"/>
  <c r="V398" i="14" s="1"/>
  <c r="V399" i="14" s="1"/>
  <c r="V400" i="14" s="1"/>
  <c r="V401" i="14" s="1"/>
  <c r="V402" i="14" s="1"/>
  <c r="V403" i="14" s="1"/>
  <c r="V404" i="14" s="1"/>
  <c r="V405" i="14" s="1"/>
  <c r="V406" i="14" s="1"/>
  <c r="V407" i="14" s="1"/>
  <c r="V408" i="14" s="1"/>
  <c r="V409" i="14" s="1"/>
  <c r="V410" i="14" s="1"/>
  <c r="V411" i="14" s="1"/>
  <c r="V412" i="14" s="1"/>
  <c r="V413" i="14" s="1"/>
  <c r="V414" i="14" s="1"/>
  <c r="V415" i="14" s="1"/>
  <c r="V416" i="14" s="1"/>
  <c r="V417" i="14" s="1"/>
  <c r="V418" i="14" s="1"/>
  <c r="V419" i="14" s="1"/>
  <c r="V420" i="14" s="1"/>
  <c r="V421" i="14" s="1"/>
  <c r="V422" i="14" s="1"/>
  <c r="V423" i="14" s="1"/>
  <c r="V424" i="14" s="1"/>
  <c r="V425" i="14" s="1"/>
  <c r="V426" i="14" s="1"/>
  <c r="V427" i="14" s="1"/>
  <c r="V428" i="14" s="1"/>
  <c r="V429" i="14" s="1"/>
  <c r="V430" i="14" s="1"/>
  <c r="V431" i="14" s="1"/>
  <c r="V432" i="14" s="1"/>
  <c r="V433" i="14" s="1"/>
  <c r="V434" i="14" s="1"/>
  <c r="V435" i="14" s="1"/>
  <c r="V436" i="14" s="1"/>
  <c r="V437" i="14" s="1"/>
  <c r="V438" i="14" s="1"/>
  <c r="V439" i="14" s="1"/>
  <c r="V440" i="14" s="1"/>
  <c r="V441" i="14" s="1"/>
  <c r="V442" i="14" s="1"/>
  <c r="V443" i="14" s="1"/>
  <c r="V444" i="14" s="1"/>
  <c r="V445" i="14" s="1"/>
  <c r="G16" i="14"/>
  <c r="D16" i="14"/>
  <c r="E16" i="14" s="1"/>
  <c r="V15" i="14"/>
  <c r="G15" i="14"/>
  <c r="D15" i="14"/>
  <c r="W15" i="14" s="1"/>
  <c r="W14" i="14"/>
  <c r="G14" i="14"/>
  <c r="F14" i="14" a="1"/>
  <c r="F14" i="14" s="1"/>
  <c r="E14" i="14"/>
  <c r="D13" i="14"/>
  <c r="Y13" i="14" s="1"/>
  <c r="W447" i="13"/>
  <c r="J445" i="13"/>
  <c r="J444" i="13"/>
  <c r="J443" i="13"/>
  <c r="J442" i="13"/>
  <c r="J441" i="13"/>
  <c r="J440" i="13"/>
  <c r="J439" i="13"/>
  <c r="J438" i="13"/>
  <c r="J437" i="13"/>
  <c r="J436" i="13"/>
  <c r="J435" i="13"/>
  <c r="J434" i="13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J421" i="13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J401" i="13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J381" i="13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J361" i="13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J341" i="13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J301" i="13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J261" i="13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J241" i="13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J221" i="13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I145" i="13"/>
  <c r="J144" i="13"/>
  <c r="I144" i="13"/>
  <c r="J143" i="13"/>
  <c r="I143" i="13"/>
  <c r="J142" i="13"/>
  <c r="I142" i="13"/>
  <c r="J141" i="13"/>
  <c r="I141" i="13"/>
  <c r="J140" i="13"/>
  <c r="I140" i="13"/>
  <c r="J139" i="13"/>
  <c r="I139" i="13"/>
  <c r="J138" i="13"/>
  <c r="I138" i="13"/>
  <c r="J137" i="13"/>
  <c r="I137" i="13"/>
  <c r="J136" i="13"/>
  <c r="I136" i="13"/>
  <c r="J135" i="13"/>
  <c r="I135" i="13"/>
  <c r="J134" i="13"/>
  <c r="I134" i="13"/>
  <c r="J133" i="13"/>
  <c r="I133" i="13"/>
  <c r="G133" i="13"/>
  <c r="J132" i="13"/>
  <c r="I132" i="13"/>
  <c r="G132" i="13"/>
  <c r="J131" i="13"/>
  <c r="I131" i="13"/>
  <c r="G131" i="13"/>
  <c r="J130" i="13"/>
  <c r="I130" i="13"/>
  <c r="G130" i="13"/>
  <c r="J129" i="13"/>
  <c r="I129" i="13"/>
  <c r="G129" i="13"/>
  <c r="J128" i="13"/>
  <c r="I128" i="13"/>
  <c r="G128" i="13"/>
  <c r="J127" i="13"/>
  <c r="I127" i="13"/>
  <c r="G127" i="13"/>
  <c r="J126" i="13"/>
  <c r="I126" i="13"/>
  <c r="G126" i="13"/>
  <c r="J125" i="13"/>
  <c r="I125" i="13"/>
  <c r="G125" i="13"/>
  <c r="J124" i="13"/>
  <c r="I124" i="13"/>
  <c r="G124" i="13"/>
  <c r="J123" i="13"/>
  <c r="I123" i="13"/>
  <c r="G123" i="13"/>
  <c r="J122" i="13"/>
  <c r="I122" i="13"/>
  <c r="G122" i="13"/>
  <c r="J121" i="13"/>
  <c r="I121" i="13"/>
  <c r="G121" i="13"/>
  <c r="J120" i="13"/>
  <c r="I120" i="13"/>
  <c r="G120" i="13"/>
  <c r="J119" i="13"/>
  <c r="I119" i="13"/>
  <c r="G119" i="13"/>
  <c r="J118" i="13"/>
  <c r="I118" i="13"/>
  <c r="G118" i="13"/>
  <c r="J117" i="13"/>
  <c r="I117" i="13"/>
  <c r="G117" i="13"/>
  <c r="J116" i="13"/>
  <c r="I116" i="13"/>
  <c r="G116" i="13"/>
  <c r="J115" i="13"/>
  <c r="I115" i="13"/>
  <c r="G115" i="13"/>
  <c r="J114" i="13"/>
  <c r="I114" i="13"/>
  <c r="G114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J101" i="13"/>
  <c r="I101" i="13"/>
  <c r="G101" i="13"/>
  <c r="J100" i="13"/>
  <c r="I100" i="13"/>
  <c r="G100" i="13"/>
  <c r="J99" i="13"/>
  <c r="I99" i="13"/>
  <c r="G99" i="13"/>
  <c r="J98" i="13"/>
  <c r="I98" i="13"/>
  <c r="G98" i="13"/>
  <c r="J97" i="13"/>
  <c r="I97" i="13"/>
  <c r="G97" i="13"/>
  <c r="J96" i="13"/>
  <c r="I96" i="13"/>
  <c r="G96" i="13"/>
  <c r="J95" i="13"/>
  <c r="I95" i="13"/>
  <c r="G95" i="13"/>
  <c r="J94" i="13"/>
  <c r="I94" i="13"/>
  <c r="G94" i="13"/>
  <c r="J93" i="13"/>
  <c r="I93" i="13"/>
  <c r="G93" i="13"/>
  <c r="J92" i="13"/>
  <c r="I92" i="13"/>
  <c r="G92" i="13"/>
  <c r="J91" i="13"/>
  <c r="I91" i="13"/>
  <c r="G91" i="13"/>
  <c r="J90" i="13"/>
  <c r="I90" i="13"/>
  <c r="G90" i="13"/>
  <c r="J89" i="13"/>
  <c r="I89" i="13"/>
  <c r="G89" i="13"/>
  <c r="J88" i="13"/>
  <c r="I88" i="13"/>
  <c r="G88" i="13"/>
  <c r="J87" i="13"/>
  <c r="I87" i="13"/>
  <c r="G87" i="13"/>
  <c r="J86" i="13"/>
  <c r="I86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C39" i="13"/>
  <c r="C51" i="13" s="1"/>
  <c r="C63" i="13" s="1"/>
  <c r="C75" i="13" s="1"/>
  <c r="C87" i="13" s="1"/>
  <c r="C99" i="13" s="1"/>
  <c r="C111" i="13" s="1"/>
  <c r="C123" i="13" s="1"/>
  <c r="C135" i="13" s="1"/>
  <c r="C147" i="13" s="1"/>
  <c r="C159" i="13" s="1"/>
  <c r="C171" i="13" s="1"/>
  <c r="C183" i="13" s="1"/>
  <c r="C195" i="13" s="1"/>
  <c r="C207" i="13" s="1"/>
  <c r="C219" i="13" s="1"/>
  <c r="C231" i="13" s="1"/>
  <c r="C243" i="13" s="1"/>
  <c r="C255" i="13" s="1"/>
  <c r="C267" i="13" s="1"/>
  <c r="C279" i="13" s="1"/>
  <c r="C291" i="13" s="1"/>
  <c r="C303" i="13" s="1"/>
  <c r="C315" i="13" s="1"/>
  <c r="C327" i="13" s="1"/>
  <c r="C339" i="13" s="1"/>
  <c r="C351" i="13" s="1"/>
  <c r="C363" i="13" s="1"/>
  <c r="C375" i="13" s="1"/>
  <c r="C387" i="13" s="1"/>
  <c r="C399" i="13" s="1"/>
  <c r="C411" i="13" s="1"/>
  <c r="C423" i="13" s="1"/>
  <c r="C435" i="13" s="1"/>
  <c r="G38" i="13"/>
  <c r="G37" i="13"/>
  <c r="G36" i="13"/>
  <c r="C36" i="13"/>
  <c r="C48" i="13" s="1"/>
  <c r="C60" i="13" s="1"/>
  <c r="C72" i="13" s="1"/>
  <c r="C84" i="13" s="1"/>
  <c r="C96" i="13" s="1"/>
  <c r="C108" i="13" s="1"/>
  <c r="C120" i="13" s="1"/>
  <c r="C132" i="13" s="1"/>
  <c r="C144" i="13" s="1"/>
  <c r="C156" i="13" s="1"/>
  <c r="C168" i="13" s="1"/>
  <c r="C180" i="13" s="1"/>
  <c r="C192" i="13" s="1"/>
  <c r="C204" i="13" s="1"/>
  <c r="C216" i="13" s="1"/>
  <c r="C228" i="13" s="1"/>
  <c r="C240" i="13" s="1"/>
  <c r="C252" i="13" s="1"/>
  <c r="C264" i="13" s="1"/>
  <c r="C276" i="13" s="1"/>
  <c r="C288" i="13" s="1"/>
  <c r="C300" i="13" s="1"/>
  <c r="C312" i="13" s="1"/>
  <c r="C324" i="13" s="1"/>
  <c r="C336" i="13" s="1"/>
  <c r="C348" i="13" s="1"/>
  <c r="C360" i="13" s="1"/>
  <c r="C372" i="13" s="1"/>
  <c r="C384" i="13" s="1"/>
  <c r="C396" i="13" s="1"/>
  <c r="C408" i="13" s="1"/>
  <c r="C420" i="13" s="1"/>
  <c r="C432" i="13" s="1"/>
  <c r="C444" i="13" s="1"/>
  <c r="G35" i="13"/>
  <c r="C35" i="13"/>
  <c r="C47" i="13" s="1"/>
  <c r="C59" i="13" s="1"/>
  <c r="C71" i="13" s="1"/>
  <c r="C83" i="13" s="1"/>
  <c r="C95" i="13" s="1"/>
  <c r="C107" i="13" s="1"/>
  <c r="C119" i="13" s="1"/>
  <c r="C131" i="13" s="1"/>
  <c r="C143" i="13" s="1"/>
  <c r="C155" i="13" s="1"/>
  <c r="C167" i="13" s="1"/>
  <c r="C179" i="13" s="1"/>
  <c r="C191" i="13" s="1"/>
  <c r="C203" i="13" s="1"/>
  <c r="C215" i="13" s="1"/>
  <c r="C227" i="13" s="1"/>
  <c r="C239" i="13" s="1"/>
  <c r="C251" i="13" s="1"/>
  <c r="C263" i="13" s="1"/>
  <c r="C275" i="13" s="1"/>
  <c r="C287" i="13" s="1"/>
  <c r="C299" i="13" s="1"/>
  <c r="C311" i="13" s="1"/>
  <c r="C323" i="13" s="1"/>
  <c r="C335" i="13" s="1"/>
  <c r="C347" i="13" s="1"/>
  <c r="C359" i="13" s="1"/>
  <c r="C371" i="13" s="1"/>
  <c r="C383" i="13" s="1"/>
  <c r="C395" i="13" s="1"/>
  <c r="C407" i="13" s="1"/>
  <c r="C419" i="13" s="1"/>
  <c r="C431" i="13" s="1"/>
  <c r="C443" i="13" s="1"/>
  <c r="G34" i="13"/>
  <c r="C34" i="13"/>
  <c r="C46" i="13" s="1"/>
  <c r="C58" i="13" s="1"/>
  <c r="C70" i="13" s="1"/>
  <c r="C82" i="13" s="1"/>
  <c r="C94" i="13" s="1"/>
  <c r="C106" i="13" s="1"/>
  <c r="C118" i="13" s="1"/>
  <c r="C130" i="13" s="1"/>
  <c r="C142" i="13" s="1"/>
  <c r="C154" i="13" s="1"/>
  <c r="C166" i="13" s="1"/>
  <c r="C178" i="13" s="1"/>
  <c r="C190" i="13" s="1"/>
  <c r="C202" i="13" s="1"/>
  <c r="C214" i="13" s="1"/>
  <c r="C226" i="13" s="1"/>
  <c r="C238" i="13" s="1"/>
  <c r="C250" i="13" s="1"/>
  <c r="C262" i="13" s="1"/>
  <c r="C274" i="13" s="1"/>
  <c r="C286" i="13" s="1"/>
  <c r="C298" i="13" s="1"/>
  <c r="C310" i="13" s="1"/>
  <c r="C322" i="13" s="1"/>
  <c r="C334" i="13" s="1"/>
  <c r="C346" i="13" s="1"/>
  <c r="C358" i="13" s="1"/>
  <c r="C370" i="13" s="1"/>
  <c r="C382" i="13" s="1"/>
  <c r="C394" i="13" s="1"/>
  <c r="C406" i="13" s="1"/>
  <c r="C418" i="13" s="1"/>
  <c r="C430" i="13" s="1"/>
  <c r="C442" i="13" s="1"/>
  <c r="G33" i="13"/>
  <c r="D33" i="13"/>
  <c r="C33" i="13"/>
  <c r="C45" i="13" s="1"/>
  <c r="C57" i="13" s="1"/>
  <c r="C69" i="13" s="1"/>
  <c r="C81" i="13" s="1"/>
  <c r="C93" i="13" s="1"/>
  <c r="C105" i="13" s="1"/>
  <c r="C117" i="13" s="1"/>
  <c r="C129" i="13" s="1"/>
  <c r="C141" i="13" s="1"/>
  <c r="C153" i="13" s="1"/>
  <c r="C165" i="13" s="1"/>
  <c r="C177" i="13" s="1"/>
  <c r="C189" i="13" s="1"/>
  <c r="C201" i="13" s="1"/>
  <c r="C213" i="13" s="1"/>
  <c r="C225" i="13" s="1"/>
  <c r="C237" i="13" s="1"/>
  <c r="C249" i="13" s="1"/>
  <c r="C261" i="13" s="1"/>
  <c r="C273" i="13" s="1"/>
  <c r="C285" i="13" s="1"/>
  <c r="C297" i="13" s="1"/>
  <c r="C309" i="13" s="1"/>
  <c r="C321" i="13" s="1"/>
  <c r="C333" i="13" s="1"/>
  <c r="C345" i="13" s="1"/>
  <c r="C357" i="13" s="1"/>
  <c r="C369" i="13" s="1"/>
  <c r="C381" i="13" s="1"/>
  <c r="C393" i="13" s="1"/>
  <c r="C405" i="13" s="1"/>
  <c r="C417" i="13" s="1"/>
  <c r="C429" i="13" s="1"/>
  <c r="C441" i="13" s="1"/>
  <c r="G32" i="13"/>
  <c r="D32" i="13"/>
  <c r="F32" i="13" s="1" a="1"/>
  <c r="F32" i="13" s="1"/>
  <c r="C32" i="13"/>
  <c r="C44" i="13" s="1"/>
  <c r="C56" i="13" s="1"/>
  <c r="C68" i="13" s="1"/>
  <c r="C80" i="13" s="1"/>
  <c r="C92" i="13" s="1"/>
  <c r="C104" i="13" s="1"/>
  <c r="C116" i="13" s="1"/>
  <c r="C128" i="13" s="1"/>
  <c r="C140" i="13" s="1"/>
  <c r="C152" i="13" s="1"/>
  <c r="C164" i="13" s="1"/>
  <c r="C176" i="13" s="1"/>
  <c r="C188" i="13" s="1"/>
  <c r="C200" i="13" s="1"/>
  <c r="C212" i="13" s="1"/>
  <c r="C224" i="13" s="1"/>
  <c r="C236" i="13" s="1"/>
  <c r="C248" i="13" s="1"/>
  <c r="C260" i="13" s="1"/>
  <c r="C272" i="13" s="1"/>
  <c r="C284" i="13" s="1"/>
  <c r="C296" i="13" s="1"/>
  <c r="C308" i="13" s="1"/>
  <c r="C320" i="13" s="1"/>
  <c r="C332" i="13" s="1"/>
  <c r="C344" i="13" s="1"/>
  <c r="C356" i="13" s="1"/>
  <c r="C368" i="13" s="1"/>
  <c r="C380" i="13" s="1"/>
  <c r="C392" i="13" s="1"/>
  <c r="C404" i="13" s="1"/>
  <c r="C416" i="13" s="1"/>
  <c r="C428" i="13" s="1"/>
  <c r="C440" i="13" s="1"/>
  <c r="G31" i="13"/>
  <c r="C31" i="13"/>
  <c r="C43" i="13" s="1"/>
  <c r="C55" i="13" s="1"/>
  <c r="C67" i="13" s="1"/>
  <c r="C79" i="13" s="1"/>
  <c r="C91" i="13" s="1"/>
  <c r="C103" i="13" s="1"/>
  <c r="C115" i="13" s="1"/>
  <c r="C127" i="13" s="1"/>
  <c r="C139" i="13" s="1"/>
  <c r="C151" i="13" s="1"/>
  <c r="C163" i="13" s="1"/>
  <c r="C175" i="13" s="1"/>
  <c r="C187" i="13" s="1"/>
  <c r="C199" i="13" s="1"/>
  <c r="C211" i="13" s="1"/>
  <c r="C223" i="13" s="1"/>
  <c r="C235" i="13" s="1"/>
  <c r="C247" i="13" s="1"/>
  <c r="C259" i="13" s="1"/>
  <c r="C271" i="13" s="1"/>
  <c r="C283" i="13" s="1"/>
  <c r="C295" i="13" s="1"/>
  <c r="C307" i="13" s="1"/>
  <c r="C319" i="13" s="1"/>
  <c r="C331" i="13" s="1"/>
  <c r="C343" i="13" s="1"/>
  <c r="C355" i="13" s="1"/>
  <c r="C367" i="13" s="1"/>
  <c r="C379" i="13" s="1"/>
  <c r="C391" i="13" s="1"/>
  <c r="C403" i="13" s="1"/>
  <c r="C415" i="13" s="1"/>
  <c r="C427" i="13" s="1"/>
  <c r="C439" i="13" s="1"/>
  <c r="G30" i="13"/>
  <c r="D30" i="13"/>
  <c r="F30" i="13" s="1" a="1"/>
  <c r="F30" i="13" s="1"/>
  <c r="C30" i="13"/>
  <c r="C42" i="13" s="1"/>
  <c r="C54" i="13" s="1"/>
  <c r="C66" i="13" s="1"/>
  <c r="C78" i="13" s="1"/>
  <c r="C90" i="13" s="1"/>
  <c r="C102" i="13" s="1"/>
  <c r="C114" i="13" s="1"/>
  <c r="C126" i="13" s="1"/>
  <c r="C138" i="13" s="1"/>
  <c r="C150" i="13" s="1"/>
  <c r="C162" i="13" s="1"/>
  <c r="C174" i="13" s="1"/>
  <c r="C186" i="13" s="1"/>
  <c r="C198" i="13" s="1"/>
  <c r="C210" i="13" s="1"/>
  <c r="C222" i="13" s="1"/>
  <c r="C234" i="13" s="1"/>
  <c r="C246" i="13" s="1"/>
  <c r="C258" i="13" s="1"/>
  <c r="C270" i="13" s="1"/>
  <c r="C282" i="13" s="1"/>
  <c r="C294" i="13" s="1"/>
  <c r="C306" i="13" s="1"/>
  <c r="C318" i="13" s="1"/>
  <c r="C330" i="13" s="1"/>
  <c r="C342" i="13" s="1"/>
  <c r="C354" i="13" s="1"/>
  <c r="C366" i="13" s="1"/>
  <c r="C378" i="13" s="1"/>
  <c r="C390" i="13" s="1"/>
  <c r="C402" i="13" s="1"/>
  <c r="C414" i="13" s="1"/>
  <c r="C426" i="13" s="1"/>
  <c r="C438" i="13" s="1"/>
  <c r="G29" i="13"/>
  <c r="C29" i="13"/>
  <c r="C41" i="13" s="1"/>
  <c r="C53" i="13" s="1"/>
  <c r="C65" i="13" s="1"/>
  <c r="C77" i="13" s="1"/>
  <c r="C89" i="13" s="1"/>
  <c r="C101" i="13" s="1"/>
  <c r="C113" i="13" s="1"/>
  <c r="C125" i="13" s="1"/>
  <c r="C137" i="13" s="1"/>
  <c r="C149" i="13" s="1"/>
  <c r="C161" i="13" s="1"/>
  <c r="C173" i="13" s="1"/>
  <c r="C185" i="13" s="1"/>
  <c r="C197" i="13" s="1"/>
  <c r="C209" i="13" s="1"/>
  <c r="C221" i="13" s="1"/>
  <c r="C233" i="13" s="1"/>
  <c r="C245" i="13" s="1"/>
  <c r="C257" i="13" s="1"/>
  <c r="C269" i="13" s="1"/>
  <c r="C281" i="13" s="1"/>
  <c r="C293" i="13" s="1"/>
  <c r="C305" i="13" s="1"/>
  <c r="C317" i="13" s="1"/>
  <c r="C329" i="13" s="1"/>
  <c r="C341" i="13" s="1"/>
  <c r="C353" i="13" s="1"/>
  <c r="C365" i="13" s="1"/>
  <c r="C377" i="13" s="1"/>
  <c r="C389" i="13" s="1"/>
  <c r="C401" i="13" s="1"/>
  <c r="C413" i="13" s="1"/>
  <c r="C425" i="13" s="1"/>
  <c r="C437" i="13" s="1"/>
  <c r="G28" i="13"/>
  <c r="C28" i="13"/>
  <c r="C40" i="13" s="1"/>
  <c r="C52" i="13" s="1"/>
  <c r="C64" i="13" s="1"/>
  <c r="C76" i="13" s="1"/>
  <c r="C88" i="13" s="1"/>
  <c r="C100" i="13" s="1"/>
  <c r="C112" i="13" s="1"/>
  <c r="C124" i="13" s="1"/>
  <c r="C136" i="13" s="1"/>
  <c r="C148" i="13" s="1"/>
  <c r="C160" i="13" s="1"/>
  <c r="C172" i="13" s="1"/>
  <c r="C184" i="13" s="1"/>
  <c r="C196" i="13" s="1"/>
  <c r="C208" i="13" s="1"/>
  <c r="C220" i="13" s="1"/>
  <c r="C232" i="13" s="1"/>
  <c r="C244" i="13" s="1"/>
  <c r="C256" i="13" s="1"/>
  <c r="C268" i="13" s="1"/>
  <c r="C280" i="13" s="1"/>
  <c r="C292" i="13" s="1"/>
  <c r="C304" i="13" s="1"/>
  <c r="C316" i="13" s="1"/>
  <c r="C328" i="13" s="1"/>
  <c r="C340" i="13" s="1"/>
  <c r="C352" i="13" s="1"/>
  <c r="C364" i="13" s="1"/>
  <c r="C376" i="13" s="1"/>
  <c r="C388" i="13" s="1"/>
  <c r="C400" i="13" s="1"/>
  <c r="C412" i="13" s="1"/>
  <c r="C424" i="13" s="1"/>
  <c r="C436" i="13" s="1"/>
  <c r="G27" i="13"/>
  <c r="D27" i="13"/>
  <c r="F27" i="13" s="1" a="1"/>
  <c r="F27" i="13" s="1"/>
  <c r="C27" i="13"/>
  <c r="G26" i="13"/>
  <c r="C26" i="13"/>
  <c r="C38" i="13" s="1"/>
  <c r="C50" i="13" s="1"/>
  <c r="C62" i="13" s="1"/>
  <c r="C74" i="13" s="1"/>
  <c r="C86" i="13" s="1"/>
  <c r="C98" i="13" s="1"/>
  <c r="C110" i="13" s="1"/>
  <c r="C122" i="13" s="1"/>
  <c r="C134" i="13" s="1"/>
  <c r="C146" i="13" s="1"/>
  <c r="C158" i="13" s="1"/>
  <c r="C170" i="13" s="1"/>
  <c r="C182" i="13" s="1"/>
  <c r="C194" i="13" s="1"/>
  <c r="C206" i="13" s="1"/>
  <c r="C218" i="13" s="1"/>
  <c r="C230" i="13" s="1"/>
  <c r="C242" i="13" s="1"/>
  <c r="C254" i="13" s="1"/>
  <c r="C266" i="13" s="1"/>
  <c r="C278" i="13" s="1"/>
  <c r="C290" i="13" s="1"/>
  <c r="C302" i="13" s="1"/>
  <c r="C314" i="13" s="1"/>
  <c r="C326" i="13" s="1"/>
  <c r="C338" i="13" s="1"/>
  <c r="C350" i="13" s="1"/>
  <c r="C362" i="13" s="1"/>
  <c r="C374" i="13" s="1"/>
  <c r="C386" i="13" s="1"/>
  <c r="C398" i="13" s="1"/>
  <c r="C410" i="13" s="1"/>
  <c r="C422" i="13" s="1"/>
  <c r="C434" i="13" s="1"/>
  <c r="G25" i="13"/>
  <c r="E25" i="13"/>
  <c r="D25" i="13"/>
  <c r="D36" i="13" s="1"/>
  <c r="C25" i="13"/>
  <c r="C37" i="13" s="1"/>
  <c r="C49" i="13" s="1"/>
  <c r="C61" i="13" s="1"/>
  <c r="C73" i="13" s="1"/>
  <c r="C85" i="13" s="1"/>
  <c r="C97" i="13" s="1"/>
  <c r="C109" i="13" s="1"/>
  <c r="C121" i="13" s="1"/>
  <c r="C133" i="13" s="1"/>
  <c r="C145" i="13" s="1"/>
  <c r="C157" i="13" s="1"/>
  <c r="C169" i="13" s="1"/>
  <c r="C181" i="13" s="1"/>
  <c r="C193" i="13" s="1"/>
  <c r="C205" i="13" s="1"/>
  <c r="C217" i="13" s="1"/>
  <c r="C229" i="13" s="1"/>
  <c r="C241" i="13" s="1"/>
  <c r="C253" i="13" s="1"/>
  <c r="C265" i="13" s="1"/>
  <c r="C277" i="13" s="1"/>
  <c r="C289" i="13" s="1"/>
  <c r="C301" i="13" s="1"/>
  <c r="C313" i="13" s="1"/>
  <c r="C325" i="13" s="1"/>
  <c r="C337" i="13" s="1"/>
  <c r="C349" i="13" s="1"/>
  <c r="C361" i="13" s="1"/>
  <c r="C373" i="13" s="1"/>
  <c r="C385" i="13" s="1"/>
  <c r="C397" i="13" s="1"/>
  <c r="C409" i="13" s="1"/>
  <c r="C421" i="13" s="1"/>
  <c r="C433" i="13" s="1"/>
  <c r="C445" i="13" s="1"/>
  <c r="G24" i="13"/>
  <c r="D24" i="13"/>
  <c r="G23" i="13"/>
  <c r="D23" i="13"/>
  <c r="E23" i="13" s="1"/>
  <c r="G22" i="13"/>
  <c r="F22" i="13" a="1"/>
  <c r="F22" i="13" s="1"/>
  <c r="D22" i="13"/>
  <c r="G21" i="13"/>
  <c r="D21" i="13"/>
  <c r="F21" i="13" s="1" a="1"/>
  <c r="F21" i="13" s="1"/>
  <c r="G20" i="13"/>
  <c r="F20" i="13" a="1"/>
  <c r="F20" i="13" s="1"/>
  <c r="D20" i="13"/>
  <c r="G19" i="13"/>
  <c r="F19" i="13" a="1"/>
  <c r="F19" i="13" s="1"/>
  <c r="D19" i="13"/>
  <c r="E19" i="13" s="1"/>
  <c r="G18" i="13"/>
  <c r="D18" i="13"/>
  <c r="G17" i="13"/>
  <c r="F17" i="13" a="1"/>
  <c r="F17" i="13" s="1"/>
  <c r="D17" i="13"/>
  <c r="E17" i="13" s="1"/>
  <c r="G16" i="13"/>
  <c r="D16" i="13"/>
  <c r="F16" i="13" s="1" a="1"/>
  <c r="F16" i="13" s="1"/>
  <c r="V15" i="13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V255" i="13" s="1"/>
  <c r="V256" i="13" s="1"/>
  <c r="V257" i="13" s="1"/>
  <c r="V258" i="13" s="1"/>
  <c r="V259" i="13" s="1"/>
  <c r="V260" i="13" s="1"/>
  <c r="V261" i="13" s="1"/>
  <c r="V262" i="13" s="1"/>
  <c r="V263" i="13" s="1"/>
  <c r="V264" i="13" s="1"/>
  <c r="V265" i="13" s="1"/>
  <c r="V266" i="13" s="1"/>
  <c r="V267" i="13" s="1"/>
  <c r="V268" i="13" s="1"/>
  <c r="V269" i="13" s="1"/>
  <c r="V270" i="13" s="1"/>
  <c r="V271" i="13" s="1"/>
  <c r="V272" i="13" s="1"/>
  <c r="V273" i="13" s="1"/>
  <c r="V274" i="13" s="1"/>
  <c r="V275" i="13" s="1"/>
  <c r="V276" i="13" s="1"/>
  <c r="V277" i="13" s="1"/>
  <c r="V278" i="13" s="1"/>
  <c r="V279" i="13" s="1"/>
  <c r="V280" i="13" s="1"/>
  <c r="V281" i="13" s="1"/>
  <c r="V282" i="13" s="1"/>
  <c r="V283" i="13" s="1"/>
  <c r="V284" i="13" s="1"/>
  <c r="V285" i="13" s="1"/>
  <c r="V286" i="13" s="1"/>
  <c r="V287" i="13" s="1"/>
  <c r="V288" i="13" s="1"/>
  <c r="V289" i="13" s="1"/>
  <c r="V290" i="13" s="1"/>
  <c r="V291" i="13" s="1"/>
  <c r="V292" i="13" s="1"/>
  <c r="V293" i="13" s="1"/>
  <c r="V294" i="13" s="1"/>
  <c r="V295" i="13" s="1"/>
  <c r="V296" i="13" s="1"/>
  <c r="V297" i="13" s="1"/>
  <c r="V298" i="13" s="1"/>
  <c r="V299" i="13" s="1"/>
  <c r="V300" i="13" s="1"/>
  <c r="V301" i="13" s="1"/>
  <c r="V302" i="13" s="1"/>
  <c r="V303" i="13" s="1"/>
  <c r="V304" i="13" s="1"/>
  <c r="V305" i="13" s="1"/>
  <c r="V306" i="13" s="1"/>
  <c r="V307" i="13" s="1"/>
  <c r="V308" i="13" s="1"/>
  <c r="V309" i="13" s="1"/>
  <c r="V310" i="13" s="1"/>
  <c r="V311" i="13" s="1"/>
  <c r="V312" i="13" s="1"/>
  <c r="V313" i="13" s="1"/>
  <c r="V314" i="13" s="1"/>
  <c r="V315" i="13" s="1"/>
  <c r="V316" i="13" s="1"/>
  <c r="V317" i="13" s="1"/>
  <c r="V318" i="13" s="1"/>
  <c r="V319" i="13" s="1"/>
  <c r="V320" i="13" s="1"/>
  <c r="V321" i="13" s="1"/>
  <c r="V322" i="13" s="1"/>
  <c r="V323" i="13" s="1"/>
  <c r="V324" i="13" s="1"/>
  <c r="V325" i="13" s="1"/>
  <c r="V326" i="13" s="1"/>
  <c r="V327" i="13" s="1"/>
  <c r="V328" i="13" s="1"/>
  <c r="V329" i="13" s="1"/>
  <c r="V330" i="13" s="1"/>
  <c r="V331" i="13" s="1"/>
  <c r="V332" i="13" s="1"/>
  <c r="V333" i="13" s="1"/>
  <c r="V334" i="13" s="1"/>
  <c r="V335" i="13" s="1"/>
  <c r="V336" i="13" s="1"/>
  <c r="V337" i="13" s="1"/>
  <c r="V338" i="13" s="1"/>
  <c r="V339" i="13" s="1"/>
  <c r="V340" i="13" s="1"/>
  <c r="V341" i="13" s="1"/>
  <c r="V342" i="13" s="1"/>
  <c r="V343" i="13" s="1"/>
  <c r="V344" i="13" s="1"/>
  <c r="V345" i="13" s="1"/>
  <c r="V346" i="13" s="1"/>
  <c r="V347" i="13" s="1"/>
  <c r="V348" i="13" s="1"/>
  <c r="V349" i="13" s="1"/>
  <c r="V350" i="13" s="1"/>
  <c r="V351" i="13" s="1"/>
  <c r="V352" i="13" s="1"/>
  <c r="V353" i="13" s="1"/>
  <c r="V354" i="13" s="1"/>
  <c r="V355" i="13" s="1"/>
  <c r="V356" i="13" s="1"/>
  <c r="V357" i="13" s="1"/>
  <c r="V358" i="13" s="1"/>
  <c r="V359" i="13" s="1"/>
  <c r="V360" i="13" s="1"/>
  <c r="V361" i="13" s="1"/>
  <c r="V362" i="13" s="1"/>
  <c r="V363" i="13" s="1"/>
  <c r="V364" i="13" s="1"/>
  <c r="V365" i="13" s="1"/>
  <c r="V366" i="13" s="1"/>
  <c r="V367" i="13" s="1"/>
  <c r="V368" i="13" s="1"/>
  <c r="V369" i="13" s="1"/>
  <c r="V370" i="13" s="1"/>
  <c r="V371" i="13" s="1"/>
  <c r="V372" i="13" s="1"/>
  <c r="V373" i="13" s="1"/>
  <c r="V374" i="13" s="1"/>
  <c r="V375" i="13" s="1"/>
  <c r="V376" i="13" s="1"/>
  <c r="V377" i="13" s="1"/>
  <c r="V378" i="13" s="1"/>
  <c r="V379" i="13" s="1"/>
  <c r="V380" i="13" s="1"/>
  <c r="V381" i="13" s="1"/>
  <c r="V382" i="13" s="1"/>
  <c r="V383" i="13" s="1"/>
  <c r="V384" i="13" s="1"/>
  <c r="V385" i="13" s="1"/>
  <c r="V386" i="13" s="1"/>
  <c r="V387" i="13" s="1"/>
  <c r="V388" i="13" s="1"/>
  <c r="V389" i="13" s="1"/>
  <c r="V390" i="13" s="1"/>
  <c r="V391" i="13" s="1"/>
  <c r="V392" i="13" s="1"/>
  <c r="V393" i="13" s="1"/>
  <c r="V394" i="13" s="1"/>
  <c r="V395" i="13" s="1"/>
  <c r="V396" i="13" s="1"/>
  <c r="V397" i="13" s="1"/>
  <c r="V398" i="13" s="1"/>
  <c r="V399" i="13" s="1"/>
  <c r="V400" i="13" s="1"/>
  <c r="V401" i="13" s="1"/>
  <c r="V402" i="13" s="1"/>
  <c r="V403" i="13" s="1"/>
  <c r="V404" i="13" s="1"/>
  <c r="V405" i="13" s="1"/>
  <c r="V406" i="13" s="1"/>
  <c r="V407" i="13" s="1"/>
  <c r="V408" i="13" s="1"/>
  <c r="V409" i="13" s="1"/>
  <c r="V410" i="13" s="1"/>
  <c r="V411" i="13" s="1"/>
  <c r="V412" i="13" s="1"/>
  <c r="V413" i="13" s="1"/>
  <c r="V414" i="13" s="1"/>
  <c r="V415" i="13" s="1"/>
  <c r="V416" i="13" s="1"/>
  <c r="V417" i="13" s="1"/>
  <c r="V418" i="13" s="1"/>
  <c r="V419" i="13" s="1"/>
  <c r="V420" i="13" s="1"/>
  <c r="V421" i="13" s="1"/>
  <c r="V422" i="13" s="1"/>
  <c r="V423" i="13" s="1"/>
  <c r="V424" i="13" s="1"/>
  <c r="V425" i="13" s="1"/>
  <c r="V426" i="13" s="1"/>
  <c r="V427" i="13" s="1"/>
  <c r="V428" i="13" s="1"/>
  <c r="V429" i="13" s="1"/>
  <c r="V430" i="13" s="1"/>
  <c r="V431" i="13" s="1"/>
  <c r="V432" i="13" s="1"/>
  <c r="V433" i="13" s="1"/>
  <c r="V434" i="13" s="1"/>
  <c r="V435" i="13" s="1"/>
  <c r="V436" i="13" s="1"/>
  <c r="V437" i="13" s="1"/>
  <c r="V438" i="13" s="1"/>
  <c r="V439" i="13" s="1"/>
  <c r="V440" i="13" s="1"/>
  <c r="V441" i="13" s="1"/>
  <c r="V442" i="13" s="1"/>
  <c r="V443" i="13" s="1"/>
  <c r="V444" i="13" s="1"/>
  <c r="V445" i="13" s="1"/>
  <c r="G15" i="13"/>
  <c r="D15" i="13"/>
  <c r="G14" i="13"/>
  <c r="F14" i="13" a="1"/>
  <c r="F14" i="13" s="1"/>
  <c r="E14" i="13"/>
  <c r="D13" i="13"/>
  <c r="F23" i="13" l="1" a="1"/>
  <c r="F23" i="13" s="1"/>
  <c r="D31" i="13"/>
  <c r="F31" i="13" s="1" a="1"/>
  <c r="F31" i="13" s="1"/>
  <c r="D35" i="13"/>
  <c r="D28" i="13"/>
  <c r="F25" i="13" a="1"/>
  <c r="F25" i="13" s="1"/>
  <c r="E32" i="13"/>
  <c r="D29" i="13"/>
  <c r="E29" i="13" s="1"/>
  <c r="D26" i="13"/>
  <c r="F26" i="13" s="1" a="1"/>
  <c r="F26" i="13" s="1"/>
  <c r="E17" i="14"/>
  <c r="E21" i="14"/>
  <c r="D27" i="14"/>
  <c r="E15" i="14"/>
  <c r="E30" i="14"/>
  <c r="D33" i="14"/>
  <c r="D35" i="14"/>
  <c r="F15" i="14" a="1"/>
  <c r="F15" i="14" s="1"/>
  <c r="F30" i="14" a="1"/>
  <c r="F30" i="14" s="1"/>
  <c r="E25" i="14"/>
  <c r="D28" i="14"/>
  <c r="F25" i="14" a="1"/>
  <c r="F25" i="14" s="1"/>
  <c r="D36" i="14"/>
  <c r="E23" i="14"/>
  <c r="D34" i="14"/>
  <c r="D32" i="14"/>
  <c r="E32" i="14" s="1"/>
  <c r="D29" i="15"/>
  <c r="E29" i="15" s="1"/>
  <c r="F20" i="16" a="1"/>
  <c r="F20" i="16" s="1"/>
  <c r="E24" i="16"/>
  <c r="W16" i="16"/>
  <c r="F24" i="16" a="1"/>
  <c r="F24" i="16" s="1"/>
  <c r="W22" i="16"/>
  <c r="D26" i="16"/>
  <c r="F26" i="16" s="1" a="1"/>
  <c r="F26" i="16" s="1"/>
  <c r="F16" i="17" a="1"/>
  <c r="F16" i="17" s="1"/>
  <c r="F19" i="17" a="1"/>
  <c r="F19" i="17" s="1"/>
  <c r="D27" i="17"/>
  <c r="F27" i="17" s="1" a="1"/>
  <c r="F27" i="17" s="1"/>
  <c r="D32" i="17"/>
  <c r="E32" i="17" s="1"/>
  <c r="F17" i="17" a="1"/>
  <c r="F17" i="17" s="1"/>
  <c r="E21" i="17"/>
  <c r="E15" i="17"/>
  <c r="E25" i="17"/>
  <c r="D26" i="17"/>
  <c r="D36" i="17"/>
  <c r="F36" i="17" s="1" a="1"/>
  <c r="F36" i="17" s="1"/>
  <c r="W16" i="18"/>
  <c r="E23" i="18"/>
  <c r="Y13" i="18"/>
  <c r="F22" i="18" a="1"/>
  <c r="F22" i="18" s="1"/>
  <c r="E22" i="18"/>
  <c r="D28" i="18"/>
  <c r="D29" i="18"/>
  <c r="D30" i="18"/>
  <c r="W25" i="18"/>
  <c r="D31" i="18"/>
  <c r="D33" i="18"/>
  <c r="D34" i="18"/>
  <c r="D35" i="18"/>
  <c r="F25" i="18" a="1"/>
  <c r="F25" i="18" s="1"/>
  <c r="D36" i="18"/>
  <c r="D27" i="18"/>
  <c r="F16" i="18" a="1"/>
  <c r="F16" i="18" s="1"/>
  <c r="W22" i="18"/>
  <c r="F18" i="18" a="1"/>
  <c r="F18" i="18" s="1"/>
  <c r="E18" i="18"/>
  <c r="F32" i="18" a="1"/>
  <c r="F32" i="18" s="1"/>
  <c r="E32" i="18"/>
  <c r="W18" i="18"/>
  <c r="W19" i="18"/>
  <c r="D26" i="18"/>
  <c r="W24" i="18"/>
  <c r="F24" i="18" a="1"/>
  <c r="F24" i="18" s="1"/>
  <c r="E24" i="18"/>
  <c r="F15" i="18" a="1"/>
  <c r="F15" i="18" s="1"/>
  <c r="W15" i="18"/>
  <c r="E19" i="18"/>
  <c r="E15" i="18"/>
  <c r="F19" i="18" a="1"/>
  <c r="F19" i="18" s="1"/>
  <c r="W21" i="18"/>
  <c r="F28" i="17" a="1"/>
  <c r="F28" i="17" s="1"/>
  <c r="E28" i="17"/>
  <c r="E22" i="17"/>
  <c r="E27" i="17"/>
  <c r="Y14" i="17"/>
  <c r="E24" i="17"/>
  <c r="D29" i="17"/>
  <c r="F24" i="17" a="1"/>
  <c r="F24" i="17" s="1"/>
  <c r="D31" i="17"/>
  <c r="E26" i="17"/>
  <c r="E18" i="17"/>
  <c r="F18" i="17" a="1"/>
  <c r="F18" i="17" s="1"/>
  <c r="D33" i="17"/>
  <c r="D35" i="17"/>
  <c r="D30" i="17"/>
  <c r="E20" i="17"/>
  <c r="F20" i="17" a="1"/>
  <c r="F20" i="17" s="1"/>
  <c r="F25" i="17" a="1"/>
  <c r="F25" i="17" s="1"/>
  <c r="F32" i="17" a="1"/>
  <c r="F32" i="17" s="1"/>
  <c r="D34" i="17"/>
  <c r="W28" i="16"/>
  <c r="E28" i="16"/>
  <c r="Y13" i="16"/>
  <c r="W19" i="16"/>
  <c r="E19" i="16"/>
  <c r="F19" i="16" a="1"/>
  <c r="F19" i="16" s="1"/>
  <c r="W26" i="16"/>
  <c r="D37" i="16"/>
  <c r="E26" i="16"/>
  <c r="W17" i="16"/>
  <c r="E20" i="16"/>
  <c r="W23" i="16"/>
  <c r="D27" i="16"/>
  <c r="E25" i="16"/>
  <c r="D36" i="16"/>
  <c r="F25" i="16" a="1"/>
  <c r="F25" i="16" s="1"/>
  <c r="D35" i="16"/>
  <c r="D34" i="16"/>
  <c r="E17" i="16"/>
  <c r="E23" i="16"/>
  <c r="D33" i="16"/>
  <c r="D32" i="16"/>
  <c r="E16" i="16"/>
  <c r="E22" i="16"/>
  <c r="D31" i="16"/>
  <c r="W25" i="16"/>
  <c r="D30" i="16"/>
  <c r="D29" i="16"/>
  <c r="Y13" i="15"/>
  <c r="F16" i="15" a="1"/>
  <c r="F16" i="15" s="1"/>
  <c r="F20" i="15" a="1"/>
  <c r="F20" i="15" s="1"/>
  <c r="F24" i="15" a="1"/>
  <c r="F24" i="15" s="1"/>
  <c r="F33" i="15" a="1"/>
  <c r="F33" i="15" s="1"/>
  <c r="F37" i="15" a="1"/>
  <c r="F37" i="15" s="1"/>
  <c r="E20" i="15"/>
  <c r="E24" i="15"/>
  <c r="E28" i="15"/>
  <c r="D32" i="15"/>
  <c r="E16" i="15"/>
  <c r="F29" i="15" a="1"/>
  <c r="F29" i="15" s="1"/>
  <c r="E33" i="15"/>
  <c r="E15" i="15"/>
  <c r="E19" i="15"/>
  <c r="E23" i="15"/>
  <c r="D27" i="15"/>
  <c r="F28" i="15" a="1"/>
  <c r="F28" i="15" s="1"/>
  <c r="D36" i="15"/>
  <c r="E18" i="15"/>
  <c r="E22" i="15"/>
  <c r="E31" i="15"/>
  <c r="D35" i="15"/>
  <c r="E26" i="15"/>
  <c r="F26" i="15" a="1"/>
  <c r="F26" i="15" s="1"/>
  <c r="D30" i="15"/>
  <c r="D38" i="15"/>
  <c r="D34" i="15"/>
  <c r="Y14" i="14"/>
  <c r="Y15" i="14" s="1"/>
  <c r="W20" i="14"/>
  <c r="F22" i="14" a="1"/>
  <c r="F22" i="14" s="1"/>
  <c r="W22" i="14"/>
  <c r="W29" i="14"/>
  <c r="D37" i="14"/>
  <c r="E26" i="14"/>
  <c r="E18" i="14"/>
  <c r="F26" i="14" a="1"/>
  <c r="F26" i="14" s="1"/>
  <c r="F31" i="14" a="1"/>
  <c r="F31" i="14" s="1"/>
  <c r="F18" i="14" a="1"/>
  <c r="F18" i="14" s="1"/>
  <c r="E24" i="14"/>
  <c r="E29" i="14"/>
  <c r="W31" i="14"/>
  <c r="W18" i="14"/>
  <c r="E20" i="14"/>
  <c r="W26" i="14"/>
  <c r="F16" i="14" a="1"/>
  <c r="F16" i="14" s="1"/>
  <c r="W16" i="14"/>
  <c r="E19" i="14"/>
  <c r="F32" i="14" a="1"/>
  <c r="F32" i="14" s="1"/>
  <c r="W25" i="14"/>
  <c r="Y13" i="13"/>
  <c r="E36" i="13"/>
  <c r="F36" i="13" a="1"/>
  <c r="F36" i="13" s="1"/>
  <c r="E28" i="13"/>
  <c r="E15" i="13"/>
  <c r="E18" i="13"/>
  <c r="E21" i="13"/>
  <c r="E24" i="13"/>
  <c r="F28" i="13" a="1"/>
  <c r="F28" i="13" s="1"/>
  <c r="F15" i="13" a="1"/>
  <c r="F15" i="13" s="1"/>
  <c r="F18" i="13" a="1"/>
  <c r="F18" i="13" s="1"/>
  <c r="F24" i="13" a="1"/>
  <c r="F24" i="13" s="1"/>
  <c r="E27" i="13"/>
  <c r="D34" i="13"/>
  <c r="D37" i="13"/>
  <c r="E20" i="13"/>
  <c r="E30" i="13"/>
  <c r="E26" i="13"/>
  <c r="E33" i="13"/>
  <c r="F33" i="13" a="1"/>
  <c r="F33" i="13" s="1"/>
  <c r="E16" i="13"/>
  <c r="E22" i="13"/>
  <c r="Y14" i="16" l="1"/>
  <c r="Y15" i="16" s="1"/>
  <c r="Y16" i="16" s="1"/>
  <c r="Y17" i="16" s="1"/>
  <c r="Y18" i="16" s="1"/>
  <c r="Y14" i="13"/>
  <c r="Y15" i="13" s="1"/>
  <c r="Y16" i="13" s="1"/>
  <c r="Y17" i="13" s="1"/>
  <c r="E31" i="13"/>
  <c r="F29" i="13" a="1"/>
  <c r="F29" i="13" s="1"/>
  <c r="F35" i="13" a="1"/>
  <c r="F35" i="13" s="1"/>
  <c r="E35" i="13"/>
  <c r="F35" i="14" a="1"/>
  <c r="F35" i="14" s="1"/>
  <c r="W35" i="14"/>
  <c r="W28" i="14"/>
  <c r="F28" i="14" a="1"/>
  <c r="F28" i="14" s="1"/>
  <c r="E28" i="14"/>
  <c r="W32" i="14"/>
  <c r="E35" i="14"/>
  <c r="W33" i="14"/>
  <c r="F33" i="14" a="1"/>
  <c r="F33" i="14" s="1"/>
  <c r="E33" i="14"/>
  <c r="F34" i="14" a="1"/>
  <c r="F34" i="14" s="1"/>
  <c r="E34" i="14"/>
  <c r="W34" i="14"/>
  <c r="F27" i="14" a="1"/>
  <c r="F27" i="14" s="1"/>
  <c r="W27" i="14"/>
  <c r="E27" i="14"/>
  <c r="W36" i="14"/>
  <c r="F36" i="14" a="1"/>
  <c r="F36" i="14" s="1"/>
  <c r="E36" i="14"/>
  <c r="E36" i="17"/>
  <c r="D37" i="17"/>
  <c r="F26" i="17" a="1"/>
  <c r="F26" i="17" s="1"/>
  <c r="Y14" i="18"/>
  <c r="Y14" i="15"/>
  <c r="Y15" i="15" s="1"/>
  <c r="E29" i="18"/>
  <c r="W29" i="18"/>
  <c r="F29" i="18" a="1"/>
  <c r="F29" i="18" s="1"/>
  <c r="W36" i="18"/>
  <c r="F36" i="18" a="1"/>
  <c r="F36" i="18" s="1"/>
  <c r="E36" i="18"/>
  <c r="W27" i="18"/>
  <c r="F27" i="18" a="1"/>
  <c r="F27" i="18" s="1"/>
  <c r="E27" i="18"/>
  <c r="W35" i="18"/>
  <c r="F35" i="18" a="1"/>
  <c r="F35" i="18" s="1"/>
  <c r="E35" i="18"/>
  <c r="E34" i="18"/>
  <c r="W34" i="18"/>
  <c r="F34" i="18" a="1"/>
  <c r="F34" i="18" s="1"/>
  <c r="F33" i="18" a="1"/>
  <c r="F33" i="18" s="1"/>
  <c r="W33" i="18"/>
  <c r="E33" i="18"/>
  <c r="F31" i="18" a="1"/>
  <c r="F31" i="18" s="1"/>
  <c r="E31" i="18"/>
  <c r="W31" i="18"/>
  <c r="W26" i="18"/>
  <c r="F26" i="18" a="1"/>
  <c r="F26" i="18" s="1"/>
  <c r="D37" i="18"/>
  <c r="E26" i="18"/>
  <c r="W28" i="18"/>
  <c r="E28" i="18"/>
  <c r="F28" i="18" a="1"/>
  <c r="F28" i="18" s="1"/>
  <c r="F30" i="18" a="1"/>
  <c r="F30" i="18" s="1"/>
  <c r="E30" i="18"/>
  <c r="W30" i="18"/>
  <c r="F34" i="17" a="1"/>
  <c r="F34" i="17" s="1"/>
  <c r="E34" i="17"/>
  <c r="F31" i="17" a="1"/>
  <c r="F31" i="17" s="1"/>
  <c r="E31" i="17"/>
  <c r="E33" i="17"/>
  <c r="F33" i="17" a="1"/>
  <c r="F33" i="17" s="1"/>
  <c r="E35" i="17"/>
  <c r="F35" i="17" a="1"/>
  <c r="F35" i="17" s="1"/>
  <c r="E29" i="17"/>
  <c r="F29" i="17" a="1"/>
  <c r="F29" i="17" s="1"/>
  <c r="Y15" i="17"/>
  <c r="Y16" i="17" s="1"/>
  <c r="Y17" i="17" s="1"/>
  <c r="Y18" i="17" s="1"/>
  <c r="Y19" i="17" s="1"/>
  <c r="E30" i="17"/>
  <c r="F30" i="17" a="1"/>
  <c r="F30" i="17" s="1"/>
  <c r="F27" i="16" a="1"/>
  <c r="F27" i="16" s="1"/>
  <c r="W27" i="16"/>
  <c r="E27" i="16"/>
  <c r="F32" i="16" a="1"/>
  <c r="F32" i="16" s="1"/>
  <c r="W32" i="16"/>
  <c r="E32" i="16"/>
  <c r="F33" i="16" a="1"/>
  <c r="F33" i="16" s="1"/>
  <c r="E33" i="16"/>
  <c r="W33" i="16"/>
  <c r="E29" i="16"/>
  <c r="W29" i="16"/>
  <c r="F29" i="16" a="1"/>
  <c r="F29" i="16" s="1"/>
  <c r="F34" i="16" a="1"/>
  <c r="F34" i="16" s="1"/>
  <c r="E34" i="16"/>
  <c r="W34" i="16"/>
  <c r="W35" i="16"/>
  <c r="F35" i="16" a="1"/>
  <c r="F35" i="16" s="1"/>
  <c r="E35" i="16"/>
  <c r="W37" i="16"/>
  <c r="F37" i="16" a="1"/>
  <c r="F37" i="16" s="1"/>
  <c r="E37" i="16"/>
  <c r="D38" i="16"/>
  <c r="F30" i="16" a="1"/>
  <c r="F30" i="16" s="1"/>
  <c r="E30" i="16"/>
  <c r="W30" i="16"/>
  <c r="W36" i="16"/>
  <c r="F36" i="16" a="1"/>
  <c r="F36" i="16" s="1"/>
  <c r="E36" i="16"/>
  <c r="F31" i="16" a="1"/>
  <c r="F31" i="16" s="1"/>
  <c r="E31" i="16"/>
  <c r="W31" i="16"/>
  <c r="E34" i="15"/>
  <c r="F34" i="15" a="1"/>
  <c r="F34" i="15" s="1"/>
  <c r="F32" i="15" a="1"/>
  <c r="F32" i="15" s="1"/>
  <c r="E32" i="15"/>
  <c r="F38" i="15" a="1"/>
  <c r="F38" i="15" s="1"/>
  <c r="D39" i="15"/>
  <c r="E38" i="15"/>
  <c r="D49" i="15"/>
  <c r="E36" i="15"/>
  <c r="F36" i="15" a="1"/>
  <c r="F36" i="15" s="1"/>
  <c r="E27" i="15"/>
  <c r="F27" i="15" a="1"/>
  <c r="F27" i="15" s="1"/>
  <c r="E35" i="15"/>
  <c r="F35" i="15" a="1"/>
  <c r="F35" i="15" s="1"/>
  <c r="F30" i="15" a="1"/>
  <c r="F30" i="15" s="1"/>
  <c r="E30" i="15"/>
  <c r="Y16" i="14"/>
  <c r="Y17" i="14" s="1"/>
  <c r="W37" i="14"/>
  <c r="E37" i="14"/>
  <c r="F37" i="14" a="1"/>
  <c r="F37" i="14" s="1"/>
  <c r="D38" i="14"/>
  <c r="F37" i="13" a="1"/>
  <c r="F37" i="13" s="1"/>
  <c r="E37" i="13"/>
  <c r="D38" i="13"/>
  <c r="F34" i="13" a="1"/>
  <c r="F34" i="13" s="1"/>
  <c r="E34" i="13"/>
  <c r="Y15" i="18" l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18" i="14"/>
  <c r="Y19" i="14" s="1"/>
  <c r="Y20" i="14" s="1"/>
  <c r="Y21" i="14" s="1"/>
  <c r="Y22" i="14" s="1"/>
  <c r="Y23" i="14" s="1"/>
  <c r="Y24" i="14" s="1"/>
  <c r="Y25" i="14" s="1"/>
  <c r="Y26" i="14" s="1"/>
  <c r="Y18" i="13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19" i="16"/>
  <c r="Y20" i="16" s="1"/>
  <c r="Y21" i="16" s="1"/>
  <c r="Y22" i="16" s="1"/>
  <c r="Y23" i="16" s="1"/>
  <c r="Y24" i="16" s="1"/>
  <c r="Y25" i="16" s="1"/>
  <c r="Y26" i="16" s="1"/>
  <c r="Y20" i="17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D38" i="17"/>
  <c r="F37" i="17" a="1"/>
  <c r="F37" i="17" s="1"/>
  <c r="E37" i="17"/>
  <c r="Y16" i="15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W37" i="18"/>
  <c r="F37" i="18" a="1"/>
  <c r="F37" i="18" s="1"/>
  <c r="E37" i="18"/>
  <c r="D38" i="18"/>
  <c r="E38" i="16"/>
  <c r="W38" i="16"/>
  <c r="D49" i="16"/>
  <c r="F38" i="16" a="1"/>
  <c r="F38" i="16" s="1"/>
  <c r="D39" i="16"/>
  <c r="F39" i="15" a="1"/>
  <c r="F39" i="15" s="1"/>
  <c r="E39" i="15"/>
  <c r="D40" i="15"/>
  <c r="E49" i="15"/>
  <c r="D50" i="15"/>
  <c r="F49" i="15" a="1"/>
  <c r="F49" i="15" s="1"/>
  <c r="F38" i="14" a="1"/>
  <c r="F38" i="14" s="1"/>
  <c r="D49" i="14"/>
  <c r="E38" i="14"/>
  <c r="W38" i="14"/>
  <c r="D39" i="14"/>
  <c r="D39" i="13"/>
  <c r="F38" i="13" a="1"/>
  <c r="F38" i="13" s="1"/>
  <c r="E38" i="13"/>
  <c r="D49" i="13"/>
  <c r="Y27" i="14" l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4" i="13"/>
  <c r="Y35" i="13" s="1"/>
  <c r="Y36" i="13" s="1"/>
  <c r="Y37" i="13" s="1"/>
  <c r="Y38" i="13" s="1"/>
  <c r="Y39" i="15"/>
  <c r="Y31" i="17"/>
  <c r="Y32" i="17" s="1"/>
  <c r="Y33" i="17" s="1"/>
  <c r="Y34" i="17" s="1"/>
  <c r="Y35" i="17" s="1"/>
  <c r="Y36" i="17" s="1"/>
  <c r="D49" i="17"/>
  <c r="D39" i="17"/>
  <c r="E38" i="17"/>
  <c r="F38" i="17" a="1"/>
  <c r="F38" i="17" s="1"/>
  <c r="Y26" i="18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W38" i="18"/>
  <c r="F38" i="18" a="1"/>
  <c r="F38" i="18" s="1"/>
  <c r="D39" i="18"/>
  <c r="D49" i="18"/>
  <c r="E38" i="18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D40" i="16"/>
  <c r="F39" i="16" a="1"/>
  <c r="F39" i="16" s="1"/>
  <c r="W39" i="16"/>
  <c r="E39" i="16"/>
  <c r="W49" i="16"/>
  <c r="F49" i="16" a="1"/>
  <c r="F49" i="16" s="1"/>
  <c r="E49" i="16"/>
  <c r="D50" i="16"/>
  <c r="D41" i="15"/>
  <c r="F40" i="15" a="1"/>
  <c r="F40" i="15" s="1"/>
  <c r="E40" i="15"/>
  <c r="D61" i="15"/>
  <c r="F50" i="15" a="1"/>
  <c r="F50" i="15" s="1"/>
  <c r="E50" i="15"/>
  <c r="D51" i="15"/>
  <c r="F39" i="14" a="1"/>
  <c r="F39" i="14" s="1"/>
  <c r="D40" i="14"/>
  <c r="W39" i="14"/>
  <c r="E39" i="14"/>
  <c r="W49" i="14"/>
  <c r="E49" i="14"/>
  <c r="D50" i="14"/>
  <c r="F49" i="14" a="1"/>
  <c r="F49" i="14" s="1"/>
  <c r="D50" i="13"/>
  <c r="E49" i="13"/>
  <c r="F49" i="13" a="1"/>
  <c r="F49" i="13" s="1"/>
  <c r="E39" i="13"/>
  <c r="F39" i="13" a="1"/>
  <c r="F39" i="13" s="1"/>
  <c r="D40" i="13"/>
  <c r="Y38" i="14" l="1"/>
  <c r="Y39" i="14" s="1"/>
  <c r="Y39" i="13"/>
  <c r="Y40" i="15"/>
  <c r="Y37" i="17"/>
  <c r="Y38" i="17" s="1"/>
  <c r="F49" i="17" a="1"/>
  <c r="F49" i="17" s="1"/>
  <c r="E49" i="17"/>
  <c r="D50" i="17"/>
  <c r="D40" i="17"/>
  <c r="E39" i="17"/>
  <c r="F39" i="17" a="1"/>
  <c r="F39" i="17" s="1"/>
  <c r="Y38" i="18"/>
  <c r="W49" i="18"/>
  <c r="F49" i="18" a="1"/>
  <c r="F49" i="18" s="1"/>
  <c r="E49" i="18"/>
  <c r="D50" i="18"/>
  <c r="D40" i="18"/>
  <c r="W39" i="18"/>
  <c r="F39" i="18" a="1"/>
  <c r="F39" i="18" s="1"/>
  <c r="E39" i="18"/>
  <c r="D41" i="16"/>
  <c r="W40" i="16"/>
  <c r="E40" i="16"/>
  <c r="F40" i="16" a="1"/>
  <c r="F40" i="16" s="1"/>
  <c r="D61" i="16"/>
  <c r="W50" i="16"/>
  <c r="E50" i="16"/>
  <c r="F50" i="16" a="1"/>
  <c r="F50" i="16" s="1"/>
  <c r="D51" i="16"/>
  <c r="E61" i="15"/>
  <c r="F61" i="15" a="1"/>
  <c r="F61" i="15" s="1"/>
  <c r="D62" i="15"/>
  <c r="D52" i="15"/>
  <c r="E51" i="15"/>
  <c r="F51" i="15" a="1"/>
  <c r="F51" i="15" s="1"/>
  <c r="E41" i="15"/>
  <c r="F41" i="15" a="1"/>
  <c r="F41" i="15" s="1"/>
  <c r="D42" i="15"/>
  <c r="D41" i="14"/>
  <c r="F40" i="14" a="1"/>
  <c r="F40" i="14" s="1"/>
  <c r="E40" i="14"/>
  <c r="W40" i="14"/>
  <c r="W50" i="14"/>
  <c r="F50" i="14" a="1"/>
  <c r="F50" i="14" s="1"/>
  <c r="D61" i="14"/>
  <c r="E50" i="14"/>
  <c r="D51" i="14"/>
  <c r="F40" i="13" a="1"/>
  <c r="F40" i="13" s="1"/>
  <c r="E40" i="13"/>
  <c r="D41" i="13"/>
  <c r="D61" i="13"/>
  <c r="F50" i="13" a="1"/>
  <c r="F50" i="13" s="1"/>
  <c r="E50" i="13"/>
  <c r="D51" i="13"/>
  <c r="Y40" i="13" l="1"/>
  <c r="Y40" i="14"/>
  <c r="Y39" i="17"/>
  <c r="F40" i="17" a="1"/>
  <c r="F40" i="17" s="1"/>
  <c r="D41" i="17"/>
  <c r="E40" i="17"/>
  <c r="E50" i="17"/>
  <c r="D61" i="17"/>
  <c r="F50" i="17" a="1"/>
  <c r="F50" i="17" s="1"/>
  <c r="D51" i="17"/>
  <c r="Y39" i="18"/>
  <c r="Y41" i="15"/>
  <c r="D41" i="18"/>
  <c r="W40" i="18"/>
  <c r="E40" i="18"/>
  <c r="F40" i="18" a="1"/>
  <c r="F40" i="18" s="1"/>
  <c r="W50" i="18"/>
  <c r="F50" i="18" a="1"/>
  <c r="F50" i="18" s="1"/>
  <c r="D51" i="18"/>
  <c r="D61" i="18"/>
  <c r="E50" i="18"/>
  <c r="D52" i="16"/>
  <c r="F51" i="16" a="1"/>
  <c r="F51" i="16" s="1"/>
  <c r="W51" i="16"/>
  <c r="E51" i="16"/>
  <c r="F61" i="16" a="1"/>
  <c r="F61" i="16" s="1"/>
  <c r="E61" i="16"/>
  <c r="D62" i="16"/>
  <c r="W61" i="16"/>
  <c r="Y39" i="16"/>
  <c r="E41" i="16"/>
  <c r="D42" i="16"/>
  <c r="W41" i="16"/>
  <c r="F41" i="16" a="1"/>
  <c r="F41" i="16" s="1"/>
  <c r="D53" i="15"/>
  <c r="F52" i="15" a="1"/>
  <c r="F52" i="15" s="1"/>
  <c r="E52" i="15"/>
  <c r="E62" i="15"/>
  <c r="D73" i="15"/>
  <c r="F62" i="15" a="1"/>
  <c r="F62" i="15" s="1"/>
  <c r="D63" i="15"/>
  <c r="F42" i="15" a="1"/>
  <c r="F42" i="15" s="1"/>
  <c r="E42" i="15"/>
  <c r="D43" i="15"/>
  <c r="W61" i="14"/>
  <c r="F61" i="14" a="1"/>
  <c r="F61" i="14" s="1"/>
  <c r="E61" i="14"/>
  <c r="D62" i="14"/>
  <c r="D42" i="14"/>
  <c r="W41" i="14"/>
  <c r="F41" i="14" a="1"/>
  <c r="F41" i="14" s="1"/>
  <c r="E41" i="14"/>
  <c r="F51" i="14" a="1"/>
  <c r="F51" i="14" s="1"/>
  <c r="E51" i="14"/>
  <c r="W51" i="14"/>
  <c r="D52" i="14"/>
  <c r="F61" i="13" a="1"/>
  <c r="F61" i="13" s="1"/>
  <c r="E61" i="13"/>
  <c r="D62" i="13"/>
  <c r="E41" i="13"/>
  <c r="F41" i="13" a="1"/>
  <c r="F41" i="13" s="1"/>
  <c r="D42" i="13"/>
  <c r="E51" i="13"/>
  <c r="D52" i="13"/>
  <c r="F51" i="13" a="1"/>
  <c r="F51" i="13" s="1"/>
  <c r="Y41" i="13" l="1"/>
  <c r="Y41" i="14"/>
  <c r="Y42" i="15"/>
  <c r="Y40" i="16"/>
  <c r="Y41" i="16" s="1"/>
  <c r="E51" i="17"/>
  <c r="F51" i="17" a="1"/>
  <c r="F51" i="17" s="1"/>
  <c r="D52" i="17"/>
  <c r="D62" i="17"/>
  <c r="E61" i="17"/>
  <c r="F61" i="17" a="1"/>
  <c r="F61" i="17" s="1"/>
  <c r="D42" i="17"/>
  <c r="F41" i="17" a="1"/>
  <c r="F41" i="17" s="1"/>
  <c r="E41" i="17"/>
  <c r="Y40" i="17"/>
  <c r="Y40" i="18"/>
  <c r="W61" i="18"/>
  <c r="F61" i="18" a="1"/>
  <c r="F61" i="18" s="1"/>
  <c r="E61" i="18"/>
  <c r="D62" i="18"/>
  <c r="E41" i="18"/>
  <c r="D42" i="18"/>
  <c r="W41" i="18"/>
  <c r="F41" i="18" a="1"/>
  <c r="F41" i="18" s="1"/>
  <c r="D52" i="18"/>
  <c r="E51" i="18"/>
  <c r="W51" i="18"/>
  <c r="F51" i="18" a="1"/>
  <c r="F51" i="18" s="1"/>
  <c r="D63" i="16"/>
  <c r="W62" i="16"/>
  <c r="F62" i="16" a="1"/>
  <c r="F62" i="16" s="1"/>
  <c r="D73" i="16"/>
  <c r="E62" i="16"/>
  <c r="D53" i="16"/>
  <c r="W52" i="16"/>
  <c r="E52" i="16"/>
  <c r="F52" i="16" a="1"/>
  <c r="F52" i="16" s="1"/>
  <c r="F42" i="16" a="1"/>
  <c r="F42" i="16" s="1"/>
  <c r="E42" i="16"/>
  <c r="D43" i="16"/>
  <c r="W42" i="16"/>
  <c r="F53" i="15" a="1"/>
  <c r="F53" i="15" s="1"/>
  <c r="E53" i="15"/>
  <c r="D54" i="15"/>
  <c r="D64" i="15"/>
  <c r="E63" i="15"/>
  <c r="F63" i="15" a="1"/>
  <c r="F63" i="15" s="1"/>
  <c r="E43" i="15"/>
  <c r="D44" i="15"/>
  <c r="F43" i="15" a="1"/>
  <c r="F43" i="15" s="1"/>
  <c r="E73" i="15"/>
  <c r="D74" i="15"/>
  <c r="F73" i="15" a="1"/>
  <c r="F73" i="15" s="1"/>
  <c r="W62" i="14"/>
  <c r="F62" i="14" a="1"/>
  <c r="F62" i="14" s="1"/>
  <c r="D73" i="14"/>
  <c r="E62" i="14"/>
  <c r="D63" i="14"/>
  <c r="E42" i="14"/>
  <c r="D43" i="14"/>
  <c r="W42" i="14"/>
  <c r="F42" i="14" a="1"/>
  <c r="F42" i="14" s="1"/>
  <c r="F52" i="14" a="1"/>
  <c r="F52" i="14" s="1"/>
  <c r="E52" i="14"/>
  <c r="D53" i="14"/>
  <c r="W52" i="14"/>
  <c r="E52" i="13"/>
  <c r="F52" i="13" a="1"/>
  <c r="F52" i="13" s="1"/>
  <c r="D53" i="13"/>
  <c r="E42" i="13"/>
  <c r="F42" i="13" a="1"/>
  <c r="F42" i="13" s="1"/>
  <c r="D43" i="13"/>
  <c r="D63" i="13"/>
  <c r="F62" i="13" a="1"/>
  <c r="F62" i="13" s="1"/>
  <c r="E62" i="13"/>
  <c r="D73" i="13"/>
  <c r="Y42" i="13" l="1"/>
  <c r="Y42" i="14"/>
  <c r="Y43" i="15"/>
  <c r="Y42" i="16"/>
  <c r="Y41" i="17"/>
  <c r="F52" i="17" a="1"/>
  <c r="F52" i="17" s="1"/>
  <c r="D53" i="17"/>
  <c r="E52" i="17"/>
  <c r="F62" i="17" a="1"/>
  <c r="F62" i="17" s="1"/>
  <c r="E62" i="17"/>
  <c r="D63" i="17"/>
  <c r="D73" i="17"/>
  <c r="F42" i="17" a="1"/>
  <c r="F42" i="17" s="1"/>
  <c r="E42" i="17"/>
  <c r="D43" i="17"/>
  <c r="Y41" i="18"/>
  <c r="F42" i="18" a="1"/>
  <c r="F42" i="18" s="1"/>
  <c r="E42" i="18"/>
  <c r="D43" i="18"/>
  <c r="W42" i="18"/>
  <c r="D53" i="18"/>
  <c r="W52" i="18"/>
  <c r="E52" i="18"/>
  <c r="F52" i="18" a="1"/>
  <c r="F52" i="18" s="1"/>
  <c r="W62" i="18"/>
  <c r="F62" i="18" a="1"/>
  <c r="F62" i="18" s="1"/>
  <c r="D63" i="18"/>
  <c r="D73" i="18"/>
  <c r="E62" i="18"/>
  <c r="F73" i="16" a="1"/>
  <c r="F73" i="16" s="1"/>
  <c r="E73" i="16"/>
  <c r="D74" i="16"/>
  <c r="W73" i="16"/>
  <c r="F43" i="16" a="1"/>
  <c r="F43" i="16" s="1"/>
  <c r="E43" i="16"/>
  <c r="D44" i="16"/>
  <c r="W43" i="16"/>
  <c r="E53" i="16"/>
  <c r="D54" i="16"/>
  <c r="W53" i="16"/>
  <c r="F53" i="16" a="1"/>
  <c r="F53" i="16" s="1"/>
  <c r="D64" i="16"/>
  <c r="W63" i="16"/>
  <c r="F63" i="16" a="1"/>
  <c r="F63" i="16" s="1"/>
  <c r="E63" i="16"/>
  <c r="E44" i="15"/>
  <c r="D45" i="15"/>
  <c r="F44" i="15" a="1"/>
  <c r="F44" i="15" s="1"/>
  <c r="E74" i="15"/>
  <c r="D85" i="15"/>
  <c r="F74" i="15" a="1"/>
  <c r="F74" i="15" s="1"/>
  <c r="D75" i="15"/>
  <c r="D65" i="15"/>
  <c r="E64" i="15"/>
  <c r="F64" i="15" a="1"/>
  <c r="F64" i="15" s="1"/>
  <c r="D55" i="15"/>
  <c r="F54" i="15" a="1"/>
  <c r="F54" i="15" s="1"/>
  <c r="E54" i="15"/>
  <c r="E43" i="14"/>
  <c r="W43" i="14"/>
  <c r="F43" i="14" a="1"/>
  <c r="F43" i="14" s="1"/>
  <c r="D44" i="14"/>
  <c r="W63" i="14"/>
  <c r="F63" i="14" a="1"/>
  <c r="F63" i="14" s="1"/>
  <c r="E63" i="14"/>
  <c r="D64" i="14"/>
  <c r="D54" i="14"/>
  <c r="W53" i="14"/>
  <c r="F53" i="14" a="1"/>
  <c r="F53" i="14" s="1"/>
  <c r="E53" i="14"/>
  <c r="W73" i="14"/>
  <c r="F73" i="14" a="1"/>
  <c r="F73" i="14" s="1"/>
  <c r="E73" i="14"/>
  <c r="D74" i="14"/>
  <c r="D74" i="13"/>
  <c r="F73" i="13" a="1"/>
  <c r="F73" i="13" s="1"/>
  <c r="E73" i="13"/>
  <c r="E63" i="13"/>
  <c r="F63" i="13" a="1"/>
  <c r="F63" i="13" s="1"/>
  <c r="D64" i="13"/>
  <c r="D44" i="13"/>
  <c r="F43" i="13" a="1"/>
  <c r="F43" i="13" s="1"/>
  <c r="E43" i="13"/>
  <c r="E53" i="13"/>
  <c r="D54" i="13"/>
  <c r="F53" i="13" a="1"/>
  <c r="F53" i="13" s="1"/>
  <c r="Y42" i="17" l="1"/>
  <c r="Y42" i="18"/>
  <c r="Y43" i="14"/>
  <c r="Y43" i="13"/>
  <c r="Y44" i="15"/>
  <c r="Y43" i="16"/>
  <c r="E73" i="17"/>
  <c r="F73" i="17" a="1"/>
  <c r="F73" i="17" s="1"/>
  <c r="D74" i="17"/>
  <c r="F43" i="17" a="1"/>
  <c r="F43" i="17" s="1"/>
  <c r="E43" i="17"/>
  <c r="D44" i="17"/>
  <c r="F63" i="17" a="1"/>
  <c r="F63" i="17" s="1"/>
  <c r="D64" i="17"/>
  <c r="E63" i="17"/>
  <c r="F53" i="17" a="1"/>
  <c r="F53" i="17" s="1"/>
  <c r="D54" i="17"/>
  <c r="E53" i="17"/>
  <c r="E53" i="18"/>
  <c r="D54" i="18"/>
  <c r="W53" i="18"/>
  <c r="F53" i="18" a="1"/>
  <c r="F53" i="18" s="1"/>
  <c r="F43" i="18" a="1"/>
  <c r="F43" i="18" s="1"/>
  <c r="E43" i="18"/>
  <c r="W43" i="18"/>
  <c r="D44" i="18"/>
  <c r="W73" i="18"/>
  <c r="F73" i="18" a="1"/>
  <c r="F73" i="18" s="1"/>
  <c r="E73" i="18"/>
  <c r="D74" i="18"/>
  <c r="D64" i="18"/>
  <c r="W63" i="18"/>
  <c r="F63" i="18" a="1"/>
  <c r="F63" i="18" s="1"/>
  <c r="E63" i="18"/>
  <c r="E64" i="16"/>
  <c r="D65" i="16"/>
  <c r="W64" i="16"/>
  <c r="F64" i="16" a="1"/>
  <c r="F64" i="16" s="1"/>
  <c r="D75" i="16"/>
  <c r="W74" i="16"/>
  <c r="F74" i="16" a="1"/>
  <c r="F74" i="16" s="1"/>
  <c r="D85" i="16"/>
  <c r="E74" i="16"/>
  <c r="F44" i="16" a="1"/>
  <c r="F44" i="16" s="1"/>
  <c r="W44" i="16"/>
  <c r="E44" i="16"/>
  <c r="D45" i="16"/>
  <c r="F54" i="16" a="1"/>
  <c r="F54" i="16" s="1"/>
  <c r="E54" i="16"/>
  <c r="D55" i="16"/>
  <c r="W54" i="16"/>
  <c r="E55" i="15"/>
  <c r="F55" i="15" a="1"/>
  <c r="F55" i="15" s="1"/>
  <c r="D56" i="15"/>
  <c r="D46" i="15"/>
  <c r="F45" i="15" a="1"/>
  <c r="F45" i="15" s="1"/>
  <c r="E45" i="15"/>
  <c r="D76" i="15"/>
  <c r="E75" i="15"/>
  <c r="F75" i="15" a="1"/>
  <c r="F75" i="15" s="1"/>
  <c r="E85" i="15"/>
  <c r="F85" i="15" a="1"/>
  <c r="F85" i="15" s="1"/>
  <c r="D86" i="15"/>
  <c r="F65" i="15" a="1"/>
  <c r="F65" i="15" s="1"/>
  <c r="E65" i="15"/>
  <c r="D66" i="15"/>
  <c r="W64" i="14"/>
  <c r="F64" i="14" a="1"/>
  <c r="F64" i="14" s="1"/>
  <c r="E64" i="14"/>
  <c r="D65" i="14"/>
  <c r="W74" i="14"/>
  <c r="F74" i="14" a="1"/>
  <c r="F74" i="14" s="1"/>
  <c r="D85" i="14"/>
  <c r="E74" i="14"/>
  <c r="D75" i="14"/>
  <c r="F44" i="14" a="1"/>
  <c r="F44" i="14" s="1"/>
  <c r="Y44" i="14" s="1"/>
  <c r="E44" i="14"/>
  <c r="W44" i="14"/>
  <c r="D45" i="14"/>
  <c r="D55" i="14"/>
  <c r="W54" i="14"/>
  <c r="E54" i="14"/>
  <c r="F54" i="14" a="1"/>
  <c r="F54" i="14" s="1"/>
  <c r="E44" i="13"/>
  <c r="D45" i="13"/>
  <c r="F44" i="13" a="1"/>
  <c r="F44" i="13" s="1"/>
  <c r="E64" i="13"/>
  <c r="F64" i="13" a="1"/>
  <c r="F64" i="13" s="1"/>
  <c r="D65" i="13"/>
  <c r="E54" i="13"/>
  <c r="D55" i="13"/>
  <c r="F54" i="13" a="1"/>
  <c r="F54" i="13" s="1"/>
  <c r="D75" i="13"/>
  <c r="F74" i="13" a="1"/>
  <c r="F74" i="13" s="1"/>
  <c r="E74" i="13"/>
  <c r="D85" i="13"/>
  <c r="Y44" i="13" l="1"/>
  <c r="Y45" i="15"/>
  <c r="Y44" i="16"/>
  <c r="D55" i="17"/>
  <c r="F54" i="17" a="1"/>
  <c r="F54" i="17" s="1"/>
  <c r="E54" i="17"/>
  <c r="E64" i="17"/>
  <c r="D65" i="17"/>
  <c r="F64" i="17" a="1"/>
  <c r="F64" i="17" s="1"/>
  <c r="E44" i="17"/>
  <c r="D45" i="17"/>
  <c r="F44" i="17" a="1"/>
  <c r="F44" i="17" s="1"/>
  <c r="Y43" i="17"/>
  <c r="E74" i="17"/>
  <c r="D85" i="17"/>
  <c r="F74" i="17" a="1"/>
  <c r="F74" i="17" s="1"/>
  <c r="D75" i="17"/>
  <c r="Y43" i="18"/>
  <c r="F44" i="18" a="1"/>
  <c r="F44" i="18" s="1"/>
  <c r="E44" i="18"/>
  <c r="D45" i="18"/>
  <c r="W44" i="18"/>
  <c r="D65" i="18"/>
  <c r="W64" i="18"/>
  <c r="E64" i="18"/>
  <c r="F64" i="18" a="1"/>
  <c r="F64" i="18" s="1"/>
  <c r="W74" i="18"/>
  <c r="F74" i="18" a="1"/>
  <c r="F74" i="18" s="1"/>
  <c r="D75" i="18"/>
  <c r="E74" i="18"/>
  <c r="D85" i="18"/>
  <c r="F54" i="18" a="1"/>
  <c r="F54" i="18" s="1"/>
  <c r="E54" i="18"/>
  <c r="D55" i="18"/>
  <c r="W54" i="18"/>
  <c r="D76" i="16"/>
  <c r="E75" i="16"/>
  <c r="W75" i="16"/>
  <c r="F75" i="16" a="1"/>
  <c r="F75" i="16" s="1"/>
  <c r="F45" i="16" a="1"/>
  <c r="F45" i="16" s="1"/>
  <c r="E45" i="16"/>
  <c r="D46" i="16"/>
  <c r="W45" i="16"/>
  <c r="F65" i="16" a="1"/>
  <c r="F65" i="16" s="1"/>
  <c r="E65" i="16"/>
  <c r="D66" i="16"/>
  <c r="W65" i="16"/>
  <c r="F55" i="16" a="1"/>
  <c r="F55" i="16" s="1"/>
  <c r="E55" i="16"/>
  <c r="D56" i="16"/>
  <c r="W55" i="16"/>
  <c r="D86" i="16"/>
  <c r="W85" i="16"/>
  <c r="F85" i="16" a="1"/>
  <c r="F85" i="16" s="1"/>
  <c r="E85" i="16"/>
  <c r="D47" i="15"/>
  <c r="F46" i="15" a="1"/>
  <c r="F46" i="15" s="1"/>
  <c r="E46" i="15"/>
  <c r="D77" i="15"/>
  <c r="F76" i="15" a="1"/>
  <c r="F76" i="15" s="1"/>
  <c r="E76" i="15"/>
  <c r="F66" i="15" a="1"/>
  <c r="F66" i="15" s="1"/>
  <c r="E66" i="15"/>
  <c r="D67" i="15"/>
  <c r="D57" i="15"/>
  <c r="F56" i="15" a="1"/>
  <c r="F56" i="15" s="1"/>
  <c r="E56" i="15"/>
  <c r="E86" i="15"/>
  <c r="D97" i="15"/>
  <c r="D87" i="15"/>
  <c r="F86" i="15" a="1"/>
  <c r="F86" i="15" s="1"/>
  <c r="W85" i="14"/>
  <c r="F85" i="14" a="1"/>
  <c r="F85" i="14" s="1"/>
  <c r="E85" i="14"/>
  <c r="D86" i="14"/>
  <c r="D66" i="14"/>
  <c r="W65" i="14"/>
  <c r="F65" i="14" a="1"/>
  <c r="F65" i="14" s="1"/>
  <c r="E65" i="14"/>
  <c r="E55" i="14"/>
  <c r="W55" i="14"/>
  <c r="F55" i="14" a="1"/>
  <c r="F55" i="14" s="1"/>
  <c r="D56" i="14"/>
  <c r="F45" i="14" a="1"/>
  <c r="F45" i="14" s="1"/>
  <c r="E45" i="14"/>
  <c r="D46" i="14"/>
  <c r="W45" i="14"/>
  <c r="W75" i="14"/>
  <c r="F75" i="14" a="1"/>
  <c r="F75" i="14" s="1"/>
  <c r="E75" i="14"/>
  <c r="D76" i="14"/>
  <c r="E65" i="13"/>
  <c r="D66" i="13"/>
  <c r="F65" i="13" a="1"/>
  <c r="F65" i="13" s="1"/>
  <c r="F85" i="13" a="1"/>
  <c r="F85" i="13" s="1"/>
  <c r="D86" i="13"/>
  <c r="E85" i="13"/>
  <c r="E45" i="13"/>
  <c r="D46" i="13"/>
  <c r="F45" i="13" a="1"/>
  <c r="F45" i="13" s="1"/>
  <c r="E75" i="13"/>
  <c r="D76" i="13"/>
  <c r="F75" i="13" a="1"/>
  <c r="F75" i="13" s="1"/>
  <c r="D56" i="13"/>
  <c r="F55" i="13" a="1"/>
  <c r="F55" i="13" s="1"/>
  <c r="E55" i="13"/>
  <c r="Y45" i="13" l="1"/>
  <c r="Y45" i="14"/>
  <c r="Y46" i="15"/>
  <c r="Y45" i="16"/>
  <c r="E45" i="17"/>
  <c r="F45" i="17" a="1"/>
  <c r="F45" i="17" s="1"/>
  <c r="D46" i="17"/>
  <c r="Y44" i="17"/>
  <c r="F65" i="17" a="1"/>
  <c r="F65" i="17" s="1"/>
  <c r="E65" i="17"/>
  <c r="D66" i="17"/>
  <c r="D76" i="17"/>
  <c r="F75" i="17" a="1"/>
  <c r="F75" i="17" s="1"/>
  <c r="E75" i="17"/>
  <c r="E85" i="17"/>
  <c r="D86" i="17"/>
  <c r="F85" i="17" a="1"/>
  <c r="F85" i="17" s="1"/>
  <c r="D56" i="17"/>
  <c r="E55" i="17"/>
  <c r="F55" i="17" a="1"/>
  <c r="F55" i="17" s="1"/>
  <c r="Y44" i="18"/>
  <c r="F55" i="18" a="1"/>
  <c r="F55" i="18" s="1"/>
  <c r="E55" i="18"/>
  <c r="W55" i="18"/>
  <c r="D56" i="18"/>
  <c r="E65" i="18"/>
  <c r="D66" i="18"/>
  <c r="W65" i="18"/>
  <c r="F65" i="18" a="1"/>
  <c r="F65" i="18" s="1"/>
  <c r="D76" i="18"/>
  <c r="W75" i="18"/>
  <c r="F75" i="18" a="1"/>
  <c r="F75" i="18" s="1"/>
  <c r="E75" i="18"/>
  <c r="W85" i="18"/>
  <c r="F85" i="18" a="1"/>
  <c r="F85" i="18" s="1"/>
  <c r="E85" i="18"/>
  <c r="D86" i="18"/>
  <c r="F45" i="18" a="1"/>
  <c r="F45" i="18" s="1"/>
  <c r="D46" i="18"/>
  <c r="W45" i="18"/>
  <c r="E45" i="18"/>
  <c r="F46" i="16" a="1"/>
  <c r="F46" i="16" s="1"/>
  <c r="E46" i="16"/>
  <c r="D47" i="16"/>
  <c r="W46" i="16"/>
  <c r="F56" i="16" a="1"/>
  <c r="F56" i="16" s="1"/>
  <c r="W56" i="16"/>
  <c r="E56" i="16"/>
  <c r="D57" i="16"/>
  <c r="F66" i="16" a="1"/>
  <c r="F66" i="16" s="1"/>
  <c r="E66" i="16"/>
  <c r="W66" i="16"/>
  <c r="D67" i="16"/>
  <c r="E76" i="16"/>
  <c r="D77" i="16"/>
  <c r="W76" i="16"/>
  <c r="F76" i="16" a="1"/>
  <c r="F76" i="16" s="1"/>
  <c r="D97" i="16"/>
  <c r="W86" i="16"/>
  <c r="F86" i="16" a="1"/>
  <c r="F86" i="16" s="1"/>
  <c r="E86" i="16"/>
  <c r="D87" i="16"/>
  <c r="F77" i="15" a="1"/>
  <c r="F77" i="15" s="1"/>
  <c r="E77" i="15"/>
  <c r="D78" i="15"/>
  <c r="E97" i="15"/>
  <c r="D98" i="15"/>
  <c r="F97" i="15" a="1"/>
  <c r="F97" i="15" s="1"/>
  <c r="D58" i="15"/>
  <c r="E57" i="15"/>
  <c r="F57" i="15" a="1"/>
  <c r="F57" i="15" s="1"/>
  <c r="F47" i="15" a="1"/>
  <c r="F47" i="15" s="1"/>
  <c r="E47" i="15"/>
  <c r="D48" i="15"/>
  <c r="E87" i="15"/>
  <c r="D88" i="15"/>
  <c r="F87" i="15" a="1"/>
  <c r="F87" i="15" s="1"/>
  <c r="E67" i="15"/>
  <c r="D68" i="15"/>
  <c r="F67" i="15" a="1"/>
  <c r="F67" i="15" s="1"/>
  <c r="D67" i="14"/>
  <c r="W66" i="14"/>
  <c r="E66" i="14"/>
  <c r="F66" i="14" a="1"/>
  <c r="F66" i="14" s="1"/>
  <c r="F86" i="14" a="1"/>
  <c r="F86" i="14" s="1"/>
  <c r="D87" i="14"/>
  <c r="E86" i="14"/>
  <c r="D97" i="14"/>
  <c r="W86" i="14"/>
  <c r="W46" i="14"/>
  <c r="D47" i="14"/>
  <c r="F46" i="14" a="1"/>
  <c r="F46" i="14" s="1"/>
  <c r="E46" i="14"/>
  <c r="F56" i="14" a="1"/>
  <c r="F56" i="14" s="1"/>
  <c r="E56" i="14"/>
  <c r="W56" i="14"/>
  <c r="D57" i="14"/>
  <c r="W76" i="14"/>
  <c r="F76" i="14" a="1"/>
  <c r="F76" i="14" s="1"/>
  <c r="E76" i="14"/>
  <c r="D77" i="14"/>
  <c r="F56" i="13" a="1"/>
  <c r="F56" i="13" s="1"/>
  <c r="D57" i="13"/>
  <c r="E56" i="13"/>
  <c r="F86" i="13" a="1"/>
  <c r="F86" i="13" s="1"/>
  <c r="E86" i="13"/>
  <c r="D87" i="13"/>
  <c r="D97" i="13"/>
  <c r="F76" i="13" a="1"/>
  <c r="F76" i="13" s="1"/>
  <c r="E76" i="13"/>
  <c r="D77" i="13"/>
  <c r="E66" i="13"/>
  <c r="F66" i="13" a="1"/>
  <c r="F66" i="13" s="1"/>
  <c r="D67" i="13"/>
  <c r="D47" i="13"/>
  <c r="F46" i="13" a="1"/>
  <c r="F46" i="13" s="1"/>
  <c r="E46" i="13"/>
  <c r="Y45" i="17" l="1"/>
  <c r="Y46" i="14"/>
  <c r="Y46" i="13"/>
  <c r="Y47" i="15"/>
  <c r="Y46" i="16"/>
  <c r="E76" i="17"/>
  <c r="D77" i="17"/>
  <c r="F76" i="17" a="1"/>
  <c r="F76" i="17" s="1"/>
  <c r="F66" i="17" a="1"/>
  <c r="F66" i="17" s="1"/>
  <c r="D67" i="17"/>
  <c r="E66" i="17"/>
  <c r="D57" i="17"/>
  <c r="E56" i="17"/>
  <c r="F56" i="17" a="1"/>
  <c r="F56" i="17" s="1"/>
  <c r="D47" i="17"/>
  <c r="E46" i="17"/>
  <c r="F46" i="17" a="1"/>
  <c r="F46" i="17" s="1"/>
  <c r="D97" i="17"/>
  <c r="F86" i="17" a="1"/>
  <c r="F86" i="17" s="1"/>
  <c r="E86" i="17"/>
  <c r="D87" i="17"/>
  <c r="Y45" i="18"/>
  <c r="W86" i="18"/>
  <c r="D97" i="18"/>
  <c r="F86" i="18" a="1"/>
  <c r="F86" i="18" s="1"/>
  <c r="D87" i="18"/>
  <c r="E86" i="18"/>
  <c r="F66" i="18" a="1"/>
  <c r="F66" i="18" s="1"/>
  <c r="E66" i="18"/>
  <c r="D67" i="18"/>
  <c r="W66" i="18"/>
  <c r="E46" i="18"/>
  <c r="D47" i="18"/>
  <c r="W46" i="18"/>
  <c r="F46" i="18" a="1"/>
  <c r="F46" i="18" s="1"/>
  <c r="F56" i="18" a="1"/>
  <c r="F56" i="18" s="1"/>
  <c r="E56" i="18"/>
  <c r="D57" i="18"/>
  <c r="W56" i="18"/>
  <c r="D77" i="18"/>
  <c r="W76" i="18"/>
  <c r="E76" i="18"/>
  <c r="F76" i="18" a="1"/>
  <c r="F76" i="18" s="1"/>
  <c r="F77" i="16" a="1"/>
  <c r="F77" i="16" s="1"/>
  <c r="E77" i="16"/>
  <c r="W77" i="16"/>
  <c r="D78" i="16"/>
  <c r="W87" i="16"/>
  <c r="D88" i="16"/>
  <c r="F87" i="16" a="1"/>
  <c r="F87" i="16" s="1"/>
  <c r="E87" i="16"/>
  <c r="W67" i="16"/>
  <c r="F67" i="16" a="1"/>
  <c r="F67" i="16" s="1"/>
  <c r="E67" i="16"/>
  <c r="D68" i="16"/>
  <c r="W47" i="16"/>
  <c r="F47" i="16" a="1"/>
  <c r="F47" i="16" s="1"/>
  <c r="E47" i="16"/>
  <c r="D48" i="16"/>
  <c r="W97" i="16"/>
  <c r="D98" i="16"/>
  <c r="E97" i="16"/>
  <c r="F97" i="16" a="1"/>
  <c r="F97" i="16" s="1"/>
  <c r="W57" i="16"/>
  <c r="F57" i="16" a="1"/>
  <c r="F57" i="16" s="1"/>
  <c r="E57" i="16"/>
  <c r="D58" i="16"/>
  <c r="E88" i="15"/>
  <c r="D89" i="15"/>
  <c r="F88" i="15" a="1"/>
  <c r="F88" i="15" s="1"/>
  <c r="D109" i="15"/>
  <c r="E98" i="15"/>
  <c r="D99" i="15"/>
  <c r="F98" i="15" a="1"/>
  <c r="F98" i="15" s="1"/>
  <c r="F48" i="15" a="1"/>
  <c r="F48" i="15" s="1"/>
  <c r="E48" i="15"/>
  <c r="F78" i="15" a="1"/>
  <c r="F78" i="15" s="1"/>
  <c r="E78" i="15"/>
  <c r="D79" i="15"/>
  <c r="E68" i="15"/>
  <c r="D69" i="15"/>
  <c r="F68" i="15" a="1"/>
  <c r="F68" i="15" s="1"/>
  <c r="D59" i="15"/>
  <c r="E58" i="15"/>
  <c r="F58" i="15" a="1"/>
  <c r="F58" i="15" s="1"/>
  <c r="F87" i="14" a="1"/>
  <c r="F87" i="14" s="1"/>
  <c r="D88" i="14"/>
  <c r="E87" i="14"/>
  <c r="W87" i="14"/>
  <c r="E67" i="14"/>
  <c r="D68" i="14"/>
  <c r="W67" i="14"/>
  <c r="F67" i="14" a="1"/>
  <c r="F67" i="14" s="1"/>
  <c r="D78" i="14"/>
  <c r="W77" i="14"/>
  <c r="F77" i="14" a="1"/>
  <c r="F77" i="14" s="1"/>
  <c r="E77" i="14"/>
  <c r="D48" i="14"/>
  <c r="E47" i="14"/>
  <c r="W47" i="14"/>
  <c r="F47" i="14" a="1"/>
  <c r="F47" i="14" s="1"/>
  <c r="F57" i="14" a="1"/>
  <c r="F57" i="14" s="1"/>
  <c r="D58" i="14"/>
  <c r="W57" i="14"/>
  <c r="E57" i="14"/>
  <c r="W97" i="14"/>
  <c r="F97" i="14" a="1"/>
  <c r="F97" i="14" s="1"/>
  <c r="D98" i="14"/>
  <c r="E97" i="14"/>
  <c r="F87" i="13" a="1"/>
  <c r="F87" i="13" s="1"/>
  <c r="E87" i="13"/>
  <c r="D88" i="13"/>
  <c r="E47" i="13"/>
  <c r="F47" i="13" a="1"/>
  <c r="F47" i="13" s="1"/>
  <c r="D48" i="13"/>
  <c r="D68" i="13"/>
  <c r="F67" i="13" a="1"/>
  <c r="F67" i="13" s="1"/>
  <c r="E67" i="13"/>
  <c r="E57" i="13"/>
  <c r="F57" i="13" a="1"/>
  <c r="F57" i="13" s="1"/>
  <c r="D58" i="13"/>
  <c r="D78" i="13"/>
  <c r="F77" i="13" a="1"/>
  <c r="F77" i="13" s="1"/>
  <c r="E77" i="13"/>
  <c r="E97" i="13"/>
  <c r="F97" i="13" a="1"/>
  <c r="F97" i="13" s="1"/>
  <c r="D98" i="13"/>
  <c r="Y47" i="16" l="1"/>
  <c r="Y47" i="13"/>
  <c r="Y47" i="14"/>
  <c r="Y48" i="15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D58" i="17"/>
  <c r="F57" i="17" a="1"/>
  <c r="F57" i="17" s="1"/>
  <c r="E57" i="17"/>
  <c r="F87" i="17" a="1"/>
  <c r="F87" i="17" s="1"/>
  <c r="D88" i="17"/>
  <c r="E87" i="17"/>
  <c r="E67" i="17"/>
  <c r="D68" i="17"/>
  <c r="F67" i="17" a="1"/>
  <c r="F67" i="17" s="1"/>
  <c r="D98" i="17"/>
  <c r="F97" i="17" a="1"/>
  <c r="F97" i="17" s="1"/>
  <c r="E97" i="17"/>
  <c r="D78" i="17"/>
  <c r="F77" i="17" a="1"/>
  <c r="F77" i="17" s="1"/>
  <c r="E77" i="17"/>
  <c r="Y46" i="17"/>
  <c r="E47" i="17"/>
  <c r="D48" i="17"/>
  <c r="F47" i="17" a="1"/>
  <c r="F47" i="17" s="1"/>
  <c r="Y46" i="18"/>
  <c r="F57" i="18" a="1"/>
  <c r="F57" i="18" s="1"/>
  <c r="D58" i="18"/>
  <c r="W57" i="18"/>
  <c r="E57" i="18"/>
  <c r="W87" i="18"/>
  <c r="F87" i="18" a="1"/>
  <c r="F87" i="18" s="1"/>
  <c r="D88" i="18"/>
  <c r="E87" i="18"/>
  <c r="F97" i="18" a="1"/>
  <c r="F97" i="18" s="1"/>
  <c r="E97" i="18"/>
  <c r="D98" i="18"/>
  <c r="W97" i="18"/>
  <c r="W47" i="18"/>
  <c r="F47" i="18" a="1"/>
  <c r="F47" i="18" s="1"/>
  <c r="E47" i="18"/>
  <c r="D48" i="18"/>
  <c r="E77" i="18"/>
  <c r="D78" i="18"/>
  <c r="W77" i="18"/>
  <c r="F77" i="18" a="1"/>
  <c r="F77" i="18" s="1"/>
  <c r="F67" i="18" a="1"/>
  <c r="F67" i="18" s="1"/>
  <c r="E67" i="18"/>
  <c r="W67" i="18"/>
  <c r="D68" i="18"/>
  <c r="W88" i="16"/>
  <c r="F88" i="16" a="1"/>
  <c r="F88" i="16" s="1"/>
  <c r="E88" i="16"/>
  <c r="D89" i="16"/>
  <c r="W58" i="16"/>
  <c r="D59" i="16"/>
  <c r="F58" i="16" a="1"/>
  <c r="F58" i="16" s="1"/>
  <c r="E58" i="16"/>
  <c r="F78" i="16" a="1"/>
  <c r="F78" i="16" s="1"/>
  <c r="E78" i="16"/>
  <c r="W78" i="16"/>
  <c r="D79" i="16"/>
  <c r="W68" i="16"/>
  <c r="F68" i="16" a="1"/>
  <c r="F68" i="16" s="1"/>
  <c r="E68" i="16"/>
  <c r="D69" i="16"/>
  <c r="D109" i="16"/>
  <c r="W98" i="16"/>
  <c r="F98" i="16" a="1"/>
  <c r="F98" i="16" s="1"/>
  <c r="D99" i="16"/>
  <c r="E98" i="16"/>
  <c r="W48" i="16"/>
  <c r="F48" i="16" a="1"/>
  <c r="F48" i="16" s="1"/>
  <c r="E48" i="16"/>
  <c r="F109" i="15" a="1"/>
  <c r="F109" i="15" s="1"/>
  <c r="E109" i="15"/>
  <c r="D110" i="15"/>
  <c r="D70" i="15"/>
  <c r="E69" i="15"/>
  <c r="F69" i="15" a="1"/>
  <c r="F69" i="15" s="1"/>
  <c r="E99" i="15"/>
  <c r="D100" i="15"/>
  <c r="F99" i="15" a="1"/>
  <c r="F99" i="15" s="1"/>
  <c r="E79" i="15"/>
  <c r="F79" i="15" a="1"/>
  <c r="F79" i="15" s="1"/>
  <c r="D80" i="15"/>
  <c r="E89" i="15"/>
  <c r="D90" i="15"/>
  <c r="F89" i="15" a="1"/>
  <c r="F89" i="15" s="1"/>
  <c r="F59" i="15" a="1"/>
  <c r="F59" i="15" s="1"/>
  <c r="E59" i="15"/>
  <c r="D60" i="15"/>
  <c r="F68" i="14" a="1"/>
  <c r="F68" i="14" s="1"/>
  <c r="E68" i="14"/>
  <c r="D69" i="14"/>
  <c r="W68" i="14"/>
  <c r="D59" i="14"/>
  <c r="W58" i="14"/>
  <c r="F58" i="14" a="1"/>
  <c r="F58" i="14" s="1"/>
  <c r="E58" i="14"/>
  <c r="F98" i="14" a="1"/>
  <c r="F98" i="14" s="1"/>
  <c r="D99" i="14"/>
  <c r="E98" i="14"/>
  <c r="D109" i="14"/>
  <c r="W98" i="14"/>
  <c r="W48" i="14"/>
  <c r="F48" i="14" a="1"/>
  <c r="F48" i="14" s="1"/>
  <c r="E48" i="14"/>
  <c r="F88" i="14" a="1"/>
  <c r="F88" i="14" s="1"/>
  <c r="D89" i="14"/>
  <c r="E88" i="14"/>
  <c r="W88" i="14"/>
  <c r="D79" i="14"/>
  <c r="W78" i="14"/>
  <c r="E78" i="14"/>
  <c r="F78" i="14" a="1"/>
  <c r="F78" i="14" s="1"/>
  <c r="E48" i="13"/>
  <c r="F48" i="13" a="1"/>
  <c r="F48" i="13" s="1"/>
  <c r="E78" i="13"/>
  <c r="D79" i="13"/>
  <c r="F78" i="13" a="1"/>
  <c r="F78" i="13" s="1"/>
  <c r="D109" i="13"/>
  <c r="E98" i="13"/>
  <c r="D99" i="13"/>
  <c r="F98" i="13" a="1"/>
  <c r="F98" i="13" s="1"/>
  <c r="E58" i="13"/>
  <c r="D59" i="13"/>
  <c r="F58" i="13" a="1"/>
  <c r="F58" i="13" s="1"/>
  <c r="F88" i="13" a="1"/>
  <c r="F88" i="13" s="1"/>
  <c r="E88" i="13"/>
  <c r="D89" i="13"/>
  <c r="F68" i="13" a="1"/>
  <c r="F68" i="13" s="1"/>
  <c r="E68" i="13"/>
  <c r="D69" i="13"/>
  <c r="Y47" i="18" l="1"/>
  <c r="Y47" i="17"/>
  <c r="Y48" i="13"/>
  <c r="Y49" i="13" s="1"/>
  <c r="Y50" i="13" s="1"/>
  <c r="Y51" i="13" s="1"/>
  <c r="Y52" i="13" s="1"/>
  <c r="Y53" i="13" s="1"/>
  <c r="Y54" i="13" s="1"/>
  <c r="Y55" i="13" s="1"/>
  <c r="Y56" i="13" s="1"/>
  <c r="Y57" i="13" s="1"/>
  <c r="Y48" i="14"/>
  <c r="Y49" i="14" s="1"/>
  <c r="Y50" i="14" s="1"/>
  <c r="Y51" i="14" s="1"/>
  <c r="Y52" i="14" s="1"/>
  <c r="Y53" i="14" s="1"/>
  <c r="Y54" i="14" s="1"/>
  <c r="Y55" i="14" s="1"/>
  <c r="Y56" i="14" s="1"/>
  <c r="Y57" i="14" s="1"/>
  <c r="Y48" i="16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D69" i="17"/>
  <c r="F68" i="17" a="1"/>
  <c r="F68" i="17" s="1"/>
  <c r="E68" i="17"/>
  <c r="E88" i="17"/>
  <c r="F88" i="17" a="1"/>
  <c r="F88" i="17" s="1"/>
  <c r="D89" i="17"/>
  <c r="F48" i="17" a="1"/>
  <c r="F48" i="17" s="1"/>
  <c r="Y48" i="17" s="1"/>
  <c r="Y49" i="17" s="1"/>
  <c r="Y50" i="17" s="1"/>
  <c r="Y51" i="17" s="1"/>
  <c r="Y52" i="17" s="1"/>
  <c r="Y53" i="17" s="1"/>
  <c r="Y54" i="17" s="1"/>
  <c r="Y55" i="17" s="1"/>
  <c r="Y56" i="17" s="1"/>
  <c r="E48" i="17"/>
  <c r="F78" i="17" a="1"/>
  <c r="F78" i="17" s="1"/>
  <c r="E78" i="17"/>
  <c r="D79" i="17"/>
  <c r="F98" i="17" a="1"/>
  <c r="F98" i="17" s="1"/>
  <c r="E98" i="17"/>
  <c r="D99" i="17"/>
  <c r="D109" i="17"/>
  <c r="D59" i="17"/>
  <c r="F58" i="17" a="1"/>
  <c r="F58" i="17" s="1"/>
  <c r="E58" i="17"/>
  <c r="Y59" i="15"/>
  <c r="F88" i="18" a="1"/>
  <c r="F88" i="18" s="1"/>
  <c r="D89" i="18"/>
  <c r="E88" i="18"/>
  <c r="W88" i="18"/>
  <c r="F68" i="18" a="1"/>
  <c r="F68" i="18" s="1"/>
  <c r="E68" i="18"/>
  <c r="D69" i="18"/>
  <c r="W68" i="18"/>
  <c r="W48" i="18"/>
  <c r="F48" i="18" a="1"/>
  <c r="F48" i="18" s="1"/>
  <c r="E48" i="18"/>
  <c r="E58" i="18"/>
  <c r="D59" i="18"/>
  <c r="W58" i="18"/>
  <c r="F58" i="18" a="1"/>
  <c r="F58" i="18" s="1"/>
  <c r="F98" i="18" a="1"/>
  <c r="F98" i="18" s="1"/>
  <c r="E98" i="18"/>
  <c r="D99" i="18"/>
  <c r="D109" i="18"/>
  <c r="W98" i="18"/>
  <c r="F78" i="18" a="1"/>
  <c r="F78" i="18" s="1"/>
  <c r="E78" i="18"/>
  <c r="D79" i="18"/>
  <c r="W78" i="18"/>
  <c r="D70" i="16"/>
  <c r="E69" i="16"/>
  <c r="W69" i="16"/>
  <c r="F69" i="16" a="1"/>
  <c r="F69" i="16" s="1"/>
  <c r="D60" i="16"/>
  <c r="W59" i="16"/>
  <c r="E59" i="16"/>
  <c r="F59" i="16" a="1"/>
  <c r="F59" i="16" s="1"/>
  <c r="F89" i="16" a="1"/>
  <c r="F89" i="16" s="1"/>
  <c r="D90" i="16"/>
  <c r="E89" i="16"/>
  <c r="W89" i="16"/>
  <c r="W99" i="16"/>
  <c r="D100" i="16"/>
  <c r="E99" i="16"/>
  <c r="F99" i="16" a="1"/>
  <c r="F99" i="16" s="1"/>
  <c r="F79" i="16" a="1"/>
  <c r="F79" i="16" s="1"/>
  <c r="D80" i="16"/>
  <c r="W79" i="16"/>
  <c r="E79" i="16"/>
  <c r="W109" i="16"/>
  <c r="D110" i="16"/>
  <c r="E109" i="16"/>
  <c r="F109" i="16" a="1"/>
  <c r="F109" i="16" s="1"/>
  <c r="D71" i="15"/>
  <c r="F70" i="15" a="1"/>
  <c r="F70" i="15" s="1"/>
  <c r="E70" i="15"/>
  <c r="E80" i="15"/>
  <c r="D81" i="15"/>
  <c r="F80" i="15" a="1"/>
  <c r="F80" i="15" s="1"/>
  <c r="F110" i="15" a="1"/>
  <c r="F110" i="15" s="1"/>
  <c r="D121" i="15"/>
  <c r="E110" i="15"/>
  <c r="D111" i="15"/>
  <c r="E60" i="15"/>
  <c r="F60" i="15" a="1"/>
  <c r="F60" i="15" s="1"/>
  <c r="E100" i="15"/>
  <c r="D101" i="15"/>
  <c r="F100" i="15" a="1"/>
  <c r="F100" i="15" s="1"/>
  <c r="E90" i="15"/>
  <c r="D91" i="15"/>
  <c r="F90" i="15" a="1"/>
  <c r="F90" i="15" s="1"/>
  <c r="F59" i="14" a="1"/>
  <c r="F59" i="14" s="1"/>
  <c r="E59" i="14"/>
  <c r="D60" i="14"/>
  <c r="W59" i="14"/>
  <c r="F69" i="14" a="1"/>
  <c r="F69" i="14" s="1"/>
  <c r="E69" i="14"/>
  <c r="D70" i="14"/>
  <c r="W69" i="14"/>
  <c r="E79" i="14"/>
  <c r="D80" i="14"/>
  <c r="W79" i="14"/>
  <c r="F79" i="14" a="1"/>
  <c r="F79" i="14" s="1"/>
  <c r="W109" i="14"/>
  <c r="F109" i="14" a="1"/>
  <c r="F109" i="14" s="1"/>
  <c r="D110" i="14"/>
  <c r="E109" i="14"/>
  <c r="F99" i="14" a="1"/>
  <c r="F99" i="14" s="1"/>
  <c r="D100" i="14"/>
  <c r="E99" i="14"/>
  <c r="W99" i="14"/>
  <c r="F89" i="14" a="1"/>
  <c r="F89" i="14" s="1"/>
  <c r="D90" i="14"/>
  <c r="E89" i="14"/>
  <c r="W89" i="14"/>
  <c r="F79" i="13" a="1"/>
  <c r="F79" i="13" s="1"/>
  <c r="E79" i="13"/>
  <c r="D80" i="13"/>
  <c r="E59" i="13"/>
  <c r="F59" i="13" a="1"/>
  <c r="F59" i="13" s="1"/>
  <c r="D60" i="13"/>
  <c r="F89" i="13" a="1"/>
  <c r="F89" i="13" s="1"/>
  <c r="E89" i="13"/>
  <c r="D90" i="13"/>
  <c r="E69" i="13"/>
  <c r="D70" i="13"/>
  <c r="F69" i="13" a="1"/>
  <c r="F69" i="13" s="1"/>
  <c r="E99" i="13"/>
  <c r="D100" i="13"/>
  <c r="F99" i="13" a="1"/>
  <c r="F99" i="13" s="1"/>
  <c r="D110" i="13"/>
  <c r="E109" i="13"/>
  <c r="F109" i="13" a="1"/>
  <c r="F109" i="13" s="1"/>
  <c r="Y57" i="17" l="1"/>
  <c r="Y58" i="17" s="1"/>
  <c r="Y59" i="16"/>
  <c r="Y58" i="14"/>
  <c r="Y59" i="14" s="1"/>
  <c r="Y58" i="13"/>
  <c r="Y59" i="13" s="1"/>
  <c r="Y60" i="15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E89" i="17"/>
  <c r="D90" i="17"/>
  <c r="F89" i="17" a="1"/>
  <c r="F89" i="17" s="1"/>
  <c r="E59" i="17"/>
  <c r="D60" i="17"/>
  <c r="F59" i="17" a="1"/>
  <c r="F59" i="17" s="1"/>
  <c r="E79" i="17"/>
  <c r="D80" i="17"/>
  <c r="F79" i="17" a="1"/>
  <c r="F79" i="17" s="1"/>
  <c r="D110" i="17"/>
  <c r="F109" i="17" a="1"/>
  <c r="F109" i="17" s="1"/>
  <c r="E109" i="17"/>
  <c r="D100" i="17"/>
  <c r="F99" i="17" a="1"/>
  <c r="F99" i="17" s="1"/>
  <c r="E99" i="17"/>
  <c r="D70" i="17"/>
  <c r="F69" i="17" a="1"/>
  <c r="F69" i="17" s="1"/>
  <c r="E69" i="17"/>
  <c r="Y48" i="18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F69" i="18" a="1"/>
  <c r="F69" i="18" s="1"/>
  <c r="D70" i="18"/>
  <c r="W69" i="18"/>
  <c r="E69" i="18"/>
  <c r="W59" i="18"/>
  <c r="F59" i="18" a="1"/>
  <c r="F59" i="18" s="1"/>
  <c r="E59" i="18"/>
  <c r="D60" i="18"/>
  <c r="F79" i="18" a="1"/>
  <c r="F79" i="18" s="1"/>
  <c r="E79" i="18"/>
  <c r="D80" i="18"/>
  <c r="W79" i="18"/>
  <c r="F89" i="18" a="1"/>
  <c r="F89" i="18" s="1"/>
  <c r="D90" i="18"/>
  <c r="E89" i="18"/>
  <c r="W89" i="18"/>
  <c r="F109" i="18" a="1"/>
  <c r="F109" i="18" s="1"/>
  <c r="E109" i="18"/>
  <c r="D110" i="18"/>
  <c r="W109" i="18"/>
  <c r="F99" i="18" a="1"/>
  <c r="F99" i="18" s="1"/>
  <c r="E99" i="18"/>
  <c r="D100" i="18"/>
  <c r="W99" i="18"/>
  <c r="W100" i="16"/>
  <c r="F100" i="16" a="1"/>
  <c r="F100" i="16" s="1"/>
  <c r="E100" i="16"/>
  <c r="D101" i="16"/>
  <c r="D121" i="16"/>
  <c r="W110" i="16"/>
  <c r="F110" i="16" a="1"/>
  <c r="F110" i="16" s="1"/>
  <c r="E110" i="16"/>
  <c r="D111" i="16"/>
  <c r="W70" i="16"/>
  <c r="F70" i="16" a="1"/>
  <c r="F70" i="16" s="1"/>
  <c r="E70" i="16"/>
  <c r="D71" i="16"/>
  <c r="F90" i="16" a="1"/>
  <c r="F90" i="16" s="1"/>
  <c r="D91" i="16"/>
  <c r="E90" i="16"/>
  <c r="W90" i="16"/>
  <c r="W60" i="16"/>
  <c r="F60" i="16" a="1"/>
  <c r="F60" i="16" s="1"/>
  <c r="E60" i="16"/>
  <c r="F80" i="16" a="1"/>
  <c r="F80" i="16" s="1"/>
  <c r="E80" i="16"/>
  <c r="D81" i="16"/>
  <c r="W80" i="16"/>
  <c r="F111" i="15" a="1"/>
  <c r="F111" i="15" s="1"/>
  <c r="D112" i="15"/>
  <c r="E111" i="15"/>
  <c r="F71" i="15" a="1"/>
  <c r="F71" i="15" s="1"/>
  <c r="E71" i="15"/>
  <c r="D72" i="15"/>
  <c r="E91" i="15"/>
  <c r="D92" i="15"/>
  <c r="F91" i="15" a="1"/>
  <c r="F91" i="15" s="1"/>
  <c r="F121" i="15" a="1"/>
  <c r="F121" i="15" s="1"/>
  <c r="E121" i="15"/>
  <c r="D122" i="15"/>
  <c r="F101" i="15" a="1"/>
  <c r="F101" i="15" s="1"/>
  <c r="E101" i="15"/>
  <c r="D102" i="15"/>
  <c r="D82" i="15"/>
  <c r="E81" i="15"/>
  <c r="F81" i="15" a="1"/>
  <c r="F81" i="15" s="1"/>
  <c r="F110" i="14" a="1"/>
  <c r="F110" i="14" s="1"/>
  <c r="D111" i="14"/>
  <c r="E110" i="14"/>
  <c r="W110" i="14"/>
  <c r="D121" i="14"/>
  <c r="F90" i="14" a="1"/>
  <c r="F90" i="14" s="1"/>
  <c r="D91" i="14"/>
  <c r="E90" i="14"/>
  <c r="W90" i="14"/>
  <c r="F60" i="14" a="1"/>
  <c r="F60" i="14" s="1"/>
  <c r="E60" i="14"/>
  <c r="W60" i="14"/>
  <c r="F80" i="14" a="1"/>
  <c r="F80" i="14" s="1"/>
  <c r="E80" i="14"/>
  <c r="D81" i="14"/>
  <c r="W80" i="14"/>
  <c r="F100" i="14" a="1"/>
  <c r="F100" i="14" s="1"/>
  <c r="D101" i="14"/>
  <c r="E100" i="14"/>
  <c r="W100" i="14"/>
  <c r="F70" i="14" a="1"/>
  <c r="F70" i="14" s="1"/>
  <c r="E70" i="14"/>
  <c r="D71" i="14"/>
  <c r="W70" i="14"/>
  <c r="E100" i="13"/>
  <c r="F100" i="13" a="1"/>
  <c r="F100" i="13" s="1"/>
  <c r="D101" i="13"/>
  <c r="E60" i="13"/>
  <c r="F60" i="13" a="1"/>
  <c r="F60" i="13" s="1"/>
  <c r="E80" i="13"/>
  <c r="D81" i="13"/>
  <c r="F80" i="13" a="1"/>
  <c r="F80" i="13" s="1"/>
  <c r="E70" i="13"/>
  <c r="F70" i="13" a="1"/>
  <c r="F70" i="13" s="1"/>
  <c r="D71" i="13"/>
  <c r="F90" i="13" a="1"/>
  <c r="F90" i="13" s="1"/>
  <c r="E90" i="13"/>
  <c r="D91" i="13"/>
  <c r="D121" i="13"/>
  <c r="D111" i="13"/>
  <c r="E110" i="13"/>
  <c r="F110" i="13" a="1"/>
  <c r="F110" i="13" s="1"/>
  <c r="Y60" i="16" l="1"/>
  <c r="Y61" i="16" s="1"/>
  <c r="Y62" i="16" s="1"/>
  <c r="Y63" i="16" s="1"/>
  <c r="Y64" i="16" s="1"/>
  <c r="Y65" i="16" s="1"/>
  <c r="Y66" i="16" s="1"/>
  <c r="Y67" i="16" s="1"/>
  <c r="Y68" i="16" s="1"/>
  <c r="Y69" i="16" s="1"/>
  <c r="Y60" i="13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60" i="14"/>
  <c r="Y61" i="14" s="1"/>
  <c r="Y62" i="14" s="1"/>
  <c r="Y63" i="14" s="1"/>
  <c r="Y64" i="14" s="1"/>
  <c r="Y65" i="14" s="1"/>
  <c r="Y66" i="14" s="1"/>
  <c r="Y67" i="14" s="1"/>
  <c r="Y68" i="14" s="1"/>
  <c r="Y69" i="14" s="1"/>
  <c r="Y70" i="16"/>
  <c r="Y59" i="17"/>
  <c r="D121" i="17"/>
  <c r="F110" i="17" a="1"/>
  <c r="F110" i="17" s="1"/>
  <c r="D111" i="17"/>
  <c r="E110" i="17"/>
  <c r="F70" i="17" a="1"/>
  <c r="F70" i="17" s="1"/>
  <c r="D71" i="17"/>
  <c r="E70" i="17"/>
  <c r="D81" i="17"/>
  <c r="E80" i="17"/>
  <c r="F80" i="17" a="1"/>
  <c r="F80" i="17" s="1"/>
  <c r="E60" i="17"/>
  <c r="F60" i="17" a="1"/>
  <c r="F60" i="17" s="1"/>
  <c r="D101" i="17"/>
  <c r="F100" i="17" a="1"/>
  <c r="F100" i="17" s="1"/>
  <c r="E100" i="17"/>
  <c r="D91" i="17"/>
  <c r="E90" i="17"/>
  <c r="F90" i="17" a="1"/>
  <c r="F90" i="17" s="1"/>
  <c r="Y59" i="18"/>
  <c r="Y71" i="15"/>
  <c r="F90" i="18" a="1"/>
  <c r="F90" i="18" s="1"/>
  <c r="E90" i="18"/>
  <c r="D91" i="18"/>
  <c r="W90" i="18"/>
  <c r="F100" i="18" a="1"/>
  <c r="F100" i="18" s="1"/>
  <c r="E100" i="18"/>
  <c r="D101" i="18"/>
  <c r="W100" i="18"/>
  <c r="E70" i="18"/>
  <c r="D71" i="18"/>
  <c r="W70" i="18"/>
  <c r="F70" i="18" a="1"/>
  <c r="F70" i="18" s="1"/>
  <c r="F80" i="18" a="1"/>
  <c r="F80" i="18" s="1"/>
  <c r="E80" i="18"/>
  <c r="D81" i="18"/>
  <c r="W80" i="18"/>
  <c r="D121" i="18"/>
  <c r="W110" i="18"/>
  <c r="F110" i="18" a="1"/>
  <c r="F110" i="18" s="1"/>
  <c r="E110" i="18"/>
  <c r="D111" i="18"/>
  <c r="W60" i="18"/>
  <c r="F60" i="18" a="1"/>
  <c r="F60" i="18" s="1"/>
  <c r="E60" i="18"/>
  <c r="W71" i="16"/>
  <c r="E71" i="16"/>
  <c r="F71" i="16" a="1"/>
  <c r="F71" i="16" s="1"/>
  <c r="D72" i="16"/>
  <c r="E81" i="16"/>
  <c r="D82" i="16"/>
  <c r="W81" i="16"/>
  <c r="F81" i="16" a="1"/>
  <c r="F81" i="16" s="1"/>
  <c r="W121" i="16"/>
  <c r="D122" i="16"/>
  <c r="E121" i="16"/>
  <c r="F121" i="16" a="1"/>
  <c r="F121" i="16" s="1"/>
  <c r="F101" i="16" a="1"/>
  <c r="F101" i="16" s="1"/>
  <c r="D102" i="16"/>
  <c r="E101" i="16"/>
  <c r="W101" i="16"/>
  <c r="W111" i="16"/>
  <c r="D112" i="16"/>
  <c r="E111" i="16"/>
  <c r="F111" i="16" a="1"/>
  <c r="F111" i="16" s="1"/>
  <c r="F91" i="16" a="1"/>
  <c r="F91" i="16" s="1"/>
  <c r="D92" i="16"/>
  <c r="E91" i="16"/>
  <c r="W91" i="16"/>
  <c r="F72" i="15" a="1"/>
  <c r="F72" i="15" s="1"/>
  <c r="E72" i="15"/>
  <c r="E92" i="15"/>
  <c r="D93" i="15"/>
  <c r="F92" i="15" a="1"/>
  <c r="F92" i="15" s="1"/>
  <c r="F122" i="15" a="1"/>
  <c r="F122" i="15" s="1"/>
  <c r="D133" i="15"/>
  <c r="E122" i="15"/>
  <c r="D123" i="15"/>
  <c r="E112" i="15"/>
  <c r="D113" i="15"/>
  <c r="F112" i="15" a="1"/>
  <c r="F112" i="15" s="1"/>
  <c r="D83" i="15"/>
  <c r="F82" i="15" a="1"/>
  <c r="F82" i="15" s="1"/>
  <c r="E82" i="15"/>
  <c r="F102" i="15" a="1"/>
  <c r="F102" i="15" s="1"/>
  <c r="E102" i="15"/>
  <c r="D103" i="15"/>
  <c r="F81" i="14" a="1"/>
  <c r="F81" i="14" s="1"/>
  <c r="E81" i="14"/>
  <c r="D82" i="14"/>
  <c r="W81" i="14"/>
  <c r="F71" i="14" a="1"/>
  <c r="F71" i="14" s="1"/>
  <c r="E71" i="14"/>
  <c r="D72" i="14"/>
  <c r="W71" i="14"/>
  <c r="W121" i="14"/>
  <c r="F121" i="14" a="1"/>
  <c r="F121" i="14" s="1"/>
  <c r="E121" i="14"/>
  <c r="D122" i="14"/>
  <c r="F91" i="14" a="1"/>
  <c r="F91" i="14" s="1"/>
  <c r="D92" i="14"/>
  <c r="E91" i="14"/>
  <c r="W91" i="14"/>
  <c r="F111" i="14" a="1"/>
  <c r="F111" i="14" s="1"/>
  <c r="D112" i="14"/>
  <c r="E111" i="14"/>
  <c r="W111" i="14"/>
  <c r="F101" i="14" a="1"/>
  <c r="F101" i="14" s="1"/>
  <c r="D102" i="14"/>
  <c r="E101" i="14"/>
  <c r="W101" i="14"/>
  <c r="F71" i="13" a="1"/>
  <c r="F71" i="13" s="1"/>
  <c r="E71" i="13"/>
  <c r="D72" i="13"/>
  <c r="F91" i="13" a="1"/>
  <c r="F91" i="13" s="1"/>
  <c r="E91" i="13"/>
  <c r="D92" i="13"/>
  <c r="E101" i="13"/>
  <c r="F101" i="13" a="1"/>
  <c r="F101" i="13" s="1"/>
  <c r="D102" i="13"/>
  <c r="D112" i="13"/>
  <c r="E111" i="13"/>
  <c r="F111" i="13" a="1"/>
  <c r="F111" i="13" s="1"/>
  <c r="D122" i="13"/>
  <c r="E121" i="13"/>
  <c r="F121" i="13" a="1"/>
  <c r="F121" i="13" s="1"/>
  <c r="F81" i="13" a="1"/>
  <c r="F81" i="13" s="1"/>
  <c r="E81" i="13"/>
  <c r="D82" i="13"/>
  <c r="Y70" i="14" l="1"/>
  <c r="Y71" i="14"/>
  <c r="Y72" i="15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71" i="16"/>
  <c r="D82" i="17"/>
  <c r="F81" i="17" a="1"/>
  <c r="F81" i="17" s="1"/>
  <c r="E81" i="17"/>
  <c r="D92" i="17"/>
  <c r="F91" i="17" a="1"/>
  <c r="F91" i="17" s="1"/>
  <c r="E91" i="17"/>
  <c r="F71" i="17" a="1"/>
  <c r="F71" i="17" s="1"/>
  <c r="E71" i="17"/>
  <c r="D72" i="17"/>
  <c r="D102" i="17"/>
  <c r="F101" i="17" a="1"/>
  <c r="F101" i="17" s="1"/>
  <c r="E101" i="17"/>
  <c r="D112" i="17"/>
  <c r="F111" i="17" a="1"/>
  <c r="F111" i="17" s="1"/>
  <c r="E111" i="17"/>
  <c r="F121" i="17" a="1"/>
  <c r="F121" i="17" s="1"/>
  <c r="D122" i="17"/>
  <c r="E121" i="17"/>
  <c r="Y60" i="17"/>
  <c r="Y61" i="17" s="1"/>
  <c r="Y62" i="17" s="1"/>
  <c r="Y63" i="17" s="1"/>
  <c r="Y64" i="17" s="1"/>
  <c r="Y65" i="17" s="1"/>
  <c r="Y66" i="17" s="1"/>
  <c r="Y67" i="17" s="1"/>
  <c r="Y68" i="17" s="1"/>
  <c r="Y69" i="17" s="1"/>
  <c r="Y60" i="18"/>
  <c r="Y61" i="18" s="1"/>
  <c r="Y62" i="18" s="1"/>
  <c r="Y63" i="18" s="1"/>
  <c r="Y64" i="18" s="1"/>
  <c r="Y65" i="18" s="1"/>
  <c r="Y66" i="18" s="1"/>
  <c r="Y67" i="18" s="1"/>
  <c r="Y68" i="18" s="1"/>
  <c r="Y69" i="18" s="1"/>
  <c r="Y71" i="13"/>
  <c r="F91" i="18" a="1"/>
  <c r="F91" i="18" s="1"/>
  <c r="D92" i="18"/>
  <c r="E91" i="18"/>
  <c r="W91" i="18"/>
  <c r="D112" i="18"/>
  <c r="W111" i="18"/>
  <c r="F111" i="18" a="1"/>
  <c r="F111" i="18" s="1"/>
  <c r="E111" i="18"/>
  <c r="W71" i="18"/>
  <c r="F71" i="18" a="1"/>
  <c r="F71" i="18" s="1"/>
  <c r="E71" i="18"/>
  <c r="D72" i="18"/>
  <c r="F81" i="18" a="1"/>
  <c r="F81" i="18" s="1"/>
  <c r="E81" i="18"/>
  <c r="D82" i="18"/>
  <c r="W81" i="18"/>
  <c r="F121" i="18" a="1"/>
  <c r="F121" i="18" s="1"/>
  <c r="D122" i="18"/>
  <c r="E121" i="18"/>
  <c r="W121" i="18"/>
  <c r="F101" i="18" a="1"/>
  <c r="F101" i="18" s="1"/>
  <c r="E101" i="18"/>
  <c r="D102" i="18"/>
  <c r="W101" i="18"/>
  <c r="F92" i="16" a="1"/>
  <c r="F92" i="16" s="1"/>
  <c r="D93" i="16"/>
  <c r="E92" i="16"/>
  <c r="W92" i="16"/>
  <c r="W72" i="16"/>
  <c r="F72" i="16" a="1"/>
  <c r="F72" i="16" s="1"/>
  <c r="E72" i="16"/>
  <c r="W112" i="16"/>
  <c r="F112" i="16" a="1"/>
  <c r="F112" i="16" s="1"/>
  <c r="E112" i="16"/>
  <c r="D113" i="16"/>
  <c r="W82" i="16"/>
  <c r="F82" i="16" a="1"/>
  <c r="F82" i="16" s="1"/>
  <c r="E82" i="16"/>
  <c r="D83" i="16"/>
  <c r="F102" i="16" a="1"/>
  <c r="F102" i="16" s="1"/>
  <c r="D103" i="16"/>
  <c r="E102" i="16"/>
  <c r="W102" i="16"/>
  <c r="D133" i="16"/>
  <c r="W122" i="16"/>
  <c r="F122" i="16" a="1"/>
  <c r="F122" i="16" s="1"/>
  <c r="D123" i="16"/>
  <c r="E122" i="16"/>
  <c r="D104" i="15"/>
  <c r="F103" i="15" a="1"/>
  <c r="F103" i="15" s="1"/>
  <c r="E103" i="15"/>
  <c r="E93" i="15"/>
  <c r="D94" i="15"/>
  <c r="F93" i="15" a="1"/>
  <c r="F93" i="15" s="1"/>
  <c r="F123" i="15" a="1"/>
  <c r="F123" i="15" s="1"/>
  <c r="D124" i="15"/>
  <c r="E123" i="15"/>
  <c r="F113" i="15" a="1"/>
  <c r="F113" i="15" s="1"/>
  <c r="E113" i="15"/>
  <c r="D114" i="15"/>
  <c r="F133" i="15" a="1"/>
  <c r="F133" i="15" s="1"/>
  <c r="E133" i="15"/>
  <c r="D134" i="15"/>
  <c r="F83" i="15" a="1"/>
  <c r="F83" i="15" s="1"/>
  <c r="E83" i="15"/>
  <c r="D84" i="15"/>
  <c r="F102" i="14" a="1"/>
  <c r="F102" i="14" s="1"/>
  <c r="D103" i="14"/>
  <c r="E102" i="14"/>
  <c r="W102" i="14"/>
  <c r="D133" i="14"/>
  <c r="W122" i="14"/>
  <c r="F122" i="14" a="1"/>
  <c r="F122" i="14" s="1"/>
  <c r="E122" i="14"/>
  <c r="D123" i="14"/>
  <c r="F82" i="14" a="1"/>
  <c r="F82" i="14" s="1"/>
  <c r="E82" i="14"/>
  <c r="D83" i="14"/>
  <c r="W82" i="14"/>
  <c r="F92" i="14" a="1"/>
  <c r="F92" i="14" s="1"/>
  <c r="D93" i="14"/>
  <c r="E92" i="14"/>
  <c r="W92" i="14"/>
  <c r="D113" i="14"/>
  <c r="F112" i="14" a="1"/>
  <c r="F112" i="14" s="1"/>
  <c r="E112" i="14"/>
  <c r="W112" i="14"/>
  <c r="F72" i="14" a="1"/>
  <c r="F72" i="14" s="1"/>
  <c r="E72" i="14"/>
  <c r="W72" i="14"/>
  <c r="E72" i="13"/>
  <c r="F72" i="13" a="1"/>
  <c r="F72" i="13" s="1"/>
  <c r="D133" i="13"/>
  <c r="D123" i="13"/>
  <c r="E122" i="13"/>
  <c r="F122" i="13" a="1"/>
  <c r="F122" i="13" s="1"/>
  <c r="D113" i="13"/>
  <c r="E112" i="13"/>
  <c r="F112" i="13" a="1"/>
  <c r="F112" i="13" s="1"/>
  <c r="F82" i="13" a="1"/>
  <c r="F82" i="13" s="1"/>
  <c r="E82" i="13"/>
  <c r="D83" i="13"/>
  <c r="E102" i="13"/>
  <c r="F102" i="13" a="1"/>
  <c r="F102" i="13" s="1"/>
  <c r="D103" i="13"/>
  <c r="E92" i="13"/>
  <c r="F92" i="13" a="1"/>
  <c r="F92" i="13" s="1"/>
  <c r="D93" i="13"/>
  <c r="Y72" i="16" l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72" i="13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72" i="14"/>
  <c r="Y73" i="14" s="1"/>
  <c r="Y74" i="14" s="1"/>
  <c r="Y75" i="14" s="1"/>
  <c r="Y76" i="14" s="1"/>
  <c r="Y77" i="14" s="1"/>
  <c r="Y78" i="14" s="1"/>
  <c r="Y79" i="14" s="1"/>
  <c r="Y80" i="14" s="1"/>
  <c r="Y81" i="14" s="1"/>
  <c r="Y83" i="15"/>
  <c r="Y70" i="17"/>
  <c r="E72" i="17"/>
  <c r="F72" i="17" a="1"/>
  <c r="F72" i="17" s="1"/>
  <c r="D123" i="17"/>
  <c r="D133" i="17"/>
  <c r="F122" i="17" a="1"/>
  <c r="F122" i="17" s="1"/>
  <c r="E122" i="17"/>
  <c r="D93" i="17"/>
  <c r="E92" i="17"/>
  <c r="F92" i="17" a="1"/>
  <c r="F92" i="17" s="1"/>
  <c r="D113" i="17"/>
  <c r="E112" i="17"/>
  <c r="F112" i="17" a="1"/>
  <c r="F112" i="17" s="1"/>
  <c r="D83" i="17"/>
  <c r="E82" i="17"/>
  <c r="F82" i="17" a="1"/>
  <c r="F82" i="17" s="1"/>
  <c r="F102" i="17" a="1"/>
  <c r="F102" i="17" s="1"/>
  <c r="E102" i="17"/>
  <c r="D103" i="17"/>
  <c r="Y70" i="18"/>
  <c r="Y71" i="18" s="1"/>
  <c r="F82" i="18" a="1"/>
  <c r="F82" i="18" s="1"/>
  <c r="E82" i="18"/>
  <c r="D83" i="18"/>
  <c r="W82" i="18"/>
  <c r="D113" i="18"/>
  <c r="W112" i="18"/>
  <c r="E112" i="18"/>
  <c r="F112" i="18" a="1"/>
  <c r="F112" i="18" s="1"/>
  <c r="F102" i="18" a="1"/>
  <c r="F102" i="18" s="1"/>
  <c r="E102" i="18"/>
  <c r="D103" i="18"/>
  <c r="W102" i="18"/>
  <c r="W72" i="18"/>
  <c r="F72" i="18" a="1"/>
  <c r="F72" i="18" s="1"/>
  <c r="E72" i="18"/>
  <c r="D93" i="18"/>
  <c r="E92" i="18"/>
  <c r="W92" i="18"/>
  <c r="F92" i="18" a="1"/>
  <c r="F92" i="18" s="1"/>
  <c r="F122" i="18" a="1"/>
  <c r="F122" i="18" s="1"/>
  <c r="D123" i="18"/>
  <c r="E122" i="18"/>
  <c r="D133" i="18"/>
  <c r="W122" i="18"/>
  <c r="F93" i="16" a="1"/>
  <c r="F93" i="16" s="1"/>
  <c r="D94" i="16"/>
  <c r="E93" i="16"/>
  <c r="W93" i="16"/>
  <c r="W83" i="16"/>
  <c r="E83" i="16"/>
  <c r="D84" i="16"/>
  <c r="F83" i="16" a="1"/>
  <c r="F83" i="16" s="1"/>
  <c r="W123" i="16"/>
  <c r="D124" i="16"/>
  <c r="E123" i="16"/>
  <c r="F123" i="16" a="1"/>
  <c r="F123" i="16" s="1"/>
  <c r="F113" i="16" a="1"/>
  <c r="F113" i="16" s="1"/>
  <c r="D114" i="16"/>
  <c r="E113" i="16"/>
  <c r="W113" i="16"/>
  <c r="F133" i="16" a="1"/>
  <c r="F133" i="16" s="1"/>
  <c r="D134" i="16"/>
  <c r="W133" i="16"/>
  <c r="E133" i="16"/>
  <c r="F103" i="16" a="1"/>
  <c r="F103" i="16" s="1"/>
  <c r="D104" i="16"/>
  <c r="E103" i="16"/>
  <c r="W103" i="16"/>
  <c r="F114" i="15" a="1"/>
  <c r="F114" i="15" s="1"/>
  <c r="E114" i="15"/>
  <c r="D115" i="15"/>
  <c r="F84" i="15" a="1"/>
  <c r="F84" i="15" s="1"/>
  <c r="E84" i="15"/>
  <c r="D105" i="15"/>
  <c r="E104" i="15"/>
  <c r="F104" i="15" a="1"/>
  <c r="F104" i="15" s="1"/>
  <c r="E94" i="15"/>
  <c r="D95" i="15"/>
  <c r="F94" i="15" a="1"/>
  <c r="F94" i="15" s="1"/>
  <c r="E124" i="15"/>
  <c r="D125" i="15"/>
  <c r="F124" i="15" a="1"/>
  <c r="F124" i="15" s="1"/>
  <c r="D145" i="15"/>
  <c r="F134" i="15" a="1"/>
  <c r="F134" i="15" s="1"/>
  <c r="E134" i="15"/>
  <c r="D135" i="15"/>
  <c r="D94" i="14"/>
  <c r="E93" i="14"/>
  <c r="W93" i="14"/>
  <c r="F93" i="14" a="1"/>
  <c r="F93" i="14" s="1"/>
  <c r="F133" i="14" a="1"/>
  <c r="F133" i="14" s="1"/>
  <c r="D134" i="14"/>
  <c r="W133" i="14"/>
  <c r="E133" i="14"/>
  <c r="F83" i="14" a="1"/>
  <c r="F83" i="14" s="1"/>
  <c r="E83" i="14"/>
  <c r="D84" i="14"/>
  <c r="W83" i="14"/>
  <c r="F103" i="14" a="1"/>
  <c r="F103" i="14" s="1"/>
  <c r="D104" i="14"/>
  <c r="E103" i="14"/>
  <c r="W103" i="14"/>
  <c r="F113" i="14" a="1"/>
  <c r="F113" i="14" s="1"/>
  <c r="E113" i="14"/>
  <c r="D114" i="14"/>
  <c r="W113" i="14"/>
  <c r="W123" i="14"/>
  <c r="F123" i="14" a="1"/>
  <c r="F123" i="14" s="1"/>
  <c r="D124" i="14"/>
  <c r="E123" i="14"/>
  <c r="D134" i="13"/>
  <c r="E133" i="13"/>
  <c r="F133" i="13" a="1"/>
  <c r="F133" i="13" s="1"/>
  <c r="E103" i="13"/>
  <c r="F103" i="13" a="1"/>
  <c r="F103" i="13" s="1"/>
  <c r="D104" i="13"/>
  <c r="E93" i="13"/>
  <c r="F93" i="13" a="1"/>
  <c r="F93" i="13" s="1"/>
  <c r="D94" i="13"/>
  <c r="D124" i="13"/>
  <c r="E123" i="13"/>
  <c r="F123" i="13" a="1"/>
  <c r="F123" i="13" s="1"/>
  <c r="D84" i="13"/>
  <c r="F83" i="13" a="1"/>
  <c r="F83" i="13" s="1"/>
  <c r="E83" i="13"/>
  <c r="D114" i="13"/>
  <c r="E113" i="13"/>
  <c r="F113" i="13" a="1"/>
  <c r="F113" i="13" s="1"/>
  <c r="Y71" i="17" l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4"/>
  <c r="Y83" i="13"/>
  <c r="Y83" i="14"/>
  <c r="Y84" i="15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83" i="16"/>
  <c r="D104" i="17"/>
  <c r="F103" i="17" a="1"/>
  <c r="F103" i="17" s="1"/>
  <c r="E103" i="17"/>
  <c r="F93" i="17" a="1"/>
  <c r="F93" i="17" s="1"/>
  <c r="E93" i="17"/>
  <c r="D94" i="17"/>
  <c r="F133" i="17" a="1"/>
  <c r="F133" i="17" s="1"/>
  <c r="D134" i="17"/>
  <c r="E133" i="17"/>
  <c r="E83" i="17"/>
  <c r="D84" i="17"/>
  <c r="F83" i="17" a="1"/>
  <c r="F83" i="17" s="1"/>
  <c r="F123" i="17" a="1"/>
  <c r="F123" i="17" s="1"/>
  <c r="D124" i="17"/>
  <c r="E123" i="17"/>
  <c r="D114" i="17"/>
  <c r="E113" i="17"/>
  <c r="F113" i="17" a="1"/>
  <c r="F113" i="17" s="1"/>
  <c r="Y72" i="18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W113" i="18"/>
  <c r="D114" i="18"/>
  <c r="E113" i="18"/>
  <c r="F113" i="18" a="1"/>
  <c r="F113" i="18" s="1"/>
  <c r="F133" i="18" a="1"/>
  <c r="F133" i="18" s="1"/>
  <c r="D134" i="18"/>
  <c r="E133" i="18"/>
  <c r="W133" i="18"/>
  <c r="W83" i="18"/>
  <c r="F83" i="18" a="1"/>
  <c r="F83" i="18" s="1"/>
  <c r="E83" i="18"/>
  <c r="D84" i="18"/>
  <c r="F123" i="18" a="1"/>
  <c r="F123" i="18" s="1"/>
  <c r="D124" i="18"/>
  <c r="E123" i="18"/>
  <c r="W123" i="18"/>
  <c r="F103" i="18" a="1"/>
  <c r="F103" i="18" s="1"/>
  <c r="D104" i="18"/>
  <c r="E103" i="18"/>
  <c r="W103" i="18"/>
  <c r="W93" i="18"/>
  <c r="F93" i="18" a="1"/>
  <c r="F93" i="18" s="1"/>
  <c r="D94" i="18"/>
  <c r="E93" i="18"/>
  <c r="F114" i="16" a="1"/>
  <c r="F114" i="16" s="1"/>
  <c r="D115" i="16"/>
  <c r="E114" i="16"/>
  <c r="W114" i="16"/>
  <c r="F104" i="16" a="1"/>
  <c r="F104" i="16" s="1"/>
  <c r="D105" i="16"/>
  <c r="E104" i="16"/>
  <c r="W104" i="16"/>
  <c r="F94" i="16" a="1"/>
  <c r="F94" i="16" s="1"/>
  <c r="D95" i="16"/>
  <c r="E94" i="16"/>
  <c r="W94" i="16"/>
  <c r="W124" i="16"/>
  <c r="F124" i="16" a="1"/>
  <c r="F124" i="16" s="1"/>
  <c r="D125" i="16"/>
  <c r="E124" i="16"/>
  <c r="E134" i="16"/>
  <c r="D145" i="16"/>
  <c r="D135" i="16"/>
  <c r="W134" i="16"/>
  <c r="F134" i="16" a="1"/>
  <c r="F134" i="16" s="1"/>
  <c r="W84" i="16"/>
  <c r="F84" i="16" a="1"/>
  <c r="F84" i="16" s="1"/>
  <c r="E84" i="16"/>
  <c r="D116" i="15"/>
  <c r="F115" i="15" a="1"/>
  <c r="F115" i="15" s="1"/>
  <c r="E115" i="15"/>
  <c r="E95" i="15"/>
  <c r="D96" i="15"/>
  <c r="F95" i="15" a="1"/>
  <c r="F95" i="15" s="1"/>
  <c r="E135" i="15"/>
  <c r="F135" i="15" a="1"/>
  <c r="F135" i="15" s="1"/>
  <c r="D136" i="15"/>
  <c r="F125" i="15" a="1"/>
  <c r="F125" i="15" s="1"/>
  <c r="E125" i="15"/>
  <c r="D126" i="15"/>
  <c r="D146" i="15"/>
  <c r="F145" i="15" a="1"/>
  <c r="F145" i="15" s="1"/>
  <c r="E145" i="15"/>
  <c r="E105" i="15"/>
  <c r="D106" i="15"/>
  <c r="F105" i="15" a="1"/>
  <c r="F105" i="15" s="1"/>
  <c r="F104" i="14" a="1"/>
  <c r="F104" i="14" s="1"/>
  <c r="D105" i="14"/>
  <c r="E104" i="14"/>
  <c r="W104" i="14"/>
  <c r="W94" i="14"/>
  <c r="D95" i="14"/>
  <c r="E94" i="14"/>
  <c r="F94" i="14" a="1"/>
  <c r="F94" i="14" s="1"/>
  <c r="F114" i="14" a="1"/>
  <c r="F114" i="14" s="1"/>
  <c r="E114" i="14"/>
  <c r="D115" i="14"/>
  <c r="W114" i="14"/>
  <c r="D125" i="14"/>
  <c r="E124" i="14"/>
  <c r="W124" i="14"/>
  <c r="F124" i="14" a="1"/>
  <c r="F124" i="14" s="1"/>
  <c r="F84" i="14" a="1"/>
  <c r="F84" i="14" s="1"/>
  <c r="E84" i="14"/>
  <c r="W84" i="14"/>
  <c r="F134" i="14" a="1"/>
  <c r="F134" i="14" s="1"/>
  <c r="E134" i="14"/>
  <c r="D145" i="14"/>
  <c r="D135" i="14"/>
  <c r="W134" i="14"/>
  <c r="E104" i="13"/>
  <c r="F104" i="13" a="1"/>
  <c r="F104" i="13" s="1"/>
  <c r="D105" i="13"/>
  <c r="D125" i="13"/>
  <c r="E124" i="13"/>
  <c r="F124" i="13" a="1"/>
  <c r="F124" i="13" s="1"/>
  <c r="D135" i="13"/>
  <c r="D145" i="13"/>
  <c r="E134" i="13"/>
  <c r="F134" i="13" a="1"/>
  <c r="F134" i="13" s="1"/>
  <c r="E94" i="13"/>
  <c r="F94" i="13" a="1"/>
  <c r="F94" i="13" s="1"/>
  <c r="D95" i="13"/>
  <c r="E84" i="13"/>
  <c r="F84" i="13" a="1"/>
  <c r="F84" i="13" s="1"/>
  <c r="D115" i="13"/>
  <c r="E114" i="13"/>
  <c r="F114" i="13" a="1"/>
  <c r="F114" i="13" s="1"/>
  <c r="Y84" i="13" l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84" i="14"/>
  <c r="Y85" i="14" s="1"/>
  <c r="Y86" i="14" s="1"/>
  <c r="Y87" i="14" s="1"/>
  <c r="Y88" i="14" s="1"/>
  <c r="Y89" i="14" s="1"/>
  <c r="Y90" i="14" s="1"/>
  <c r="Y91" i="14" s="1"/>
  <c r="Y92" i="14" s="1"/>
  <c r="Y93" i="14" s="1"/>
  <c r="Y95" i="15"/>
  <c r="Y84" i="16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Y82" i="17"/>
  <c r="D135" i="17"/>
  <c r="E134" i="17"/>
  <c r="D145" i="17"/>
  <c r="F134" i="17" a="1"/>
  <c r="F134" i="17" s="1"/>
  <c r="D115" i="17"/>
  <c r="F114" i="17" a="1"/>
  <c r="F114" i="17" s="1"/>
  <c r="E114" i="17"/>
  <c r="D95" i="17"/>
  <c r="F94" i="17" a="1"/>
  <c r="F94" i="17" s="1"/>
  <c r="E94" i="17"/>
  <c r="F124" i="17" a="1"/>
  <c r="F124" i="17" s="1"/>
  <c r="D125" i="17"/>
  <c r="E124" i="17"/>
  <c r="F84" i="17" a="1"/>
  <c r="F84" i="17" s="1"/>
  <c r="E84" i="17"/>
  <c r="D105" i="17"/>
  <c r="F104" i="17" a="1"/>
  <c r="F104" i="17" s="1"/>
  <c r="E104" i="17"/>
  <c r="Y83" i="18"/>
  <c r="D125" i="18"/>
  <c r="E124" i="18"/>
  <c r="W124" i="18"/>
  <c r="F124" i="18" a="1"/>
  <c r="F124" i="18" s="1"/>
  <c r="W84" i="18"/>
  <c r="F84" i="18" a="1"/>
  <c r="F84" i="18" s="1"/>
  <c r="E84" i="18"/>
  <c r="F114" i="18" a="1"/>
  <c r="F114" i="18" s="1"/>
  <c r="E114" i="18"/>
  <c r="D115" i="18"/>
  <c r="W114" i="18"/>
  <c r="D95" i="18"/>
  <c r="W94" i="18"/>
  <c r="F94" i="18" a="1"/>
  <c r="F94" i="18" s="1"/>
  <c r="E94" i="18"/>
  <c r="F134" i="18" a="1"/>
  <c r="F134" i="18" s="1"/>
  <c r="E134" i="18"/>
  <c r="D145" i="18"/>
  <c r="D135" i="18"/>
  <c r="W134" i="18"/>
  <c r="D105" i="18"/>
  <c r="E104" i="18"/>
  <c r="F104" i="18" a="1"/>
  <c r="F104" i="18" s="1"/>
  <c r="W104" i="18"/>
  <c r="F105" i="16" a="1"/>
  <c r="F105" i="16" s="1"/>
  <c r="D106" i="16"/>
  <c r="E105" i="16"/>
  <c r="W105" i="16"/>
  <c r="E135" i="16"/>
  <c r="F135" i="16" a="1"/>
  <c r="F135" i="16" s="1"/>
  <c r="D136" i="16"/>
  <c r="W135" i="16"/>
  <c r="F115" i="16" a="1"/>
  <c r="F115" i="16" s="1"/>
  <c r="D116" i="16"/>
  <c r="E115" i="16"/>
  <c r="W115" i="16"/>
  <c r="F125" i="16" a="1"/>
  <c r="F125" i="16" s="1"/>
  <c r="W125" i="16"/>
  <c r="D126" i="16"/>
  <c r="E125" i="16"/>
  <c r="E145" i="16"/>
  <c r="F145" i="16" a="1"/>
  <c r="F145" i="16" s="1"/>
  <c r="D146" i="16"/>
  <c r="W145" i="16"/>
  <c r="F95" i="16" a="1"/>
  <c r="F95" i="16" s="1"/>
  <c r="D96" i="16"/>
  <c r="E95" i="16"/>
  <c r="W95" i="16"/>
  <c r="D147" i="15"/>
  <c r="D157" i="15"/>
  <c r="F146" i="15" a="1"/>
  <c r="F146" i="15" s="1"/>
  <c r="E146" i="15"/>
  <c r="F126" i="15" a="1"/>
  <c r="F126" i="15" s="1"/>
  <c r="E126" i="15"/>
  <c r="D127" i="15"/>
  <c r="D117" i="15"/>
  <c r="E116" i="15"/>
  <c r="F116" i="15" a="1"/>
  <c r="F116" i="15" s="1"/>
  <c r="D137" i="15"/>
  <c r="F136" i="15" a="1"/>
  <c r="F136" i="15" s="1"/>
  <c r="E136" i="15"/>
  <c r="E96" i="15"/>
  <c r="F96" i="15" a="1"/>
  <c r="F96" i="15" s="1"/>
  <c r="F106" i="15" a="1"/>
  <c r="F106" i="15" s="1"/>
  <c r="E106" i="15"/>
  <c r="D107" i="15"/>
  <c r="F135" i="14" a="1"/>
  <c r="F135" i="14" s="1"/>
  <c r="E135" i="14"/>
  <c r="D136" i="14"/>
  <c r="W135" i="14"/>
  <c r="W145" i="14"/>
  <c r="F145" i="14" a="1"/>
  <c r="F145" i="14" s="1"/>
  <c r="E145" i="14"/>
  <c r="D146" i="14"/>
  <c r="F125" i="14" a="1"/>
  <c r="F125" i="14" s="1"/>
  <c r="E125" i="14"/>
  <c r="D126" i="14"/>
  <c r="W125" i="14"/>
  <c r="W95" i="14"/>
  <c r="F95" i="14" a="1"/>
  <c r="F95" i="14" s="1"/>
  <c r="E95" i="14"/>
  <c r="D96" i="14"/>
  <c r="D106" i="14"/>
  <c r="E105" i="14"/>
  <c r="W105" i="14"/>
  <c r="F105" i="14" a="1"/>
  <c r="F105" i="14" s="1"/>
  <c r="F115" i="14" a="1"/>
  <c r="F115" i="14" s="1"/>
  <c r="E115" i="14"/>
  <c r="D116" i="14"/>
  <c r="W115" i="14"/>
  <c r="D126" i="13"/>
  <c r="E125" i="13"/>
  <c r="F125" i="13" a="1"/>
  <c r="F125" i="13" s="1"/>
  <c r="E95" i="13"/>
  <c r="F95" i="13" a="1"/>
  <c r="F95" i="13" s="1"/>
  <c r="D96" i="13"/>
  <c r="E105" i="13"/>
  <c r="F105" i="13" a="1"/>
  <c r="F105" i="13" s="1"/>
  <c r="D106" i="13"/>
  <c r="D146" i="13"/>
  <c r="F145" i="13" a="1"/>
  <c r="F145" i="13" s="1"/>
  <c r="E145" i="13"/>
  <c r="D116" i="13"/>
  <c r="E115" i="13"/>
  <c r="F115" i="13" a="1"/>
  <c r="F115" i="13" s="1"/>
  <c r="E135" i="13"/>
  <c r="D136" i="13"/>
  <c r="F135" i="13" a="1"/>
  <c r="F135" i="13" s="1"/>
  <c r="Y83" i="17" l="1"/>
  <c r="Y94" i="14"/>
  <c r="Y95" i="14" s="1"/>
  <c r="Y95" i="13"/>
  <c r="Y96" i="15"/>
  <c r="Y97" i="15" s="1"/>
  <c r="Y98" i="15" s="1"/>
  <c r="Y99" i="15" s="1"/>
  <c r="Y100" i="15" s="1"/>
  <c r="Y101" i="15" s="1"/>
  <c r="Y102" i="15" s="1"/>
  <c r="Y103" i="15" s="1"/>
  <c r="Y104" i="15" s="1"/>
  <c r="Y105" i="15" s="1"/>
  <c r="Y106" i="15" s="1"/>
  <c r="Y95" i="16"/>
  <c r="D96" i="17"/>
  <c r="F95" i="17" a="1"/>
  <c r="F95" i="17" s="1"/>
  <c r="E95" i="17"/>
  <c r="D106" i="17"/>
  <c r="F105" i="17" a="1"/>
  <c r="F105" i="17" s="1"/>
  <c r="E105" i="17"/>
  <c r="D116" i="17"/>
  <c r="F115" i="17" a="1"/>
  <c r="F115" i="17" s="1"/>
  <c r="E115" i="17"/>
  <c r="D126" i="17"/>
  <c r="F125" i="17" a="1"/>
  <c r="F125" i="17" s="1"/>
  <c r="E125" i="17"/>
  <c r="E145" i="17"/>
  <c r="D146" i="17"/>
  <c r="F145" i="17" a="1"/>
  <c r="F145" i="17" s="1"/>
  <c r="F135" i="17" a="1"/>
  <c r="F135" i="17" s="1"/>
  <c r="E135" i="17"/>
  <c r="D136" i="17"/>
  <c r="Y84" i="18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W95" i="18"/>
  <c r="D96" i="18"/>
  <c r="E95" i="18"/>
  <c r="F95" i="18" a="1"/>
  <c r="F95" i="18" s="1"/>
  <c r="F105" i="18" a="1"/>
  <c r="F105" i="18" s="1"/>
  <c r="W105" i="18"/>
  <c r="E105" i="18"/>
  <c r="D106" i="18"/>
  <c r="W125" i="18"/>
  <c r="D126" i="18"/>
  <c r="E125" i="18"/>
  <c r="F125" i="18" a="1"/>
  <c r="F125" i="18" s="1"/>
  <c r="F135" i="18" a="1"/>
  <c r="F135" i="18" s="1"/>
  <c r="E135" i="18"/>
  <c r="D136" i="18"/>
  <c r="W135" i="18"/>
  <c r="F115" i="18" a="1"/>
  <c r="F115" i="18" s="1"/>
  <c r="D116" i="18"/>
  <c r="E115" i="18"/>
  <c r="W115" i="18"/>
  <c r="F145" i="18" a="1"/>
  <c r="F145" i="18" s="1"/>
  <c r="E145" i="18"/>
  <c r="D146" i="18"/>
  <c r="W145" i="18"/>
  <c r="E96" i="16"/>
  <c r="W96" i="16"/>
  <c r="F96" i="16" a="1"/>
  <c r="F96" i="16" s="1"/>
  <c r="F106" i="16" a="1"/>
  <c r="F106" i="16" s="1"/>
  <c r="D107" i="16"/>
  <c r="E106" i="16"/>
  <c r="W106" i="16"/>
  <c r="D127" i="16"/>
  <c r="E126" i="16"/>
  <c r="W126" i="16"/>
  <c r="F126" i="16" a="1"/>
  <c r="F126" i="16" s="1"/>
  <c r="F116" i="16" a="1"/>
  <c r="F116" i="16" s="1"/>
  <c r="D117" i="16"/>
  <c r="E116" i="16"/>
  <c r="W116" i="16"/>
  <c r="D157" i="16"/>
  <c r="E146" i="16"/>
  <c r="D147" i="16"/>
  <c r="W146" i="16"/>
  <c r="F146" i="16" a="1"/>
  <c r="F146" i="16" s="1"/>
  <c r="E136" i="16"/>
  <c r="F136" i="16" a="1"/>
  <c r="F136" i="16" s="1"/>
  <c r="D137" i="16"/>
  <c r="W136" i="16"/>
  <c r="F157" i="15" a="1"/>
  <c r="F157" i="15" s="1"/>
  <c r="D158" i="15"/>
  <c r="E157" i="15"/>
  <c r="F107" i="15" a="1"/>
  <c r="F107" i="15" s="1"/>
  <c r="E107" i="15"/>
  <c r="D108" i="15"/>
  <c r="F137" i="15" a="1"/>
  <c r="F137" i="15" s="1"/>
  <c r="E137" i="15"/>
  <c r="D138" i="15"/>
  <c r="F147" i="15" a="1"/>
  <c r="F147" i="15" s="1"/>
  <c r="E147" i="15"/>
  <c r="D148" i="15"/>
  <c r="E117" i="15"/>
  <c r="D118" i="15"/>
  <c r="F117" i="15" a="1"/>
  <c r="F117" i="15" s="1"/>
  <c r="D128" i="15"/>
  <c r="F127" i="15" a="1"/>
  <c r="F127" i="15" s="1"/>
  <c r="E127" i="15"/>
  <c r="W116" i="14"/>
  <c r="F116" i="14" a="1"/>
  <c r="F116" i="14" s="1"/>
  <c r="E116" i="14"/>
  <c r="D117" i="14"/>
  <c r="F126" i="14" a="1"/>
  <c r="F126" i="14" s="1"/>
  <c r="E126" i="14"/>
  <c r="D127" i="14"/>
  <c r="W126" i="14"/>
  <c r="F146" i="14" a="1"/>
  <c r="F146" i="14" s="1"/>
  <c r="D157" i="14"/>
  <c r="E146" i="14"/>
  <c r="D147" i="14"/>
  <c r="W146" i="14"/>
  <c r="F136" i="14" a="1"/>
  <c r="F136" i="14" s="1"/>
  <c r="E136" i="14"/>
  <c r="W136" i="14"/>
  <c r="D137" i="14"/>
  <c r="W106" i="14"/>
  <c r="D107" i="14"/>
  <c r="E106" i="14"/>
  <c r="F106" i="14" a="1"/>
  <c r="F106" i="14" s="1"/>
  <c r="W96" i="14"/>
  <c r="F96" i="14" a="1"/>
  <c r="F96" i="14" s="1"/>
  <c r="E96" i="14"/>
  <c r="D157" i="13"/>
  <c r="D147" i="13"/>
  <c r="E146" i="13"/>
  <c r="F146" i="13" a="1"/>
  <c r="F146" i="13" s="1"/>
  <c r="D127" i="13"/>
  <c r="E126" i="13"/>
  <c r="F126" i="13" a="1"/>
  <c r="F126" i="13" s="1"/>
  <c r="E106" i="13"/>
  <c r="F106" i="13" a="1"/>
  <c r="F106" i="13" s="1"/>
  <c r="D107" i="13"/>
  <c r="D117" i="13"/>
  <c r="E116" i="13"/>
  <c r="F116" i="13" a="1"/>
  <c r="F116" i="13" s="1"/>
  <c r="F136" i="13" a="1"/>
  <c r="F136" i="13" s="1"/>
  <c r="E136" i="13"/>
  <c r="D137" i="13"/>
  <c r="E96" i="13"/>
  <c r="F96" i="13" a="1"/>
  <c r="F96" i="13" s="1"/>
  <c r="Y96" i="16" l="1"/>
  <c r="Y97" i="16" s="1"/>
  <c r="Y98" i="16" s="1"/>
  <c r="Y99" i="16" s="1"/>
  <c r="Y100" i="16" s="1"/>
  <c r="Y101" i="16" s="1"/>
  <c r="Y102" i="16" s="1"/>
  <c r="Y103" i="16" s="1"/>
  <c r="Y104" i="16" s="1"/>
  <c r="Y105" i="16" s="1"/>
  <c r="Y106" i="16" s="1"/>
  <c r="Y84" i="17"/>
  <c r="Y85" i="17" s="1"/>
  <c r="Y86" i="17" s="1"/>
  <c r="Y87" i="17" s="1"/>
  <c r="Y88" i="17" s="1"/>
  <c r="Y89" i="17" s="1"/>
  <c r="Y90" i="17" s="1"/>
  <c r="Y91" i="17" s="1"/>
  <c r="Y92" i="17" s="1"/>
  <c r="Y93" i="17" s="1"/>
  <c r="Y94" i="17" s="1"/>
  <c r="Y95" i="17" s="1"/>
  <c r="Y96" i="13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96" i="14"/>
  <c r="Y97" i="14" s="1"/>
  <c r="Y98" i="14" s="1"/>
  <c r="Y99" i="14" s="1"/>
  <c r="Y100" i="14" s="1"/>
  <c r="Y101" i="14" s="1"/>
  <c r="Y102" i="14" s="1"/>
  <c r="Y103" i="14" s="1"/>
  <c r="Y104" i="14" s="1"/>
  <c r="Y105" i="14" s="1"/>
  <c r="Y107" i="15"/>
  <c r="E136" i="17"/>
  <c r="D137" i="17"/>
  <c r="F136" i="17" a="1"/>
  <c r="F136" i="17" s="1"/>
  <c r="D117" i="17"/>
  <c r="F116" i="17" a="1"/>
  <c r="F116" i="17" s="1"/>
  <c r="E116" i="17"/>
  <c r="E106" i="17"/>
  <c r="D107" i="17"/>
  <c r="F106" i="17" a="1"/>
  <c r="F106" i="17" s="1"/>
  <c r="D127" i="17"/>
  <c r="F126" i="17" a="1"/>
  <c r="F126" i="17" s="1"/>
  <c r="E126" i="17"/>
  <c r="F146" i="17" a="1"/>
  <c r="F146" i="17" s="1"/>
  <c r="E146" i="17"/>
  <c r="D157" i="17"/>
  <c r="D147" i="17"/>
  <c r="F96" i="17" a="1"/>
  <c r="F96" i="17" s="1"/>
  <c r="E96" i="17"/>
  <c r="Y95" i="18"/>
  <c r="W96" i="18"/>
  <c r="E96" i="18"/>
  <c r="F96" i="18" a="1"/>
  <c r="F96" i="18" s="1"/>
  <c r="F146" i="18" a="1"/>
  <c r="F146" i="18" s="1"/>
  <c r="E146" i="18"/>
  <c r="D157" i="18"/>
  <c r="D147" i="18"/>
  <c r="W146" i="18"/>
  <c r="W126" i="18"/>
  <c r="F126" i="18" a="1"/>
  <c r="F126" i="18" s="1"/>
  <c r="D127" i="18"/>
  <c r="E126" i="18"/>
  <c r="W116" i="18"/>
  <c r="F116" i="18" a="1"/>
  <c r="F116" i="18" s="1"/>
  <c r="D117" i="18"/>
  <c r="E116" i="18"/>
  <c r="D107" i="18"/>
  <c r="E106" i="18"/>
  <c r="W106" i="18"/>
  <c r="F106" i="18" a="1"/>
  <c r="F106" i="18" s="1"/>
  <c r="F136" i="18" a="1"/>
  <c r="F136" i="18" s="1"/>
  <c r="E136" i="18"/>
  <c r="D137" i="18"/>
  <c r="W136" i="18"/>
  <c r="F107" i="16" a="1"/>
  <c r="F107" i="16" s="1"/>
  <c r="D108" i="16"/>
  <c r="E107" i="16"/>
  <c r="W107" i="16"/>
  <c r="E137" i="16"/>
  <c r="W137" i="16"/>
  <c r="F137" i="16" a="1"/>
  <c r="F137" i="16" s="1"/>
  <c r="D138" i="16"/>
  <c r="F117" i="16" a="1"/>
  <c r="F117" i="16" s="1"/>
  <c r="D118" i="16"/>
  <c r="E117" i="16"/>
  <c r="W117" i="16"/>
  <c r="W147" i="16"/>
  <c r="F147" i="16" a="1"/>
  <c r="F147" i="16" s="1"/>
  <c r="D148" i="16"/>
  <c r="E147" i="16"/>
  <c r="W127" i="16"/>
  <c r="E127" i="16"/>
  <c r="F127" i="16" a="1"/>
  <c r="F127" i="16" s="1"/>
  <c r="D128" i="16"/>
  <c r="F157" i="16" a="1"/>
  <c r="F157" i="16" s="1"/>
  <c r="E157" i="16"/>
  <c r="D158" i="16"/>
  <c r="W157" i="16"/>
  <c r="F108" i="15" a="1"/>
  <c r="F108" i="15" s="1"/>
  <c r="E108" i="15"/>
  <c r="E148" i="15"/>
  <c r="F148" i="15" a="1"/>
  <c r="F148" i="15" s="1"/>
  <c r="D149" i="15"/>
  <c r="D159" i="15"/>
  <c r="D169" i="15"/>
  <c r="F158" i="15" a="1"/>
  <c r="F158" i="15" s="1"/>
  <c r="E158" i="15"/>
  <c r="E138" i="15"/>
  <c r="D139" i="15"/>
  <c r="F138" i="15" a="1"/>
  <c r="F138" i="15" s="1"/>
  <c r="F118" i="15" a="1"/>
  <c r="F118" i="15" s="1"/>
  <c r="E118" i="15"/>
  <c r="D119" i="15"/>
  <c r="D129" i="15"/>
  <c r="E128" i="15"/>
  <c r="F128" i="15" a="1"/>
  <c r="F128" i="15" s="1"/>
  <c r="W157" i="14"/>
  <c r="F157" i="14" a="1"/>
  <c r="F157" i="14" s="1"/>
  <c r="E157" i="14"/>
  <c r="D158" i="14"/>
  <c r="W117" i="14"/>
  <c r="F117" i="14" a="1"/>
  <c r="F117" i="14" s="1"/>
  <c r="E117" i="14"/>
  <c r="D118" i="14"/>
  <c r="D148" i="14"/>
  <c r="W147" i="14"/>
  <c r="F147" i="14" a="1"/>
  <c r="F147" i="14" s="1"/>
  <c r="E147" i="14"/>
  <c r="W107" i="14"/>
  <c r="F107" i="14" a="1"/>
  <c r="F107" i="14" s="1"/>
  <c r="E107" i="14"/>
  <c r="D108" i="14"/>
  <c r="F137" i="14" a="1"/>
  <c r="F137" i="14" s="1"/>
  <c r="E137" i="14"/>
  <c r="D138" i="14"/>
  <c r="W137" i="14"/>
  <c r="F127" i="14" a="1"/>
  <c r="F127" i="14" s="1"/>
  <c r="E127" i="14"/>
  <c r="D128" i="14"/>
  <c r="W127" i="14"/>
  <c r="D118" i="13"/>
  <c r="E117" i="13"/>
  <c r="F117" i="13" a="1"/>
  <c r="F117" i="13" s="1"/>
  <c r="F147" i="13" a="1"/>
  <c r="F147" i="13" s="1"/>
  <c r="E147" i="13"/>
  <c r="D148" i="13"/>
  <c r="E157" i="13"/>
  <c r="F157" i="13" a="1"/>
  <c r="F157" i="13" s="1"/>
  <c r="D158" i="13"/>
  <c r="D108" i="13"/>
  <c r="E107" i="13"/>
  <c r="F107" i="13" a="1"/>
  <c r="F107" i="13" s="1"/>
  <c r="D128" i="13"/>
  <c r="E127" i="13"/>
  <c r="F127" i="13" a="1"/>
  <c r="F127" i="13" s="1"/>
  <c r="F137" i="13" a="1"/>
  <c r="F137" i="13" s="1"/>
  <c r="E137" i="13"/>
  <c r="D138" i="13"/>
  <c r="Y96" i="17" l="1"/>
  <c r="Y97" i="17" s="1"/>
  <c r="Y98" i="17" s="1"/>
  <c r="Y99" i="17" s="1"/>
  <c r="Y100" i="17" s="1"/>
  <c r="Y101" i="17" s="1"/>
  <c r="Y102" i="17" s="1"/>
  <c r="Y103" i="17" s="1"/>
  <c r="Y104" i="17" s="1"/>
  <c r="Y105" i="17" s="1"/>
  <c r="Y106" i="17" s="1"/>
  <c r="Y106" i="14"/>
  <c r="Y107" i="14" s="1"/>
  <c r="Y107" i="13"/>
  <c r="Y108" i="15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Y107" i="16"/>
  <c r="E127" i="17"/>
  <c r="F127" i="17" a="1"/>
  <c r="F127" i="17" s="1"/>
  <c r="D128" i="17"/>
  <c r="E107" i="17"/>
  <c r="D108" i="17"/>
  <c r="F107" i="17" a="1"/>
  <c r="F107" i="17" s="1"/>
  <c r="D118" i="17"/>
  <c r="F117" i="17" a="1"/>
  <c r="F117" i="17" s="1"/>
  <c r="E117" i="17"/>
  <c r="E147" i="17"/>
  <c r="D148" i="17"/>
  <c r="F147" i="17" a="1"/>
  <c r="F147" i="17" s="1"/>
  <c r="E157" i="17"/>
  <c r="F157" i="17" a="1"/>
  <c r="F157" i="17" s="1"/>
  <c r="D158" i="17"/>
  <c r="F137" i="17" a="1"/>
  <c r="F137" i="17" s="1"/>
  <c r="D138" i="17"/>
  <c r="E137" i="17"/>
  <c r="Y96" i="18"/>
  <c r="Y97" i="18" s="1"/>
  <c r="Y98" i="18" s="1"/>
  <c r="Y99" i="18" s="1"/>
  <c r="Y100" i="18" s="1"/>
  <c r="Y101" i="18" s="1"/>
  <c r="Y102" i="18" s="1"/>
  <c r="Y103" i="18" s="1"/>
  <c r="Y104" i="18" s="1"/>
  <c r="Y105" i="18" s="1"/>
  <c r="Y106" i="18" s="1"/>
  <c r="F157" i="18" a="1"/>
  <c r="F157" i="18" s="1"/>
  <c r="E157" i="18"/>
  <c r="D158" i="18"/>
  <c r="W157" i="18"/>
  <c r="W127" i="18"/>
  <c r="F127" i="18" a="1"/>
  <c r="F127" i="18" s="1"/>
  <c r="D128" i="18"/>
  <c r="E127" i="18"/>
  <c r="W107" i="18"/>
  <c r="F107" i="18" a="1"/>
  <c r="F107" i="18" s="1"/>
  <c r="E107" i="18"/>
  <c r="D108" i="18"/>
  <c r="F117" i="18" a="1"/>
  <c r="F117" i="18" s="1"/>
  <c r="D118" i="18"/>
  <c r="E117" i="18"/>
  <c r="W117" i="18"/>
  <c r="F137" i="18" a="1"/>
  <c r="F137" i="18" s="1"/>
  <c r="E137" i="18"/>
  <c r="D138" i="18"/>
  <c r="W137" i="18"/>
  <c r="F147" i="18" a="1"/>
  <c r="F147" i="18" s="1"/>
  <c r="E147" i="18"/>
  <c r="D148" i="18"/>
  <c r="W147" i="18"/>
  <c r="W148" i="16"/>
  <c r="E148" i="16"/>
  <c r="F148" i="16" a="1"/>
  <c r="F148" i="16" s="1"/>
  <c r="D149" i="16"/>
  <c r="F158" i="16" a="1"/>
  <c r="F158" i="16" s="1"/>
  <c r="D169" i="16"/>
  <c r="E158" i="16"/>
  <c r="D159" i="16"/>
  <c r="W158" i="16"/>
  <c r="W128" i="16"/>
  <c r="E128" i="16"/>
  <c r="D129" i="16"/>
  <c r="F128" i="16" a="1"/>
  <c r="F128" i="16" s="1"/>
  <c r="E108" i="16"/>
  <c r="W108" i="16"/>
  <c r="F108" i="16" a="1"/>
  <c r="F108" i="16" s="1"/>
  <c r="F118" i="16" a="1"/>
  <c r="F118" i="16" s="1"/>
  <c r="D119" i="16"/>
  <c r="E118" i="16"/>
  <c r="W118" i="16"/>
  <c r="E138" i="16"/>
  <c r="D139" i="16"/>
  <c r="W138" i="16"/>
  <c r="F138" i="16" a="1"/>
  <c r="F138" i="16" s="1"/>
  <c r="F119" i="15" a="1"/>
  <c r="F119" i="15" s="1"/>
  <c r="E119" i="15"/>
  <c r="D120" i="15"/>
  <c r="D150" i="15"/>
  <c r="F149" i="15" a="1"/>
  <c r="F149" i="15" s="1"/>
  <c r="E149" i="15"/>
  <c r="F139" i="15" a="1"/>
  <c r="F139" i="15" s="1"/>
  <c r="D140" i="15"/>
  <c r="E139" i="15"/>
  <c r="F169" i="15" a="1"/>
  <c r="F169" i="15" s="1"/>
  <c r="E169" i="15"/>
  <c r="D170" i="15"/>
  <c r="E129" i="15"/>
  <c r="D130" i="15"/>
  <c r="F129" i="15" a="1"/>
  <c r="F129" i="15" s="1"/>
  <c r="E159" i="15"/>
  <c r="D160" i="15"/>
  <c r="F159" i="15" a="1"/>
  <c r="F159" i="15" s="1"/>
  <c r="W158" i="14"/>
  <c r="F158" i="14" a="1"/>
  <c r="F158" i="14" s="1"/>
  <c r="D169" i="14"/>
  <c r="E158" i="14"/>
  <c r="D159" i="14"/>
  <c r="W128" i="14"/>
  <c r="F128" i="14" a="1"/>
  <c r="F128" i="14" s="1"/>
  <c r="E128" i="14"/>
  <c r="D129" i="14"/>
  <c r="F138" i="14" a="1"/>
  <c r="F138" i="14" s="1"/>
  <c r="E138" i="14"/>
  <c r="D139" i="14"/>
  <c r="W138" i="14"/>
  <c r="D149" i="14"/>
  <c r="W148" i="14"/>
  <c r="E148" i="14"/>
  <c r="F148" i="14" a="1"/>
  <c r="F148" i="14" s="1"/>
  <c r="F118" i="14" a="1"/>
  <c r="F118" i="14" s="1"/>
  <c r="W118" i="14"/>
  <c r="E118" i="14"/>
  <c r="D119" i="14"/>
  <c r="W108" i="14"/>
  <c r="F108" i="14" a="1"/>
  <c r="F108" i="14" s="1"/>
  <c r="E108" i="14"/>
  <c r="D129" i="13"/>
  <c r="E128" i="13"/>
  <c r="F128" i="13" a="1"/>
  <c r="F128" i="13" s="1"/>
  <c r="E108" i="13"/>
  <c r="F108" i="13" a="1"/>
  <c r="F108" i="13" s="1"/>
  <c r="D119" i="13"/>
  <c r="E118" i="13"/>
  <c r="F118" i="13" a="1"/>
  <c r="F118" i="13" s="1"/>
  <c r="F158" i="13" a="1"/>
  <c r="F158" i="13" s="1"/>
  <c r="E158" i="13"/>
  <c r="D169" i="13"/>
  <c r="D159" i="13"/>
  <c r="E148" i="13"/>
  <c r="F148" i="13" a="1"/>
  <c r="F148" i="13" s="1"/>
  <c r="D149" i="13"/>
  <c r="F138" i="13" a="1"/>
  <c r="F138" i="13" s="1"/>
  <c r="E138" i="13"/>
  <c r="D139" i="13"/>
  <c r="Y108" i="16" l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08" i="13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08" i="14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Y119" i="15"/>
  <c r="F118" i="17" a="1"/>
  <c r="F118" i="17" s="1"/>
  <c r="E118" i="17"/>
  <c r="D119" i="17"/>
  <c r="E138" i="17"/>
  <c r="D139" i="17"/>
  <c r="F138" i="17" a="1"/>
  <c r="F138" i="17" s="1"/>
  <c r="Y107" i="17"/>
  <c r="F108" i="17" a="1"/>
  <c r="F108" i="17" s="1"/>
  <c r="E108" i="17"/>
  <c r="F158" i="17" a="1"/>
  <c r="F158" i="17" s="1"/>
  <c r="E158" i="17"/>
  <c r="D169" i="17"/>
  <c r="D159" i="17"/>
  <c r="F128" i="17" a="1"/>
  <c r="F128" i="17" s="1"/>
  <c r="D129" i="17"/>
  <c r="E128" i="17"/>
  <c r="E148" i="17"/>
  <c r="F148" i="17" a="1"/>
  <c r="F148" i="17" s="1"/>
  <c r="D149" i="17"/>
  <c r="Y107" i="18"/>
  <c r="W108" i="18"/>
  <c r="F108" i="18" a="1"/>
  <c r="F108" i="18" s="1"/>
  <c r="E108" i="18"/>
  <c r="W158" i="18"/>
  <c r="F158" i="18" a="1"/>
  <c r="F158" i="18" s="1"/>
  <c r="E158" i="18"/>
  <c r="D169" i="18"/>
  <c r="D159" i="18"/>
  <c r="F148" i="18" a="1"/>
  <c r="F148" i="18" s="1"/>
  <c r="E148" i="18"/>
  <c r="D149" i="18"/>
  <c r="W148" i="18"/>
  <c r="F138" i="18" a="1"/>
  <c r="F138" i="18" s="1"/>
  <c r="E138" i="18"/>
  <c r="D139" i="18"/>
  <c r="W138" i="18"/>
  <c r="F118" i="18" a="1"/>
  <c r="F118" i="18" s="1"/>
  <c r="D119" i="18"/>
  <c r="E118" i="18"/>
  <c r="W118" i="18"/>
  <c r="W128" i="18"/>
  <c r="F128" i="18" a="1"/>
  <c r="F128" i="18" s="1"/>
  <c r="D129" i="18"/>
  <c r="E128" i="18"/>
  <c r="F169" i="16" a="1"/>
  <c r="F169" i="16" s="1"/>
  <c r="E169" i="16"/>
  <c r="D170" i="16"/>
  <c r="W169" i="16"/>
  <c r="E139" i="16"/>
  <c r="F139" i="16" a="1"/>
  <c r="F139" i="16" s="1"/>
  <c r="D140" i="16"/>
  <c r="W139" i="16"/>
  <c r="W129" i="16"/>
  <c r="E129" i="16"/>
  <c r="D130" i="16"/>
  <c r="F129" i="16" a="1"/>
  <c r="F129" i="16" s="1"/>
  <c r="W149" i="16"/>
  <c r="F149" i="16" a="1"/>
  <c r="F149" i="16" s="1"/>
  <c r="D150" i="16"/>
  <c r="E149" i="16"/>
  <c r="F119" i="16" a="1"/>
  <c r="F119" i="16" s="1"/>
  <c r="D120" i="16"/>
  <c r="E119" i="16"/>
  <c r="W119" i="16"/>
  <c r="W159" i="16"/>
  <c r="F159" i="16" a="1"/>
  <c r="F159" i="16" s="1"/>
  <c r="E159" i="16"/>
  <c r="D160" i="16"/>
  <c r="F130" i="15" a="1"/>
  <c r="F130" i="15" s="1"/>
  <c r="E130" i="15"/>
  <c r="D131" i="15"/>
  <c r="D181" i="15"/>
  <c r="D171" i="15"/>
  <c r="F170" i="15" a="1"/>
  <c r="F170" i="15" s="1"/>
  <c r="E170" i="15"/>
  <c r="D151" i="15"/>
  <c r="E150" i="15"/>
  <c r="F150" i="15" a="1"/>
  <c r="F150" i="15" s="1"/>
  <c r="F120" i="15" a="1"/>
  <c r="F120" i="15" s="1"/>
  <c r="E120" i="15"/>
  <c r="E160" i="15"/>
  <c r="F160" i="15" a="1"/>
  <c r="F160" i="15" s="1"/>
  <c r="D161" i="15"/>
  <c r="F140" i="15" a="1"/>
  <c r="F140" i="15" s="1"/>
  <c r="E140" i="15"/>
  <c r="D141" i="15"/>
  <c r="E149" i="14"/>
  <c r="D150" i="14"/>
  <c r="W149" i="14"/>
  <c r="F149" i="14" a="1"/>
  <c r="F149" i="14" s="1"/>
  <c r="W169" i="14"/>
  <c r="F169" i="14" a="1"/>
  <c r="F169" i="14" s="1"/>
  <c r="E169" i="14"/>
  <c r="D170" i="14"/>
  <c r="D160" i="14"/>
  <c r="W159" i="14"/>
  <c r="F159" i="14" a="1"/>
  <c r="F159" i="14" s="1"/>
  <c r="E159" i="14"/>
  <c r="F139" i="14" a="1"/>
  <c r="F139" i="14" s="1"/>
  <c r="E139" i="14"/>
  <c r="D140" i="14"/>
  <c r="W139" i="14"/>
  <c r="D120" i="14"/>
  <c r="E119" i="14"/>
  <c r="W119" i="14"/>
  <c r="F119" i="14" a="1"/>
  <c r="F119" i="14" s="1"/>
  <c r="F129" i="14" a="1"/>
  <c r="F129" i="14" s="1"/>
  <c r="E129" i="14"/>
  <c r="D130" i="14"/>
  <c r="W129" i="14"/>
  <c r="E169" i="13"/>
  <c r="D170" i="13"/>
  <c r="F169" i="13" a="1"/>
  <c r="F169" i="13" s="1"/>
  <c r="D160" i="13"/>
  <c r="F159" i="13" a="1"/>
  <c r="F159" i="13" s="1"/>
  <c r="E159" i="13"/>
  <c r="D130" i="13"/>
  <c r="E129" i="13"/>
  <c r="F129" i="13" a="1"/>
  <c r="F129" i="13" s="1"/>
  <c r="F139" i="13" a="1"/>
  <c r="F139" i="13" s="1"/>
  <c r="E139" i="13"/>
  <c r="D140" i="13"/>
  <c r="D150" i="13"/>
  <c r="F149" i="13" a="1"/>
  <c r="F149" i="13" s="1"/>
  <c r="E149" i="13"/>
  <c r="D120" i="13"/>
  <c r="E119" i="13"/>
  <c r="F119" i="13" a="1"/>
  <c r="F119" i="13" s="1"/>
  <c r="Y119" i="16" l="1"/>
  <c r="Y119" i="13"/>
  <c r="Y119" i="14"/>
  <c r="Y120" i="15"/>
  <c r="Y121" i="15" s="1"/>
  <c r="Y122" i="15" s="1"/>
  <c r="Y123" i="15" s="1"/>
  <c r="Y124" i="15" s="1"/>
  <c r="Y125" i="15" s="1"/>
  <c r="Y126" i="15" s="1"/>
  <c r="Y127" i="15" s="1"/>
  <c r="Y128" i="15" s="1"/>
  <c r="Y129" i="15" s="1"/>
  <c r="Y130" i="15" s="1"/>
  <c r="Y108" i="17"/>
  <c r="Y109" i="17" s="1"/>
  <c r="Y110" i="17" s="1"/>
  <c r="Y111" i="17" s="1"/>
  <c r="Y112" i="17" s="1"/>
  <c r="Y113" i="17" s="1"/>
  <c r="Y114" i="17" s="1"/>
  <c r="Y115" i="17" s="1"/>
  <c r="Y116" i="17" s="1"/>
  <c r="Y117" i="17" s="1"/>
  <c r="F149" i="17" a="1"/>
  <c r="F149" i="17" s="1"/>
  <c r="E149" i="17"/>
  <c r="D150" i="17"/>
  <c r="F139" i="17" a="1"/>
  <c r="F139" i="17" s="1"/>
  <c r="E139" i="17"/>
  <c r="D140" i="17"/>
  <c r="F129" i="17" a="1"/>
  <c r="F129" i="17" s="1"/>
  <c r="D130" i="17"/>
  <c r="E129" i="17"/>
  <c r="F159" i="17" a="1"/>
  <c r="F159" i="17" s="1"/>
  <c r="E159" i="17"/>
  <c r="D160" i="17"/>
  <c r="D120" i="17"/>
  <c r="E119" i="17"/>
  <c r="F119" i="17" a="1"/>
  <c r="F119" i="17" s="1"/>
  <c r="E169" i="17"/>
  <c r="D170" i="17"/>
  <c r="F169" i="17" a="1"/>
  <c r="F169" i="17" s="1"/>
  <c r="Y108" i="18"/>
  <c r="Y109" i="18" s="1"/>
  <c r="Y110" i="18" s="1"/>
  <c r="Y111" i="18" s="1"/>
  <c r="Y112" i="18" s="1"/>
  <c r="Y113" i="18" s="1"/>
  <c r="Y114" i="18" s="1"/>
  <c r="Y115" i="18" s="1"/>
  <c r="Y116" i="18" s="1"/>
  <c r="Y117" i="18" s="1"/>
  <c r="F139" i="18" a="1"/>
  <c r="F139" i="18" s="1"/>
  <c r="E139" i="18"/>
  <c r="D140" i="18"/>
  <c r="W139" i="18"/>
  <c r="F129" i="18" a="1"/>
  <c r="F129" i="18" s="1"/>
  <c r="D130" i="18"/>
  <c r="E129" i="18"/>
  <c r="W129" i="18"/>
  <c r="F149" i="18" a="1"/>
  <c r="F149" i="18" s="1"/>
  <c r="E149" i="18"/>
  <c r="D150" i="18"/>
  <c r="W149" i="18"/>
  <c r="F119" i="18" a="1"/>
  <c r="F119" i="18" s="1"/>
  <c r="D120" i="18"/>
  <c r="E119" i="18"/>
  <c r="W119" i="18"/>
  <c r="W159" i="18"/>
  <c r="F159" i="18" a="1"/>
  <c r="F159" i="18" s="1"/>
  <c r="E159" i="18"/>
  <c r="D160" i="18"/>
  <c r="F169" i="18" a="1"/>
  <c r="F169" i="18" s="1"/>
  <c r="D170" i="18"/>
  <c r="W169" i="18"/>
  <c r="E169" i="18"/>
  <c r="E140" i="16"/>
  <c r="W140" i="16"/>
  <c r="F140" i="16" a="1"/>
  <c r="F140" i="16" s="1"/>
  <c r="D141" i="16"/>
  <c r="W160" i="16"/>
  <c r="F160" i="16" a="1"/>
  <c r="F160" i="16" s="1"/>
  <c r="E160" i="16"/>
  <c r="D161" i="16"/>
  <c r="F170" i="16" a="1"/>
  <c r="F170" i="16" s="1"/>
  <c r="D181" i="16"/>
  <c r="E170" i="16"/>
  <c r="D171" i="16"/>
  <c r="W170" i="16"/>
  <c r="W130" i="16"/>
  <c r="E130" i="16"/>
  <c r="D131" i="16"/>
  <c r="F130" i="16" a="1"/>
  <c r="F130" i="16" s="1"/>
  <c r="W150" i="16"/>
  <c r="D151" i="16"/>
  <c r="F150" i="16" a="1"/>
  <c r="F150" i="16" s="1"/>
  <c r="E150" i="16"/>
  <c r="E120" i="16"/>
  <c r="W120" i="16"/>
  <c r="F120" i="16" a="1"/>
  <c r="F120" i="16" s="1"/>
  <c r="F161" i="15" a="1"/>
  <c r="F161" i="15" s="1"/>
  <c r="E161" i="15"/>
  <c r="D162" i="15"/>
  <c r="D182" i="15"/>
  <c r="F181" i="15" a="1"/>
  <c r="F181" i="15" s="1"/>
  <c r="E181" i="15"/>
  <c r="D172" i="15"/>
  <c r="F171" i="15" a="1"/>
  <c r="F171" i="15" s="1"/>
  <c r="E171" i="15"/>
  <c r="F141" i="15" a="1"/>
  <c r="F141" i="15" s="1"/>
  <c r="E141" i="15"/>
  <c r="D142" i="15"/>
  <c r="F151" i="15" a="1"/>
  <c r="F151" i="15" s="1"/>
  <c r="E151" i="15"/>
  <c r="D152" i="15"/>
  <c r="F131" i="15" a="1"/>
  <c r="F131" i="15" s="1"/>
  <c r="E131" i="15"/>
  <c r="D132" i="15"/>
  <c r="F140" i="14" a="1"/>
  <c r="F140" i="14" s="1"/>
  <c r="E140" i="14"/>
  <c r="D141" i="14"/>
  <c r="W140" i="14"/>
  <c r="W120" i="14"/>
  <c r="F120" i="14" a="1"/>
  <c r="F120" i="14" s="1"/>
  <c r="E120" i="14"/>
  <c r="F130" i="14" a="1"/>
  <c r="F130" i="14" s="1"/>
  <c r="D131" i="14"/>
  <c r="E130" i="14"/>
  <c r="W130" i="14"/>
  <c r="F150" i="14" a="1"/>
  <c r="F150" i="14" s="1"/>
  <c r="E150" i="14"/>
  <c r="D151" i="14"/>
  <c r="W150" i="14"/>
  <c r="D161" i="14"/>
  <c r="W160" i="14"/>
  <c r="E160" i="14"/>
  <c r="F160" i="14" a="1"/>
  <c r="F160" i="14" s="1"/>
  <c r="W170" i="14"/>
  <c r="F170" i="14" a="1"/>
  <c r="F170" i="14" s="1"/>
  <c r="D181" i="14"/>
  <c r="E170" i="14"/>
  <c r="D171" i="14"/>
  <c r="F170" i="13" a="1"/>
  <c r="F170" i="13" s="1"/>
  <c r="E170" i="13"/>
  <c r="D181" i="13"/>
  <c r="D171" i="13"/>
  <c r="E160" i="13"/>
  <c r="F160" i="13" a="1"/>
  <c r="F160" i="13" s="1"/>
  <c r="D161" i="13"/>
  <c r="F140" i="13" a="1"/>
  <c r="F140" i="13" s="1"/>
  <c r="D141" i="13"/>
  <c r="E140" i="13"/>
  <c r="E120" i="13"/>
  <c r="F120" i="13" a="1"/>
  <c r="F120" i="13" s="1"/>
  <c r="D131" i="13"/>
  <c r="E130" i="13"/>
  <c r="F130" i="13" a="1"/>
  <c r="F130" i="13" s="1"/>
  <c r="F150" i="13" a="1"/>
  <c r="F150" i="13" s="1"/>
  <c r="E150" i="13"/>
  <c r="D151" i="13"/>
  <c r="Y120" i="16" l="1"/>
  <c r="Y121" i="16" s="1"/>
  <c r="Y122" i="16" s="1"/>
  <c r="Y123" i="16" s="1"/>
  <c r="Y124" i="16" s="1"/>
  <c r="Y125" i="16" s="1"/>
  <c r="Y126" i="16" s="1"/>
  <c r="Y127" i="16" s="1"/>
  <c r="Y128" i="16" s="1"/>
  <c r="Y129" i="16" s="1"/>
  <c r="Y120" i="13"/>
  <c r="Y121" i="13" s="1"/>
  <c r="Y122" i="13" s="1"/>
  <c r="Y123" i="13" s="1"/>
  <c r="Y124" i="13" s="1"/>
  <c r="Y125" i="13" s="1"/>
  <c r="Y126" i="13" s="1"/>
  <c r="Y127" i="13" s="1"/>
  <c r="Y128" i="13" s="1"/>
  <c r="Y129" i="13" s="1"/>
  <c r="Y120" i="14"/>
  <c r="Y121" i="14" s="1"/>
  <c r="Y122" i="14" s="1"/>
  <c r="Y123" i="14" s="1"/>
  <c r="Y124" i="14" s="1"/>
  <c r="Y125" i="14" s="1"/>
  <c r="Y126" i="14" s="1"/>
  <c r="Y127" i="14" s="1"/>
  <c r="Y128" i="14" s="1"/>
  <c r="Y129" i="14" s="1"/>
  <c r="Y130" i="14" s="1"/>
  <c r="Y131" i="15"/>
  <c r="Y118" i="17"/>
  <c r="F130" i="17" a="1"/>
  <c r="F130" i="17" s="1"/>
  <c r="D131" i="17"/>
  <c r="E130" i="17"/>
  <c r="F140" i="17" a="1"/>
  <c r="F140" i="17" s="1"/>
  <c r="E140" i="17"/>
  <c r="D141" i="17"/>
  <c r="E170" i="17"/>
  <c r="D171" i="17"/>
  <c r="F170" i="17" a="1"/>
  <c r="F170" i="17" s="1"/>
  <c r="D181" i="17"/>
  <c r="D161" i="17"/>
  <c r="E160" i="17"/>
  <c r="F160" i="17" a="1"/>
  <c r="F160" i="17" s="1"/>
  <c r="D151" i="17"/>
  <c r="E150" i="17"/>
  <c r="F150" i="17" a="1"/>
  <c r="F150" i="17" s="1"/>
  <c r="F120" i="17" a="1"/>
  <c r="F120" i="17" s="1"/>
  <c r="E120" i="17"/>
  <c r="Y118" i="18"/>
  <c r="F140" i="18" a="1"/>
  <c r="F140" i="18" s="1"/>
  <c r="E140" i="18"/>
  <c r="D141" i="18"/>
  <c r="W140" i="18"/>
  <c r="W160" i="18"/>
  <c r="F160" i="18" a="1"/>
  <c r="F160" i="18" s="1"/>
  <c r="E160" i="18"/>
  <c r="D161" i="18"/>
  <c r="F130" i="18" a="1"/>
  <c r="F130" i="18" s="1"/>
  <c r="D131" i="18"/>
  <c r="E130" i="18"/>
  <c r="W130" i="18"/>
  <c r="D171" i="18"/>
  <c r="W170" i="18"/>
  <c r="F170" i="18" a="1"/>
  <c r="F170" i="18" s="1"/>
  <c r="D181" i="18"/>
  <c r="E170" i="18"/>
  <c r="F120" i="18" a="1"/>
  <c r="F120" i="18" s="1"/>
  <c r="E120" i="18"/>
  <c r="W120" i="18"/>
  <c r="W150" i="18"/>
  <c r="F150" i="18" a="1"/>
  <c r="F150" i="18" s="1"/>
  <c r="E150" i="18"/>
  <c r="D151" i="18"/>
  <c r="Y130" i="16"/>
  <c r="E141" i="16"/>
  <c r="D142" i="16"/>
  <c r="W141" i="16"/>
  <c r="F141" i="16" a="1"/>
  <c r="F141" i="16" s="1"/>
  <c r="W131" i="16"/>
  <c r="F131" i="16" a="1"/>
  <c r="F131" i="16" s="1"/>
  <c r="D132" i="16"/>
  <c r="E131" i="16"/>
  <c r="W171" i="16"/>
  <c r="F171" i="16" a="1"/>
  <c r="F171" i="16" s="1"/>
  <c r="E171" i="16"/>
  <c r="D172" i="16"/>
  <c r="D152" i="16"/>
  <c r="W151" i="16"/>
  <c r="E151" i="16"/>
  <c r="F151" i="16" a="1"/>
  <c r="F151" i="16" s="1"/>
  <c r="F181" i="16" a="1"/>
  <c r="F181" i="16" s="1"/>
  <c r="E181" i="16"/>
  <c r="D182" i="16"/>
  <c r="W181" i="16"/>
  <c r="W161" i="16"/>
  <c r="F161" i="16" a="1"/>
  <c r="F161" i="16" s="1"/>
  <c r="D162" i="16"/>
  <c r="E161" i="16"/>
  <c r="E162" i="15"/>
  <c r="D163" i="15"/>
  <c r="F162" i="15" a="1"/>
  <c r="F162" i="15" s="1"/>
  <c r="F142" i="15" a="1"/>
  <c r="F142" i="15" s="1"/>
  <c r="E142" i="15"/>
  <c r="D143" i="15"/>
  <c r="D193" i="15"/>
  <c r="F182" i="15" a="1"/>
  <c r="F182" i="15" s="1"/>
  <c r="E182" i="15"/>
  <c r="D183" i="15"/>
  <c r="E172" i="15"/>
  <c r="D173" i="15"/>
  <c r="F172" i="15" a="1"/>
  <c r="F172" i="15" s="1"/>
  <c r="F132" i="15" a="1"/>
  <c r="F132" i="15" s="1"/>
  <c r="E132" i="15"/>
  <c r="F152" i="15" a="1"/>
  <c r="F152" i="15" s="1"/>
  <c r="E152" i="15"/>
  <c r="D153" i="15"/>
  <c r="F151" i="14" a="1"/>
  <c r="F151" i="14" s="1"/>
  <c r="E151" i="14"/>
  <c r="D152" i="14"/>
  <c r="W151" i="14"/>
  <c r="F141" i="14" a="1"/>
  <c r="F141" i="14" s="1"/>
  <c r="E141" i="14"/>
  <c r="W141" i="14"/>
  <c r="D142" i="14"/>
  <c r="W181" i="14"/>
  <c r="F181" i="14" a="1"/>
  <c r="F181" i="14" s="1"/>
  <c r="E181" i="14"/>
  <c r="D182" i="14"/>
  <c r="D132" i="14"/>
  <c r="E131" i="14"/>
  <c r="W131" i="14"/>
  <c r="F131" i="14" a="1"/>
  <c r="F131" i="14" s="1"/>
  <c r="D172" i="14"/>
  <c r="W171" i="14"/>
  <c r="F171" i="14" a="1"/>
  <c r="F171" i="14" s="1"/>
  <c r="E171" i="14"/>
  <c r="E161" i="14"/>
  <c r="D162" i="14"/>
  <c r="W161" i="14"/>
  <c r="F161" i="14" a="1"/>
  <c r="F161" i="14" s="1"/>
  <c r="F171" i="13" a="1"/>
  <c r="F171" i="13" s="1"/>
  <c r="E171" i="13"/>
  <c r="D172" i="13"/>
  <c r="D132" i="13"/>
  <c r="E131" i="13"/>
  <c r="F131" i="13" a="1"/>
  <c r="F131" i="13" s="1"/>
  <c r="E181" i="13"/>
  <c r="F181" i="13" a="1"/>
  <c r="F181" i="13" s="1"/>
  <c r="D182" i="13"/>
  <c r="E151" i="13"/>
  <c r="F151" i="13" a="1"/>
  <c r="F151" i="13" s="1"/>
  <c r="D152" i="13"/>
  <c r="E141" i="13"/>
  <c r="D142" i="13"/>
  <c r="F141" i="13" a="1"/>
  <c r="F141" i="13" s="1"/>
  <c r="F161" i="13" a="1"/>
  <c r="F161" i="13" s="1"/>
  <c r="E161" i="13"/>
  <c r="D162" i="13"/>
  <c r="Y119" i="18" l="1"/>
  <c r="Y119" i="17"/>
  <c r="Y120" i="17" s="1"/>
  <c r="Y121" i="17" s="1"/>
  <c r="Y122" i="17" s="1"/>
  <c r="Y123" i="17" s="1"/>
  <c r="Y124" i="17" s="1"/>
  <c r="Y125" i="17" s="1"/>
  <c r="Y126" i="17" s="1"/>
  <c r="Y127" i="17" s="1"/>
  <c r="Y128" i="17" s="1"/>
  <c r="Y129" i="17" s="1"/>
  <c r="Y130" i="17" s="1"/>
  <c r="Y130" i="13"/>
  <c r="Y132" i="15"/>
  <c r="Y133" i="15" s="1"/>
  <c r="Y134" i="15" s="1"/>
  <c r="Y135" i="15" s="1"/>
  <c r="Y136" i="15" s="1"/>
  <c r="Y137" i="15" s="1"/>
  <c r="Y138" i="15" s="1"/>
  <c r="Y139" i="15" s="1"/>
  <c r="Y140" i="15" s="1"/>
  <c r="Y141" i="15" s="1"/>
  <c r="Y142" i="15" s="1"/>
  <c r="F171" i="17" a="1"/>
  <c r="F171" i="17" s="1"/>
  <c r="E171" i="17"/>
  <c r="D172" i="17"/>
  <c r="D142" i="17"/>
  <c r="E141" i="17"/>
  <c r="F141" i="17" a="1"/>
  <c r="F141" i="17" s="1"/>
  <c r="E151" i="17"/>
  <c r="D152" i="17"/>
  <c r="F151" i="17" a="1"/>
  <c r="F151" i="17" s="1"/>
  <c r="F131" i="17" a="1"/>
  <c r="F131" i="17" s="1"/>
  <c r="D132" i="17"/>
  <c r="E131" i="17"/>
  <c r="D182" i="17"/>
  <c r="F181" i="17" a="1"/>
  <c r="F181" i="17" s="1"/>
  <c r="E181" i="17"/>
  <c r="D162" i="17"/>
  <c r="E161" i="17"/>
  <c r="F161" i="17" a="1"/>
  <c r="F161" i="17" s="1"/>
  <c r="Y131" i="16"/>
  <c r="Y131" i="14"/>
  <c r="E171" i="18"/>
  <c r="F171" i="18" a="1"/>
  <c r="F171" i="18" s="1"/>
  <c r="D172" i="18"/>
  <c r="W171" i="18"/>
  <c r="W181" i="18"/>
  <c r="F181" i="18" a="1"/>
  <c r="F181" i="18" s="1"/>
  <c r="D182" i="18"/>
  <c r="E181" i="18"/>
  <c r="F141" i="18" a="1"/>
  <c r="F141" i="18" s="1"/>
  <c r="E141" i="18"/>
  <c r="D142" i="18"/>
  <c r="W141" i="18"/>
  <c r="F131" i="18" a="1"/>
  <c r="F131" i="18" s="1"/>
  <c r="D132" i="18"/>
  <c r="E131" i="18"/>
  <c r="W131" i="18"/>
  <c r="W151" i="18"/>
  <c r="F151" i="18" a="1"/>
  <c r="F151" i="18" s="1"/>
  <c r="E151" i="18"/>
  <c r="D152" i="18"/>
  <c r="D162" i="18"/>
  <c r="W161" i="18"/>
  <c r="F161" i="18" a="1"/>
  <c r="F161" i="18" s="1"/>
  <c r="E161" i="18"/>
  <c r="W172" i="16"/>
  <c r="F172" i="16" a="1"/>
  <c r="F172" i="16" s="1"/>
  <c r="E172" i="16"/>
  <c r="D173" i="16"/>
  <c r="D153" i="16"/>
  <c r="W152" i="16"/>
  <c r="F152" i="16" a="1"/>
  <c r="F152" i="16" s="1"/>
  <c r="E152" i="16"/>
  <c r="E142" i="16"/>
  <c r="F142" i="16" a="1"/>
  <c r="F142" i="16" s="1"/>
  <c r="D143" i="16"/>
  <c r="W142" i="16"/>
  <c r="F182" i="16" a="1"/>
  <c r="F182" i="16" s="1"/>
  <c r="D193" i="16"/>
  <c r="E182" i="16"/>
  <c r="D183" i="16"/>
  <c r="W182" i="16"/>
  <c r="W162" i="16"/>
  <c r="D163" i="16"/>
  <c r="F162" i="16" a="1"/>
  <c r="F162" i="16" s="1"/>
  <c r="E162" i="16"/>
  <c r="W132" i="16"/>
  <c r="F132" i="16" a="1"/>
  <c r="F132" i="16" s="1"/>
  <c r="E132" i="16"/>
  <c r="F143" i="15" a="1"/>
  <c r="F143" i="15" s="1"/>
  <c r="E143" i="15"/>
  <c r="D144" i="15"/>
  <c r="F173" i="15" a="1"/>
  <c r="F173" i="15" s="1"/>
  <c r="E173" i="15"/>
  <c r="D174" i="15"/>
  <c r="D184" i="15"/>
  <c r="F183" i="15" a="1"/>
  <c r="F183" i="15" s="1"/>
  <c r="E183" i="15"/>
  <c r="D194" i="15"/>
  <c r="F193" i="15" a="1"/>
  <c r="F193" i="15" s="1"/>
  <c r="E193" i="15"/>
  <c r="F163" i="15" a="1"/>
  <c r="F163" i="15" s="1"/>
  <c r="E163" i="15"/>
  <c r="D164" i="15"/>
  <c r="E153" i="15"/>
  <c r="F153" i="15" a="1"/>
  <c r="F153" i="15" s="1"/>
  <c r="D154" i="15"/>
  <c r="E132" i="14"/>
  <c r="F132" i="14" a="1"/>
  <c r="F132" i="14" s="1"/>
  <c r="W132" i="14"/>
  <c r="F162" i="14" a="1"/>
  <c r="F162" i="14" s="1"/>
  <c r="E162" i="14"/>
  <c r="D163" i="14"/>
  <c r="W162" i="14"/>
  <c r="D193" i="14"/>
  <c r="W182" i="14"/>
  <c r="F182" i="14" a="1"/>
  <c r="F182" i="14" s="1"/>
  <c r="E182" i="14"/>
  <c r="D183" i="14"/>
  <c r="F152" i="14" a="1"/>
  <c r="F152" i="14" s="1"/>
  <c r="E152" i="14"/>
  <c r="D153" i="14"/>
  <c r="W152" i="14"/>
  <c r="D173" i="14"/>
  <c r="W172" i="14"/>
  <c r="E172" i="14"/>
  <c r="F172" i="14" a="1"/>
  <c r="F172" i="14" s="1"/>
  <c r="F142" i="14" a="1"/>
  <c r="F142" i="14" s="1"/>
  <c r="E142" i="14"/>
  <c r="D143" i="14"/>
  <c r="W142" i="14"/>
  <c r="E132" i="13"/>
  <c r="F132" i="13" a="1"/>
  <c r="F132" i="13" s="1"/>
  <c r="D153" i="13"/>
  <c r="F152" i="13" a="1"/>
  <c r="F152" i="13" s="1"/>
  <c r="E152" i="13"/>
  <c r="E172" i="13"/>
  <c r="D173" i="13"/>
  <c r="F172" i="13" a="1"/>
  <c r="F172" i="13" s="1"/>
  <c r="F142" i="13" a="1"/>
  <c r="F142" i="13" s="1"/>
  <c r="E142" i="13"/>
  <c r="D143" i="13"/>
  <c r="D163" i="13"/>
  <c r="F162" i="13" a="1"/>
  <c r="F162" i="13" s="1"/>
  <c r="E162" i="13"/>
  <c r="E182" i="13"/>
  <c r="D183" i="13"/>
  <c r="D193" i="13"/>
  <c r="F182" i="13" a="1"/>
  <c r="F182" i="13" s="1"/>
  <c r="Y120" i="18" l="1"/>
  <c r="Y121" i="18" s="1"/>
  <c r="Y122" i="18" s="1"/>
  <c r="Y123" i="18" s="1"/>
  <c r="Y124" i="18" s="1"/>
  <c r="Y125" i="18" s="1"/>
  <c r="Y126" i="18" s="1"/>
  <c r="Y127" i="18" s="1"/>
  <c r="Y128" i="18" s="1"/>
  <c r="Y129" i="18" s="1"/>
  <c r="Y130" i="18" s="1"/>
  <c r="Y131" i="18" s="1"/>
  <c r="Y131" i="13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32" i="14"/>
  <c r="Y133" i="14" s="1"/>
  <c r="Y134" i="14" s="1"/>
  <c r="Y135" i="14" s="1"/>
  <c r="Y136" i="14" s="1"/>
  <c r="Y137" i="14" s="1"/>
  <c r="Y138" i="14" s="1"/>
  <c r="Y139" i="14" s="1"/>
  <c r="Y140" i="14" s="1"/>
  <c r="Y141" i="14" s="1"/>
  <c r="Y142" i="14" s="1"/>
  <c r="Y132" i="16"/>
  <c r="Y133" i="16" s="1"/>
  <c r="Y134" i="16" s="1"/>
  <c r="Y135" i="16" s="1"/>
  <c r="Y136" i="16" s="1"/>
  <c r="Y137" i="16" s="1"/>
  <c r="Y138" i="16" s="1"/>
  <c r="Y139" i="16" s="1"/>
  <c r="Y140" i="16" s="1"/>
  <c r="Y141" i="16" s="1"/>
  <c r="Y142" i="16" s="1"/>
  <c r="E152" i="17"/>
  <c r="D153" i="17"/>
  <c r="F152" i="17" a="1"/>
  <c r="F152" i="17" s="1"/>
  <c r="F162" i="17" a="1"/>
  <c r="F162" i="17" s="1"/>
  <c r="D163" i="17"/>
  <c r="E162" i="17"/>
  <c r="F182" i="17" a="1"/>
  <c r="F182" i="17" s="1"/>
  <c r="D183" i="17"/>
  <c r="E182" i="17"/>
  <c r="D193" i="17"/>
  <c r="E142" i="17"/>
  <c r="D143" i="17"/>
  <c r="F142" i="17" a="1"/>
  <c r="F142" i="17" s="1"/>
  <c r="D173" i="17"/>
  <c r="F172" i="17" a="1"/>
  <c r="F172" i="17" s="1"/>
  <c r="E172" i="17"/>
  <c r="Y131" i="17"/>
  <c r="F132" i="17" a="1"/>
  <c r="F132" i="17" s="1"/>
  <c r="E132" i="17"/>
  <c r="Y143" i="15"/>
  <c r="W182" i="18"/>
  <c r="D183" i="18"/>
  <c r="F182" i="18" a="1"/>
  <c r="F182" i="18" s="1"/>
  <c r="E182" i="18"/>
  <c r="D193" i="18"/>
  <c r="W172" i="18"/>
  <c r="F172" i="18" a="1"/>
  <c r="F172" i="18" s="1"/>
  <c r="E172" i="18"/>
  <c r="D173" i="18"/>
  <c r="W152" i="18"/>
  <c r="F152" i="18" a="1"/>
  <c r="F152" i="18" s="1"/>
  <c r="E152" i="18"/>
  <c r="D153" i="18"/>
  <c r="F132" i="18" a="1"/>
  <c r="F132" i="18" s="1"/>
  <c r="E132" i="18"/>
  <c r="W132" i="18"/>
  <c r="F142" i="18" a="1"/>
  <c r="F142" i="18" s="1"/>
  <c r="E142" i="18"/>
  <c r="D143" i="18"/>
  <c r="W142" i="18"/>
  <c r="W162" i="18"/>
  <c r="E162" i="18"/>
  <c r="D163" i="18"/>
  <c r="F162" i="18" a="1"/>
  <c r="F162" i="18" s="1"/>
  <c r="W183" i="16"/>
  <c r="F183" i="16" a="1"/>
  <c r="F183" i="16" s="1"/>
  <c r="E183" i="16"/>
  <c r="D184" i="16"/>
  <c r="F193" i="16" a="1"/>
  <c r="F193" i="16" s="1"/>
  <c r="E193" i="16"/>
  <c r="D194" i="16"/>
  <c r="W193" i="16"/>
  <c r="W173" i="16"/>
  <c r="F173" i="16" a="1"/>
  <c r="F173" i="16" s="1"/>
  <c r="E173" i="16"/>
  <c r="D174" i="16"/>
  <c r="E143" i="16"/>
  <c r="W143" i="16"/>
  <c r="F143" i="16" a="1"/>
  <c r="F143" i="16" s="1"/>
  <c r="D144" i="16"/>
  <c r="E153" i="16"/>
  <c r="D154" i="16"/>
  <c r="F153" i="16" a="1"/>
  <c r="F153" i="16" s="1"/>
  <c r="W153" i="16"/>
  <c r="D164" i="16"/>
  <c r="W163" i="16"/>
  <c r="F163" i="16" a="1"/>
  <c r="F163" i="16" s="1"/>
  <c r="E163" i="16"/>
  <c r="F144" i="15" a="1"/>
  <c r="F144" i="15" s="1"/>
  <c r="E144" i="15"/>
  <c r="D205" i="15"/>
  <c r="F194" i="15" a="1"/>
  <c r="F194" i="15" s="1"/>
  <c r="E194" i="15"/>
  <c r="D195" i="15"/>
  <c r="E154" i="15"/>
  <c r="D155" i="15"/>
  <c r="F154" i="15" a="1"/>
  <c r="F154" i="15" s="1"/>
  <c r="E184" i="15"/>
  <c r="D185" i="15"/>
  <c r="F184" i="15" a="1"/>
  <c r="F184" i="15" s="1"/>
  <c r="D165" i="15"/>
  <c r="F164" i="15" a="1"/>
  <c r="F164" i="15" s="1"/>
  <c r="E164" i="15"/>
  <c r="E174" i="15"/>
  <c r="D175" i="15"/>
  <c r="F174" i="15" a="1"/>
  <c r="F174" i="15" s="1"/>
  <c r="F163" i="14" a="1"/>
  <c r="F163" i="14" s="1"/>
  <c r="E163" i="14"/>
  <c r="D164" i="14"/>
  <c r="W163" i="14"/>
  <c r="F183" i="14" a="1"/>
  <c r="F183" i="14" s="1"/>
  <c r="D184" i="14"/>
  <c r="W183" i="14"/>
  <c r="E183" i="14"/>
  <c r="W193" i="14"/>
  <c r="E193" i="14"/>
  <c r="F193" i="14" a="1"/>
  <c r="F193" i="14" s="1"/>
  <c r="D194" i="14"/>
  <c r="F143" i="14" a="1"/>
  <c r="F143" i="14" s="1"/>
  <c r="E143" i="14"/>
  <c r="D144" i="14"/>
  <c r="W143" i="14"/>
  <c r="F153" i="14" a="1"/>
  <c r="F153" i="14" s="1"/>
  <c r="E153" i="14"/>
  <c r="D154" i="14"/>
  <c r="W153" i="14"/>
  <c r="E173" i="14"/>
  <c r="D174" i="14"/>
  <c r="W173" i="14"/>
  <c r="F173" i="14" a="1"/>
  <c r="F173" i="14" s="1"/>
  <c r="E163" i="13"/>
  <c r="F163" i="13" a="1"/>
  <c r="F163" i="13" s="1"/>
  <c r="D164" i="13"/>
  <c r="E153" i="13"/>
  <c r="D154" i="13"/>
  <c r="F153" i="13" a="1"/>
  <c r="F153" i="13" s="1"/>
  <c r="E193" i="13"/>
  <c r="D194" i="13"/>
  <c r="F193" i="13" a="1"/>
  <c r="F193" i="13" s="1"/>
  <c r="F173" i="13" a="1"/>
  <c r="F173" i="13" s="1"/>
  <c r="E173" i="13"/>
  <c r="D174" i="13"/>
  <c r="F143" i="13" a="1"/>
  <c r="F143" i="13" s="1"/>
  <c r="E143" i="13"/>
  <c r="D144" i="13"/>
  <c r="D184" i="13"/>
  <c r="F183" i="13" a="1"/>
  <c r="F183" i="13" s="1"/>
  <c r="E183" i="13"/>
  <c r="Y143" i="13" l="1"/>
  <c r="Y143" i="14"/>
  <c r="Y144" i="15"/>
  <c r="Y145" i="15" s="1"/>
  <c r="Y146" i="15" s="1"/>
  <c r="Y147" i="15" s="1"/>
  <c r="Y148" i="15" s="1"/>
  <c r="Y149" i="15" s="1"/>
  <c r="Y150" i="15" s="1"/>
  <c r="Y151" i="15" s="1"/>
  <c r="Y152" i="15" s="1"/>
  <c r="Y153" i="15" s="1"/>
  <c r="Y154" i="15" s="1"/>
  <c r="Y143" i="16"/>
  <c r="E183" i="17"/>
  <c r="D184" i="17"/>
  <c r="F183" i="17" a="1"/>
  <c r="F183" i="17" s="1"/>
  <c r="D164" i="17"/>
  <c r="E163" i="17"/>
  <c r="F163" i="17" a="1"/>
  <c r="F163" i="17" s="1"/>
  <c r="E173" i="17"/>
  <c r="D174" i="17"/>
  <c r="F173" i="17" a="1"/>
  <c r="F173" i="17" s="1"/>
  <c r="Y132" i="17"/>
  <c r="Y133" i="17" s="1"/>
  <c r="Y134" i="17" s="1"/>
  <c r="Y135" i="17" s="1"/>
  <c r="Y136" i="17" s="1"/>
  <c r="Y137" i="17" s="1"/>
  <c r="Y138" i="17" s="1"/>
  <c r="Y139" i="17" s="1"/>
  <c r="Y140" i="17" s="1"/>
  <c r="Y141" i="17" s="1"/>
  <c r="Y142" i="17" s="1"/>
  <c r="D144" i="17"/>
  <c r="F143" i="17" a="1"/>
  <c r="F143" i="17" s="1"/>
  <c r="E143" i="17"/>
  <c r="F153" i="17" a="1"/>
  <c r="F153" i="17" s="1"/>
  <c r="E153" i="17"/>
  <c r="D154" i="17"/>
  <c r="D194" i="17"/>
  <c r="F193" i="17" a="1"/>
  <c r="F193" i="17" s="1"/>
  <c r="E193" i="17"/>
  <c r="Y132" i="18"/>
  <c r="Y133" i="18" s="1"/>
  <c r="Y134" i="18" s="1"/>
  <c r="Y135" i="18" s="1"/>
  <c r="Y136" i="18" s="1"/>
  <c r="Y137" i="18" s="1"/>
  <c r="Y138" i="18" s="1"/>
  <c r="Y139" i="18" s="1"/>
  <c r="Y140" i="18" s="1"/>
  <c r="Y141" i="18" s="1"/>
  <c r="Y142" i="18" s="1"/>
  <c r="D184" i="18"/>
  <c r="W183" i="18"/>
  <c r="E183" i="18"/>
  <c r="F183" i="18" a="1"/>
  <c r="F183" i="18" s="1"/>
  <c r="W193" i="18"/>
  <c r="F193" i="18" a="1"/>
  <c r="F193" i="18" s="1"/>
  <c r="D194" i="18"/>
  <c r="E193" i="18"/>
  <c r="F163" i="18" a="1"/>
  <c r="F163" i="18" s="1"/>
  <c r="E163" i="18"/>
  <c r="D164" i="18"/>
  <c r="W163" i="18"/>
  <c r="W153" i="18"/>
  <c r="F153" i="18" a="1"/>
  <c r="F153" i="18" s="1"/>
  <c r="E153" i="18"/>
  <c r="D154" i="18"/>
  <c r="F143" i="18" a="1"/>
  <c r="F143" i="18" s="1"/>
  <c r="E143" i="18"/>
  <c r="D144" i="18"/>
  <c r="W143" i="18"/>
  <c r="D174" i="18"/>
  <c r="W173" i="18"/>
  <c r="F173" i="18" a="1"/>
  <c r="F173" i="18" s="1"/>
  <c r="E173" i="18"/>
  <c r="W184" i="16"/>
  <c r="F184" i="16" a="1"/>
  <c r="F184" i="16" s="1"/>
  <c r="E184" i="16"/>
  <c r="D185" i="16"/>
  <c r="W174" i="16"/>
  <c r="F174" i="16" a="1"/>
  <c r="F174" i="16" s="1"/>
  <c r="D175" i="16"/>
  <c r="E174" i="16"/>
  <c r="F154" i="16" a="1"/>
  <c r="F154" i="16" s="1"/>
  <c r="E154" i="16"/>
  <c r="D155" i="16"/>
  <c r="W154" i="16"/>
  <c r="E144" i="16"/>
  <c r="W144" i="16"/>
  <c r="F144" i="16" a="1"/>
  <c r="F144" i="16" s="1"/>
  <c r="D165" i="16"/>
  <c r="W164" i="16"/>
  <c r="E164" i="16"/>
  <c r="F164" i="16" a="1"/>
  <c r="F164" i="16" s="1"/>
  <c r="F194" i="16" a="1"/>
  <c r="F194" i="16" s="1"/>
  <c r="E194" i="16"/>
  <c r="D195" i="16"/>
  <c r="D205" i="16"/>
  <c r="W194" i="16"/>
  <c r="D166" i="15"/>
  <c r="F165" i="15" a="1"/>
  <c r="F165" i="15" s="1"/>
  <c r="E165" i="15"/>
  <c r="F175" i="15" a="1"/>
  <c r="F175" i="15" s="1"/>
  <c r="E175" i="15"/>
  <c r="D176" i="15"/>
  <c r="E155" i="15"/>
  <c r="D156" i="15"/>
  <c r="F155" i="15" a="1"/>
  <c r="F155" i="15" s="1"/>
  <c r="D206" i="15"/>
  <c r="F205" i="15" a="1"/>
  <c r="F205" i="15" s="1"/>
  <c r="E205" i="15"/>
  <c r="F185" i="15" a="1"/>
  <c r="F185" i="15" s="1"/>
  <c r="E185" i="15"/>
  <c r="D186" i="15"/>
  <c r="D196" i="15"/>
  <c r="F195" i="15" a="1"/>
  <c r="F195" i="15" s="1"/>
  <c r="E195" i="15"/>
  <c r="F174" i="14" a="1"/>
  <c r="F174" i="14" s="1"/>
  <c r="E174" i="14"/>
  <c r="D175" i="14"/>
  <c r="W174" i="14"/>
  <c r="F184" i="14" a="1"/>
  <c r="F184" i="14" s="1"/>
  <c r="E184" i="14"/>
  <c r="D185" i="14"/>
  <c r="W184" i="14"/>
  <c r="F194" i="14" a="1"/>
  <c r="F194" i="14" s="1"/>
  <c r="D205" i="14"/>
  <c r="E194" i="14"/>
  <c r="D195" i="14"/>
  <c r="W194" i="14"/>
  <c r="F164" i="14" a="1"/>
  <c r="F164" i="14" s="1"/>
  <c r="E164" i="14"/>
  <c r="D165" i="14"/>
  <c r="W164" i="14"/>
  <c r="F154" i="14" a="1"/>
  <c r="F154" i="14" s="1"/>
  <c r="E154" i="14"/>
  <c r="D155" i="14"/>
  <c r="W154" i="14"/>
  <c r="W144" i="14"/>
  <c r="F144" i="14" a="1"/>
  <c r="F144" i="14" s="1"/>
  <c r="E144" i="14"/>
  <c r="F144" i="13" a="1"/>
  <c r="F144" i="13" s="1"/>
  <c r="E144" i="13"/>
  <c r="E154" i="13"/>
  <c r="F154" i="13" a="1"/>
  <c r="F154" i="13" s="1"/>
  <c r="D155" i="13"/>
  <c r="F164" i="13" a="1"/>
  <c r="F164" i="13" s="1"/>
  <c r="E164" i="13"/>
  <c r="D165" i="13"/>
  <c r="F174" i="13" a="1"/>
  <c r="F174" i="13" s="1"/>
  <c r="E174" i="13"/>
  <c r="D175" i="13"/>
  <c r="D205" i="13"/>
  <c r="E194" i="13"/>
  <c r="D195" i="13"/>
  <c r="F194" i="13" a="1"/>
  <c r="F194" i="13" s="1"/>
  <c r="E184" i="13"/>
  <c r="D185" i="13"/>
  <c r="F184" i="13" a="1"/>
  <c r="F184" i="13" s="1"/>
  <c r="Y144" i="13" l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44" i="14"/>
  <c r="Y145" i="14" s="1"/>
  <c r="Y146" i="14" s="1"/>
  <c r="Y147" i="14" s="1"/>
  <c r="Y148" i="14" s="1"/>
  <c r="Y149" i="14" s="1"/>
  <c r="Y150" i="14" s="1"/>
  <c r="Y151" i="14" s="1"/>
  <c r="Y152" i="14" s="1"/>
  <c r="Y153" i="14" s="1"/>
  <c r="Y154" i="14" s="1"/>
  <c r="Y155" i="15"/>
  <c r="Y144" i="16"/>
  <c r="Y145" i="16" s="1"/>
  <c r="Y146" i="16" s="1"/>
  <c r="Y147" i="16" s="1"/>
  <c r="Y148" i="16" s="1"/>
  <c r="Y149" i="16" s="1"/>
  <c r="Y150" i="16" s="1"/>
  <c r="Y151" i="16" s="1"/>
  <c r="Y152" i="16" s="1"/>
  <c r="Y153" i="16" s="1"/>
  <c r="Y154" i="16" s="1"/>
  <c r="Y143" i="17"/>
  <c r="E174" i="17"/>
  <c r="F174" i="17" a="1"/>
  <c r="F174" i="17" s="1"/>
  <c r="D175" i="17"/>
  <c r="D205" i="17"/>
  <c r="F194" i="17" a="1"/>
  <c r="F194" i="17" s="1"/>
  <c r="E194" i="17"/>
  <c r="D195" i="17"/>
  <c r="D155" i="17"/>
  <c r="F154" i="17" a="1"/>
  <c r="F154" i="17" s="1"/>
  <c r="E154" i="17"/>
  <c r="D165" i="17"/>
  <c r="E164" i="17"/>
  <c r="F164" i="17" a="1"/>
  <c r="F164" i="17" s="1"/>
  <c r="D185" i="17"/>
  <c r="F184" i="17" a="1"/>
  <c r="F184" i="17" s="1"/>
  <c r="E184" i="17"/>
  <c r="E144" i="17"/>
  <c r="F144" i="17" a="1"/>
  <c r="F144" i="17" s="1"/>
  <c r="Y143" i="18"/>
  <c r="D155" i="18"/>
  <c r="W154" i="18"/>
  <c r="F154" i="18" a="1"/>
  <c r="F154" i="18" s="1"/>
  <c r="E154" i="18"/>
  <c r="F174" i="18" a="1"/>
  <c r="F174" i="18" s="1"/>
  <c r="D175" i="18"/>
  <c r="W174" i="18"/>
  <c r="E174" i="18"/>
  <c r="W164" i="18"/>
  <c r="F164" i="18" a="1"/>
  <c r="F164" i="18" s="1"/>
  <c r="E164" i="18"/>
  <c r="D165" i="18"/>
  <c r="D185" i="18"/>
  <c r="W184" i="18"/>
  <c r="F184" i="18" a="1"/>
  <c r="F184" i="18" s="1"/>
  <c r="E184" i="18"/>
  <c r="F144" i="18" a="1"/>
  <c r="F144" i="18" s="1"/>
  <c r="E144" i="18"/>
  <c r="W144" i="18"/>
  <c r="W194" i="18"/>
  <c r="F194" i="18" a="1"/>
  <c r="F194" i="18" s="1"/>
  <c r="E194" i="18"/>
  <c r="D205" i="18"/>
  <c r="D195" i="18"/>
  <c r="W185" i="16"/>
  <c r="F185" i="16" a="1"/>
  <c r="F185" i="16" s="1"/>
  <c r="E185" i="16"/>
  <c r="D186" i="16"/>
  <c r="F155" i="16" a="1"/>
  <c r="F155" i="16" s="1"/>
  <c r="E155" i="16"/>
  <c r="D156" i="16"/>
  <c r="W155" i="16"/>
  <c r="D176" i="16"/>
  <c r="W175" i="16"/>
  <c r="F175" i="16" a="1"/>
  <c r="F175" i="16" s="1"/>
  <c r="E175" i="16"/>
  <c r="D206" i="16"/>
  <c r="W205" i="16"/>
  <c r="F205" i="16" a="1"/>
  <c r="F205" i="16" s="1"/>
  <c r="E205" i="16"/>
  <c r="W195" i="16"/>
  <c r="F195" i="16" a="1"/>
  <c r="F195" i="16" s="1"/>
  <c r="E195" i="16"/>
  <c r="D196" i="16"/>
  <c r="E165" i="16"/>
  <c r="D166" i="16"/>
  <c r="W165" i="16"/>
  <c r="F165" i="16" a="1"/>
  <c r="F165" i="16" s="1"/>
  <c r="F176" i="15" a="1"/>
  <c r="F176" i="15" s="1"/>
  <c r="E176" i="15"/>
  <c r="D177" i="15"/>
  <c r="E166" i="15"/>
  <c r="F166" i="15" a="1"/>
  <c r="F166" i="15" s="1"/>
  <c r="D167" i="15"/>
  <c r="F206" i="15" a="1"/>
  <c r="F206" i="15" s="1"/>
  <c r="D217" i="15"/>
  <c r="E206" i="15"/>
  <c r="D207" i="15"/>
  <c r="F156" i="15" a="1"/>
  <c r="F156" i="15" s="1"/>
  <c r="E156" i="15"/>
  <c r="F186" i="15" a="1"/>
  <c r="F186" i="15" s="1"/>
  <c r="E186" i="15"/>
  <c r="D187" i="15"/>
  <c r="E196" i="15"/>
  <c r="D197" i="15"/>
  <c r="F196" i="15" a="1"/>
  <c r="F196" i="15" s="1"/>
  <c r="F165" i="14" a="1"/>
  <c r="F165" i="14" s="1"/>
  <c r="E165" i="14"/>
  <c r="D166" i="14"/>
  <c r="W165" i="14"/>
  <c r="F195" i="14" a="1"/>
  <c r="F195" i="14" s="1"/>
  <c r="D196" i="14"/>
  <c r="E195" i="14"/>
  <c r="W195" i="14"/>
  <c r="F175" i="14" a="1"/>
  <c r="F175" i="14" s="1"/>
  <c r="E175" i="14"/>
  <c r="D176" i="14"/>
  <c r="W175" i="14"/>
  <c r="W155" i="14"/>
  <c r="F155" i="14" a="1"/>
  <c r="F155" i="14" s="1"/>
  <c r="E155" i="14"/>
  <c r="D156" i="14"/>
  <c r="F205" i="14" a="1"/>
  <c r="F205" i="14" s="1"/>
  <c r="E205" i="14"/>
  <c r="D206" i="14"/>
  <c r="W205" i="14"/>
  <c r="E185" i="14"/>
  <c r="F185" i="14" a="1"/>
  <c r="F185" i="14" s="1"/>
  <c r="D186" i="14"/>
  <c r="W185" i="14"/>
  <c r="D156" i="13"/>
  <c r="F155" i="13" a="1"/>
  <c r="F155" i="13" s="1"/>
  <c r="E155" i="13"/>
  <c r="F205" i="13" a="1"/>
  <c r="F205" i="13" s="1"/>
  <c r="E205" i="13"/>
  <c r="D206" i="13"/>
  <c r="E175" i="13"/>
  <c r="D176" i="13"/>
  <c r="F175" i="13" a="1"/>
  <c r="F175" i="13" s="1"/>
  <c r="D196" i="13"/>
  <c r="F195" i="13" a="1"/>
  <c r="F195" i="13" s="1"/>
  <c r="E195" i="13"/>
  <c r="F185" i="13" a="1"/>
  <c r="F185" i="13" s="1"/>
  <c r="E185" i="13"/>
  <c r="D186" i="13"/>
  <c r="D166" i="13"/>
  <c r="F165" i="13" a="1"/>
  <c r="F165" i="13" s="1"/>
  <c r="E165" i="13"/>
  <c r="Y156" i="15" l="1"/>
  <c r="Y157" i="15" s="1"/>
  <c r="Y158" i="15" s="1"/>
  <c r="Y159" i="15" s="1"/>
  <c r="Y160" i="15" s="1"/>
  <c r="Y161" i="15" s="1"/>
  <c r="Y162" i="15" s="1"/>
  <c r="Y163" i="15" s="1"/>
  <c r="Y164" i="15" s="1"/>
  <c r="Y165" i="15" s="1"/>
  <c r="Y166" i="15" s="1"/>
  <c r="Y155" i="16"/>
  <c r="Y144" i="17"/>
  <c r="Y145" i="17" s="1"/>
  <c r="Y146" i="17" s="1"/>
  <c r="Y147" i="17" s="1"/>
  <c r="Y148" i="17" s="1"/>
  <c r="Y149" i="17" s="1"/>
  <c r="Y150" i="17" s="1"/>
  <c r="Y151" i="17" s="1"/>
  <c r="Y152" i="17" s="1"/>
  <c r="Y153" i="17" s="1"/>
  <c r="F155" i="17" a="1"/>
  <c r="F155" i="17" s="1"/>
  <c r="E155" i="17"/>
  <c r="D156" i="17"/>
  <c r="F195" i="17" a="1"/>
  <c r="F195" i="17" s="1"/>
  <c r="E195" i="17"/>
  <c r="D196" i="17"/>
  <c r="F185" i="17" a="1"/>
  <c r="F185" i="17" s="1"/>
  <c r="E185" i="17"/>
  <c r="D186" i="17"/>
  <c r="F205" i="17" a="1"/>
  <c r="F205" i="17" s="1"/>
  <c r="E205" i="17"/>
  <c r="D206" i="17"/>
  <c r="F175" i="17" a="1"/>
  <c r="F175" i="17" s="1"/>
  <c r="E175" i="17"/>
  <c r="D176" i="17"/>
  <c r="E165" i="17"/>
  <c r="F165" i="17" a="1"/>
  <c r="F165" i="17" s="1"/>
  <c r="D166" i="17"/>
  <c r="Y144" i="18"/>
  <c r="Y145" i="18" s="1"/>
  <c r="Y146" i="18" s="1"/>
  <c r="Y147" i="18" s="1"/>
  <c r="Y148" i="18" s="1"/>
  <c r="Y149" i="18" s="1"/>
  <c r="Y150" i="18" s="1"/>
  <c r="Y151" i="18" s="1"/>
  <c r="Y152" i="18" s="1"/>
  <c r="Y153" i="18" s="1"/>
  <c r="Y155" i="14"/>
  <c r="Y155" i="13"/>
  <c r="W165" i="18"/>
  <c r="D166" i="18"/>
  <c r="F165" i="18" a="1"/>
  <c r="F165" i="18" s="1"/>
  <c r="E165" i="18"/>
  <c r="E155" i="18"/>
  <c r="D156" i="18"/>
  <c r="W155" i="18"/>
  <c r="F155" i="18" a="1"/>
  <c r="F155" i="18" s="1"/>
  <c r="D196" i="18"/>
  <c r="W195" i="18"/>
  <c r="E195" i="18"/>
  <c r="F195" i="18" a="1"/>
  <c r="F195" i="18" s="1"/>
  <c r="E185" i="18"/>
  <c r="D186" i="18"/>
  <c r="W185" i="18"/>
  <c r="F185" i="18" a="1"/>
  <c r="F185" i="18" s="1"/>
  <c r="E175" i="18"/>
  <c r="D176" i="18"/>
  <c r="W175" i="18"/>
  <c r="F175" i="18" a="1"/>
  <c r="F175" i="18" s="1"/>
  <c r="W205" i="18"/>
  <c r="F205" i="18" a="1"/>
  <c r="F205" i="18" s="1"/>
  <c r="D206" i="18"/>
  <c r="E205" i="18"/>
  <c r="F206" i="16" a="1"/>
  <c r="F206" i="16" s="1"/>
  <c r="E206" i="16"/>
  <c r="D207" i="16"/>
  <c r="W206" i="16"/>
  <c r="D217" i="16"/>
  <c r="W186" i="16"/>
  <c r="F186" i="16" a="1"/>
  <c r="F186" i="16" s="1"/>
  <c r="E186" i="16"/>
  <c r="D187" i="16"/>
  <c r="F166" i="16" a="1"/>
  <c r="F166" i="16" s="1"/>
  <c r="E166" i="16"/>
  <c r="D167" i="16"/>
  <c r="W166" i="16"/>
  <c r="W196" i="16"/>
  <c r="F196" i="16" a="1"/>
  <c r="F196" i="16" s="1"/>
  <c r="E196" i="16"/>
  <c r="D197" i="16"/>
  <c r="D177" i="16"/>
  <c r="W176" i="16"/>
  <c r="F176" i="16" a="1"/>
  <c r="F176" i="16" s="1"/>
  <c r="E176" i="16"/>
  <c r="F156" i="16" a="1"/>
  <c r="F156" i="16" s="1"/>
  <c r="E156" i="16"/>
  <c r="W156" i="16"/>
  <c r="D178" i="15"/>
  <c r="F177" i="15" a="1"/>
  <c r="F177" i="15" s="1"/>
  <c r="E177" i="15"/>
  <c r="D188" i="15"/>
  <c r="F187" i="15" a="1"/>
  <c r="F187" i="15" s="1"/>
  <c r="E187" i="15"/>
  <c r="F167" i="15" a="1"/>
  <c r="F167" i="15" s="1"/>
  <c r="D168" i="15"/>
  <c r="E167" i="15"/>
  <c r="E217" i="15"/>
  <c r="D218" i="15"/>
  <c r="F217" i="15" a="1"/>
  <c r="F217" i="15" s="1"/>
  <c r="F207" i="15" a="1"/>
  <c r="F207" i="15" s="1"/>
  <c r="E207" i="15"/>
  <c r="D208" i="15"/>
  <c r="F197" i="15" a="1"/>
  <c r="F197" i="15" s="1"/>
  <c r="E197" i="15"/>
  <c r="D198" i="15"/>
  <c r="W156" i="14"/>
  <c r="F156" i="14" a="1"/>
  <c r="F156" i="14" s="1"/>
  <c r="E156" i="14"/>
  <c r="W196" i="14"/>
  <c r="F196" i="14" a="1"/>
  <c r="F196" i="14" s="1"/>
  <c r="E196" i="14"/>
  <c r="D197" i="14"/>
  <c r="F186" i="14" a="1"/>
  <c r="F186" i="14" s="1"/>
  <c r="W186" i="14"/>
  <c r="E186" i="14"/>
  <c r="D187" i="14"/>
  <c r="F166" i="14" a="1"/>
  <c r="F166" i="14" s="1"/>
  <c r="E166" i="14"/>
  <c r="D167" i="14"/>
  <c r="W166" i="14"/>
  <c r="F176" i="14" a="1"/>
  <c r="F176" i="14" s="1"/>
  <c r="E176" i="14"/>
  <c r="D177" i="14"/>
  <c r="W176" i="14"/>
  <c r="F206" i="14" a="1"/>
  <c r="F206" i="14" s="1"/>
  <c r="D217" i="14"/>
  <c r="D207" i="14"/>
  <c r="E206" i="14"/>
  <c r="W206" i="14"/>
  <c r="E196" i="13"/>
  <c r="D197" i="13"/>
  <c r="F196" i="13" a="1"/>
  <c r="F196" i="13" s="1"/>
  <c r="E156" i="13"/>
  <c r="F156" i="13" a="1"/>
  <c r="F156" i="13" s="1"/>
  <c r="E176" i="13"/>
  <c r="F176" i="13" a="1"/>
  <c r="F176" i="13" s="1"/>
  <c r="D177" i="13"/>
  <c r="E166" i="13"/>
  <c r="D167" i="13"/>
  <c r="F166" i="13" a="1"/>
  <c r="F166" i="13" s="1"/>
  <c r="D187" i="13"/>
  <c r="F186" i="13" a="1"/>
  <c r="F186" i="13" s="1"/>
  <c r="E186" i="13"/>
  <c r="D207" i="13"/>
  <c r="D217" i="13"/>
  <c r="F206" i="13" a="1"/>
  <c r="F206" i="13" s="1"/>
  <c r="E206" i="13"/>
  <c r="Y154" i="18" l="1"/>
  <c r="Y154" i="17"/>
  <c r="Y155" i="17" s="1"/>
  <c r="Y156" i="16"/>
  <c r="Y157" i="16" s="1"/>
  <c r="Y158" i="16" s="1"/>
  <c r="Y159" i="16" s="1"/>
  <c r="Y160" i="16" s="1"/>
  <c r="Y161" i="16" s="1"/>
  <c r="Y162" i="16" s="1"/>
  <c r="Y163" i="16" s="1"/>
  <c r="Y164" i="16" s="1"/>
  <c r="Y165" i="16" s="1"/>
  <c r="Y166" i="16" s="1"/>
  <c r="Y156" i="13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56" i="14"/>
  <c r="Y157" i="14" s="1"/>
  <c r="Y158" i="14" s="1"/>
  <c r="Y159" i="14" s="1"/>
  <c r="Y160" i="14" s="1"/>
  <c r="Y161" i="14" s="1"/>
  <c r="Y162" i="14" s="1"/>
  <c r="Y163" i="14" s="1"/>
  <c r="Y164" i="14" s="1"/>
  <c r="Y165" i="14" s="1"/>
  <c r="Y166" i="14" s="1"/>
  <c r="F176" i="17" a="1"/>
  <c r="F176" i="17" s="1"/>
  <c r="D177" i="17"/>
  <c r="E176" i="17"/>
  <c r="D197" i="17"/>
  <c r="E196" i="17"/>
  <c r="F196" i="17" a="1"/>
  <c r="F196" i="17" s="1"/>
  <c r="D187" i="17"/>
  <c r="E186" i="17"/>
  <c r="F186" i="17" a="1"/>
  <c r="F186" i="17" s="1"/>
  <c r="D167" i="17"/>
  <c r="F166" i="17" a="1"/>
  <c r="F166" i="17" s="1"/>
  <c r="E166" i="17"/>
  <c r="E206" i="17"/>
  <c r="D207" i="17"/>
  <c r="D217" i="17"/>
  <c r="F206" i="17" a="1"/>
  <c r="F206" i="17" s="1"/>
  <c r="E156" i="17"/>
  <c r="F156" i="17" a="1"/>
  <c r="F156" i="17" s="1"/>
  <c r="Y167" i="15"/>
  <c r="W206" i="18"/>
  <c r="D217" i="18"/>
  <c r="D207" i="18"/>
  <c r="F206" i="18" a="1"/>
  <c r="F206" i="18" s="1"/>
  <c r="E206" i="18"/>
  <c r="F186" i="18" a="1"/>
  <c r="F186" i="18" s="1"/>
  <c r="E186" i="18"/>
  <c r="D187" i="18"/>
  <c r="W186" i="18"/>
  <c r="D167" i="18"/>
  <c r="W166" i="18"/>
  <c r="E166" i="18"/>
  <c r="F166" i="18" a="1"/>
  <c r="F166" i="18" s="1"/>
  <c r="F176" i="18" a="1"/>
  <c r="F176" i="18" s="1"/>
  <c r="E176" i="18"/>
  <c r="D177" i="18"/>
  <c r="W176" i="18"/>
  <c r="D197" i="18"/>
  <c r="W196" i="18"/>
  <c r="F196" i="18" a="1"/>
  <c r="F196" i="18" s="1"/>
  <c r="E196" i="18"/>
  <c r="E156" i="18"/>
  <c r="F156" i="18" a="1"/>
  <c r="F156" i="18" s="1"/>
  <c r="W156" i="18"/>
  <c r="F207" i="16" a="1"/>
  <c r="F207" i="16" s="1"/>
  <c r="E207" i="16"/>
  <c r="D208" i="16"/>
  <c r="W207" i="16"/>
  <c r="F167" i="16" a="1"/>
  <c r="F167" i="16" s="1"/>
  <c r="E167" i="16"/>
  <c r="D168" i="16"/>
  <c r="W167" i="16"/>
  <c r="E177" i="16"/>
  <c r="D178" i="16"/>
  <c r="W177" i="16"/>
  <c r="F177" i="16" a="1"/>
  <c r="F177" i="16" s="1"/>
  <c r="D188" i="16"/>
  <c r="W187" i="16"/>
  <c r="F187" i="16" a="1"/>
  <c r="F187" i="16" s="1"/>
  <c r="E187" i="16"/>
  <c r="W197" i="16"/>
  <c r="F197" i="16" a="1"/>
  <c r="F197" i="16" s="1"/>
  <c r="E197" i="16"/>
  <c r="D198" i="16"/>
  <c r="E217" i="16"/>
  <c r="D218" i="16"/>
  <c r="W217" i="16"/>
  <c r="F217" i="16" a="1"/>
  <c r="F217" i="16" s="1"/>
  <c r="F188" i="15" a="1"/>
  <c r="F188" i="15" s="1"/>
  <c r="E188" i="15"/>
  <c r="D189" i="15"/>
  <c r="E178" i="15"/>
  <c r="D179" i="15"/>
  <c r="F178" i="15" a="1"/>
  <c r="F178" i="15" s="1"/>
  <c r="F218" i="15" a="1"/>
  <c r="F218" i="15" s="1"/>
  <c r="E218" i="15"/>
  <c r="D229" i="15"/>
  <c r="D219" i="15"/>
  <c r="F198" i="15" a="1"/>
  <c r="F198" i="15" s="1"/>
  <c r="E198" i="15"/>
  <c r="D199" i="15"/>
  <c r="E168" i="15"/>
  <c r="F168" i="15" a="1"/>
  <c r="F168" i="15" s="1"/>
  <c r="D209" i="15"/>
  <c r="F208" i="15" a="1"/>
  <c r="F208" i="15" s="1"/>
  <c r="E208" i="15"/>
  <c r="W167" i="14"/>
  <c r="F167" i="14" a="1"/>
  <c r="F167" i="14" s="1"/>
  <c r="E167" i="14"/>
  <c r="D168" i="14"/>
  <c r="W207" i="14"/>
  <c r="D208" i="14"/>
  <c r="F207" i="14" a="1"/>
  <c r="F207" i="14" s="1"/>
  <c r="E207" i="14"/>
  <c r="F217" i="14" a="1"/>
  <c r="F217" i="14" s="1"/>
  <c r="E217" i="14"/>
  <c r="D218" i="14"/>
  <c r="W217" i="14"/>
  <c r="D188" i="14"/>
  <c r="W187" i="14"/>
  <c r="F187" i="14" a="1"/>
  <c r="F187" i="14" s="1"/>
  <c r="E187" i="14"/>
  <c r="F177" i="14" a="1"/>
  <c r="F177" i="14" s="1"/>
  <c r="E177" i="14"/>
  <c r="D178" i="14"/>
  <c r="W177" i="14"/>
  <c r="D198" i="14"/>
  <c r="E197" i="14"/>
  <c r="W197" i="14"/>
  <c r="F197" i="14" a="1"/>
  <c r="F197" i="14" s="1"/>
  <c r="E187" i="13"/>
  <c r="D188" i="13"/>
  <c r="F187" i="13" a="1"/>
  <c r="F187" i="13" s="1"/>
  <c r="F197" i="13" a="1"/>
  <c r="F197" i="13" s="1"/>
  <c r="D198" i="13"/>
  <c r="E197" i="13"/>
  <c r="F167" i="13" a="1"/>
  <c r="F167" i="13" s="1"/>
  <c r="E167" i="13"/>
  <c r="D168" i="13"/>
  <c r="F217" i="13" a="1"/>
  <c r="F217" i="13" s="1"/>
  <c r="E217" i="13"/>
  <c r="D218" i="13"/>
  <c r="D178" i="13"/>
  <c r="F177" i="13" a="1"/>
  <c r="F177" i="13" s="1"/>
  <c r="E177" i="13"/>
  <c r="F207" i="13" a="1"/>
  <c r="F207" i="13" s="1"/>
  <c r="D208" i="13"/>
  <c r="E207" i="13"/>
  <c r="Y155" i="18" l="1"/>
  <c r="Y156" i="18" s="1"/>
  <c r="Y157" i="18" s="1"/>
  <c r="Y158" i="18" s="1"/>
  <c r="Y159" i="18" s="1"/>
  <c r="Y160" i="18" s="1"/>
  <c r="Y161" i="18" s="1"/>
  <c r="Y162" i="18" s="1"/>
  <c r="Y163" i="18" s="1"/>
  <c r="Y164" i="18" s="1"/>
  <c r="Y165" i="18" s="1"/>
  <c r="Y167" i="14"/>
  <c r="Y168" i="15"/>
  <c r="Y169" i="15" s="1"/>
  <c r="Y170" i="15" s="1"/>
  <c r="Y171" i="15" s="1"/>
  <c r="Y172" i="15" s="1"/>
  <c r="Y173" i="15" s="1"/>
  <c r="Y174" i="15" s="1"/>
  <c r="Y175" i="15" s="1"/>
  <c r="Y176" i="15" s="1"/>
  <c r="Y177" i="15" s="1"/>
  <c r="Y178" i="15" s="1"/>
  <c r="Y167" i="16"/>
  <c r="D188" i="17"/>
  <c r="E187" i="17"/>
  <c r="F187" i="17" a="1"/>
  <c r="F187" i="17" s="1"/>
  <c r="E167" i="17"/>
  <c r="F167" i="17" a="1"/>
  <c r="F167" i="17" s="1"/>
  <c r="D168" i="17"/>
  <c r="Y156" i="17"/>
  <c r="Y157" i="17" s="1"/>
  <c r="Y158" i="17" s="1"/>
  <c r="Y159" i="17" s="1"/>
  <c r="Y160" i="17" s="1"/>
  <c r="Y161" i="17" s="1"/>
  <c r="Y162" i="17" s="1"/>
  <c r="Y163" i="17" s="1"/>
  <c r="Y164" i="17" s="1"/>
  <c r="Y165" i="17" s="1"/>
  <c r="E217" i="17"/>
  <c r="F217" i="17" a="1"/>
  <c r="F217" i="17" s="1"/>
  <c r="D218" i="17"/>
  <c r="E197" i="17"/>
  <c r="D198" i="17"/>
  <c r="F197" i="17" a="1"/>
  <c r="F197" i="17" s="1"/>
  <c r="D208" i="17"/>
  <c r="F207" i="17" a="1"/>
  <c r="F207" i="17" s="1"/>
  <c r="E207" i="17"/>
  <c r="E177" i="17"/>
  <c r="D178" i="17"/>
  <c r="F177" i="17" a="1"/>
  <c r="F177" i="17" s="1"/>
  <c r="Y167" i="13"/>
  <c r="W207" i="18"/>
  <c r="D208" i="18"/>
  <c r="F207" i="18" a="1"/>
  <c r="F207" i="18" s="1"/>
  <c r="E207" i="18"/>
  <c r="W217" i="18"/>
  <c r="D218" i="18"/>
  <c r="F217" i="18" a="1"/>
  <c r="F217" i="18" s="1"/>
  <c r="E217" i="18"/>
  <c r="F177" i="18" a="1"/>
  <c r="F177" i="18" s="1"/>
  <c r="W177" i="18"/>
  <c r="D178" i="18"/>
  <c r="E177" i="18"/>
  <c r="F167" i="18" a="1"/>
  <c r="F167" i="18" s="1"/>
  <c r="E167" i="18"/>
  <c r="D168" i="18"/>
  <c r="W167" i="18"/>
  <c r="E197" i="18"/>
  <c r="D198" i="18"/>
  <c r="F197" i="18" a="1"/>
  <c r="F197" i="18" s="1"/>
  <c r="W197" i="18"/>
  <c r="F187" i="18" a="1"/>
  <c r="F187" i="18" s="1"/>
  <c r="E187" i="18"/>
  <c r="D188" i="18"/>
  <c r="W187" i="18"/>
  <c r="W208" i="16"/>
  <c r="F208" i="16" a="1"/>
  <c r="F208" i="16" s="1"/>
  <c r="E208" i="16"/>
  <c r="D209" i="16"/>
  <c r="W198" i="16"/>
  <c r="F198" i="16" a="1"/>
  <c r="F198" i="16" s="1"/>
  <c r="E198" i="16"/>
  <c r="D199" i="16"/>
  <c r="F178" i="16" a="1"/>
  <c r="F178" i="16" s="1"/>
  <c r="E178" i="16"/>
  <c r="D179" i="16"/>
  <c r="W178" i="16"/>
  <c r="D189" i="16"/>
  <c r="W188" i="16"/>
  <c r="E188" i="16"/>
  <c r="F188" i="16" a="1"/>
  <c r="F188" i="16" s="1"/>
  <c r="E218" i="16"/>
  <c r="F218" i="16" a="1"/>
  <c r="F218" i="16" s="1"/>
  <c r="D219" i="16"/>
  <c r="D229" i="16"/>
  <c r="W218" i="16"/>
  <c r="F168" i="16" a="1"/>
  <c r="F168" i="16" s="1"/>
  <c r="E168" i="16"/>
  <c r="W168" i="16"/>
  <c r="D200" i="15"/>
  <c r="F199" i="15" a="1"/>
  <c r="F199" i="15" s="1"/>
  <c r="E199" i="15"/>
  <c r="D190" i="15"/>
  <c r="F189" i="15" a="1"/>
  <c r="F189" i="15" s="1"/>
  <c r="E189" i="15"/>
  <c r="F179" i="15" a="1"/>
  <c r="F179" i="15" s="1"/>
  <c r="E179" i="15"/>
  <c r="D180" i="15"/>
  <c r="F219" i="15" a="1"/>
  <c r="F219" i="15" s="1"/>
  <c r="E219" i="15"/>
  <c r="D220" i="15"/>
  <c r="F229" i="15" a="1"/>
  <c r="F229" i="15" s="1"/>
  <c r="E229" i="15"/>
  <c r="D230" i="15"/>
  <c r="D210" i="15"/>
  <c r="F209" i="15" a="1"/>
  <c r="F209" i="15" s="1"/>
  <c r="E209" i="15"/>
  <c r="W168" i="14"/>
  <c r="F168" i="14" a="1"/>
  <c r="F168" i="14" s="1"/>
  <c r="E168" i="14"/>
  <c r="F198" i="14" a="1"/>
  <c r="F198" i="14" s="1"/>
  <c r="E198" i="14"/>
  <c r="D199" i="14"/>
  <c r="W198" i="14"/>
  <c r="W218" i="14"/>
  <c r="F218" i="14" a="1"/>
  <c r="F218" i="14" s="1"/>
  <c r="D229" i="14"/>
  <c r="E218" i="14"/>
  <c r="D219" i="14"/>
  <c r="F178" i="14" a="1"/>
  <c r="F178" i="14" s="1"/>
  <c r="E178" i="14"/>
  <c r="D179" i="14"/>
  <c r="W178" i="14"/>
  <c r="D209" i="14"/>
  <c r="E208" i="14"/>
  <c r="W208" i="14"/>
  <c r="F208" i="14" a="1"/>
  <c r="F208" i="14" s="1"/>
  <c r="W188" i="14"/>
  <c r="D189" i="14"/>
  <c r="E188" i="14"/>
  <c r="F188" i="14" a="1"/>
  <c r="F188" i="14" s="1"/>
  <c r="D199" i="13"/>
  <c r="E198" i="13"/>
  <c r="F198" i="13" a="1"/>
  <c r="F198" i="13" s="1"/>
  <c r="E178" i="13"/>
  <c r="F178" i="13" a="1"/>
  <c r="F178" i="13" s="1"/>
  <c r="D179" i="13"/>
  <c r="D219" i="13"/>
  <c r="D229" i="13"/>
  <c r="F218" i="13" a="1"/>
  <c r="F218" i="13" s="1"/>
  <c r="E218" i="13"/>
  <c r="F168" i="13" a="1"/>
  <c r="F168" i="13" s="1"/>
  <c r="E168" i="13"/>
  <c r="E188" i="13"/>
  <c r="F188" i="13" a="1"/>
  <c r="F188" i="13" s="1"/>
  <c r="D189" i="13"/>
  <c r="F208" i="13" a="1"/>
  <c r="F208" i="13" s="1"/>
  <c r="E208" i="13"/>
  <c r="D209" i="13"/>
  <c r="Y166" i="18" l="1"/>
  <c r="Y167" i="18" s="1"/>
  <c r="Y168" i="13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68" i="16"/>
  <c r="Y169" i="16" s="1"/>
  <c r="Y170" i="16" s="1"/>
  <c r="Y171" i="16" s="1"/>
  <c r="Y172" i="16" s="1"/>
  <c r="Y173" i="16" s="1"/>
  <c r="Y174" i="16" s="1"/>
  <c r="Y175" i="16" s="1"/>
  <c r="Y176" i="16" s="1"/>
  <c r="Y177" i="16" s="1"/>
  <c r="Y178" i="16" s="1"/>
  <c r="Y166" i="17"/>
  <c r="Y167" i="17" s="1"/>
  <c r="D219" i="17"/>
  <c r="F218" i="17" a="1"/>
  <c r="F218" i="17" s="1"/>
  <c r="D229" i="17"/>
  <c r="E218" i="17"/>
  <c r="E178" i="17"/>
  <c r="D179" i="17"/>
  <c r="F178" i="17" a="1"/>
  <c r="F178" i="17" s="1"/>
  <c r="E168" i="17"/>
  <c r="F168" i="17" a="1"/>
  <c r="F168" i="17" s="1"/>
  <c r="D209" i="17"/>
  <c r="F208" i="17" a="1"/>
  <c r="F208" i="17" s="1"/>
  <c r="E208" i="17"/>
  <c r="E198" i="17"/>
  <c r="D199" i="17"/>
  <c r="F198" i="17" a="1"/>
  <c r="F198" i="17" s="1"/>
  <c r="E188" i="17"/>
  <c r="D189" i="17"/>
  <c r="F188" i="17" a="1"/>
  <c r="F188" i="17" s="1"/>
  <c r="Y179" i="15"/>
  <c r="Y168" i="14"/>
  <c r="Y169" i="14" s="1"/>
  <c r="Y170" i="14" s="1"/>
  <c r="Y171" i="14" s="1"/>
  <c r="Y172" i="14" s="1"/>
  <c r="Y173" i="14" s="1"/>
  <c r="Y174" i="14" s="1"/>
  <c r="Y175" i="14" s="1"/>
  <c r="Y176" i="14" s="1"/>
  <c r="Y177" i="14" s="1"/>
  <c r="W208" i="18"/>
  <c r="D209" i="18"/>
  <c r="F208" i="18" a="1"/>
  <c r="F208" i="18" s="1"/>
  <c r="E208" i="18"/>
  <c r="E178" i="18"/>
  <c r="D179" i="18"/>
  <c r="W178" i="18"/>
  <c r="F178" i="18" a="1"/>
  <c r="F178" i="18" s="1"/>
  <c r="F198" i="18" a="1"/>
  <c r="F198" i="18" s="1"/>
  <c r="E198" i="18"/>
  <c r="D199" i="18"/>
  <c r="W198" i="18"/>
  <c r="F188" i="18" a="1"/>
  <c r="F188" i="18" s="1"/>
  <c r="E188" i="18"/>
  <c r="D189" i="18"/>
  <c r="W188" i="18"/>
  <c r="E168" i="18"/>
  <c r="F168" i="18" a="1"/>
  <c r="F168" i="18" s="1"/>
  <c r="W168" i="18"/>
  <c r="W218" i="18"/>
  <c r="D229" i="18"/>
  <c r="D219" i="18"/>
  <c r="F218" i="18" a="1"/>
  <c r="F218" i="18" s="1"/>
  <c r="E218" i="18"/>
  <c r="E229" i="16"/>
  <c r="D230" i="16"/>
  <c r="W229" i="16"/>
  <c r="F229" i="16" a="1"/>
  <c r="F229" i="16" s="1"/>
  <c r="F179" i="16" a="1"/>
  <c r="F179" i="16" s="1"/>
  <c r="E179" i="16"/>
  <c r="D180" i="16"/>
  <c r="W179" i="16"/>
  <c r="D210" i="16"/>
  <c r="W209" i="16"/>
  <c r="F209" i="16" a="1"/>
  <c r="F209" i="16" s="1"/>
  <c r="E209" i="16"/>
  <c r="E189" i="16"/>
  <c r="D190" i="16"/>
  <c r="W189" i="16"/>
  <c r="F189" i="16" a="1"/>
  <c r="F189" i="16" s="1"/>
  <c r="D200" i="16"/>
  <c r="W199" i="16"/>
  <c r="F199" i="16" a="1"/>
  <c r="F199" i="16" s="1"/>
  <c r="E199" i="16"/>
  <c r="E219" i="16"/>
  <c r="D220" i="16"/>
  <c r="W219" i="16"/>
  <c r="F219" i="16" a="1"/>
  <c r="F219" i="16" s="1"/>
  <c r="E190" i="15"/>
  <c r="D191" i="15"/>
  <c r="F190" i="15" a="1"/>
  <c r="F190" i="15" s="1"/>
  <c r="D221" i="15"/>
  <c r="F220" i="15" a="1"/>
  <c r="F220" i="15" s="1"/>
  <c r="E220" i="15"/>
  <c r="E180" i="15"/>
  <c r="F180" i="15" a="1"/>
  <c r="F180" i="15" s="1"/>
  <c r="F200" i="15" a="1"/>
  <c r="F200" i="15" s="1"/>
  <c r="E200" i="15"/>
  <c r="D201" i="15"/>
  <c r="E210" i="15"/>
  <c r="D211" i="15"/>
  <c r="F210" i="15" a="1"/>
  <c r="F210" i="15" s="1"/>
  <c r="D231" i="15"/>
  <c r="D241" i="15"/>
  <c r="F230" i="15" a="1"/>
  <c r="F230" i="15" s="1"/>
  <c r="E230" i="15"/>
  <c r="W179" i="14"/>
  <c r="F179" i="14" a="1"/>
  <c r="F179" i="14" s="1"/>
  <c r="E179" i="14"/>
  <c r="D180" i="14"/>
  <c r="E199" i="14"/>
  <c r="W199" i="14"/>
  <c r="D200" i="14"/>
  <c r="F199" i="14" a="1"/>
  <c r="F199" i="14" s="1"/>
  <c r="F189" i="14" a="1"/>
  <c r="F189" i="14" s="1"/>
  <c r="E189" i="14"/>
  <c r="D190" i="14"/>
  <c r="W189" i="14"/>
  <c r="W219" i="14"/>
  <c r="F219" i="14" a="1"/>
  <c r="F219" i="14" s="1"/>
  <c r="E219" i="14"/>
  <c r="D220" i="14"/>
  <c r="W229" i="14"/>
  <c r="F229" i="14" a="1"/>
  <c r="F229" i="14" s="1"/>
  <c r="E229" i="14"/>
  <c r="D230" i="14"/>
  <c r="W209" i="14"/>
  <c r="F209" i="14" a="1"/>
  <c r="F209" i="14" s="1"/>
  <c r="E209" i="14"/>
  <c r="D210" i="14"/>
  <c r="D210" i="13"/>
  <c r="F209" i="13" a="1"/>
  <c r="F209" i="13" s="1"/>
  <c r="E209" i="13"/>
  <c r="E199" i="13"/>
  <c r="F199" i="13" a="1"/>
  <c r="F199" i="13" s="1"/>
  <c r="D200" i="13"/>
  <c r="D220" i="13"/>
  <c r="F219" i="13" a="1"/>
  <c r="F219" i="13" s="1"/>
  <c r="E219" i="13"/>
  <c r="F229" i="13" a="1"/>
  <c r="F229" i="13" s="1"/>
  <c r="E229" i="13"/>
  <c r="D230" i="13"/>
  <c r="D190" i="13"/>
  <c r="F189" i="13" a="1"/>
  <c r="F189" i="13" s="1"/>
  <c r="E189" i="13"/>
  <c r="F179" i="13" a="1"/>
  <c r="F179" i="13" s="1"/>
  <c r="D180" i="13"/>
  <c r="E179" i="13"/>
  <c r="Y179" i="13" l="1"/>
  <c r="Y178" i="14"/>
  <c r="Y179" i="14" s="1"/>
  <c r="Y180" i="15"/>
  <c r="Y181" i="15" s="1"/>
  <c r="Y182" i="15" s="1"/>
  <c r="Y183" i="15" s="1"/>
  <c r="Y184" i="15" s="1"/>
  <c r="Y185" i="15" s="1"/>
  <c r="Y186" i="15" s="1"/>
  <c r="Y187" i="15" s="1"/>
  <c r="Y188" i="15" s="1"/>
  <c r="Y189" i="15" s="1"/>
  <c r="Y190" i="15" s="1"/>
  <c r="Y168" i="17"/>
  <c r="Y169" i="17" s="1"/>
  <c r="Y170" i="17" s="1"/>
  <c r="Y171" i="17" s="1"/>
  <c r="Y172" i="17" s="1"/>
  <c r="Y173" i="17" s="1"/>
  <c r="Y174" i="17" s="1"/>
  <c r="Y175" i="17" s="1"/>
  <c r="Y176" i="17" s="1"/>
  <c r="Y177" i="17" s="1"/>
  <c r="D190" i="17"/>
  <c r="E189" i="17"/>
  <c r="F189" i="17" a="1"/>
  <c r="F189" i="17" s="1"/>
  <c r="D180" i="17"/>
  <c r="F179" i="17" a="1"/>
  <c r="F179" i="17" s="1"/>
  <c r="E179" i="17"/>
  <c r="F199" i="17" a="1"/>
  <c r="F199" i="17" s="1"/>
  <c r="E199" i="17"/>
  <c r="D200" i="17"/>
  <c r="F209" i="17" a="1"/>
  <c r="F209" i="17" s="1"/>
  <c r="D210" i="17"/>
  <c r="E209" i="17"/>
  <c r="F229" i="17" a="1"/>
  <c r="F229" i="17" s="1"/>
  <c r="D230" i="17"/>
  <c r="E229" i="17"/>
  <c r="F219" i="17" a="1"/>
  <c r="F219" i="17" s="1"/>
  <c r="E219" i="17"/>
  <c r="D220" i="17"/>
  <c r="Y168" i="18"/>
  <c r="Y169" i="18" s="1"/>
  <c r="Y170" i="18" s="1"/>
  <c r="Y171" i="18" s="1"/>
  <c r="Y172" i="18" s="1"/>
  <c r="Y173" i="18" s="1"/>
  <c r="Y174" i="18" s="1"/>
  <c r="Y175" i="18" s="1"/>
  <c r="Y176" i="18" s="1"/>
  <c r="Y177" i="18" s="1"/>
  <c r="Y179" i="16"/>
  <c r="F189" i="18" a="1"/>
  <c r="F189" i="18" s="1"/>
  <c r="E189" i="18"/>
  <c r="W189" i="18"/>
  <c r="D190" i="18"/>
  <c r="W229" i="18"/>
  <c r="D230" i="18"/>
  <c r="F229" i="18" a="1"/>
  <c r="F229" i="18" s="1"/>
  <c r="E229" i="18"/>
  <c r="F199" i="18" a="1"/>
  <c r="F199" i="18" s="1"/>
  <c r="E199" i="18"/>
  <c r="D200" i="18"/>
  <c r="W199" i="18"/>
  <c r="W209" i="18"/>
  <c r="D210" i="18"/>
  <c r="E209" i="18"/>
  <c r="F209" i="18" a="1"/>
  <c r="F209" i="18" s="1"/>
  <c r="W179" i="18"/>
  <c r="F179" i="18" a="1"/>
  <c r="F179" i="18" s="1"/>
  <c r="D180" i="18"/>
  <c r="E179" i="18"/>
  <c r="W219" i="18"/>
  <c r="D220" i="18"/>
  <c r="E219" i="18"/>
  <c r="F219" i="18" a="1"/>
  <c r="F219" i="18" s="1"/>
  <c r="E230" i="16"/>
  <c r="D241" i="16"/>
  <c r="F230" i="16" a="1"/>
  <c r="F230" i="16" s="1"/>
  <c r="D231" i="16"/>
  <c r="W230" i="16"/>
  <c r="E220" i="16"/>
  <c r="D221" i="16"/>
  <c r="W220" i="16"/>
  <c r="F220" i="16" a="1"/>
  <c r="F220" i="16" s="1"/>
  <c r="E210" i="16"/>
  <c r="D211" i="16"/>
  <c r="W210" i="16"/>
  <c r="F210" i="16" a="1"/>
  <c r="F210" i="16" s="1"/>
  <c r="D201" i="16"/>
  <c r="W200" i="16"/>
  <c r="E200" i="16"/>
  <c r="F200" i="16" a="1"/>
  <c r="F200" i="16" s="1"/>
  <c r="F190" i="16" a="1"/>
  <c r="F190" i="16" s="1"/>
  <c r="E190" i="16"/>
  <c r="D191" i="16"/>
  <c r="W190" i="16"/>
  <c r="F180" i="16" a="1"/>
  <c r="F180" i="16" s="1"/>
  <c r="E180" i="16"/>
  <c r="W180" i="16"/>
  <c r="D222" i="15"/>
  <c r="F221" i="15" a="1"/>
  <c r="F221" i="15" s="1"/>
  <c r="E221" i="15"/>
  <c r="D202" i="15"/>
  <c r="F201" i="15" a="1"/>
  <c r="F201" i="15" s="1"/>
  <c r="E201" i="15"/>
  <c r="F191" i="15" a="1"/>
  <c r="F191" i="15" s="1"/>
  <c r="E191" i="15"/>
  <c r="D192" i="15"/>
  <c r="F211" i="15" a="1"/>
  <c r="F211" i="15" s="1"/>
  <c r="E211" i="15"/>
  <c r="D212" i="15"/>
  <c r="F241" i="15" a="1"/>
  <c r="F241" i="15" s="1"/>
  <c r="D242" i="15"/>
  <c r="E241" i="15"/>
  <c r="E231" i="15"/>
  <c r="D232" i="15"/>
  <c r="F231" i="15" a="1"/>
  <c r="F231" i="15" s="1"/>
  <c r="E210" i="14"/>
  <c r="W210" i="14"/>
  <c r="D211" i="14"/>
  <c r="F210" i="14" a="1"/>
  <c r="F210" i="14" s="1"/>
  <c r="D221" i="14"/>
  <c r="W220" i="14"/>
  <c r="F220" i="14" a="1"/>
  <c r="F220" i="14" s="1"/>
  <c r="E220" i="14"/>
  <c r="W180" i="14"/>
  <c r="F180" i="14" a="1"/>
  <c r="F180" i="14" s="1"/>
  <c r="E180" i="14"/>
  <c r="W230" i="14"/>
  <c r="F230" i="14" a="1"/>
  <c r="F230" i="14" s="1"/>
  <c r="D241" i="14"/>
  <c r="E230" i="14"/>
  <c r="D231" i="14"/>
  <c r="F190" i="14" a="1"/>
  <c r="F190" i="14" s="1"/>
  <c r="E190" i="14"/>
  <c r="D191" i="14"/>
  <c r="W190" i="14"/>
  <c r="F200" i="14" a="1"/>
  <c r="F200" i="14" s="1"/>
  <c r="D201" i="14"/>
  <c r="W200" i="14"/>
  <c r="E200" i="14"/>
  <c r="E190" i="13"/>
  <c r="F190" i="13" a="1"/>
  <c r="F190" i="13" s="1"/>
  <c r="D191" i="13"/>
  <c r="D241" i="13"/>
  <c r="D231" i="13"/>
  <c r="F230" i="13" a="1"/>
  <c r="F230" i="13" s="1"/>
  <c r="E230" i="13"/>
  <c r="E210" i="13"/>
  <c r="D211" i="13"/>
  <c r="F210" i="13" a="1"/>
  <c r="F210" i="13" s="1"/>
  <c r="E180" i="13"/>
  <c r="F180" i="13" a="1"/>
  <c r="F180" i="13" s="1"/>
  <c r="F220" i="13" a="1"/>
  <c r="F220" i="13" s="1"/>
  <c r="E220" i="13"/>
  <c r="D221" i="13"/>
  <c r="F200" i="13" a="1"/>
  <c r="F200" i="13" s="1"/>
  <c r="E200" i="13"/>
  <c r="D201" i="13"/>
  <c r="Y180" i="13" l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80" i="14"/>
  <c r="Y181" i="14" s="1"/>
  <c r="Y182" i="14" s="1"/>
  <c r="Y183" i="14" s="1"/>
  <c r="Y184" i="14" s="1"/>
  <c r="Y185" i="14" s="1"/>
  <c r="Y186" i="14" s="1"/>
  <c r="Y187" i="14" s="1"/>
  <c r="Y188" i="14" s="1"/>
  <c r="Y189" i="14" s="1"/>
  <c r="Y190" i="14" s="1"/>
  <c r="Y178" i="17"/>
  <c r="D221" i="17"/>
  <c r="E220" i="17"/>
  <c r="F220" i="17" a="1"/>
  <c r="F220" i="17" s="1"/>
  <c r="F230" i="17" a="1"/>
  <c r="F230" i="17" s="1"/>
  <c r="D241" i="17"/>
  <c r="E230" i="17"/>
  <c r="D231" i="17"/>
  <c r="F180" i="17" a="1"/>
  <c r="F180" i="17" s="1"/>
  <c r="E180" i="17"/>
  <c r="F200" i="17" a="1"/>
  <c r="F200" i="17" s="1"/>
  <c r="E200" i="17"/>
  <c r="D201" i="17"/>
  <c r="F210" i="17" a="1"/>
  <c r="F210" i="17" s="1"/>
  <c r="E210" i="17"/>
  <c r="D211" i="17"/>
  <c r="D191" i="17"/>
  <c r="E190" i="17"/>
  <c r="F190" i="17" a="1"/>
  <c r="F190" i="17" s="1"/>
  <c r="Y178" i="18"/>
  <c r="Y180" i="16"/>
  <c r="Y181" i="16" s="1"/>
  <c r="Y182" i="16" s="1"/>
  <c r="Y183" i="16" s="1"/>
  <c r="Y184" i="16" s="1"/>
  <c r="Y185" i="16" s="1"/>
  <c r="Y186" i="16" s="1"/>
  <c r="Y187" i="16" s="1"/>
  <c r="Y188" i="16" s="1"/>
  <c r="Y189" i="16" s="1"/>
  <c r="Y190" i="16" s="1"/>
  <c r="Y191" i="15"/>
  <c r="W230" i="18"/>
  <c r="D241" i="18"/>
  <c r="D231" i="18"/>
  <c r="E230" i="18"/>
  <c r="F230" i="18" a="1"/>
  <c r="F230" i="18" s="1"/>
  <c r="W220" i="18"/>
  <c r="D221" i="18"/>
  <c r="F220" i="18" a="1"/>
  <c r="F220" i="18" s="1"/>
  <c r="E220" i="18"/>
  <c r="F190" i="18" a="1"/>
  <c r="F190" i="18" s="1"/>
  <c r="E190" i="18"/>
  <c r="D191" i="18"/>
  <c r="W190" i="18"/>
  <c r="W210" i="18"/>
  <c r="D211" i="18"/>
  <c r="F210" i="18" a="1"/>
  <c r="F210" i="18" s="1"/>
  <c r="E210" i="18"/>
  <c r="F200" i="18" a="1"/>
  <c r="F200" i="18" s="1"/>
  <c r="E200" i="18"/>
  <c r="D201" i="18"/>
  <c r="W200" i="18"/>
  <c r="W180" i="18"/>
  <c r="E180" i="18"/>
  <c r="F180" i="18" a="1"/>
  <c r="F180" i="18" s="1"/>
  <c r="F241" i="16" a="1"/>
  <c r="F241" i="16" s="1"/>
  <c r="E241" i="16"/>
  <c r="D242" i="16"/>
  <c r="W241" i="16"/>
  <c r="E211" i="16"/>
  <c r="F211" i="16" a="1"/>
  <c r="F211" i="16" s="1"/>
  <c r="D212" i="16"/>
  <c r="W211" i="16"/>
  <c r="F191" i="16" a="1"/>
  <c r="F191" i="16" s="1"/>
  <c r="E191" i="16"/>
  <c r="D192" i="16"/>
  <c r="W191" i="16"/>
  <c r="E201" i="16"/>
  <c r="D202" i="16"/>
  <c r="W201" i="16"/>
  <c r="F201" i="16" a="1"/>
  <c r="F201" i="16" s="1"/>
  <c r="E231" i="16"/>
  <c r="D232" i="16"/>
  <c r="W231" i="16"/>
  <c r="F231" i="16" a="1"/>
  <c r="F231" i="16" s="1"/>
  <c r="E221" i="16"/>
  <c r="W221" i="16"/>
  <c r="F221" i="16" a="1"/>
  <c r="F221" i="16" s="1"/>
  <c r="D222" i="16"/>
  <c r="E222" i="15"/>
  <c r="D223" i="15"/>
  <c r="F222" i="15" a="1"/>
  <c r="F222" i="15" s="1"/>
  <c r="F212" i="15" a="1"/>
  <c r="F212" i="15" s="1"/>
  <c r="E212" i="15"/>
  <c r="D213" i="15"/>
  <c r="D253" i="15"/>
  <c r="E242" i="15"/>
  <c r="D243" i="15"/>
  <c r="F242" i="15" a="1"/>
  <c r="F242" i="15" s="1"/>
  <c r="F192" i="15" a="1"/>
  <c r="F192" i="15" s="1"/>
  <c r="E192" i="15"/>
  <c r="F232" i="15" a="1"/>
  <c r="F232" i="15" s="1"/>
  <c r="E232" i="15"/>
  <c r="D233" i="15"/>
  <c r="E202" i="15"/>
  <c r="D203" i="15"/>
  <c r="F202" i="15" a="1"/>
  <c r="F202" i="15" s="1"/>
  <c r="W241" i="14"/>
  <c r="F241" i="14" a="1"/>
  <c r="F241" i="14" s="1"/>
  <c r="E241" i="14"/>
  <c r="D242" i="14"/>
  <c r="D222" i="14"/>
  <c r="W221" i="14"/>
  <c r="F221" i="14" a="1"/>
  <c r="F221" i="14" s="1"/>
  <c r="E221" i="14"/>
  <c r="F211" i="14" a="1"/>
  <c r="F211" i="14" s="1"/>
  <c r="D212" i="14"/>
  <c r="W211" i="14"/>
  <c r="E211" i="14"/>
  <c r="D202" i="14"/>
  <c r="W201" i="14"/>
  <c r="F201" i="14" a="1"/>
  <c r="F201" i="14" s="1"/>
  <c r="E201" i="14"/>
  <c r="D192" i="14"/>
  <c r="W191" i="14"/>
  <c r="F191" i="14" a="1"/>
  <c r="F191" i="14" s="1"/>
  <c r="E191" i="14"/>
  <c r="W231" i="14"/>
  <c r="F231" i="14" a="1"/>
  <c r="F231" i="14" s="1"/>
  <c r="E231" i="14"/>
  <c r="D232" i="14"/>
  <c r="D242" i="13"/>
  <c r="F241" i="13" a="1"/>
  <c r="F241" i="13" s="1"/>
  <c r="E241" i="13"/>
  <c r="F191" i="13" a="1"/>
  <c r="F191" i="13" s="1"/>
  <c r="D192" i="13"/>
  <c r="E191" i="13"/>
  <c r="D232" i="13"/>
  <c r="F231" i="13" a="1"/>
  <c r="F231" i="13" s="1"/>
  <c r="E231" i="13"/>
  <c r="D202" i="13"/>
  <c r="F201" i="13" a="1"/>
  <c r="F201" i="13" s="1"/>
  <c r="E201" i="13"/>
  <c r="F221" i="13" a="1"/>
  <c r="F221" i="13" s="1"/>
  <c r="E221" i="13"/>
  <c r="D222" i="13"/>
  <c r="F211" i="13" a="1"/>
  <c r="F211" i="13" s="1"/>
  <c r="E211" i="13"/>
  <c r="D212" i="13"/>
  <c r="Y191" i="13" l="1"/>
  <c r="Y191" i="14"/>
  <c r="Y192" i="15"/>
  <c r="Y193" i="15" s="1"/>
  <c r="Y194" i="15" s="1"/>
  <c r="Y195" i="15" s="1"/>
  <c r="Y196" i="15" s="1"/>
  <c r="Y197" i="15" s="1"/>
  <c r="Y198" i="15" s="1"/>
  <c r="Y199" i="15" s="1"/>
  <c r="Y200" i="15" s="1"/>
  <c r="Y201" i="15" s="1"/>
  <c r="Y202" i="15" s="1"/>
  <c r="Y179" i="17"/>
  <c r="Y180" i="17" s="1"/>
  <c r="Y181" i="17" s="1"/>
  <c r="Y182" i="17" s="1"/>
  <c r="Y183" i="17" s="1"/>
  <c r="Y184" i="17" s="1"/>
  <c r="Y185" i="17" s="1"/>
  <c r="Y186" i="17" s="1"/>
  <c r="Y187" i="17" s="1"/>
  <c r="Y188" i="17" s="1"/>
  <c r="Y189" i="17" s="1"/>
  <c r="Y190" i="17" s="1"/>
  <c r="E191" i="17"/>
  <c r="D192" i="17"/>
  <c r="F191" i="17" a="1"/>
  <c r="F191" i="17" s="1"/>
  <c r="F231" i="17" a="1"/>
  <c r="F231" i="17" s="1"/>
  <c r="E231" i="17"/>
  <c r="D232" i="17"/>
  <c r="D212" i="17"/>
  <c r="E211" i="17"/>
  <c r="F211" i="17" a="1"/>
  <c r="F211" i="17" s="1"/>
  <c r="F241" i="17" a="1"/>
  <c r="F241" i="17" s="1"/>
  <c r="E241" i="17"/>
  <c r="D242" i="17"/>
  <c r="E201" i="17"/>
  <c r="F201" i="17" a="1"/>
  <c r="F201" i="17" s="1"/>
  <c r="D202" i="17"/>
  <c r="F221" i="17" a="1"/>
  <c r="F221" i="17" s="1"/>
  <c r="E221" i="17"/>
  <c r="D222" i="17"/>
  <c r="Y179" i="18"/>
  <c r="Y191" i="16"/>
  <c r="W211" i="18"/>
  <c r="D212" i="18"/>
  <c r="F211" i="18" a="1"/>
  <c r="F211" i="18" s="1"/>
  <c r="E211" i="18"/>
  <c r="W231" i="18"/>
  <c r="F231" i="18" a="1"/>
  <c r="F231" i="18" s="1"/>
  <c r="E231" i="18"/>
  <c r="D232" i="18"/>
  <c r="W191" i="18"/>
  <c r="F191" i="18" a="1"/>
  <c r="F191" i="18" s="1"/>
  <c r="E191" i="18"/>
  <c r="D192" i="18"/>
  <c r="W241" i="18"/>
  <c r="E241" i="18"/>
  <c r="F241" i="18" a="1"/>
  <c r="F241" i="18" s="1"/>
  <c r="D242" i="18"/>
  <c r="F201" i="18" a="1"/>
  <c r="F201" i="18" s="1"/>
  <c r="E201" i="18"/>
  <c r="D202" i="18"/>
  <c r="W201" i="18"/>
  <c r="W221" i="18"/>
  <c r="D222" i="18"/>
  <c r="F221" i="18" a="1"/>
  <c r="F221" i="18" s="1"/>
  <c r="E221" i="18"/>
  <c r="E222" i="16"/>
  <c r="D223" i="16"/>
  <c r="W222" i="16"/>
  <c r="F222" i="16" a="1"/>
  <c r="F222" i="16" s="1"/>
  <c r="W202" i="16"/>
  <c r="F202" i="16" a="1"/>
  <c r="F202" i="16" s="1"/>
  <c r="E202" i="16"/>
  <c r="D203" i="16"/>
  <c r="F192" i="16" a="1"/>
  <c r="F192" i="16" s="1"/>
  <c r="E192" i="16"/>
  <c r="W192" i="16"/>
  <c r="F242" i="16" a="1"/>
  <c r="F242" i="16" s="1"/>
  <c r="E242" i="16"/>
  <c r="D253" i="16"/>
  <c r="D243" i="16"/>
  <c r="W242" i="16"/>
  <c r="E232" i="16"/>
  <c r="D233" i="16"/>
  <c r="W232" i="16"/>
  <c r="F232" i="16" a="1"/>
  <c r="F232" i="16" s="1"/>
  <c r="E212" i="16"/>
  <c r="D213" i="16"/>
  <c r="W212" i="16"/>
  <c r="F212" i="16" a="1"/>
  <c r="F212" i="16" s="1"/>
  <c r="F213" i="15" a="1"/>
  <c r="F213" i="15" s="1"/>
  <c r="E213" i="15"/>
  <c r="D214" i="15"/>
  <c r="F243" i="15" a="1"/>
  <c r="F243" i="15" s="1"/>
  <c r="E243" i="15"/>
  <c r="D244" i="15"/>
  <c r="D234" i="15"/>
  <c r="F233" i="15" a="1"/>
  <c r="F233" i="15" s="1"/>
  <c r="E233" i="15"/>
  <c r="F203" i="15" a="1"/>
  <c r="F203" i="15" s="1"/>
  <c r="E203" i="15"/>
  <c r="D204" i="15"/>
  <c r="F253" i="15" a="1"/>
  <c r="F253" i="15" s="1"/>
  <c r="E253" i="15"/>
  <c r="D254" i="15"/>
  <c r="F223" i="15" a="1"/>
  <c r="F223" i="15" s="1"/>
  <c r="E223" i="15"/>
  <c r="D224" i="15"/>
  <c r="D233" i="14"/>
  <c r="W232" i="14"/>
  <c r="F232" i="14" a="1"/>
  <c r="F232" i="14" s="1"/>
  <c r="E232" i="14"/>
  <c r="E222" i="14"/>
  <c r="D223" i="14"/>
  <c r="W222" i="14"/>
  <c r="F222" i="14" a="1"/>
  <c r="F222" i="14" s="1"/>
  <c r="E202" i="14"/>
  <c r="D203" i="14"/>
  <c r="F202" i="14" a="1"/>
  <c r="F202" i="14" s="1"/>
  <c r="W202" i="14"/>
  <c r="D253" i="14"/>
  <c r="W242" i="14"/>
  <c r="F242" i="14" a="1"/>
  <c r="F242" i="14" s="1"/>
  <c r="E242" i="14"/>
  <c r="D243" i="14"/>
  <c r="W212" i="14"/>
  <c r="D213" i="14"/>
  <c r="E212" i="14"/>
  <c r="F212" i="14" a="1"/>
  <c r="F212" i="14" s="1"/>
  <c r="F192" i="14" a="1"/>
  <c r="F192" i="14" s="1"/>
  <c r="E192" i="14"/>
  <c r="W192" i="14"/>
  <c r="E202" i="13"/>
  <c r="D203" i="13"/>
  <c r="F202" i="13" a="1"/>
  <c r="F202" i="13" s="1"/>
  <c r="F222" i="13" a="1"/>
  <c r="F222" i="13" s="1"/>
  <c r="E222" i="13"/>
  <c r="D223" i="13"/>
  <c r="D253" i="13"/>
  <c r="F242" i="13" a="1"/>
  <c r="F242" i="13" s="1"/>
  <c r="E242" i="13"/>
  <c r="D243" i="13"/>
  <c r="D213" i="13"/>
  <c r="F212" i="13" a="1"/>
  <c r="F212" i="13" s="1"/>
  <c r="E212" i="13"/>
  <c r="F232" i="13" a="1"/>
  <c r="F232" i="13" s="1"/>
  <c r="E232" i="13"/>
  <c r="D233" i="13"/>
  <c r="F192" i="13" a="1"/>
  <c r="F192" i="13" s="1"/>
  <c r="E192" i="13"/>
  <c r="Y180" i="18" l="1"/>
  <c r="Y181" i="18" s="1"/>
  <c r="Y182" i="18" s="1"/>
  <c r="Y183" i="18" s="1"/>
  <c r="Y184" i="18" s="1"/>
  <c r="Y185" i="18" s="1"/>
  <c r="Y186" i="18" s="1"/>
  <c r="Y187" i="18" s="1"/>
  <c r="Y188" i="18" s="1"/>
  <c r="Y189" i="18" s="1"/>
  <c r="Y190" i="18" s="1"/>
  <c r="Y191" i="18" s="1"/>
  <c r="Y192" i="13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192" i="14"/>
  <c r="Y193" i="14" s="1"/>
  <c r="Y194" i="14" s="1"/>
  <c r="Y195" i="14" s="1"/>
  <c r="Y196" i="14" s="1"/>
  <c r="Y197" i="14" s="1"/>
  <c r="Y198" i="14" s="1"/>
  <c r="Y199" i="14" s="1"/>
  <c r="Y200" i="14" s="1"/>
  <c r="Y201" i="14" s="1"/>
  <c r="Y203" i="15"/>
  <c r="Y191" i="17"/>
  <c r="F222" i="17" a="1"/>
  <c r="F222" i="17" s="1"/>
  <c r="E222" i="17"/>
  <c r="D223" i="17"/>
  <c r="D213" i="17"/>
  <c r="F212" i="17" a="1"/>
  <c r="F212" i="17" s="1"/>
  <c r="E212" i="17"/>
  <c r="D233" i="17"/>
  <c r="F232" i="17" a="1"/>
  <c r="F232" i="17" s="1"/>
  <c r="E232" i="17"/>
  <c r="D203" i="17"/>
  <c r="F202" i="17" a="1"/>
  <c r="F202" i="17" s="1"/>
  <c r="E202" i="17"/>
  <c r="F242" i="17" a="1"/>
  <c r="F242" i="17" s="1"/>
  <c r="D253" i="17"/>
  <c r="E242" i="17"/>
  <c r="D243" i="17"/>
  <c r="F192" i="17" a="1"/>
  <c r="F192" i="17" s="1"/>
  <c r="E192" i="17"/>
  <c r="Y192" i="16"/>
  <c r="Y193" i="16" s="1"/>
  <c r="Y194" i="16" s="1"/>
  <c r="Y195" i="16" s="1"/>
  <c r="Y196" i="16" s="1"/>
  <c r="Y197" i="16" s="1"/>
  <c r="Y198" i="16" s="1"/>
  <c r="Y199" i="16" s="1"/>
  <c r="Y200" i="16" s="1"/>
  <c r="Y201" i="16" s="1"/>
  <c r="Y202" i="16" s="1"/>
  <c r="W242" i="18"/>
  <c r="E242" i="18"/>
  <c r="D253" i="18"/>
  <c r="F242" i="18" a="1"/>
  <c r="F242" i="18" s="1"/>
  <c r="D243" i="18"/>
  <c r="W192" i="18"/>
  <c r="E192" i="18"/>
  <c r="F192" i="18" a="1"/>
  <c r="F192" i="18" s="1"/>
  <c r="W212" i="18"/>
  <c r="D213" i="18"/>
  <c r="F212" i="18" a="1"/>
  <c r="F212" i="18" s="1"/>
  <c r="E212" i="18"/>
  <c r="W222" i="18"/>
  <c r="D223" i="18"/>
  <c r="E222" i="18"/>
  <c r="F222" i="18" a="1"/>
  <c r="F222" i="18" s="1"/>
  <c r="F202" i="18" a="1"/>
  <c r="F202" i="18" s="1"/>
  <c r="E202" i="18"/>
  <c r="D203" i="18"/>
  <c r="W202" i="18"/>
  <c r="W232" i="18"/>
  <c r="F232" i="18" a="1"/>
  <c r="F232" i="18" s="1"/>
  <c r="E232" i="18"/>
  <c r="D233" i="18"/>
  <c r="F253" i="16" a="1"/>
  <c r="F253" i="16" s="1"/>
  <c r="E253" i="16"/>
  <c r="D254" i="16"/>
  <c r="W253" i="16"/>
  <c r="E223" i="16"/>
  <c r="F223" i="16" a="1"/>
  <c r="F223" i="16" s="1"/>
  <c r="D224" i="16"/>
  <c r="W223" i="16"/>
  <c r="E213" i="16"/>
  <c r="F213" i="16" a="1"/>
  <c r="F213" i="16" s="1"/>
  <c r="D214" i="16"/>
  <c r="W213" i="16"/>
  <c r="F243" i="16" a="1"/>
  <c r="F243" i="16" s="1"/>
  <c r="E243" i="16"/>
  <c r="D244" i="16"/>
  <c r="W243" i="16"/>
  <c r="E233" i="16"/>
  <c r="W233" i="16"/>
  <c r="F233" i="16" a="1"/>
  <c r="F233" i="16" s="1"/>
  <c r="D234" i="16"/>
  <c r="W203" i="16"/>
  <c r="F203" i="16" a="1"/>
  <c r="F203" i="16" s="1"/>
  <c r="E203" i="16"/>
  <c r="D204" i="16"/>
  <c r="F204" i="15" a="1"/>
  <c r="F204" i="15" s="1"/>
  <c r="E204" i="15"/>
  <c r="F224" i="15" a="1"/>
  <c r="F224" i="15" s="1"/>
  <c r="E224" i="15"/>
  <c r="D225" i="15"/>
  <c r="D265" i="15"/>
  <c r="E254" i="15"/>
  <c r="D255" i="15"/>
  <c r="F254" i="15" a="1"/>
  <c r="F254" i="15" s="1"/>
  <c r="F214" i="15" a="1"/>
  <c r="F214" i="15" s="1"/>
  <c r="E214" i="15"/>
  <c r="D215" i="15"/>
  <c r="F234" i="15" a="1"/>
  <c r="F234" i="15" s="1"/>
  <c r="D235" i="15"/>
  <c r="E234" i="15"/>
  <c r="F244" i="15" a="1"/>
  <c r="F244" i="15" s="1"/>
  <c r="E244" i="15"/>
  <c r="D245" i="15"/>
  <c r="F223" i="14" a="1"/>
  <c r="F223" i="14" s="1"/>
  <c r="E223" i="14"/>
  <c r="D224" i="14"/>
  <c r="W223" i="14"/>
  <c r="E253" i="14"/>
  <c r="D254" i="14"/>
  <c r="W253" i="14"/>
  <c r="F253" i="14" a="1"/>
  <c r="F253" i="14" s="1"/>
  <c r="D234" i="14"/>
  <c r="W233" i="14"/>
  <c r="F233" i="14" a="1"/>
  <c r="F233" i="14" s="1"/>
  <c r="E233" i="14"/>
  <c r="F203" i="14" a="1"/>
  <c r="F203" i="14" s="1"/>
  <c r="D204" i="14"/>
  <c r="W203" i="14"/>
  <c r="E203" i="14"/>
  <c r="E213" i="14"/>
  <c r="D214" i="14"/>
  <c r="W213" i="14"/>
  <c r="F213" i="14" a="1"/>
  <c r="F213" i="14" s="1"/>
  <c r="W243" i="14"/>
  <c r="F243" i="14" a="1"/>
  <c r="F243" i="14" s="1"/>
  <c r="E243" i="14"/>
  <c r="D244" i="14"/>
  <c r="F223" i="13" a="1"/>
  <c r="F223" i="13" s="1"/>
  <c r="E223" i="13"/>
  <c r="D224" i="13"/>
  <c r="D214" i="13"/>
  <c r="F213" i="13" a="1"/>
  <c r="F213" i="13" s="1"/>
  <c r="E213" i="13"/>
  <c r="F203" i="13" a="1"/>
  <c r="F203" i="13" s="1"/>
  <c r="D204" i="13"/>
  <c r="E203" i="13"/>
  <c r="F243" i="13" a="1"/>
  <c r="F243" i="13" s="1"/>
  <c r="D244" i="13"/>
  <c r="E243" i="13"/>
  <c r="D254" i="13"/>
  <c r="F253" i="13" a="1"/>
  <c r="F253" i="13" s="1"/>
  <c r="E253" i="13"/>
  <c r="F233" i="13" a="1"/>
  <c r="F233" i="13" s="1"/>
  <c r="E233" i="13"/>
  <c r="D234" i="13"/>
  <c r="Y192" i="18" l="1"/>
  <c r="Y193" i="18" s="1"/>
  <c r="Y194" i="18" s="1"/>
  <c r="Y195" i="18" s="1"/>
  <c r="Y196" i="18" s="1"/>
  <c r="Y197" i="18" s="1"/>
  <c r="Y198" i="18" s="1"/>
  <c r="Y199" i="18" s="1"/>
  <c r="Y200" i="18" s="1"/>
  <c r="Y201" i="18" s="1"/>
  <c r="Y202" i="18" s="1"/>
  <c r="Y203" i="13"/>
  <c r="Y202" i="14"/>
  <c r="Y203" i="14" s="1"/>
  <c r="Y204" i="15"/>
  <c r="Y205" i="15" s="1"/>
  <c r="Y206" i="15" s="1"/>
  <c r="Y207" i="15" s="1"/>
  <c r="Y208" i="15" s="1"/>
  <c r="Y209" i="15" s="1"/>
  <c r="Y210" i="15" s="1"/>
  <c r="Y211" i="15" s="1"/>
  <c r="Y212" i="15" s="1"/>
  <c r="Y213" i="15" s="1"/>
  <c r="Y203" i="16"/>
  <c r="Y192" i="17"/>
  <c r="Y193" i="17" s="1"/>
  <c r="Y194" i="17" s="1"/>
  <c r="Y195" i="17" s="1"/>
  <c r="Y196" i="17" s="1"/>
  <c r="Y197" i="17" s="1"/>
  <c r="Y198" i="17" s="1"/>
  <c r="Y199" i="17" s="1"/>
  <c r="Y200" i="17" s="1"/>
  <c r="Y201" i="17" s="1"/>
  <c r="F233" i="17" a="1"/>
  <c r="F233" i="17" s="1"/>
  <c r="D234" i="17"/>
  <c r="E233" i="17"/>
  <c r="E203" i="17"/>
  <c r="D204" i="17"/>
  <c r="F203" i="17" a="1"/>
  <c r="F203" i="17" s="1"/>
  <c r="F243" i="17" a="1"/>
  <c r="F243" i="17" s="1"/>
  <c r="E243" i="17"/>
  <c r="D244" i="17"/>
  <c r="E213" i="17"/>
  <c r="D214" i="17"/>
  <c r="F213" i="17" a="1"/>
  <c r="F213" i="17" s="1"/>
  <c r="F253" i="17" a="1"/>
  <c r="F253" i="17" s="1"/>
  <c r="E253" i="17"/>
  <c r="D254" i="17"/>
  <c r="D224" i="17"/>
  <c r="E223" i="17"/>
  <c r="F223" i="17" a="1"/>
  <c r="F223" i="17" s="1"/>
  <c r="W223" i="18"/>
  <c r="D224" i="18"/>
  <c r="F223" i="18" a="1"/>
  <c r="F223" i="18" s="1"/>
  <c r="E223" i="18"/>
  <c r="W243" i="18"/>
  <c r="E243" i="18"/>
  <c r="D244" i="18"/>
  <c r="F243" i="18" a="1"/>
  <c r="F243" i="18" s="1"/>
  <c r="W233" i="18"/>
  <c r="E233" i="18"/>
  <c r="F233" i="18" a="1"/>
  <c r="F233" i="18" s="1"/>
  <c r="D234" i="18"/>
  <c r="W253" i="18"/>
  <c r="E253" i="18"/>
  <c r="F253" i="18" a="1"/>
  <c r="F253" i="18" s="1"/>
  <c r="D254" i="18"/>
  <c r="W213" i="18"/>
  <c r="D214" i="18"/>
  <c r="F213" i="18" a="1"/>
  <c r="F213" i="18" s="1"/>
  <c r="E213" i="18"/>
  <c r="W203" i="18"/>
  <c r="F203" i="18" a="1"/>
  <c r="F203" i="18" s="1"/>
  <c r="E203" i="18"/>
  <c r="D204" i="18"/>
  <c r="F254" i="16" a="1"/>
  <c r="F254" i="16" s="1"/>
  <c r="E254" i="16"/>
  <c r="D265" i="16"/>
  <c r="D255" i="16"/>
  <c r="W254" i="16"/>
  <c r="F244" i="16" a="1"/>
  <c r="F244" i="16" s="1"/>
  <c r="E244" i="16"/>
  <c r="D245" i="16"/>
  <c r="W244" i="16"/>
  <c r="E234" i="16"/>
  <c r="D235" i="16"/>
  <c r="W234" i="16"/>
  <c r="F234" i="16" a="1"/>
  <c r="F234" i="16" s="1"/>
  <c r="E214" i="16"/>
  <c r="W214" i="16"/>
  <c r="F214" i="16" a="1"/>
  <c r="F214" i="16" s="1"/>
  <c r="D215" i="16"/>
  <c r="W204" i="16"/>
  <c r="F204" i="16" a="1"/>
  <c r="F204" i="16" s="1"/>
  <c r="E204" i="16"/>
  <c r="E224" i="16"/>
  <c r="D225" i="16"/>
  <c r="W224" i="16"/>
  <c r="F224" i="16" a="1"/>
  <c r="F224" i="16" s="1"/>
  <c r="F225" i="15" a="1"/>
  <c r="F225" i="15" s="1"/>
  <c r="E225" i="15"/>
  <c r="D226" i="15"/>
  <c r="F215" i="15" a="1"/>
  <c r="F215" i="15" s="1"/>
  <c r="E215" i="15"/>
  <c r="D216" i="15"/>
  <c r="E235" i="15"/>
  <c r="F235" i="15" a="1"/>
  <c r="F235" i="15" s="1"/>
  <c r="D236" i="15"/>
  <c r="D246" i="15"/>
  <c r="F245" i="15" a="1"/>
  <c r="F245" i="15" s="1"/>
  <c r="E245" i="15"/>
  <c r="F255" i="15" a="1"/>
  <c r="F255" i="15" s="1"/>
  <c r="E255" i="15"/>
  <c r="D256" i="15"/>
  <c r="F265" i="15" a="1"/>
  <c r="F265" i="15" s="1"/>
  <c r="E265" i="15"/>
  <c r="D266" i="15"/>
  <c r="D245" i="14"/>
  <c r="W244" i="14"/>
  <c r="F244" i="14" a="1"/>
  <c r="F244" i="14" s="1"/>
  <c r="E244" i="14"/>
  <c r="F254" i="14" a="1"/>
  <c r="F254" i="14" s="1"/>
  <c r="E254" i="14"/>
  <c r="D255" i="14"/>
  <c r="D265" i="14"/>
  <c r="W254" i="14"/>
  <c r="E204" i="14"/>
  <c r="F204" i="14" a="1"/>
  <c r="F204" i="14" s="1"/>
  <c r="W204" i="14"/>
  <c r="F224" i="14" a="1"/>
  <c r="F224" i="14" s="1"/>
  <c r="E224" i="14"/>
  <c r="D225" i="14"/>
  <c r="W224" i="14"/>
  <c r="E234" i="14"/>
  <c r="D235" i="14"/>
  <c r="W234" i="14"/>
  <c r="F234" i="14" a="1"/>
  <c r="F234" i="14" s="1"/>
  <c r="F214" i="14" a="1"/>
  <c r="F214" i="14" s="1"/>
  <c r="E214" i="14"/>
  <c r="D215" i="14"/>
  <c r="W214" i="14"/>
  <c r="D265" i="13"/>
  <c r="F254" i="13" a="1"/>
  <c r="F254" i="13" s="1"/>
  <c r="E254" i="13"/>
  <c r="D255" i="13"/>
  <c r="D225" i="13"/>
  <c r="F224" i="13" a="1"/>
  <c r="F224" i="13" s="1"/>
  <c r="E224" i="13"/>
  <c r="D235" i="13"/>
  <c r="F234" i="13" a="1"/>
  <c r="F234" i="13" s="1"/>
  <c r="E234" i="13"/>
  <c r="F214" i="13" a="1"/>
  <c r="F214" i="13" s="1"/>
  <c r="E214" i="13"/>
  <c r="D215" i="13"/>
  <c r="D245" i="13"/>
  <c r="F244" i="13" a="1"/>
  <c r="F244" i="13" s="1"/>
  <c r="E244" i="13"/>
  <c r="F204" i="13" a="1"/>
  <c r="F204" i="13" s="1"/>
  <c r="E204" i="13"/>
  <c r="Y204" i="13" l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04" i="14"/>
  <c r="Y205" i="14" s="1"/>
  <c r="Y206" i="14" s="1"/>
  <c r="Y207" i="14" s="1"/>
  <c r="Y208" i="14" s="1"/>
  <c r="Y209" i="14" s="1"/>
  <c r="Y210" i="14" s="1"/>
  <c r="Y211" i="14" s="1"/>
  <c r="Y212" i="14" s="1"/>
  <c r="Y213" i="14" s="1"/>
  <c r="Y214" i="14" s="1"/>
  <c r="Y214" i="15"/>
  <c r="Y215" i="15" s="1"/>
  <c r="Y204" i="16"/>
  <c r="Y205" i="16" s="1"/>
  <c r="Y206" i="16" s="1"/>
  <c r="Y207" i="16" s="1"/>
  <c r="Y208" i="16" s="1"/>
  <c r="Y209" i="16" s="1"/>
  <c r="Y210" i="16" s="1"/>
  <c r="Y211" i="16" s="1"/>
  <c r="Y212" i="16" s="1"/>
  <c r="Y213" i="16" s="1"/>
  <c r="Y214" i="16" s="1"/>
  <c r="Y202" i="17"/>
  <c r="Y203" i="17" s="1"/>
  <c r="F244" i="17" a="1"/>
  <c r="F244" i="17" s="1"/>
  <c r="E244" i="17"/>
  <c r="D245" i="17"/>
  <c r="E224" i="17"/>
  <c r="D225" i="17"/>
  <c r="F224" i="17" a="1"/>
  <c r="F224" i="17" s="1"/>
  <c r="D265" i="17"/>
  <c r="F254" i="17" a="1"/>
  <c r="F254" i="17" s="1"/>
  <c r="E254" i="17"/>
  <c r="D255" i="17"/>
  <c r="E204" i="17"/>
  <c r="F204" i="17" a="1"/>
  <c r="F204" i="17" s="1"/>
  <c r="D235" i="17"/>
  <c r="E234" i="17"/>
  <c r="F234" i="17" a="1"/>
  <c r="F234" i="17" s="1"/>
  <c r="F214" i="17" a="1"/>
  <c r="F214" i="17" s="1"/>
  <c r="E214" i="17"/>
  <c r="D215" i="17"/>
  <c r="Y203" i="18"/>
  <c r="W204" i="18"/>
  <c r="F204" i="18" a="1"/>
  <c r="F204" i="18" s="1"/>
  <c r="E204" i="18"/>
  <c r="W234" i="18"/>
  <c r="E234" i="18"/>
  <c r="D235" i="18"/>
  <c r="F234" i="18" a="1"/>
  <c r="F234" i="18" s="1"/>
  <c r="W224" i="18"/>
  <c r="D225" i="18"/>
  <c r="F224" i="18" a="1"/>
  <c r="F224" i="18" s="1"/>
  <c r="E224" i="18"/>
  <c r="W254" i="18"/>
  <c r="E254" i="18"/>
  <c r="D255" i="18"/>
  <c r="F254" i="18" a="1"/>
  <c r="F254" i="18" s="1"/>
  <c r="D265" i="18"/>
  <c r="W214" i="18"/>
  <c r="D215" i="18"/>
  <c r="F214" i="18" a="1"/>
  <c r="F214" i="18" s="1"/>
  <c r="E214" i="18"/>
  <c r="W244" i="18"/>
  <c r="E244" i="18"/>
  <c r="F244" i="18" a="1"/>
  <c r="F244" i="18" s="1"/>
  <c r="D245" i="18"/>
  <c r="F255" i="16" a="1"/>
  <c r="F255" i="16" s="1"/>
  <c r="E255" i="16"/>
  <c r="D256" i="16"/>
  <c r="W255" i="16"/>
  <c r="E225" i="16"/>
  <c r="F225" i="16" a="1"/>
  <c r="F225" i="16" s="1"/>
  <c r="D226" i="16"/>
  <c r="W225" i="16"/>
  <c r="F265" i="16" a="1"/>
  <c r="F265" i="16" s="1"/>
  <c r="E265" i="16"/>
  <c r="D266" i="16"/>
  <c r="W265" i="16"/>
  <c r="E235" i="16"/>
  <c r="D236" i="16"/>
  <c r="F235" i="16" a="1"/>
  <c r="F235" i="16" s="1"/>
  <c r="W235" i="16"/>
  <c r="E215" i="16"/>
  <c r="D216" i="16"/>
  <c r="W215" i="16"/>
  <c r="F215" i="16" a="1"/>
  <c r="F215" i="16" s="1"/>
  <c r="F245" i="16" a="1"/>
  <c r="F245" i="16" s="1"/>
  <c r="E245" i="16"/>
  <c r="D246" i="16"/>
  <c r="W245" i="16"/>
  <c r="F216" i="15" a="1"/>
  <c r="F216" i="15" s="1"/>
  <c r="E216" i="15"/>
  <c r="E256" i="15"/>
  <c r="D257" i="15"/>
  <c r="F256" i="15" a="1"/>
  <c r="F256" i="15" s="1"/>
  <c r="D247" i="15"/>
  <c r="E246" i="15"/>
  <c r="F246" i="15" a="1"/>
  <c r="F246" i="15" s="1"/>
  <c r="F236" i="15" a="1"/>
  <c r="F236" i="15" s="1"/>
  <c r="D237" i="15"/>
  <c r="E236" i="15"/>
  <c r="F226" i="15" a="1"/>
  <c r="F226" i="15" s="1"/>
  <c r="E226" i="15"/>
  <c r="D227" i="15"/>
  <c r="E266" i="15"/>
  <c r="D267" i="15"/>
  <c r="D277" i="15"/>
  <c r="F266" i="15" a="1"/>
  <c r="F266" i="15" s="1"/>
  <c r="F225" i="14" a="1"/>
  <c r="F225" i="14" s="1"/>
  <c r="E225" i="14"/>
  <c r="D226" i="14"/>
  <c r="W225" i="14"/>
  <c r="F215" i="14" a="1"/>
  <c r="F215" i="14" s="1"/>
  <c r="E215" i="14"/>
  <c r="D216" i="14"/>
  <c r="W215" i="14"/>
  <c r="D246" i="14"/>
  <c r="W245" i="14"/>
  <c r="F245" i="14" a="1"/>
  <c r="F245" i="14" s="1"/>
  <c r="E245" i="14"/>
  <c r="F235" i="14" a="1"/>
  <c r="F235" i="14" s="1"/>
  <c r="E235" i="14"/>
  <c r="D236" i="14"/>
  <c r="W235" i="14"/>
  <c r="F265" i="14" a="1"/>
  <c r="F265" i="14" s="1"/>
  <c r="E265" i="14"/>
  <c r="D266" i="14"/>
  <c r="W265" i="14"/>
  <c r="D256" i="14"/>
  <c r="F255" i="14" a="1"/>
  <c r="F255" i="14" s="1"/>
  <c r="E255" i="14"/>
  <c r="W255" i="14"/>
  <c r="E245" i="13"/>
  <c r="F245" i="13" a="1"/>
  <c r="F245" i="13" s="1"/>
  <c r="D246" i="13"/>
  <c r="F255" i="13" a="1"/>
  <c r="F255" i="13" s="1"/>
  <c r="D256" i="13"/>
  <c r="E255" i="13"/>
  <c r="F215" i="13" a="1"/>
  <c r="F215" i="13" s="1"/>
  <c r="E215" i="13"/>
  <c r="D216" i="13"/>
  <c r="F265" i="13" a="1"/>
  <c r="F265" i="13" s="1"/>
  <c r="E265" i="13"/>
  <c r="D266" i="13"/>
  <c r="D236" i="13"/>
  <c r="F235" i="13" a="1"/>
  <c r="F235" i="13" s="1"/>
  <c r="E235" i="13"/>
  <c r="D226" i="13"/>
  <c r="F225" i="13" a="1"/>
  <c r="F225" i="13" s="1"/>
  <c r="E225" i="13"/>
  <c r="Y204" i="17" l="1"/>
  <c r="Y205" i="17" s="1"/>
  <c r="Y206" i="17" s="1"/>
  <c r="Y207" i="17" s="1"/>
  <c r="Y208" i="17" s="1"/>
  <c r="Y209" i="17" s="1"/>
  <c r="Y210" i="17" s="1"/>
  <c r="Y211" i="17" s="1"/>
  <c r="Y212" i="17" s="1"/>
  <c r="Y213" i="17" s="1"/>
  <c r="Y215" i="16"/>
  <c r="Y215" i="13"/>
  <c r="Y216" i="15"/>
  <c r="Y217" i="15" s="1"/>
  <c r="Y218" i="15" s="1"/>
  <c r="Y219" i="15" s="1"/>
  <c r="Y220" i="15" s="1"/>
  <c r="Y221" i="15" s="1"/>
  <c r="Y222" i="15" s="1"/>
  <c r="Y223" i="15" s="1"/>
  <c r="Y224" i="15" s="1"/>
  <c r="Y225" i="15" s="1"/>
  <c r="Y226" i="15" s="1"/>
  <c r="D266" i="17"/>
  <c r="E265" i="17"/>
  <c r="F265" i="17" a="1"/>
  <c r="F265" i="17" s="1"/>
  <c r="F255" i="17" a="1"/>
  <c r="F255" i="17" s="1"/>
  <c r="E255" i="17"/>
  <c r="D256" i="17"/>
  <c r="D216" i="17"/>
  <c r="E215" i="17"/>
  <c r="F215" i="17" a="1"/>
  <c r="F215" i="17" s="1"/>
  <c r="F225" i="17" a="1"/>
  <c r="F225" i="17" s="1"/>
  <c r="E225" i="17"/>
  <c r="D226" i="17"/>
  <c r="F235" i="17" a="1"/>
  <c r="F235" i="17" s="1"/>
  <c r="E235" i="17"/>
  <c r="D236" i="17"/>
  <c r="F245" i="17" a="1"/>
  <c r="F245" i="17" s="1"/>
  <c r="D246" i="17"/>
  <c r="E245" i="17"/>
  <c r="Y204" i="18"/>
  <c r="Y205" i="18" s="1"/>
  <c r="Y206" i="18" s="1"/>
  <c r="Y207" i="18" s="1"/>
  <c r="Y208" i="18" s="1"/>
  <c r="Y209" i="18" s="1"/>
  <c r="Y210" i="18" s="1"/>
  <c r="Y211" i="18" s="1"/>
  <c r="Y212" i="18" s="1"/>
  <c r="Y213" i="18" s="1"/>
  <c r="Y214" i="18" s="1"/>
  <c r="Y215" i="14"/>
  <c r="W245" i="18"/>
  <c r="E245" i="18"/>
  <c r="D246" i="18"/>
  <c r="F245" i="18" a="1"/>
  <c r="F245" i="18" s="1"/>
  <c r="W255" i="18"/>
  <c r="E255" i="18"/>
  <c r="F255" i="18" a="1"/>
  <c r="F255" i="18" s="1"/>
  <c r="D256" i="18"/>
  <c r="W235" i="18"/>
  <c r="E235" i="18"/>
  <c r="D236" i="18"/>
  <c r="F235" i="18" a="1"/>
  <c r="F235" i="18" s="1"/>
  <c r="W225" i="18"/>
  <c r="D226" i="18"/>
  <c r="E225" i="18"/>
  <c r="F225" i="18" a="1"/>
  <c r="F225" i="18" s="1"/>
  <c r="W215" i="18"/>
  <c r="D216" i="18"/>
  <c r="F215" i="18" a="1"/>
  <c r="F215" i="18" s="1"/>
  <c r="E215" i="18"/>
  <c r="W265" i="18"/>
  <c r="F265" i="18" a="1"/>
  <c r="F265" i="18" s="1"/>
  <c r="E265" i="18"/>
  <c r="D266" i="18"/>
  <c r="E236" i="16"/>
  <c r="D237" i="16"/>
  <c r="W236" i="16"/>
  <c r="F236" i="16" a="1"/>
  <c r="F236" i="16" s="1"/>
  <c r="F256" i="16" a="1"/>
  <c r="F256" i="16" s="1"/>
  <c r="E256" i="16"/>
  <c r="D257" i="16"/>
  <c r="W256" i="16"/>
  <c r="D277" i="16"/>
  <c r="W266" i="16"/>
  <c r="F266" i="16" a="1"/>
  <c r="F266" i="16" s="1"/>
  <c r="E266" i="16"/>
  <c r="D267" i="16"/>
  <c r="F246" i="16" a="1"/>
  <c r="F246" i="16" s="1"/>
  <c r="E246" i="16"/>
  <c r="D247" i="16"/>
  <c r="W246" i="16"/>
  <c r="E216" i="16"/>
  <c r="F216" i="16" a="1"/>
  <c r="F216" i="16" s="1"/>
  <c r="W216" i="16"/>
  <c r="E226" i="16"/>
  <c r="W226" i="16"/>
  <c r="F226" i="16" a="1"/>
  <c r="F226" i="16" s="1"/>
  <c r="D227" i="16"/>
  <c r="F227" i="15" a="1"/>
  <c r="F227" i="15" s="1"/>
  <c r="E227" i="15"/>
  <c r="D228" i="15"/>
  <c r="D238" i="15"/>
  <c r="F237" i="15" a="1"/>
  <c r="F237" i="15" s="1"/>
  <c r="E237" i="15"/>
  <c r="F277" i="15" a="1"/>
  <c r="F277" i="15" s="1"/>
  <c r="D278" i="15"/>
  <c r="E277" i="15"/>
  <c r="D258" i="15"/>
  <c r="F257" i="15" a="1"/>
  <c r="F257" i="15" s="1"/>
  <c r="E257" i="15"/>
  <c r="D268" i="15"/>
  <c r="E267" i="15"/>
  <c r="F267" i="15" a="1"/>
  <c r="F267" i="15" s="1"/>
  <c r="E247" i="15"/>
  <c r="D248" i="15"/>
  <c r="F247" i="15" a="1"/>
  <c r="F247" i="15" s="1"/>
  <c r="F226" i="14" a="1"/>
  <c r="F226" i="14" s="1"/>
  <c r="E226" i="14"/>
  <c r="D227" i="14"/>
  <c r="W226" i="14"/>
  <c r="F236" i="14" a="1"/>
  <c r="F236" i="14" s="1"/>
  <c r="E236" i="14"/>
  <c r="D237" i="14"/>
  <c r="W236" i="14"/>
  <c r="W216" i="14"/>
  <c r="F216" i="14" a="1"/>
  <c r="F216" i="14" s="1"/>
  <c r="E216" i="14"/>
  <c r="D267" i="14"/>
  <c r="W266" i="14"/>
  <c r="D277" i="14"/>
  <c r="F266" i="14" a="1"/>
  <c r="F266" i="14" s="1"/>
  <c r="E266" i="14"/>
  <c r="W256" i="14"/>
  <c r="F256" i="14" a="1"/>
  <c r="F256" i="14" s="1"/>
  <c r="E256" i="14"/>
  <c r="D257" i="14"/>
  <c r="E246" i="14"/>
  <c r="D247" i="14"/>
  <c r="W246" i="14"/>
  <c r="F246" i="14" a="1"/>
  <c r="F246" i="14" s="1"/>
  <c r="D257" i="13"/>
  <c r="F256" i="13" a="1"/>
  <c r="F256" i="13" s="1"/>
  <c r="E256" i="13"/>
  <c r="F236" i="13" a="1"/>
  <c r="F236" i="13" s="1"/>
  <c r="D237" i="13"/>
  <c r="E236" i="13"/>
  <c r="F246" i="13" a="1"/>
  <c r="F246" i="13" s="1"/>
  <c r="D247" i="13"/>
  <c r="E246" i="13"/>
  <c r="F216" i="13" a="1"/>
  <c r="F216" i="13" s="1"/>
  <c r="E216" i="13"/>
  <c r="F226" i="13" a="1"/>
  <c r="F226" i="13" s="1"/>
  <c r="E226" i="13"/>
  <c r="D227" i="13"/>
  <c r="D277" i="13"/>
  <c r="F266" i="13" a="1"/>
  <c r="F266" i="13" s="1"/>
  <c r="E266" i="13"/>
  <c r="D267" i="13"/>
  <c r="Y214" i="17" l="1"/>
  <c r="Y215" i="17" s="1"/>
  <c r="Y216" i="16"/>
  <c r="Y217" i="16" s="1"/>
  <c r="Y218" i="16" s="1"/>
  <c r="Y219" i="16" s="1"/>
  <c r="Y220" i="16" s="1"/>
  <c r="Y221" i="16" s="1"/>
  <c r="Y222" i="16" s="1"/>
  <c r="Y223" i="16" s="1"/>
  <c r="Y224" i="16" s="1"/>
  <c r="Y225" i="16" s="1"/>
  <c r="Y226" i="16" s="1"/>
  <c r="Y216" i="13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16" i="14"/>
  <c r="Y217" i="14" s="1"/>
  <c r="Y218" i="14" s="1"/>
  <c r="Y219" i="14" s="1"/>
  <c r="Y220" i="14" s="1"/>
  <c r="Y221" i="14" s="1"/>
  <c r="Y222" i="14" s="1"/>
  <c r="Y223" i="14" s="1"/>
  <c r="Y224" i="14" s="1"/>
  <c r="Y225" i="14" s="1"/>
  <c r="Y226" i="14" s="1"/>
  <c r="Y227" i="15"/>
  <c r="F226" i="17" a="1"/>
  <c r="F226" i="17" s="1"/>
  <c r="E226" i="17"/>
  <c r="D227" i="17"/>
  <c r="D247" i="17"/>
  <c r="F246" i="17" a="1"/>
  <c r="F246" i="17" s="1"/>
  <c r="E246" i="17"/>
  <c r="E216" i="17"/>
  <c r="F216" i="17" a="1"/>
  <c r="F216" i="17" s="1"/>
  <c r="D257" i="17"/>
  <c r="F256" i="17" a="1"/>
  <c r="F256" i="17" s="1"/>
  <c r="E256" i="17"/>
  <c r="E236" i="17"/>
  <c r="D237" i="17"/>
  <c r="F236" i="17" a="1"/>
  <c r="F236" i="17" s="1"/>
  <c r="D277" i="17"/>
  <c r="F266" i="17" a="1"/>
  <c r="F266" i="17" s="1"/>
  <c r="E266" i="17"/>
  <c r="D267" i="17"/>
  <c r="Y215" i="18"/>
  <c r="W246" i="18"/>
  <c r="E246" i="18"/>
  <c r="F246" i="18" a="1"/>
  <c r="F246" i="18" s="1"/>
  <c r="D247" i="18"/>
  <c r="W226" i="18"/>
  <c r="D227" i="18"/>
  <c r="F226" i="18" a="1"/>
  <c r="F226" i="18" s="1"/>
  <c r="E226" i="18"/>
  <c r="W236" i="18"/>
  <c r="E236" i="18"/>
  <c r="F236" i="18" a="1"/>
  <c r="F236" i="18" s="1"/>
  <c r="D237" i="18"/>
  <c r="W216" i="18"/>
  <c r="E216" i="18"/>
  <c r="F216" i="18" a="1"/>
  <c r="F216" i="18" s="1"/>
  <c r="W256" i="18"/>
  <c r="E256" i="18"/>
  <c r="D257" i="18"/>
  <c r="F256" i="18" a="1"/>
  <c r="F256" i="18" s="1"/>
  <c r="W266" i="18"/>
  <c r="F266" i="18" a="1"/>
  <c r="F266" i="18" s="1"/>
  <c r="D277" i="18"/>
  <c r="E266" i="18"/>
  <c r="D267" i="18"/>
  <c r="F247" i="16" a="1"/>
  <c r="F247" i="16" s="1"/>
  <c r="E247" i="16"/>
  <c r="D248" i="16"/>
  <c r="W247" i="16"/>
  <c r="D268" i="16"/>
  <c r="W267" i="16"/>
  <c r="F267" i="16" a="1"/>
  <c r="F267" i="16" s="1"/>
  <c r="E267" i="16"/>
  <c r="F237" i="16" a="1"/>
  <c r="F237" i="16" s="1"/>
  <c r="E237" i="16"/>
  <c r="D238" i="16"/>
  <c r="W237" i="16"/>
  <c r="W277" i="16"/>
  <c r="F277" i="16" a="1"/>
  <c r="F277" i="16" s="1"/>
  <c r="E277" i="16"/>
  <c r="D278" i="16"/>
  <c r="E227" i="16"/>
  <c r="D228" i="16"/>
  <c r="W227" i="16"/>
  <c r="F227" i="16" a="1"/>
  <c r="F227" i="16" s="1"/>
  <c r="F257" i="16" a="1"/>
  <c r="F257" i="16" s="1"/>
  <c r="E257" i="16"/>
  <c r="D258" i="16"/>
  <c r="W257" i="16"/>
  <c r="D269" i="15"/>
  <c r="F268" i="15" a="1"/>
  <c r="F268" i="15" s="1"/>
  <c r="E268" i="15"/>
  <c r="F238" i="15" a="1"/>
  <c r="F238" i="15" s="1"/>
  <c r="E238" i="15"/>
  <c r="D239" i="15"/>
  <c r="E228" i="15"/>
  <c r="F228" i="15" a="1"/>
  <c r="F228" i="15" s="1"/>
  <c r="D259" i="15"/>
  <c r="E258" i="15"/>
  <c r="F258" i="15" a="1"/>
  <c r="F258" i="15" s="1"/>
  <c r="F248" i="15" a="1"/>
  <c r="F248" i="15" s="1"/>
  <c r="E248" i="15"/>
  <c r="D249" i="15"/>
  <c r="E278" i="15"/>
  <c r="D279" i="15"/>
  <c r="F278" i="15" a="1"/>
  <c r="F278" i="15" s="1"/>
  <c r="D289" i="15"/>
  <c r="W277" i="14"/>
  <c r="F277" i="14" a="1"/>
  <c r="F277" i="14" s="1"/>
  <c r="E277" i="14"/>
  <c r="D278" i="14"/>
  <c r="F247" i="14" a="1"/>
  <c r="F247" i="14" s="1"/>
  <c r="E247" i="14"/>
  <c r="D248" i="14"/>
  <c r="W247" i="14"/>
  <c r="D268" i="14"/>
  <c r="W267" i="14"/>
  <c r="F267" i="14" a="1"/>
  <c r="F267" i="14" s="1"/>
  <c r="E267" i="14"/>
  <c r="F227" i="14" a="1"/>
  <c r="F227" i="14" s="1"/>
  <c r="E227" i="14"/>
  <c r="D228" i="14"/>
  <c r="W227" i="14"/>
  <c r="E257" i="14"/>
  <c r="D258" i="14"/>
  <c r="W257" i="14"/>
  <c r="F257" i="14" a="1"/>
  <c r="F257" i="14" s="1"/>
  <c r="F237" i="14" a="1"/>
  <c r="F237" i="14" s="1"/>
  <c r="E237" i="14"/>
  <c r="D238" i="14"/>
  <c r="W237" i="14"/>
  <c r="F237" i="13" a="1"/>
  <c r="F237" i="13" s="1"/>
  <c r="E237" i="13"/>
  <c r="D238" i="13"/>
  <c r="E257" i="13"/>
  <c r="D258" i="13"/>
  <c r="F257" i="13" a="1"/>
  <c r="F257" i="13" s="1"/>
  <c r="F227" i="13" a="1"/>
  <c r="F227" i="13" s="1"/>
  <c r="E227" i="13"/>
  <c r="D228" i="13"/>
  <c r="F267" i="13" a="1"/>
  <c r="F267" i="13" s="1"/>
  <c r="E267" i="13"/>
  <c r="D268" i="13"/>
  <c r="D248" i="13"/>
  <c r="F247" i="13" a="1"/>
  <c r="F247" i="13" s="1"/>
  <c r="E247" i="13"/>
  <c r="F277" i="13" a="1"/>
  <c r="F277" i="13" s="1"/>
  <c r="E277" i="13"/>
  <c r="D278" i="13"/>
  <c r="Y227" i="13" l="1"/>
  <c r="Y227" i="14"/>
  <c r="Y228" i="15"/>
  <c r="Y229" i="15" s="1"/>
  <c r="Y230" i="15" s="1"/>
  <c r="Y231" i="15" s="1"/>
  <c r="Y232" i="15" s="1"/>
  <c r="Y233" i="15" s="1"/>
  <c r="Y234" i="15" s="1"/>
  <c r="Y235" i="15" s="1"/>
  <c r="Y236" i="15" s="1"/>
  <c r="Y237" i="15" s="1"/>
  <c r="Y238" i="15" s="1"/>
  <c r="Y227" i="16"/>
  <c r="D268" i="17"/>
  <c r="F267" i="17" a="1"/>
  <c r="F267" i="17" s="1"/>
  <c r="E267" i="17"/>
  <c r="F257" i="17" a="1"/>
  <c r="F257" i="17" s="1"/>
  <c r="D258" i="17"/>
  <c r="E257" i="17"/>
  <c r="F277" i="17" a="1"/>
  <c r="F277" i="17" s="1"/>
  <c r="E277" i="17"/>
  <c r="D278" i="17"/>
  <c r="Y216" i="17"/>
  <c r="Y217" i="17" s="1"/>
  <c r="Y218" i="17" s="1"/>
  <c r="Y219" i="17" s="1"/>
  <c r="Y220" i="17" s="1"/>
  <c r="Y221" i="17" s="1"/>
  <c r="Y222" i="17" s="1"/>
  <c r="Y223" i="17" s="1"/>
  <c r="Y224" i="17" s="1"/>
  <c r="Y225" i="17" s="1"/>
  <c r="Y226" i="17" s="1"/>
  <c r="D248" i="17"/>
  <c r="E247" i="17"/>
  <c r="F247" i="17" a="1"/>
  <c r="F247" i="17" s="1"/>
  <c r="D238" i="17"/>
  <c r="F237" i="17" a="1"/>
  <c r="F237" i="17" s="1"/>
  <c r="E237" i="17"/>
  <c r="F227" i="17" a="1"/>
  <c r="F227" i="17" s="1"/>
  <c r="E227" i="17"/>
  <c r="D228" i="17"/>
  <c r="Y216" i="18"/>
  <c r="Y217" i="18" s="1"/>
  <c r="Y218" i="18" s="1"/>
  <c r="Y219" i="18" s="1"/>
  <c r="Y220" i="18" s="1"/>
  <c r="Y221" i="18" s="1"/>
  <c r="Y222" i="18" s="1"/>
  <c r="Y223" i="18" s="1"/>
  <c r="Y224" i="18" s="1"/>
  <c r="Y225" i="18" s="1"/>
  <c r="Y226" i="18" s="1"/>
  <c r="D268" i="18"/>
  <c r="W267" i="18"/>
  <c r="F267" i="18" a="1"/>
  <c r="F267" i="18" s="1"/>
  <c r="E267" i="18"/>
  <c r="W277" i="18"/>
  <c r="F277" i="18" a="1"/>
  <c r="F277" i="18" s="1"/>
  <c r="E277" i="18"/>
  <c r="D278" i="18"/>
  <c r="W247" i="18"/>
  <c r="E247" i="18"/>
  <c r="D248" i="18"/>
  <c r="F247" i="18" a="1"/>
  <c r="F247" i="18" s="1"/>
  <c r="W237" i="18"/>
  <c r="E237" i="18"/>
  <c r="D238" i="18"/>
  <c r="F237" i="18" a="1"/>
  <c r="F237" i="18" s="1"/>
  <c r="W257" i="18"/>
  <c r="E257" i="18"/>
  <c r="F257" i="18" a="1"/>
  <c r="F257" i="18" s="1"/>
  <c r="D258" i="18"/>
  <c r="W227" i="18"/>
  <c r="D228" i="18"/>
  <c r="F227" i="18" a="1"/>
  <c r="F227" i="18" s="1"/>
  <c r="E227" i="18"/>
  <c r="D269" i="16"/>
  <c r="F268" i="16" a="1"/>
  <c r="F268" i="16" s="1"/>
  <c r="E268" i="16"/>
  <c r="W268" i="16"/>
  <c r="D279" i="16"/>
  <c r="D289" i="16"/>
  <c r="W278" i="16"/>
  <c r="F278" i="16" a="1"/>
  <c r="F278" i="16" s="1"/>
  <c r="E278" i="16"/>
  <c r="F258" i="16" a="1"/>
  <c r="F258" i="16" s="1"/>
  <c r="E258" i="16"/>
  <c r="D259" i="16"/>
  <c r="W258" i="16"/>
  <c r="F248" i="16" a="1"/>
  <c r="F248" i="16" s="1"/>
  <c r="E248" i="16"/>
  <c r="D249" i="16"/>
  <c r="W248" i="16"/>
  <c r="F238" i="16" a="1"/>
  <c r="F238" i="16" s="1"/>
  <c r="E238" i="16"/>
  <c r="D239" i="16"/>
  <c r="W238" i="16"/>
  <c r="E228" i="16"/>
  <c r="F228" i="16" a="1"/>
  <c r="F228" i="16" s="1"/>
  <c r="W228" i="16"/>
  <c r="F239" i="15" a="1"/>
  <c r="F239" i="15" s="1"/>
  <c r="E239" i="15"/>
  <c r="D240" i="15"/>
  <c r="F269" i="15" a="1"/>
  <c r="F269" i="15" s="1"/>
  <c r="E269" i="15"/>
  <c r="D270" i="15"/>
  <c r="F289" i="15" a="1"/>
  <c r="F289" i="15" s="1"/>
  <c r="D290" i="15"/>
  <c r="E289" i="15"/>
  <c r="E259" i="15"/>
  <c r="D260" i="15"/>
  <c r="F259" i="15" a="1"/>
  <c r="F259" i="15" s="1"/>
  <c r="D280" i="15"/>
  <c r="F279" i="15" a="1"/>
  <c r="F279" i="15" s="1"/>
  <c r="E279" i="15"/>
  <c r="F249" i="15" a="1"/>
  <c r="F249" i="15" s="1"/>
  <c r="E249" i="15"/>
  <c r="D250" i="15"/>
  <c r="D289" i="14"/>
  <c r="D279" i="14"/>
  <c r="W278" i="14"/>
  <c r="F278" i="14" a="1"/>
  <c r="F278" i="14" s="1"/>
  <c r="E278" i="14"/>
  <c r="F238" i="14" a="1"/>
  <c r="F238" i="14" s="1"/>
  <c r="E238" i="14"/>
  <c r="D239" i="14"/>
  <c r="W238" i="14"/>
  <c r="W228" i="14"/>
  <c r="F228" i="14" a="1"/>
  <c r="F228" i="14" s="1"/>
  <c r="Y228" i="14" s="1"/>
  <c r="Y229" i="14" s="1"/>
  <c r="Y230" i="14" s="1"/>
  <c r="Y231" i="14" s="1"/>
  <c r="Y232" i="14" s="1"/>
  <c r="Y233" i="14" s="1"/>
  <c r="Y234" i="14" s="1"/>
  <c r="Y235" i="14" s="1"/>
  <c r="Y236" i="14" s="1"/>
  <c r="Y237" i="14" s="1"/>
  <c r="E228" i="14"/>
  <c r="F258" i="14" a="1"/>
  <c r="F258" i="14" s="1"/>
  <c r="D259" i="14"/>
  <c r="W258" i="14"/>
  <c r="E258" i="14"/>
  <c r="W268" i="14"/>
  <c r="E268" i="14"/>
  <c r="F268" i="14" a="1"/>
  <c r="F268" i="14" s="1"/>
  <c r="D269" i="14"/>
  <c r="D249" i="14"/>
  <c r="F248" i="14" a="1"/>
  <c r="F248" i="14" s="1"/>
  <c r="E248" i="14"/>
  <c r="W248" i="14"/>
  <c r="F248" i="13" a="1"/>
  <c r="F248" i="13" s="1"/>
  <c r="E248" i="13"/>
  <c r="D249" i="13"/>
  <c r="F238" i="13" a="1"/>
  <c r="F238" i="13" s="1"/>
  <c r="E238" i="13"/>
  <c r="D239" i="13"/>
  <c r="D269" i="13"/>
  <c r="F268" i="13" a="1"/>
  <c r="F268" i="13" s="1"/>
  <c r="E268" i="13"/>
  <c r="D289" i="13"/>
  <c r="F278" i="13" a="1"/>
  <c r="F278" i="13" s="1"/>
  <c r="E278" i="13"/>
  <c r="D279" i="13"/>
  <c r="F228" i="13" a="1"/>
  <c r="F228" i="13" s="1"/>
  <c r="E228" i="13"/>
  <c r="F258" i="13" a="1"/>
  <c r="F258" i="13" s="1"/>
  <c r="D259" i="13"/>
  <c r="E258" i="13"/>
  <c r="Y228" i="13" l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28" i="16"/>
  <c r="Y229" i="16" s="1"/>
  <c r="Y230" i="16" s="1"/>
  <c r="Y231" i="16" s="1"/>
  <c r="Y232" i="16" s="1"/>
  <c r="Y233" i="16" s="1"/>
  <c r="Y234" i="16" s="1"/>
  <c r="Y235" i="16" s="1"/>
  <c r="Y236" i="16" s="1"/>
  <c r="Y237" i="16" s="1"/>
  <c r="Y238" i="16" s="1"/>
  <c r="F228" i="17" a="1"/>
  <c r="F228" i="17" s="1"/>
  <c r="E228" i="17"/>
  <c r="D279" i="17"/>
  <c r="D289" i="17"/>
  <c r="F278" i="17" a="1"/>
  <c r="F278" i="17" s="1"/>
  <c r="E278" i="17"/>
  <c r="Y227" i="17"/>
  <c r="D239" i="17"/>
  <c r="E238" i="17"/>
  <c r="F238" i="17" a="1"/>
  <c r="F238" i="17" s="1"/>
  <c r="E258" i="17"/>
  <c r="F258" i="17" a="1"/>
  <c r="F258" i="17" s="1"/>
  <c r="D259" i="17"/>
  <c r="E248" i="17"/>
  <c r="D249" i="17"/>
  <c r="F248" i="17" a="1"/>
  <c r="F248" i="17" s="1"/>
  <c r="E268" i="17"/>
  <c r="D269" i="17"/>
  <c r="F268" i="17" a="1"/>
  <c r="F268" i="17" s="1"/>
  <c r="Y227" i="18"/>
  <c r="Y239" i="15"/>
  <c r="W238" i="18"/>
  <c r="E238" i="18"/>
  <c r="D239" i="18"/>
  <c r="F238" i="18" a="1"/>
  <c r="F238" i="18" s="1"/>
  <c r="W228" i="18"/>
  <c r="E228" i="18"/>
  <c r="F228" i="18" a="1"/>
  <c r="F228" i="18" s="1"/>
  <c r="W258" i="18"/>
  <c r="E258" i="18"/>
  <c r="D259" i="18"/>
  <c r="F258" i="18" a="1"/>
  <c r="F258" i="18" s="1"/>
  <c r="W248" i="18"/>
  <c r="E248" i="18"/>
  <c r="D249" i="18"/>
  <c r="F248" i="18" a="1"/>
  <c r="F248" i="18" s="1"/>
  <c r="D269" i="18"/>
  <c r="W268" i="18"/>
  <c r="F268" i="18" a="1"/>
  <c r="F268" i="18" s="1"/>
  <c r="E268" i="18"/>
  <c r="D289" i="18"/>
  <c r="W278" i="18"/>
  <c r="F278" i="18" a="1"/>
  <c r="F278" i="18" s="1"/>
  <c r="E278" i="18"/>
  <c r="D279" i="18"/>
  <c r="F249" i="16" a="1"/>
  <c r="F249" i="16" s="1"/>
  <c r="E249" i="16"/>
  <c r="D250" i="16"/>
  <c r="W249" i="16"/>
  <c r="D290" i="16"/>
  <c r="W289" i="16"/>
  <c r="F289" i="16" a="1"/>
  <c r="F289" i="16" s="1"/>
  <c r="E289" i="16"/>
  <c r="D280" i="16"/>
  <c r="W279" i="16"/>
  <c r="F279" i="16" a="1"/>
  <c r="F279" i="16" s="1"/>
  <c r="E279" i="16"/>
  <c r="F259" i="16" a="1"/>
  <c r="F259" i="16" s="1"/>
  <c r="E259" i="16"/>
  <c r="D260" i="16"/>
  <c r="W259" i="16"/>
  <c r="F239" i="16" a="1"/>
  <c r="F239" i="16" s="1"/>
  <c r="E239" i="16"/>
  <c r="D240" i="16"/>
  <c r="W239" i="16"/>
  <c r="F269" i="16" a="1"/>
  <c r="F269" i="16" s="1"/>
  <c r="E269" i="16"/>
  <c r="D270" i="16"/>
  <c r="W269" i="16"/>
  <c r="F270" i="15" a="1"/>
  <c r="F270" i="15" s="1"/>
  <c r="E270" i="15"/>
  <c r="D271" i="15"/>
  <c r="F240" i="15" a="1"/>
  <c r="F240" i="15" s="1"/>
  <c r="E240" i="15"/>
  <c r="D281" i="15"/>
  <c r="F280" i="15" a="1"/>
  <c r="F280" i="15" s="1"/>
  <c r="E280" i="15"/>
  <c r="F250" i="15" a="1"/>
  <c r="F250" i="15" s="1"/>
  <c r="E250" i="15"/>
  <c r="D251" i="15"/>
  <c r="F260" i="15" a="1"/>
  <c r="F260" i="15" s="1"/>
  <c r="E260" i="15"/>
  <c r="D261" i="15"/>
  <c r="D301" i="15"/>
  <c r="E290" i="15"/>
  <c r="D291" i="15"/>
  <c r="F290" i="15" a="1"/>
  <c r="F290" i="15" s="1"/>
  <c r="Y238" i="14"/>
  <c r="F259" i="14" a="1"/>
  <c r="F259" i="14" s="1"/>
  <c r="E259" i="14"/>
  <c r="D260" i="14"/>
  <c r="W259" i="14"/>
  <c r="F249" i="14" a="1"/>
  <c r="F249" i="14" s="1"/>
  <c r="E249" i="14"/>
  <c r="D250" i="14"/>
  <c r="W249" i="14"/>
  <c r="D280" i="14"/>
  <c r="W279" i="14"/>
  <c r="F279" i="14" a="1"/>
  <c r="F279" i="14" s="1"/>
  <c r="E279" i="14"/>
  <c r="F269" i="14" a="1"/>
  <c r="F269" i="14" s="1"/>
  <c r="E269" i="14"/>
  <c r="D270" i="14"/>
  <c r="W269" i="14"/>
  <c r="E289" i="14"/>
  <c r="D290" i="14"/>
  <c r="W289" i="14"/>
  <c r="F289" i="14" a="1"/>
  <c r="F289" i="14" s="1"/>
  <c r="F239" i="14" a="1"/>
  <c r="F239" i="14" s="1"/>
  <c r="E239" i="14"/>
  <c r="D240" i="14"/>
  <c r="W239" i="14"/>
  <c r="F249" i="13" a="1"/>
  <c r="F249" i="13" s="1"/>
  <c r="D250" i="13"/>
  <c r="E249" i="13"/>
  <c r="F289" i="13" a="1"/>
  <c r="F289" i="13" s="1"/>
  <c r="E289" i="13"/>
  <c r="D290" i="13"/>
  <c r="F279" i="13" a="1"/>
  <c r="F279" i="13" s="1"/>
  <c r="E279" i="13"/>
  <c r="D280" i="13"/>
  <c r="F259" i="13" a="1"/>
  <c r="F259" i="13" s="1"/>
  <c r="E259" i="13"/>
  <c r="D260" i="13"/>
  <c r="F239" i="13" a="1"/>
  <c r="F239" i="13" s="1"/>
  <c r="D240" i="13"/>
  <c r="E239" i="13"/>
  <c r="E269" i="13"/>
  <c r="D270" i="13"/>
  <c r="F269" i="13" a="1"/>
  <c r="F269" i="13" s="1"/>
  <c r="Y239" i="13" l="1"/>
  <c r="Y240" i="15"/>
  <c r="Y241" i="15" s="1"/>
  <c r="Y242" i="15" s="1"/>
  <c r="Y243" i="15" s="1"/>
  <c r="Y244" i="15" s="1"/>
  <c r="Y245" i="15" s="1"/>
  <c r="Y246" i="15" s="1"/>
  <c r="Y247" i="15" s="1"/>
  <c r="Y248" i="15" s="1"/>
  <c r="Y249" i="15" s="1"/>
  <c r="Y250" i="15" s="1"/>
  <c r="Y239" i="16"/>
  <c r="F239" i="17" a="1"/>
  <c r="F239" i="17" s="1"/>
  <c r="E239" i="17"/>
  <c r="D240" i="17"/>
  <c r="F269" i="17" a="1"/>
  <c r="F269" i="17" s="1"/>
  <c r="D270" i="17"/>
  <c r="E269" i="17"/>
  <c r="E249" i="17"/>
  <c r="D250" i="17"/>
  <c r="F249" i="17" a="1"/>
  <c r="F249" i="17" s="1"/>
  <c r="F289" i="17" a="1"/>
  <c r="F289" i="17" s="1"/>
  <c r="E289" i="17"/>
  <c r="D290" i="17"/>
  <c r="E259" i="17"/>
  <c r="F259" i="17" a="1"/>
  <c r="F259" i="17" s="1"/>
  <c r="D260" i="17"/>
  <c r="D280" i="17"/>
  <c r="E279" i="17"/>
  <c r="F279" i="17" a="1"/>
  <c r="F279" i="17" s="1"/>
  <c r="Y228" i="17"/>
  <c r="Y229" i="17" s="1"/>
  <c r="Y230" i="17" s="1"/>
  <c r="Y231" i="17" s="1"/>
  <c r="Y232" i="17" s="1"/>
  <c r="Y233" i="17" s="1"/>
  <c r="Y234" i="17" s="1"/>
  <c r="Y235" i="17" s="1"/>
  <c r="Y236" i="17" s="1"/>
  <c r="Y237" i="17" s="1"/>
  <c r="Y228" i="18"/>
  <c r="Y229" i="18" s="1"/>
  <c r="Y230" i="18" s="1"/>
  <c r="Y231" i="18" s="1"/>
  <c r="Y232" i="18" s="1"/>
  <c r="Y233" i="18" s="1"/>
  <c r="Y234" i="18" s="1"/>
  <c r="Y235" i="18" s="1"/>
  <c r="Y236" i="18" s="1"/>
  <c r="Y237" i="18" s="1"/>
  <c r="Y238" i="18" s="1"/>
  <c r="Y239" i="14"/>
  <c r="W239" i="18"/>
  <c r="E239" i="18"/>
  <c r="F239" i="18" a="1"/>
  <c r="F239" i="18" s="1"/>
  <c r="D240" i="18"/>
  <c r="W289" i="18"/>
  <c r="E289" i="18"/>
  <c r="D290" i="18"/>
  <c r="F289" i="18" a="1"/>
  <c r="F289" i="18" s="1"/>
  <c r="W259" i="18"/>
  <c r="E259" i="18"/>
  <c r="F259" i="18" a="1"/>
  <c r="F259" i="18" s="1"/>
  <c r="D260" i="18"/>
  <c r="D280" i="18"/>
  <c r="W279" i="18"/>
  <c r="F279" i="18" a="1"/>
  <c r="F279" i="18" s="1"/>
  <c r="E279" i="18"/>
  <c r="W249" i="18"/>
  <c r="E249" i="18"/>
  <c r="F249" i="18" a="1"/>
  <c r="F249" i="18" s="1"/>
  <c r="D250" i="18"/>
  <c r="E269" i="18"/>
  <c r="D270" i="18"/>
  <c r="W269" i="18"/>
  <c r="F269" i="18" a="1"/>
  <c r="F269" i="18" s="1"/>
  <c r="W260" i="16"/>
  <c r="F260" i="16" a="1"/>
  <c r="F260" i="16" s="1"/>
  <c r="E260" i="16"/>
  <c r="D261" i="16"/>
  <c r="D291" i="16"/>
  <c r="D301" i="16"/>
  <c r="W290" i="16"/>
  <c r="E290" i="16"/>
  <c r="F290" i="16" a="1"/>
  <c r="F290" i="16" s="1"/>
  <c r="E270" i="16"/>
  <c r="W270" i="16"/>
  <c r="F270" i="16" a="1"/>
  <c r="F270" i="16" s="1"/>
  <c r="D271" i="16"/>
  <c r="F250" i="16" a="1"/>
  <c r="F250" i="16" s="1"/>
  <c r="E250" i="16"/>
  <c r="D251" i="16"/>
  <c r="W250" i="16"/>
  <c r="F240" i="16" a="1"/>
  <c r="F240" i="16" s="1"/>
  <c r="E240" i="16"/>
  <c r="W240" i="16"/>
  <c r="F280" i="16" a="1"/>
  <c r="F280" i="16" s="1"/>
  <c r="E280" i="16"/>
  <c r="D281" i="16"/>
  <c r="W280" i="16"/>
  <c r="F271" i="15" a="1"/>
  <c r="F271" i="15" s="1"/>
  <c r="D272" i="15"/>
  <c r="E271" i="15"/>
  <c r="F261" i="15" a="1"/>
  <c r="F261" i="15" s="1"/>
  <c r="E261" i="15"/>
  <c r="D262" i="15"/>
  <c r="D292" i="15"/>
  <c r="F291" i="15" a="1"/>
  <c r="F291" i="15" s="1"/>
  <c r="E291" i="15"/>
  <c r="D252" i="15"/>
  <c r="F251" i="15" a="1"/>
  <c r="F251" i="15" s="1"/>
  <c r="E251" i="15"/>
  <c r="F301" i="15" a="1"/>
  <c r="F301" i="15" s="1"/>
  <c r="E301" i="15"/>
  <c r="D302" i="15"/>
  <c r="F281" i="15" a="1"/>
  <c r="F281" i="15" s="1"/>
  <c r="E281" i="15"/>
  <c r="D282" i="15"/>
  <c r="F270" i="14" a="1"/>
  <c r="F270" i="14" s="1"/>
  <c r="E270" i="14"/>
  <c r="D271" i="14"/>
  <c r="W270" i="14"/>
  <c r="W240" i="14"/>
  <c r="F240" i="14" a="1"/>
  <c r="F240" i="14" s="1"/>
  <c r="E240" i="14"/>
  <c r="D261" i="14"/>
  <c r="F260" i="14" a="1"/>
  <c r="F260" i="14" s="1"/>
  <c r="E260" i="14"/>
  <c r="W260" i="14"/>
  <c r="W280" i="14"/>
  <c r="E280" i="14"/>
  <c r="D281" i="14"/>
  <c r="F280" i="14" a="1"/>
  <c r="F280" i="14" s="1"/>
  <c r="F290" i="14" a="1"/>
  <c r="F290" i="14" s="1"/>
  <c r="D301" i="14"/>
  <c r="E290" i="14"/>
  <c r="D291" i="14"/>
  <c r="W290" i="14"/>
  <c r="E250" i="14"/>
  <c r="W250" i="14"/>
  <c r="F250" i="14" a="1"/>
  <c r="F250" i="14" s="1"/>
  <c r="D251" i="14"/>
  <c r="F260" i="13" a="1"/>
  <c r="F260" i="13" s="1"/>
  <c r="E260" i="13"/>
  <c r="D261" i="13"/>
  <c r="D251" i="13"/>
  <c r="F250" i="13" a="1"/>
  <c r="F250" i="13" s="1"/>
  <c r="E250" i="13"/>
  <c r="D281" i="13"/>
  <c r="F280" i="13" a="1"/>
  <c r="F280" i="13" s="1"/>
  <c r="E280" i="13"/>
  <c r="D301" i="13"/>
  <c r="F290" i="13" a="1"/>
  <c r="F290" i="13" s="1"/>
  <c r="E290" i="13"/>
  <c r="D291" i="13"/>
  <c r="E240" i="13"/>
  <c r="F240" i="13" a="1"/>
  <c r="F240" i="13" s="1"/>
  <c r="F270" i="13" a="1"/>
  <c r="F270" i="13" s="1"/>
  <c r="D271" i="13"/>
  <c r="E270" i="13"/>
  <c r="Y240" i="14" l="1"/>
  <c r="Y241" i="14" s="1"/>
  <c r="Y242" i="14" s="1"/>
  <c r="Y243" i="14" s="1"/>
  <c r="Y244" i="14" s="1"/>
  <c r="Y245" i="14" s="1"/>
  <c r="Y246" i="14" s="1"/>
  <c r="Y247" i="14" s="1"/>
  <c r="Y248" i="14" s="1"/>
  <c r="Y249" i="14" s="1"/>
  <c r="Y250" i="14" s="1"/>
  <c r="Y240" i="13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5"/>
  <c r="Y240" i="16"/>
  <c r="Y241" i="16" s="1"/>
  <c r="Y242" i="16" s="1"/>
  <c r="Y243" i="16" s="1"/>
  <c r="Y244" i="16" s="1"/>
  <c r="Y245" i="16" s="1"/>
  <c r="Y246" i="16" s="1"/>
  <c r="Y247" i="16" s="1"/>
  <c r="Y248" i="16" s="1"/>
  <c r="Y249" i="16" s="1"/>
  <c r="F250" i="17" a="1"/>
  <c r="F250" i="17" s="1"/>
  <c r="E250" i="17"/>
  <c r="D251" i="17"/>
  <c r="D281" i="17"/>
  <c r="E280" i="17"/>
  <c r="F280" i="17" a="1"/>
  <c r="F280" i="17" s="1"/>
  <c r="E260" i="17"/>
  <c r="D261" i="17"/>
  <c r="F260" i="17" a="1"/>
  <c r="F260" i="17" s="1"/>
  <c r="E270" i="17"/>
  <c r="F270" i="17" a="1"/>
  <c r="F270" i="17" s="1"/>
  <c r="D271" i="17"/>
  <c r="F240" i="17" a="1"/>
  <c r="F240" i="17" s="1"/>
  <c r="E240" i="17"/>
  <c r="D291" i="17"/>
  <c r="F290" i="17" a="1"/>
  <c r="F290" i="17" s="1"/>
  <c r="D301" i="17"/>
  <c r="E290" i="17"/>
  <c r="Y238" i="17"/>
  <c r="Y239" i="17" s="1"/>
  <c r="Y239" i="18"/>
  <c r="D281" i="18"/>
  <c r="W280" i="18"/>
  <c r="E280" i="18"/>
  <c r="F280" i="18" a="1"/>
  <c r="F280" i="18" s="1"/>
  <c r="W240" i="18"/>
  <c r="E240" i="18"/>
  <c r="F240" i="18" a="1"/>
  <c r="F240" i="18" s="1"/>
  <c r="F270" i="18" a="1"/>
  <c r="F270" i="18" s="1"/>
  <c r="E270" i="18"/>
  <c r="D271" i="18"/>
  <c r="W270" i="18"/>
  <c r="W250" i="18"/>
  <c r="E250" i="18"/>
  <c r="D251" i="18"/>
  <c r="F250" i="18" a="1"/>
  <c r="F250" i="18" s="1"/>
  <c r="W260" i="18"/>
  <c r="E260" i="18"/>
  <c r="D261" i="18"/>
  <c r="F260" i="18" a="1"/>
  <c r="F260" i="18" s="1"/>
  <c r="D301" i="18"/>
  <c r="E290" i="18"/>
  <c r="F290" i="18" a="1"/>
  <c r="F290" i="18" s="1"/>
  <c r="D291" i="18"/>
  <c r="W290" i="18"/>
  <c r="F251" i="16" a="1"/>
  <c r="F251" i="16" s="1"/>
  <c r="E251" i="16"/>
  <c r="D252" i="16"/>
  <c r="W251" i="16"/>
  <c r="D262" i="16"/>
  <c r="W261" i="16"/>
  <c r="F261" i="16" a="1"/>
  <c r="F261" i="16" s="1"/>
  <c r="E261" i="16"/>
  <c r="F281" i="16" a="1"/>
  <c r="F281" i="16" s="1"/>
  <c r="E281" i="16"/>
  <c r="D282" i="16"/>
  <c r="W281" i="16"/>
  <c r="F271" i="16" a="1"/>
  <c r="F271" i="16" s="1"/>
  <c r="D272" i="16"/>
  <c r="W271" i="16"/>
  <c r="E271" i="16"/>
  <c r="E291" i="16"/>
  <c r="D292" i="16"/>
  <c r="W291" i="16"/>
  <c r="F291" i="16" a="1"/>
  <c r="F291" i="16" s="1"/>
  <c r="D302" i="16"/>
  <c r="W301" i="16"/>
  <c r="F301" i="16" a="1"/>
  <c r="F301" i="16" s="1"/>
  <c r="E301" i="16"/>
  <c r="F262" i="15" a="1"/>
  <c r="F262" i="15" s="1"/>
  <c r="E262" i="15"/>
  <c r="D263" i="15"/>
  <c r="E272" i="15"/>
  <c r="D273" i="15"/>
  <c r="F272" i="15" a="1"/>
  <c r="F272" i="15" s="1"/>
  <c r="E252" i="15"/>
  <c r="F252" i="15" a="1"/>
  <c r="F252" i="15" s="1"/>
  <c r="F292" i="15" a="1"/>
  <c r="F292" i="15" s="1"/>
  <c r="E292" i="15"/>
  <c r="D293" i="15"/>
  <c r="F282" i="15" a="1"/>
  <c r="F282" i="15" s="1"/>
  <c r="E282" i="15"/>
  <c r="D283" i="15"/>
  <c r="F302" i="15" a="1"/>
  <c r="F302" i="15" s="1"/>
  <c r="D303" i="15"/>
  <c r="D313" i="15"/>
  <c r="E302" i="15"/>
  <c r="F251" i="14" a="1"/>
  <c r="F251" i="14" s="1"/>
  <c r="W251" i="14"/>
  <c r="E251" i="14"/>
  <c r="D252" i="14"/>
  <c r="W281" i="14"/>
  <c r="F281" i="14" a="1"/>
  <c r="F281" i="14" s="1"/>
  <c r="E281" i="14"/>
  <c r="D282" i="14"/>
  <c r="D272" i="14"/>
  <c r="W271" i="14"/>
  <c r="F271" i="14" a="1"/>
  <c r="F271" i="14" s="1"/>
  <c r="E271" i="14"/>
  <c r="F291" i="14" a="1"/>
  <c r="F291" i="14" s="1"/>
  <c r="E291" i="14"/>
  <c r="D292" i="14"/>
  <c r="W291" i="14"/>
  <c r="W261" i="14"/>
  <c r="F261" i="14" a="1"/>
  <c r="F261" i="14" s="1"/>
  <c r="E261" i="14"/>
  <c r="D262" i="14"/>
  <c r="F301" i="14" a="1"/>
  <c r="F301" i="14" s="1"/>
  <c r="E301" i="14"/>
  <c r="D302" i="14"/>
  <c r="W301" i="14"/>
  <c r="E251" i="13"/>
  <c r="F251" i="13" a="1"/>
  <c r="F251" i="13" s="1"/>
  <c r="D252" i="13"/>
  <c r="F261" i="13" a="1"/>
  <c r="F261" i="13" s="1"/>
  <c r="D262" i="13"/>
  <c r="E261" i="13"/>
  <c r="F291" i="13" a="1"/>
  <c r="F291" i="13" s="1"/>
  <c r="E291" i="13"/>
  <c r="D292" i="13"/>
  <c r="F301" i="13" a="1"/>
  <c r="F301" i="13" s="1"/>
  <c r="E301" i="13"/>
  <c r="D302" i="13"/>
  <c r="E281" i="13"/>
  <c r="D282" i="13"/>
  <c r="F281" i="13" a="1"/>
  <c r="F281" i="13" s="1"/>
  <c r="F271" i="13" a="1"/>
  <c r="F271" i="13" s="1"/>
  <c r="E271" i="13"/>
  <c r="D272" i="13"/>
  <c r="Y250" i="16" l="1"/>
  <c r="Y251" i="16" s="1"/>
  <c r="Y251" i="14"/>
  <c r="Y252" i="15"/>
  <c r="Y253" i="15" s="1"/>
  <c r="Y254" i="15" s="1"/>
  <c r="Y255" i="15" s="1"/>
  <c r="Y256" i="15" s="1"/>
  <c r="Y257" i="15" s="1"/>
  <c r="Y258" i="15" s="1"/>
  <c r="Y259" i="15" s="1"/>
  <c r="Y260" i="15" s="1"/>
  <c r="Y261" i="15" s="1"/>
  <c r="Y262" i="15" s="1"/>
  <c r="E261" i="17"/>
  <c r="D262" i="17"/>
  <c r="F261" i="17" a="1"/>
  <c r="F261" i="17" s="1"/>
  <c r="F301" i="17" a="1"/>
  <c r="F301" i="17" s="1"/>
  <c r="E301" i="17"/>
  <c r="D302" i="17"/>
  <c r="F291" i="17" a="1"/>
  <c r="F291" i="17" s="1"/>
  <c r="D292" i="17"/>
  <c r="E291" i="17"/>
  <c r="D282" i="17"/>
  <c r="E281" i="17"/>
  <c r="F281" i="17" a="1"/>
  <c r="F281" i="17" s="1"/>
  <c r="Y240" i="17"/>
  <c r="Y241" i="17" s="1"/>
  <c r="Y242" i="17" s="1"/>
  <c r="Y243" i="17" s="1"/>
  <c r="Y244" i="17" s="1"/>
  <c r="Y245" i="17" s="1"/>
  <c r="Y246" i="17" s="1"/>
  <c r="Y247" i="17" s="1"/>
  <c r="Y248" i="17" s="1"/>
  <c r="Y249" i="17" s="1"/>
  <c r="F251" i="17" a="1"/>
  <c r="F251" i="17" s="1"/>
  <c r="E251" i="17"/>
  <c r="D252" i="17"/>
  <c r="F271" i="17" a="1"/>
  <c r="F271" i="17" s="1"/>
  <c r="E271" i="17"/>
  <c r="D272" i="17"/>
  <c r="Y240" i="18"/>
  <c r="Y241" i="18" s="1"/>
  <c r="Y242" i="18" s="1"/>
  <c r="Y243" i="18" s="1"/>
  <c r="Y244" i="18" s="1"/>
  <c r="Y245" i="18" s="1"/>
  <c r="Y246" i="18" s="1"/>
  <c r="Y247" i="18" s="1"/>
  <c r="Y248" i="18" s="1"/>
  <c r="Y249" i="18" s="1"/>
  <c r="Y250" i="18" s="1"/>
  <c r="Y251" i="13"/>
  <c r="F291" i="18" a="1"/>
  <c r="F291" i="18" s="1"/>
  <c r="W291" i="18"/>
  <c r="E291" i="18"/>
  <c r="D292" i="18"/>
  <c r="W251" i="18"/>
  <c r="E251" i="18"/>
  <c r="F251" i="18" a="1"/>
  <c r="F251" i="18" s="1"/>
  <c r="D252" i="18"/>
  <c r="E301" i="18"/>
  <c r="D302" i="18"/>
  <c r="W301" i="18"/>
  <c r="F301" i="18" a="1"/>
  <c r="F301" i="18" s="1"/>
  <c r="E281" i="18"/>
  <c r="D282" i="18"/>
  <c r="W281" i="18"/>
  <c r="F281" i="18" a="1"/>
  <c r="F281" i="18" s="1"/>
  <c r="F271" i="18" a="1"/>
  <c r="F271" i="18" s="1"/>
  <c r="E271" i="18"/>
  <c r="D272" i="18"/>
  <c r="W271" i="18"/>
  <c r="W261" i="18"/>
  <c r="E261" i="18"/>
  <c r="D262" i="18"/>
  <c r="F261" i="18" a="1"/>
  <c r="F261" i="18" s="1"/>
  <c r="D263" i="16"/>
  <c r="W262" i="16"/>
  <c r="E262" i="16"/>
  <c r="F262" i="16" a="1"/>
  <c r="F262" i="16" s="1"/>
  <c r="F252" i="16" a="1"/>
  <c r="F252" i="16" s="1"/>
  <c r="E252" i="16"/>
  <c r="W252" i="16"/>
  <c r="D303" i="16"/>
  <c r="D313" i="16"/>
  <c r="E302" i="16"/>
  <c r="W302" i="16"/>
  <c r="F302" i="16" a="1"/>
  <c r="F302" i="16" s="1"/>
  <c r="F282" i="16" a="1"/>
  <c r="F282" i="16" s="1"/>
  <c r="E282" i="16"/>
  <c r="W282" i="16"/>
  <c r="D283" i="16"/>
  <c r="F292" i="16" a="1"/>
  <c r="F292" i="16" s="1"/>
  <c r="E292" i="16"/>
  <c r="D293" i="16"/>
  <c r="W292" i="16"/>
  <c r="F272" i="16" a="1"/>
  <c r="F272" i="16" s="1"/>
  <c r="E272" i="16"/>
  <c r="D273" i="16"/>
  <c r="W272" i="16"/>
  <c r="F263" i="15" a="1"/>
  <c r="F263" i="15" s="1"/>
  <c r="E263" i="15"/>
  <c r="D264" i="15"/>
  <c r="F283" i="15" a="1"/>
  <c r="F283" i="15" s="1"/>
  <c r="D284" i="15"/>
  <c r="E283" i="15"/>
  <c r="D274" i="15"/>
  <c r="F273" i="15" a="1"/>
  <c r="F273" i="15" s="1"/>
  <c r="E273" i="15"/>
  <c r="F293" i="15" a="1"/>
  <c r="F293" i="15" s="1"/>
  <c r="E293" i="15"/>
  <c r="D294" i="15"/>
  <c r="D314" i="15"/>
  <c r="F313" i="15" a="1"/>
  <c r="F313" i="15" s="1"/>
  <c r="E313" i="15"/>
  <c r="D304" i="15"/>
  <c r="F303" i="15" a="1"/>
  <c r="F303" i="15" s="1"/>
  <c r="E303" i="15"/>
  <c r="W292" i="14"/>
  <c r="F292" i="14" a="1"/>
  <c r="F292" i="14" s="1"/>
  <c r="E292" i="14"/>
  <c r="D293" i="14"/>
  <c r="W252" i="14"/>
  <c r="F252" i="14" a="1"/>
  <c r="F252" i="14" s="1"/>
  <c r="E252" i="14"/>
  <c r="F302" i="14" a="1"/>
  <c r="F302" i="14" s="1"/>
  <c r="D313" i="14"/>
  <c r="E302" i="14"/>
  <c r="D303" i="14"/>
  <c r="W302" i="14"/>
  <c r="E262" i="14"/>
  <c r="D263" i="14"/>
  <c r="W262" i="14"/>
  <c r="F262" i="14" a="1"/>
  <c r="F262" i="14" s="1"/>
  <c r="D273" i="14"/>
  <c r="W272" i="14"/>
  <c r="F272" i="14" a="1"/>
  <c r="F272" i="14" s="1"/>
  <c r="E272" i="14"/>
  <c r="F282" i="14" a="1"/>
  <c r="F282" i="14" s="1"/>
  <c r="D283" i="14"/>
  <c r="W282" i="14"/>
  <c r="E282" i="14"/>
  <c r="F282" i="13" a="1"/>
  <c r="F282" i="13" s="1"/>
  <c r="E282" i="13"/>
  <c r="D283" i="13"/>
  <c r="F252" i="13" a="1"/>
  <c r="F252" i="13" s="1"/>
  <c r="E252" i="13"/>
  <c r="D293" i="13"/>
  <c r="F292" i="13" a="1"/>
  <c r="F292" i="13" s="1"/>
  <c r="E292" i="13"/>
  <c r="F272" i="13" a="1"/>
  <c r="F272" i="13" s="1"/>
  <c r="E272" i="13"/>
  <c r="D273" i="13"/>
  <c r="D313" i="13"/>
  <c r="F302" i="13" a="1"/>
  <c r="F302" i="13" s="1"/>
  <c r="E302" i="13"/>
  <c r="D303" i="13"/>
  <c r="D263" i="13"/>
  <c r="F262" i="13" a="1"/>
  <c r="F262" i="13" s="1"/>
  <c r="E262" i="13"/>
  <c r="Y252" i="14" l="1"/>
  <c r="Y253" i="14" s="1"/>
  <c r="Y254" i="14" s="1"/>
  <c r="Y255" i="14" s="1"/>
  <c r="Y256" i="14" s="1"/>
  <c r="Y257" i="14" s="1"/>
  <c r="Y258" i="14" s="1"/>
  <c r="Y259" i="14" s="1"/>
  <c r="Y260" i="14" s="1"/>
  <c r="Y261" i="14" s="1"/>
  <c r="Y262" i="14" s="1"/>
  <c r="Y252" i="13"/>
  <c r="Y253" i="13" s="1"/>
  <c r="Y254" i="13" s="1"/>
  <c r="Y255" i="13" s="1"/>
  <c r="Y256" i="13" s="1"/>
  <c r="Y257" i="13" s="1"/>
  <c r="Y258" i="13" s="1"/>
  <c r="Y259" i="13" s="1"/>
  <c r="Y260" i="13" s="1"/>
  <c r="Y261" i="13" s="1"/>
  <c r="Y262" i="13" s="1"/>
  <c r="Y252" i="16"/>
  <c r="Y253" i="16" s="1"/>
  <c r="Y254" i="16" s="1"/>
  <c r="Y255" i="16" s="1"/>
  <c r="Y256" i="16" s="1"/>
  <c r="Y257" i="16" s="1"/>
  <c r="Y258" i="16" s="1"/>
  <c r="Y259" i="16" s="1"/>
  <c r="Y260" i="16" s="1"/>
  <c r="Y261" i="16" s="1"/>
  <c r="F282" i="17" a="1"/>
  <c r="F282" i="17" s="1"/>
  <c r="D283" i="17"/>
  <c r="E282" i="17"/>
  <c r="Y250" i="17"/>
  <c r="F272" i="17" a="1"/>
  <c r="F272" i="17" s="1"/>
  <c r="D273" i="17"/>
  <c r="E272" i="17"/>
  <c r="D293" i="17"/>
  <c r="E292" i="17"/>
  <c r="F292" i="17" a="1"/>
  <c r="F292" i="17" s="1"/>
  <c r="D313" i="17"/>
  <c r="E302" i="17"/>
  <c r="D303" i="17"/>
  <c r="F302" i="17" a="1"/>
  <c r="F302" i="17" s="1"/>
  <c r="F252" i="17" a="1"/>
  <c r="F252" i="17" s="1"/>
  <c r="E252" i="17"/>
  <c r="D263" i="17"/>
  <c r="F262" i="17" a="1"/>
  <c r="F262" i="17" s="1"/>
  <c r="E262" i="17"/>
  <c r="Y251" i="18"/>
  <c r="Y263" i="15"/>
  <c r="D293" i="18"/>
  <c r="W292" i="18"/>
  <c r="F292" i="18" a="1"/>
  <c r="F292" i="18" s="1"/>
  <c r="E292" i="18"/>
  <c r="W262" i="18"/>
  <c r="E262" i="18"/>
  <c r="D263" i="18"/>
  <c r="F262" i="18" a="1"/>
  <c r="F262" i="18" s="1"/>
  <c r="F302" i="18" a="1"/>
  <c r="F302" i="18" s="1"/>
  <c r="D313" i="18"/>
  <c r="E302" i="18"/>
  <c r="D303" i="18"/>
  <c r="W302" i="18"/>
  <c r="F272" i="18" a="1"/>
  <c r="F272" i="18" s="1"/>
  <c r="E272" i="18"/>
  <c r="D273" i="18"/>
  <c r="W272" i="18"/>
  <c r="F282" i="18" a="1"/>
  <c r="F282" i="18" s="1"/>
  <c r="E282" i="18"/>
  <c r="D283" i="18"/>
  <c r="W282" i="18"/>
  <c r="W252" i="18"/>
  <c r="E252" i="18"/>
  <c r="F252" i="18" a="1"/>
  <c r="F252" i="18" s="1"/>
  <c r="F283" i="16" a="1"/>
  <c r="F283" i="16" s="1"/>
  <c r="E283" i="16"/>
  <c r="D284" i="16"/>
  <c r="W283" i="16"/>
  <c r="W273" i="16"/>
  <c r="F273" i="16" a="1"/>
  <c r="F273" i="16" s="1"/>
  <c r="E273" i="16"/>
  <c r="D274" i="16"/>
  <c r="F263" i="16" a="1"/>
  <c r="F263" i="16" s="1"/>
  <c r="E263" i="16"/>
  <c r="D264" i="16"/>
  <c r="W263" i="16"/>
  <c r="F293" i="16" a="1"/>
  <c r="F293" i="16" s="1"/>
  <c r="E293" i="16"/>
  <c r="D294" i="16"/>
  <c r="W293" i="16"/>
  <c r="D314" i="16"/>
  <c r="W313" i="16"/>
  <c r="F313" i="16" a="1"/>
  <c r="F313" i="16" s="1"/>
  <c r="E313" i="16"/>
  <c r="E303" i="16"/>
  <c r="D304" i="16"/>
  <c r="W303" i="16"/>
  <c r="F303" i="16" a="1"/>
  <c r="F303" i="16" s="1"/>
  <c r="F264" i="15" a="1"/>
  <c r="F264" i="15" s="1"/>
  <c r="E264" i="15"/>
  <c r="F314" i="15" a="1"/>
  <c r="F314" i="15" s="1"/>
  <c r="E314" i="15"/>
  <c r="D315" i="15"/>
  <c r="D325" i="15"/>
  <c r="D295" i="15"/>
  <c r="F294" i="15" a="1"/>
  <c r="F294" i="15" s="1"/>
  <c r="E294" i="15"/>
  <c r="E284" i="15"/>
  <c r="D285" i="15"/>
  <c r="F284" i="15" a="1"/>
  <c r="F284" i="15" s="1"/>
  <c r="D305" i="15"/>
  <c r="F304" i="15" a="1"/>
  <c r="F304" i="15" s="1"/>
  <c r="E304" i="15"/>
  <c r="D275" i="15"/>
  <c r="F274" i="15" a="1"/>
  <c r="F274" i="15" s="1"/>
  <c r="E274" i="15"/>
  <c r="E283" i="14"/>
  <c r="D284" i="14"/>
  <c r="F283" i="14" a="1"/>
  <c r="F283" i="14" s="1"/>
  <c r="W283" i="14"/>
  <c r="W293" i="14"/>
  <c r="F293" i="14" a="1"/>
  <c r="F293" i="14" s="1"/>
  <c r="E293" i="14"/>
  <c r="D294" i="14"/>
  <c r="F303" i="14" a="1"/>
  <c r="F303" i="14" s="1"/>
  <c r="E303" i="14"/>
  <c r="D304" i="14"/>
  <c r="W303" i="14"/>
  <c r="F313" i="14" a="1"/>
  <c r="F313" i="14" s="1"/>
  <c r="E313" i="14"/>
  <c r="D314" i="14"/>
  <c r="W313" i="14"/>
  <c r="F263" i="14" a="1"/>
  <c r="F263" i="14" s="1"/>
  <c r="W263" i="14"/>
  <c r="D264" i="14"/>
  <c r="E263" i="14"/>
  <c r="E273" i="14"/>
  <c r="D274" i="14"/>
  <c r="W273" i="14"/>
  <c r="F273" i="14" a="1"/>
  <c r="F273" i="14" s="1"/>
  <c r="F283" i="13" a="1"/>
  <c r="F283" i="13" s="1"/>
  <c r="E283" i="13"/>
  <c r="D284" i="13"/>
  <c r="F313" i="13" a="1"/>
  <c r="F313" i="13" s="1"/>
  <c r="E313" i="13"/>
  <c r="D314" i="13"/>
  <c r="F273" i="13" a="1"/>
  <c r="F273" i="13" s="1"/>
  <c r="E273" i="13"/>
  <c r="D274" i="13"/>
  <c r="E263" i="13"/>
  <c r="D264" i="13"/>
  <c r="F263" i="13" a="1"/>
  <c r="F263" i="13" s="1"/>
  <c r="F303" i="13" a="1"/>
  <c r="F303" i="13" s="1"/>
  <c r="E303" i="13"/>
  <c r="D304" i="13"/>
  <c r="E293" i="13"/>
  <c r="D294" i="13"/>
  <c r="F293" i="13" a="1"/>
  <c r="F293" i="13" s="1"/>
  <c r="Y263" i="13" l="1"/>
  <c r="Y263" i="14"/>
  <c r="Y264" i="15"/>
  <c r="Y265" i="15" s="1"/>
  <c r="Y266" i="15" s="1"/>
  <c r="Y267" i="15" s="1"/>
  <c r="Y268" i="15" s="1"/>
  <c r="Y269" i="15" s="1"/>
  <c r="Y270" i="15" s="1"/>
  <c r="Y271" i="15" s="1"/>
  <c r="Y272" i="15" s="1"/>
  <c r="Y273" i="15" s="1"/>
  <c r="Y274" i="15" s="1"/>
  <c r="Y262" i="16"/>
  <c r="Y251" i="17"/>
  <c r="F293" i="17" a="1"/>
  <c r="F293" i="17" s="1"/>
  <c r="E293" i="17"/>
  <c r="D294" i="17"/>
  <c r="F263" i="17" a="1"/>
  <c r="F263" i="17" s="1"/>
  <c r="D264" i="17"/>
  <c r="E263" i="17"/>
  <c r="D274" i="17"/>
  <c r="F273" i="17" a="1"/>
  <c r="F273" i="17" s="1"/>
  <c r="E273" i="17"/>
  <c r="F303" i="17" a="1"/>
  <c r="F303" i="17" s="1"/>
  <c r="D304" i="17"/>
  <c r="E303" i="17"/>
  <c r="F283" i="17" a="1"/>
  <c r="F283" i="17" s="1"/>
  <c r="D284" i="17"/>
  <c r="E283" i="17"/>
  <c r="F313" i="17" a="1"/>
  <c r="F313" i="17" s="1"/>
  <c r="E313" i="17"/>
  <c r="D314" i="17"/>
  <c r="Y252" i="18"/>
  <c r="Y253" i="18" s="1"/>
  <c r="Y254" i="18" s="1"/>
  <c r="Y255" i="18" s="1"/>
  <c r="Y256" i="18" s="1"/>
  <c r="Y257" i="18" s="1"/>
  <c r="Y258" i="18" s="1"/>
  <c r="Y259" i="18" s="1"/>
  <c r="Y260" i="18" s="1"/>
  <c r="Y261" i="18" s="1"/>
  <c r="Y262" i="18" s="1"/>
  <c r="F273" i="18" a="1"/>
  <c r="F273" i="18" s="1"/>
  <c r="E273" i="18"/>
  <c r="D274" i="18"/>
  <c r="W273" i="18"/>
  <c r="W303" i="18"/>
  <c r="F303" i="18" a="1"/>
  <c r="F303" i="18" s="1"/>
  <c r="E303" i="18"/>
  <c r="D304" i="18"/>
  <c r="F283" i="18" a="1"/>
  <c r="F283" i="18" s="1"/>
  <c r="E283" i="18"/>
  <c r="D284" i="18"/>
  <c r="W283" i="18"/>
  <c r="F313" i="18" a="1"/>
  <c r="F313" i="18" s="1"/>
  <c r="E313" i="18"/>
  <c r="D314" i="18"/>
  <c r="W313" i="18"/>
  <c r="D294" i="18"/>
  <c r="W293" i="18"/>
  <c r="E293" i="18"/>
  <c r="F293" i="18" a="1"/>
  <c r="F293" i="18" s="1"/>
  <c r="W263" i="18"/>
  <c r="E263" i="18"/>
  <c r="D264" i="18"/>
  <c r="F263" i="18" a="1"/>
  <c r="F263" i="18" s="1"/>
  <c r="F294" i="16" a="1"/>
  <c r="F294" i="16" s="1"/>
  <c r="E294" i="16"/>
  <c r="W294" i="16"/>
  <c r="D295" i="16"/>
  <c r="F304" i="16" a="1"/>
  <c r="F304" i="16" s="1"/>
  <c r="E304" i="16"/>
  <c r="D305" i="16"/>
  <c r="W304" i="16"/>
  <c r="F284" i="16" a="1"/>
  <c r="F284" i="16" s="1"/>
  <c r="D285" i="16"/>
  <c r="W284" i="16"/>
  <c r="E284" i="16"/>
  <c r="F264" i="16" a="1"/>
  <c r="F264" i="16" s="1"/>
  <c r="E264" i="16"/>
  <c r="W264" i="16"/>
  <c r="W274" i="16"/>
  <c r="D275" i="16"/>
  <c r="F274" i="16" a="1"/>
  <c r="F274" i="16" s="1"/>
  <c r="E274" i="16"/>
  <c r="D315" i="16"/>
  <c r="D325" i="16"/>
  <c r="E314" i="16"/>
  <c r="W314" i="16"/>
  <c r="F314" i="16" a="1"/>
  <c r="F314" i="16" s="1"/>
  <c r="D316" i="15"/>
  <c r="E315" i="15"/>
  <c r="F315" i="15" a="1"/>
  <c r="F315" i="15" s="1"/>
  <c r="D296" i="15"/>
  <c r="F295" i="15" a="1"/>
  <c r="F295" i="15" s="1"/>
  <c r="E295" i="15"/>
  <c r="F305" i="15" a="1"/>
  <c r="F305" i="15" s="1"/>
  <c r="E305" i="15"/>
  <c r="D306" i="15"/>
  <c r="D286" i="15"/>
  <c r="F285" i="15" a="1"/>
  <c r="F285" i="15" s="1"/>
  <c r="E285" i="15"/>
  <c r="F275" i="15" a="1"/>
  <c r="F275" i="15" s="1"/>
  <c r="E275" i="15"/>
  <c r="D276" i="15"/>
  <c r="F325" i="15" a="1"/>
  <c r="F325" i="15" s="1"/>
  <c r="D326" i="15"/>
  <c r="E325" i="15"/>
  <c r="W304" i="14"/>
  <c r="F304" i="14" a="1"/>
  <c r="F304" i="14" s="1"/>
  <c r="E304" i="14"/>
  <c r="D305" i="14"/>
  <c r="E274" i="14"/>
  <c r="W274" i="14"/>
  <c r="F274" i="14" a="1"/>
  <c r="F274" i="14" s="1"/>
  <c r="D275" i="14"/>
  <c r="F264" i="14" a="1"/>
  <c r="F264" i="14" s="1"/>
  <c r="E264" i="14"/>
  <c r="W264" i="14"/>
  <c r="F294" i="14" a="1"/>
  <c r="F294" i="14" s="1"/>
  <c r="E294" i="14"/>
  <c r="D295" i="14"/>
  <c r="W294" i="14"/>
  <c r="F314" i="14" a="1"/>
  <c r="F314" i="14" s="1"/>
  <c r="D325" i="14"/>
  <c r="E314" i="14"/>
  <c r="D315" i="14"/>
  <c r="W314" i="14"/>
  <c r="D285" i="14"/>
  <c r="F284" i="14" a="1"/>
  <c r="F284" i="14" s="1"/>
  <c r="W284" i="14"/>
  <c r="E284" i="14"/>
  <c r="F284" i="13" a="1"/>
  <c r="F284" i="13" s="1"/>
  <c r="E284" i="13"/>
  <c r="D285" i="13"/>
  <c r="F264" i="13" a="1"/>
  <c r="F264" i="13" s="1"/>
  <c r="E264" i="13"/>
  <c r="D275" i="13"/>
  <c r="F274" i="13" a="1"/>
  <c r="F274" i="13" s="1"/>
  <c r="E274" i="13"/>
  <c r="F294" i="13" a="1"/>
  <c r="F294" i="13" s="1"/>
  <c r="E294" i="13"/>
  <c r="D295" i="13"/>
  <c r="D325" i="13"/>
  <c r="F314" i="13" a="1"/>
  <c r="F314" i="13" s="1"/>
  <c r="E314" i="13"/>
  <c r="D315" i="13"/>
  <c r="D305" i="13"/>
  <c r="F304" i="13" a="1"/>
  <c r="F304" i="13" s="1"/>
  <c r="E304" i="13"/>
  <c r="Y252" i="17" l="1"/>
  <c r="Y253" i="17" s="1"/>
  <c r="Y254" i="17" s="1"/>
  <c r="Y255" i="17" s="1"/>
  <c r="Y256" i="17" s="1"/>
  <c r="Y257" i="17" s="1"/>
  <c r="Y258" i="17" s="1"/>
  <c r="Y259" i="17" s="1"/>
  <c r="Y260" i="17" s="1"/>
  <c r="Y261" i="17" s="1"/>
  <c r="Y262" i="17" s="1"/>
  <c r="Y263" i="16"/>
  <c r="Y264" i="13"/>
  <c r="Y265" i="13" s="1"/>
  <c r="Y266" i="13" s="1"/>
  <c r="Y267" i="13" s="1"/>
  <c r="Y268" i="13" s="1"/>
  <c r="Y269" i="13" s="1"/>
  <c r="Y270" i="13" s="1"/>
  <c r="Y271" i="13" s="1"/>
  <c r="Y272" i="13" s="1"/>
  <c r="Y273" i="13" s="1"/>
  <c r="Y264" i="14"/>
  <c r="Y265" i="14" s="1"/>
  <c r="Y266" i="14" s="1"/>
  <c r="Y267" i="14" s="1"/>
  <c r="Y268" i="14" s="1"/>
  <c r="Y269" i="14" s="1"/>
  <c r="Y270" i="14" s="1"/>
  <c r="Y271" i="14" s="1"/>
  <c r="Y272" i="14" s="1"/>
  <c r="Y273" i="14" s="1"/>
  <c r="Y274" i="14" s="1"/>
  <c r="D325" i="17"/>
  <c r="E314" i="17"/>
  <c r="D315" i="17"/>
  <c r="F314" i="17" a="1"/>
  <c r="F314" i="17" s="1"/>
  <c r="D275" i="17"/>
  <c r="E274" i="17"/>
  <c r="F274" i="17" a="1"/>
  <c r="F274" i="17" s="1"/>
  <c r="F264" i="17" a="1"/>
  <c r="F264" i="17" s="1"/>
  <c r="E264" i="17"/>
  <c r="F284" i="17" a="1"/>
  <c r="F284" i="17" s="1"/>
  <c r="D285" i="17"/>
  <c r="E284" i="17"/>
  <c r="E294" i="17"/>
  <c r="F294" i="17" a="1"/>
  <c r="F294" i="17" s="1"/>
  <c r="D295" i="17"/>
  <c r="D305" i="17"/>
  <c r="F304" i="17" a="1"/>
  <c r="F304" i="17" s="1"/>
  <c r="E304" i="17"/>
  <c r="Y263" i="18"/>
  <c r="Y275" i="15"/>
  <c r="W264" i="18"/>
  <c r="F264" i="18" a="1"/>
  <c r="F264" i="18" s="1"/>
  <c r="E264" i="18"/>
  <c r="F274" i="18" a="1"/>
  <c r="F274" i="18" s="1"/>
  <c r="E274" i="18"/>
  <c r="D275" i="18"/>
  <c r="W274" i="18"/>
  <c r="F314" i="18" a="1"/>
  <c r="F314" i="18" s="1"/>
  <c r="D325" i="18"/>
  <c r="E314" i="18"/>
  <c r="D315" i="18"/>
  <c r="W314" i="18"/>
  <c r="F284" i="18" a="1"/>
  <c r="F284" i="18" s="1"/>
  <c r="E284" i="18"/>
  <c r="D285" i="18"/>
  <c r="W284" i="18"/>
  <c r="F294" i="18" a="1"/>
  <c r="F294" i="18" s="1"/>
  <c r="E294" i="18"/>
  <c r="D295" i="18"/>
  <c r="W294" i="18"/>
  <c r="F304" i="18" a="1"/>
  <c r="F304" i="18" s="1"/>
  <c r="E304" i="18"/>
  <c r="D305" i="18"/>
  <c r="W304" i="18"/>
  <c r="F295" i="16" a="1"/>
  <c r="F295" i="16" s="1"/>
  <c r="E295" i="16"/>
  <c r="D296" i="16"/>
  <c r="W295" i="16"/>
  <c r="D326" i="16"/>
  <c r="W325" i="16"/>
  <c r="F325" i="16" a="1"/>
  <c r="F325" i="16" s="1"/>
  <c r="E325" i="16"/>
  <c r="E315" i="16"/>
  <c r="D316" i="16"/>
  <c r="W315" i="16"/>
  <c r="F315" i="16" a="1"/>
  <c r="F315" i="16" s="1"/>
  <c r="W285" i="16"/>
  <c r="E285" i="16"/>
  <c r="D286" i="16"/>
  <c r="F285" i="16" a="1"/>
  <c r="F285" i="16" s="1"/>
  <c r="W275" i="16"/>
  <c r="F275" i="16" a="1"/>
  <c r="F275" i="16" s="1"/>
  <c r="E275" i="16"/>
  <c r="D276" i="16"/>
  <c r="F305" i="16" a="1"/>
  <c r="F305" i="16" s="1"/>
  <c r="E305" i="16"/>
  <c r="D306" i="16"/>
  <c r="W305" i="16"/>
  <c r="D287" i="15"/>
  <c r="F286" i="15" a="1"/>
  <c r="F286" i="15" s="1"/>
  <c r="E286" i="15"/>
  <c r="E316" i="15"/>
  <c r="D317" i="15"/>
  <c r="F316" i="15" a="1"/>
  <c r="F316" i="15" s="1"/>
  <c r="F276" i="15" a="1"/>
  <c r="F276" i="15" s="1"/>
  <c r="E276" i="15"/>
  <c r="F306" i="15" a="1"/>
  <c r="F306" i="15" s="1"/>
  <c r="E306" i="15"/>
  <c r="D307" i="15"/>
  <c r="D337" i="15"/>
  <c r="D327" i="15"/>
  <c r="F326" i="15" a="1"/>
  <c r="F326" i="15" s="1"/>
  <c r="E326" i="15"/>
  <c r="E296" i="15"/>
  <c r="D297" i="15"/>
  <c r="F296" i="15" a="1"/>
  <c r="F296" i="15" s="1"/>
  <c r="W295" i="14"/>
  <c r="F295" i="14" a="1"/>
  <c r="F295" i="14" s="1"/>
  <c r="E295" i="14"/>
  <c r="D296" i="14"/>
  <c r="F315" i="14" a="1"/>
  <c r="F315" i="14" s="1"/>
  <c r="E315" i="14"/>
  <c r="D316" i="14"/>
  <c r="W315" i="14"/>
  <c r="W305" i="14"/>
  <c r="F305" i="14" a="1"/>
  <c r="F305" i="14" s="1"/>
  <c r="E305" i="14"/>
  <c r="D306" i="14"/>
  <c r="D286" i="14"/>
  <c r="E285" i="14"/>
  <c r="F285" i="14" a="1"/>
  <c r="F285" i="14" s="1"/>
  <c r="W285" i="14"/>
  <c r="F325" i="14" a="1"/>
  <c r="F325" i="14" s="1"/>
  <c r="E325" i="14"/>
  <c r="D326" i="14"/>
  <c r="W325" i="14"/>
  <c r="F275" i="14" a="1"/>
  <c r="F275" i="14" s="1"/>
  <c r="W275" i="14"/>
  <c r="D276" i="14"/>
  <c r="E275" i="14"/>
  <c r="F325" i="13" a="1"/>
  <c r="F325" i="13" s="1"/>
  <c r="E325" i="13"/>
  <c r="D326" i="13"/>
  <c r="F285" i="13" a="1"/>
  <c r="F285" i="13" s="1"/>
  <c r="E285" i="13"/>
  <c r="D286" i="13"/>
  <c r="F295" i="13" a="1"/>
  <c r="F295" i="13" s="1"/>
  <c r="E295" i="13"/>
  <c r="D296" i="13"/>
  <c r="E305" i="13"/>
  <c r="D306" i="13"/>
  <c r="F305" i="13" a="1"/>
  <c r="F305" i="13" s="1"/>
  <c r="F315" i="13" a="1"/>
  <c r="F315" i="13" s="1"/>
  <c r="E315" i="13"/>
  <c r="D316" i="13"/>
  <c r="E275" i="13"/>
  <c r="D276" i="13"/>
  <c r="F275" i="13" a="1"/>
  <c r="F275" i="13" s="1"/>
  <c r="Y263" i="17" l="1"/>
  <c r="Y264" i="16"/>
  <c r="Y265" i="16" s="1"/>
  <c r="Y266" i="16" s="1"/>
  <c r="Y267" i="16" s="1"/>
  <c r="Y268" i="16" s="1"/>
  <c r="Y269" i="16" s="1"/>
  <c r="Y270" i="16" s="1"/>
  <c r="Y271" i="16" s="1"/>
  <c r="Y272" i="16" s="1"/>
  <c r="Y273" i="16" s="1"/>
  <c r="Y274" i="16" s="1"/>
  <c r="Y274" i="13"/>
  <c r="Y275" i="13" s="1"/>
  <c r="Y275" i="14"/>
  <c r="Y276" i="15"/>
  <c r="Y277" i="15" s="1"/>
  <c r="Y278" i="15" s="1"/>
  <c r="Y279" i="15" s="1"/>
  <c r="Y280" i="15" s="1"/>
  <c r="Y281" i="15" s="1"/>
  <c r="Y282" i="15" s="1"/>
  <c r="Y283" i="15" s="1"/>
  <c r="Y284" i="15" s="1"/>
  <c r="Y285" i="15" s="1"/>
  <c r="Y286" i="15" s="1"/>
  <c r="F305" i="17" a="1"/>
  <c r="F305" i="17" s="1"/>
  <c r="E305" i="17"/>
  <c r="D306" i="17"/>
  <c r="F275" i="17" a="1"/>
  <c r="F275" i="17" s="1"/>
  <c r="D276" i="17"/>
  <c r="E275" i="17"/>
  <c r="D316" i="17"/>
  <c r="E315" i="17"/>
  <c r="F315" i="17" a="1"/>
  <c r="F315" i="17" s="1"/>
  <c r="F295" i="17" a="1"/>
  <c r="F295" i="17" s="1"/>
  <c r="E295" i="17"/>
  <c r="D296" i="17"/>
  <c r="F325" i="17" a="1"/>
  <c r="F325" i="17" s="1"/>
  <c r="E325" i="17"/>
  <c r="D326" i="17"/>
  <c r="E285" i="17"/>
  <c r="F285" i="17" a="1"/>
  <c r="F285" i="17" s="1"/>
  <c r="D286" i="17"/>
  <c r="Y264" i="18"/>
  <c r="Y265" i="18" s="1"/>
  <c r="Y266" i="18" s="1"/>
  <c r="Y267" i="18" s="1"/>
  <c r="Y268" i="18" s="1"/>
  <c r="Y269" i="18" s="1"/>
  <c r="Y270" i="18" s="1"/>
  <c r="Y271" i="18" s="1"/>
  <c r="Y272" i="18" s="1"/>
  <c r="Y273" i="18" s="1"/>
  <c r="Y274" i="18" s="1"/>
  <c r="F285" i="18" a="1"/>
  <c r="F285" i="18" s="1"/>
  <c r="E285" i="18"/>
  <c r="D286" i="18"/>
  <c r="W285" i="18"/>
  <c r="W275" i="18"/>
  <c r="F275" i="18" a="1"/>
  <c r="F275" i="18" s="1"/>
  <c r="E275" i="18"/>
  <c r="D276" i="18"/>
  <c r="W305" i="18"/>
  <c r="F305" i="18" a="1"/>
  <c r="F305" i="18" s="1"/>
  <c r="D306" i="18"/>
  <c r="E305" i="18"/>
  <c r="W315" i="18"/>
  <c r="F315" i="18" a="1"/>
  <c r="F315" i="18" s="1"/>
  <c r="E315" i="18"/>
  <c r="D316" i="18"/>
  <c r="E295" i="18"/>
  <c r="W295" i="18"/>
  <c r="F295" i="18" a="1"/>
  <c r="F295" i="18" s="1"/>
  <c r="D296" i="18"/>
  <c r="F325" i="18" a="1"/>
  <c r="F325" i="18" s="1"/>
  <c r="E325" i="18"/>
  <c r="D326" i="18"/>
  <c r="W325" i="18"/>
  <c r="W286" i="16"/>
  <c r="F286" i="16" a="1"/>
  <c r="F286" i="16" s="1"/>
  <c r="E286" i="16"/>
  <c r="D287" i="16"/>
  <c r="D327" i="16"/>
  <c r="W326" i="16"/>
  <c r="D337" i="16"/>
  <c r="E326" i="16"/>
  <c r="F326" i="16" a="1"/>
  <c r="F326" i="16" s="1"/>
  <c r="F306" i="16" a="1"/>
  <c r="F306" i="16" s="1"/>
  <c r="E306" i="16"/>
  <c r="W306" i="16"/>
  <c r="D307" i="16"/>
  <c r="F296" i="16" a="1"/>
  <c r="F296" i="16" s="1"/>
  <c r="D297" i="16"/>
  <c r="W296" i="16"/>
  <c r="E296" i="16"/>
  <c r="W276" i="16"/>
  <c r="E276" i="16"/>
  <c r="F276" i="16" a="1"/>
  <c r="F276" i="16" s="1"/>
  <c r="F316" i="16" a="1"/>
  <c r="F316" i="16" s="1"/>
  <c r="E316" i="16"/>
  <c r="D317" i="16"/>
  <c r="W316" i="16"/>
  <c r="F287" i="15" a="1"/>
  <c r="F287" i="15" s="1"/>
  <c r="E287" i="15"/>
  <c r="D288" i="15"/>
  <c r="D328" i="15"/>
  <c r="F327" i="15" a="1"/>
  <c r="F327" i="15" s="1"/>
  <c r="E327" i="15"/>
  <c r="E307" i="15"/>
  <c r="D308" i="15"/>
  <c r="F307" i="15" a="1"/>
  <c r="F307" i="15" s="1"/>
  <c r="F337" i="15" a="1"/>
  <c r="F337" i="15" s="1"/>
  <c r="E337" i="15"/>
  <c r="D338" i="15"/>
  <c r="F317" i="15" a="1"/>
  <c r="F317" i="15" s="1"/>
  <c r="E317" i="15"/>
  <c r="D318" i="15"/>
  <c r="D298" i="15"/>
  <c r="F297" i="15" a="1"/>
  <c r="F297" i="15" s="1"/>
  <c r="E297" i="15"/>
  <c r="D297" i="14"/>
  <c r="W296" i="14"/>
  <c r="F296" i="14" a="1"/>
  <c r="F296" i="14" s="1"/>
  <c r="E296" i="14"/>
  <c r="W306" i="14"/>
  <c r="F306" i="14" a="1"/>
  <c r="F306" i="14" s="1"/>
  <c r="E306" i="14"/>
  <c r="D307" i="14"/>
  <c r="E286" i="14"/>
  <c r="W286" i="14"/>
  <c r="F286" i="14" a="1"/>
  <c r="F286" i="14" s="1"/>
  <c r="D287" i="14"/>
  <c r="F326" i="14" a="1"/>
  <c r="F326" i="14" s="1"/>
  <c r="D337" i="14"/>
  <c r="E326" i="14"/>
  <c r="D327" i="14"/>
  <c r="W326" i="14"/>
  <c r="E276" i="14"/>
  <c r="W276" i="14"/>
  <c r="F276" i="14" a="1"/>
  <c r="F276" i="14" s="1"/>
  <c r="W316" i="14"/>
  <c r="F316" i="14" a="1"/>
  <c r="F316" i="14" s="1"/>
  <c r="E316" i="14"/>
  <c r="D317" i="14"/>
  <c r="D337" i="13"/>
  <c r="F326" i="13" a="1"/>
  <c r="F326" i="13" s="1"/>
  <c r="E326" i="13"/>
  <c r="D327" i="13"/>
  <c r="F306" i="13" a="1"/>
  <c r="F306" i="13" s="1"/>
  <c r="E306" i="13"/>
  <c r="D307" i="13"/>
  <c r="F296" i="13" a="1"/>
  <c r="F296" i="13" s="1"/>
  <c r="E296" i="13"/>
  <c r="D297" i="13"/>
  <c r="F276" i="13" a="1"/>
  <c r="F276" i="13" s="1"/>
  <c r="E276" i="13"/>
  <c r="D317" i="13"/>
  <c r="F316" i="13" a="1"/>
  <c r="F316" i="13" s="1"/>
  <c r="E316" i="13"/>
  <c r="D287" i="13"/>
  <c r="F286" i="13" a="1"/>
  <c r="F286" i="13" s="1"/>
  <c r="E286" i="13"/>
  <c r="Y276" i="14" l="1"/>
  <c r="Y277" i="14" s="1"/>
  <c r="Y278" i="14" s="1"/>
  <c r="Y279" i="14" s="1"/>
  <c r="Y280" i="14" s="1"/>
  <c r="Y281" i="14" s="1"/>
  <c r="Y282" i="14" s="1"/>
  <c r="Y283" i="14" s="1"/>
  <c r="Y284" i="14" s="1"/>
  <c r="Y285" i="14" s="1"/>
  <c r="Y286" i="14" s="1"/>
  <c r="Y275" i="16"/>
  <c r="Y264" i="17"/>
  <c r="Y265" i="17" s="1"/>
  <c r="Y266" i="17" s="1"/>
  <c r="Y267" i="17" s="1"/>
  <c r="Y268" i="17" s="1"/>
  <c r="Y269" i="17" s="1"/>
  <c r="Y270" i="17" s="1"/>
  <c r="Y271" i="17" s="1"/>
  <c r="Y272" i="17" s="1"/>
  <c r="Y273" i="17" s="1"/>
  <c r="Y274" i="17" s="1"/>
  <c r="Y276" i="13"/>
  <c r="Y277" i="13" s="1"/>
  <c r="Y278" i="13" s="1"/>
  <c r="Y279" i="13" s="1"/>
  <c r="Y280" i="13" s="1"/>
  <c r="Y281" i="13" s="1"/>
  <c r="Y282" i="13" s="1"/>
  <c r="Y283" i="13" s="1"/>
  <c r="Y284" i="13" s="1"/>
  <c r="Y285" i="13" s="1"/>
  <c r="D287" i="17"/>
  <c r="E286" i="17"/>
  <c r="F286" i="17" a="1"/>
  <c r="F286" i="17" s="1"/>
  <c r="E316" i="17"/>
  <c r="D317" i="17"/>
  <c r="F316" i="17" a="1"/>
  <c r="F316" i="17" s="1"/>
  <c r="F276" i="17" a="1"/>
  <c r="F276" i="17" s="1"/>
  <c r="E276" i="17"/>
  <c r="E296" i="17"/>
  <c r="D297" i="17"/>
  <c r="F296" i="17" a="1"/>
  <c r="F296" i="17" s="1"/>
  <c r="F326" i="17" a="1"/>
  <c r="F326" i="17" s="1"/>
  <c r="E326" i="17"/>
  <c r="D327" i="17"/>
  <c r="D337" i="17"/>
  <c r="F306" i="17" a="1"/>
  <c r="F306" i="17" s="1"/>
  <c r="E306" i="17"/>
  <c r="D307" i="17"/>
  <c r="Y275" i="18"/>
  <c r="Y287" i="15"/>
  <c r="F316" i="18" a="1"/>
  <c r="F316" i="18" s="1"/>
  <c r="E316" i="18"/>
  <c r="W316" i="18"/>
  <c r="D317" i="18"/>
  <c r="F326" i="18" a="1"/>
  <c r="F326" i="18" s="1"/>
  <c r="E326" i="18"/>
  <c r="D337" i="18"/>
  <c r="D327" i="18"/>
  <c r="W326" i="18"/>
  <c r="W286" i="18"/>
  <c r="F286" i="18" a="1"/>
  <c r="F286" i="18" s="1"/>
  <c r="E286" i="18"/>
  <c r="D287" i="18"/>
  <c r="F306" i="18" a="1"/>
  <c r="F306" i="18" s="1"/>
  <c r="E306" i="18"/>
  <c r="D307" i="18"/>
  <c r="W306" i="18"/>
  <c r="W296" i="18"/>
  <c r="F296" i="18" a="1"/>
  <c r="F296" i="18" s="1"/>
  <c r="E296" i="18"/>
  <c r="D297" i="18"/>
  <c r="W276" i="18"/>
  <c r="F276" i="18" a="1"/>
  <c r="F276" i="18" s="1"/>
  <c r="E276" i="18"/>
  <c r="F317" i="16" a="1"/>
  <c r="F317" i="16" s="1"/>
  <c r="E317" i="16"/>
  <c r="D318" i="16"/>
  <c r="W317" i="16"/>
  <c r="F307" i="16" a="1"/>
  <c r="F307" i="16" s="1"/>
  <c r="E307" i="16"/>
  <c r="D308" i="16"/>
  <c r="W307" i="16"/>
  <c r="W287" i="16"/>
  <c r="F287" i="16" a="1"/>
  <c r="F287" i="16" s="1"/>
  <c r="E287" i="16"/>
  <c r="D288" i="16"/>
  <c r="W297" i="16"/>
  <c r="E297" i="16"/>
  <c r="D298" i="16"/>
  <c r="F297" i="16" a="1"/>
  <c r="F297" i="16" s="1"/>
  <c r="E327" i="16"/>
  <c r="D328" i="16"/>
  <c r="W327" i="16"/>
  <c r="F327" i="16" a="1"/>
  <c r="F327" i="16" s="1"/>
  <c r="D338" i="16"/>
  <c r="W337" i="16"/>
  <c r="F337" i="16" a="1"/>
  <c r="F337" i="16" s="1"/>
  <c r="E337" i="16"/>
  <c r="E338" i="15"/>
  <c r="D339" i="15"/>
  <c r="D349" i="15"/>
  <c r="F338" i="15" a="1"/>
  <c r="F338" i="15" s="1"/>
  <c r="F318" i="15" a="1"/>
  <c r="F318" i="15" s="1"/>
  <c r="E318" i="15"/>
  <c r="D319" i="15"/>
  <c r="F288" i="15" a="1"/>
  <c r="F288" i="15" s="1"/>
  <c r="E288" i="15"/>
  <c r="E328" i="15"/>
  <c r="D329" i="15"/>
  <c r="F328" i="15" a="1"/>
  <c r="F328" i="15" s="1"/>
  <c r="D309" i="15"/>
  <c r="F308" i="15" a="1"/>
  <c r="F308" i="15" s="1"/>
  <c r="E308" i="15"/>
  <c r="D299" i="15"/>
  <c r="E298" i="15"/>
  <c r="F298" i="15" a="1"/>
  <c r="F298" i="15" s="1"/>
  <c r="W317" i="14"/>
  <c r="F317" i="14" a="1"/>
  <c r="F317" i="14" s="1"/>
  <c r="E317" i="14"/>
  <c r="D318" i="14"/>
  <c r="F287" i="14" a="1"/>
  <c r="F287" i="14" s="1"/>
  <c r="E287" i="14"/>
  <c r="D288" i="14"/>
  <c r="W287" i="14"/>
  <c r="F327" i="14" a="1"/>
  <c r="F327" i="14" s="1"/>
  <c r="E327" i="14"/>
  <c r="D328" i="14"/>
  <c r="W327" i="14"/>
  <c r="D298" i="14"/>
  <c r="W297" i="14"/>
  <c r="E297" i="14"/>
  <c r="F297" i="14" a="1"/>
  <c r="F297" i="14" s="1"/>
  <c r="W307" i="14"/>
  <c r="F307" i="14" a="1"/>
  <c r="F307" i="14" s="1"/>
  <c r="E307" i="14"/>
  <c r="D308" i="14"/>
  <c r="F337" i="14" a="1"/>
  <c r="F337" i="14" s="1"/>
  <c r="E337" i="14"/>
  <c r="D338" i="14"/>
  <c r="W337" i="14"/>
  <c r="E317" i="13"/>
  <c r="D318" i="13"/>
  <c r="F317" i="13" a="1"/>
  <c r="F317" i="13" s="1"/>
  <c r="D328" i="13"/>
  <c r="F327" i="13" a="1"/>
  <c r="F327" i="13" s="1"/>
  <c r="E327" i="13"/>
  <c r="F297" i="13" a="1"/>
  <c r="F297" i="13" s="1"/>
  <c r="E297" i="13"/>
  <c r="D298" i="13"/>
  <c r="D338" i="13"/>
  <c r="F337" i="13" a="1"/>
  <c r="F337" i="13" s="1"/>
  <c r="E337" i="13"/>
  <c r="E287" i="13"/>
  <c r="D288" i="13"/>
  <c r="F287" i="13" a="1"/>
  <c r="F287" i="13" s="1"/>
  <c r="F307" i="13" a="1"/>
  <c r="F307" i="13" s="1"/>
  <c r="E307" i="13"/>
  <c r="D308" i="13"/>
  <c r="Y276" i="16" l="1"/>
  <c r="Y277" i="16" s="1"/>
  <c r="Y278" i="16" s="1"/>
  <c r="Y279" i="16" s="1"/>
  <c r="Y280" i="16" s="1"/>
  <c r="Y281" i="16" s="1"/>
  <c r="Y282" i="16" s="1"/>
  <c r="Y283" i="16" s="1"/>
  <c r="Y284" i="16" s="1"/>
  <c r="Y285" i="16" s="1"/>
  <c r="Y286" i="16" s="1"/>
  <c r="Y286" i="13"/>
  <c r="Y287" i="13" s="1"/>
  <c r="Y287" i="14"/>
  <c r="Y288" i="15"/>
  <c r="Y289" i="15" s="1"/>
  <c r="Y290" i="15" s="1"/>
  <c r="Y291" i="15" s="1"/>
  <c r="Y292" i="15" s="1"/>
  <c r="Y293" i="15" s="1"/>
  <c r="Y294" i="15" s="1"/>
  <c r="Y295" i="15" s="1"/>
  <c r="Y296" i="15" s="1"/>
  <c r="Y297" i="15" s="1"/>
  <c r="Y298" i="15" s="1"/>
  <c r="Y275" i="17"/>
  <c r="D298" i="17"/>
  <c r="E297" i="17"/>
  <c r="F297" i="17" a="1"/>
  <c r="F297" i="17" s="1"/>
  <c r="F307" i="17" a="1"/>
  <c r="F307" i="17" s="1"/>
  <c r="E307" i="17"/>
  <c r="D308" i="17"/>
  <c r="E317" i="17"/>
  <c r="F317" i="17" a="1"/>
  <c r="F317" i="17" s="1"/>
  <c r="D318" i="17"/>
  <c r="E337" i="17"/>
  <c r="D338" i="17"/>
  <c r="F337" i="17" a="1"/>
  <c r="F337" i="17" s="1"/>
  <c r="F327" i="17" a="1"/>
  <c r="F327" i="17" s="1"/>
  <c r="E327" i="17"/>
  <c r="D328" i="17"/>
  <c r="E287" i="17"/>
  <c r="F287" i="17" a="1"/>
  <c r="F287" i="17" s="1"/>
  <c r="D288" i="17"/>
  <c r="Y276" i="18"/>
  <c r="Y277" i="18" s="1"/>
  <c r="Y278" i="18" s="1"/>
  <c r="Y279" i="18" s="1"/>
  <c r="Y280" i="18" s="1"/>
  <c r="Y281" i="18" s="1"/>
  <c r="Y282" i="18" s="1"/>
  <c r="Y283" i="18" s="1"/>
  <c r="Y284" i="18" s="1"/>
  <c r="Y285" i="18" s="1"/>
  <c r="W317" i="18"/>
  <c r="F317" i="18" a="1"/>
  <c r="F317" i="18" s="1"/>
  <c r="D318" i="18"/>
  <c r="E317" i="18"/>
  <c r="W287" i="18"/>
  <c r="F287" i="18" a="1"/>
  <c r="F287" i="18" s="1"/>
  <c r="E287" i="18"/>
  <c r="D288" i="18"/>
  <c r="D298" i="18"/>
  <c r="W297" i="18"/>
  <c r="F297" i="18" a="1"/>
  <c r="F297" i="18" s="1"/>
  <c r="E297" i="18"/>
  <c r="F327" i="18" a="1"/>
  <c r="F327" i="18" s="1"/>
  <c r="E327" i="18"/>
  <c r="D328" i="18"/>
  <c r="W327" i="18"/>
  <c r="D308" i="18"/>
  <c r="W307" i="18"/>
  <c r="E307" i="18"/>
  <c r="F307" i="18" a="1"/>
  <c r="F307" i="18" s="1"/>
  <c r="F337" i="18" a="1"/>
  <c r="F337" i="18" s="1"/>
  <c r="E337" i="18"/>
  <c r="D338" i="18"/>
  <c r="W337" i="18"/>
  <c r="F328" i="16" a="1"/>
  <c r="F328" i="16" s="1"/>
  <c r="E328" i="16"/>
  <c r="D329" i="16"/>
  <c r="W328" i="16"/>
  <c r="W298" i="16"/>
  <c r="F298" i="16" a="1"/>
  <c r="F298" i="16" s="1"/>
  <c r="E298" i="16"/>
  <c r="D299" i="16"/>
  <c r="F318" i="16" a="1"/>
  <c r="F318" i="16" s="1"/>
  <c r="E318" i="16"/>
  <c r="W318" i="16"/>
  <c r="D319" i="16"/>
  <c r="W288" i="16"/>
  <c r="F288" i="16" a="1"/>
  <c r="F288" i="16" s="1"/>
  <c r="E288" i="16"/>
  <c r="D339" i="16"/>
  <c r="W338" i="16"/>
  <c r="D349" i="16"/>
  <c r="E338" i="16"/>
  <c r="F338" i="16" a="1"/>
  <c r="F338" i="16" s="1"/>
  <c r="F308" i="16" a="1"/>
  <c r="F308" i="16" s="1"/>
  <c r="D309" i="16"/>
  <c r="W308" i="16"/>
  <c r="E308" i="16"/>
  <c r="D350" i="15"/>
  <c r="F349" i="15" a="1"/>
  <c r="F349" i="15" s="1"/>
  <c r="E349" i="15"/>
  <c r="D310" i="15"/>
  <c r="F309" i="15" a="1"/>
  <c r="F309" i="15" s="1"/>
  <c r="E309" i="15"/>
  <c r="D340" i="15"/>
  <c r="F339" i="15" a="1"/>
  <c r="F339" i="15" s="1"/>
  <c r="E339" i="15"/>
  <c r="D320" i="15"/>
  <c r="F319" i="15" a="1"/>
  <c r="F319" i="15" s="1"/>
  <c r="E319" i="15"/>
  <c r="F329" i="15" a="1"/>
  <c r="F329" i="15" s="1"/>
  <c r="E329" i="15"/>
  <c r="D330" i="15"/>
  <c r="F299" i="15" a="1"/>
  <c r="F299" i="15" s="1"/>
  <c r="D300" i="15"/>
  <c r="E299" i="15"/>
  <c r="D349" i="14"/>
  <c r="F338" i="14" a="1"/>
  <c r="F338" i="14" s="1"/>
  <c r="E338" i="14"/>
  <c r="D339" i="14"/>
  <c r="W338" i="14"/>
  <c r="E298" i="14"/>
  <c r="D299" i="14"/>
  <c r="W298" i="14"/>
  <c r="F298" i="14" a="1"/>
  <c r="F298" i="14" s="1"/>
  <c r="W318" i="14"/>
  <c r="F318" i="14" a="1"/>
  <c r="F318" i="14" s="1"/>
  <c r="E318" i="14"/>
  <c r="D319" i="14"/>
  <c r="D309" i="14"/>
  <c r="W308" i="14"/>
  <c r="F308" i="14" a="1"/>
  <c r="F308" i="14" s="1"/>
  <c r="E308" i="14"/>
  <c r="W328" i="14"/>
  <c r="F328" i="14" a="1"/>
  <c r="F328" i="14" s="1"/>
  <c r="E328" i="14"/>
  <c r="D329" i="14"/>
  <c r="F288" i="14" a="1"/>
  <c r="F288" i="14" s="1"/>
  <c r="W288" i="14"/>
  <c r="E288" i="14"/>
  <c r="F288" i="13" a="1"/>
  <c r="F288" i="13" s="1"/>
  <c r="E288" i="13"/>
  <c r="D329" i="13"/>
  <c r="E328" i="13"/>
  <c r="F328" i="13" a="1"/>
  <c r="F328" i="13" s="1"/>
  <c r="F318" i="13" a="1"/>
  <c r="F318" i="13" s="1"/>
  <c r="E318" i="13"/>
  <c r="D319" i="13"/>
  <c r="D349" i="13"/>
  <c r="F338" i="13" a="1"/>
  <c r="F338" i="13" s="1"/>
  <c r="E338" i="13"/>
  <c r="D339" i="13"/>
  <c r="D299" i="13"/>
  <c r="F298" i="13" a="1"/>
  <c r="F298" i="13" s="1"/>
  <c r="E298" i="13"/>
  <c r="F308" i="13" a="1"/>
  <c r="F308" i="13" s="1"/>
  <c r="E308" i="13"/>
  <c r="D309" i="13"/>
  <c r="Y287" i="16" l="1"/>
  <c r="Y288" i="16" s="1"/>
  <c r="Y289" i="16" s="1"/>
  <c r="Y290" i="16" s="1"/>
  <c r="Y291" i="16" s="1"/>
  <c r="Y292" i="16" s="1"/>
  <c r="Y293" i="16" s="1"/>
  <c r="Y294" i="16" s="1"/>
  <c r="Y295" i="16" s="1"/>
  <c r="Y296" i="16" s="1"/>
  <c r="Y297" i="16" s="1"/>
  <c r="Y298" i="16" s="1"/>
  <c r="Y286" i="18"/>
  <c r="Y287" i="18" s="1"/>
  <c r="Y288" i="13"/>
  <c r="Y289" i="13" s="1"/>
  <c r="Y290" i="13" s="1"/>
  <c r="Y291" i="13" s="1"/>
  <c r="Y292" i="13" s="1"/>
  <c r="Y293" i="13" s="1"/>
  <c r="Y294" i="13" s="1"/>
  <c r="Y295" i="13" s="1"/>
  <c r="Y296" i="13" s="1"/>
  <c r="Y297" i="13" s="1"/>
  <c r="Y298" i="13" s="1"/>
  <c r="Y288" i="14"/>
  <c r="Y289" i="14" s="1"/>
  <c r="Y290" i="14" s="1"/>
  <c r="Y291" i="14" s="1"/>
  <c r="Y292" i="14" s="1"/>
  <c r="Y293" i="14" s="1"/>
  <c r="Y294" i="14" s="1"/>
  <c r="Y295" i="14" s="1"/>
  <c r="Y296" i="14" s="1"/>
  <c r="Y297" i="14" s="1"/>
  <c r="Y298" i="14" s="1"/>
  <c r="Y299" i="15"/>
  <c r="Y276" i="17"/>
  <c r="Y277" i="17" s="1"/>
  <c r="Y278" i="17" s="1"/>
  <c r="Y279" i="17" s="1"/>
  <c r="Y280" i="17" s="1"/>
  <c r="Y281" i="17" s="1"/>
  <c r="Y282" i="17" s="1"/>
  <c r="Y283" i="17" s="1"/>
  <c r="Y284" i="17" s="1"/>
  <c r="Y285" i="17" s="1"/>
  <c r="Y286" i="17" s="1"/>
  <c r="Y287" i="17" s="1"/>
  <c r="F318" i="17" a="1"/>
  <c r="F318" i="17" s="1"/>
  <c r="E318" i="17"/>
  <c r="D319" i="17"/>
  <c r="F288" i="17" a="1"/>
  <c r="F288" i="17" s="1"/>
  <c r="E288" i="17"/>
  <c r="F308" i="17" a="1"/>
  <c r="F308" i="17" s="1"/>
  <c r="E308" i="17"/>
  <c r="D309" i="17"/>
  <c r="F328" i="17" a="1"/>
  <c r="F328" i="17" s="1"/>
  <c r="D329" i="17"/>
  <c r="E328" i="17"/>
  <c r="E298" i="17"/>
  <c r="F298" i="17" a="1"/>
  <c r="F298" i="17" s="1"/>
  <c r="D299" i="17"/>
  <c r="D349" i="17"/>
  <c r="E338" i="17"/>
  <c r="F338" i="17" a="1"/>
  <c r="F338" i="17" s="1"/>
  <c r="D339" i="17"/>
  <c r="F338" i="18" a="1"/>
  <c r="F338" i="18" s="1"/>
  <c r="E338" i="18"/>
  <c r="D349" i="18"/>
  <c r="D339" i="18"/>
  <c r="W338" i="18"/>
  <c r="D319" i="18"/>
  <c r="W318" i="18"/>
  <c r="F318" i="18" a="1"/>
  <c r="F318" i="18" s="1"/>
  <c r="E318" i="18"/>
  <c r="W298" i="18"/>
  <c r="F298" i="18" a="1"/>
  <c r="F298" i="18" s="1"/>
  <c r="E298" i="18"/>
  <c r="D299" i="18"/>
  <c r="W288" i="18"/>
  <c r="F288" i="18" a="1"/>
  <c r="F288" i="18" s="1"/>
  <c r="E288" i="18"/>
  <c r="F328" i="18" a="1"/>
  <c r="F328" i="18" s="1"/>
  <c r="E328" i="18"/>
  <c r="D329" i="18"/>
  <c r="W328" i="18"/>
  <c r="W308" i="18"/>
  <c r="F308" i="18" a="1"/>
  <c r="F308" i="18" s="1"/>
  <c r="E308" i="18"/>
  <c r="D309" i="18"/>
  <c r="W309" i="16"/>
  <c r="E309" i="16"/>
  <c r="D310" i="16"/>
  <c r="F309" i="16" a="1"/>
  <c r="F309" i="16" s="1"/>
  <c r="F319" i="16" a="1"/>
  <c r="F319" i="16" s="1"/>
  <c r="E319" i="16"/>
  <c r="D320" i="16"/>
  <c r="W319" i="16"/>
  <c r="F329" i="16" a="1"/>
  <c r="F329" i="16" s="1"/>
  <c r="E329" i="16"/>
  <c r="D330" i="16"/>
  <c r="W329" i="16"/>
  <c r="W299" i="16"/>
  <c r="F299" i="16" a="1"/>
  <c r="F299" i="16" s="1"/>
  <c r="E299" i="16"/>
  <c r="D300" i="16"/>
  <c r="W349" i="16"/>
  <c r="F349" i="16" a="1"/>
  <c r="F349" i="16" s="1"/>
  <c r="E349" i="16"/>
  <c r="D350" i="16"/>
  <c r="E339" i="16"/>
  <c r="D340" i="16"/>
  <c r="W339" i="16"/>
  <c r="F339" i="16" a="1"/>
  <c r="F339" i="16" s="1"/>
  <c r="F320" i="15" a="1"/>
  <c r="F320" i="15" s="1"/>
  <c r="D321" i="15"/>
  <c r="E320" i="15"/>
  <c r="E350" i="15"/>
  <c r="D351" i="15"/>
  <c r="F350" i="15" a="1"/>
  <c r="F350" i="15" s="1"/>
  <c r="D361" i="15"/>
  <c r="F330" i="15" a="1"/>
  <c r="F330" i="15" s="1"/>
  <c r="E330" i="15"/>
  <c r="D331" i="15"/>
  <c r="E310" i="15"/>
  <c r="D311" i="15"/>
  <c r="F310" i="15" a="1"/>
  <c r="F310" i="15" s="1"/>
  <c r="F340" i="15" a="1"/>
  <c r="F340" i="15" s="1"/>
  <c r="E340" i="15"/>
  <c r="D341" i="15"/>
  <c r="F300" i="15" a="1"/>
  <c r="F300" i="15" s="1"/>
  <c r="E300" i="15"/>
  <c r="D310" i="14"/>
  <c r="W309" i="14"/>
  <c r="E309" i="14"/>
  <c r="F309" i="14" a="1"/>
  <c r="F309" i="14" s="1"/>
  <c r="W319" i="14"/>
  <c r="F319" i="14" a="1"/>
  <c r="F319" i="14" s="1"/>
  <c r="E319" i="14"/>
  <c r="D320" i="14"/>
  <c r="W339" i="14"/>
  <c r="F339" i="14" a="1"/>
  <c r="F339" i="14" s="1"/>
  <c r="E339" i="14"/>
  <c r="D340" i="14"/>
  <c r="W329" i="14"/>
  <c r="F329" i="14" a="1"/>
  <c r="F329" i="14" s="1"/>
  <c r="E329" i="14"/>
  <c r="D330" i="14"/>
  <c r="E349" i="14"/>
  <c r="D350" i="14"/>
  <c r="W349" i="14"/>
  <c r="F349" i="14" a="1"/>
  <c r="F349" i="14" s="1"/>
  <c r="F299" i="14" a="1"/>
  <c r="F299" i="14" s="1"/>
  <c r="E299" i="14"/>
  <c r="D300" i="14"/>
  <c r="W299" i="14"/>
  <c r="E299" i="13"/>
  <c r="D300" i="13"/>
  <c r="F299" i="13" a="1"/>
  <c r="F299" i="13" s="1"/>
  <c r="F329" i="13" a="1"/>
  <c r="F329" i="13" s="1"/>
  <c r="E329" i="13"/>
  <c r="D330" i="13"/>
  <c r="D350" i="13"/>
  <c r="F349" i="13" a="1"/>
  <c r="F349" i="13" s="1"/>
  <c r="E349" i="13"/>
  <c r="D340" i="13"/>
  <c r="F339" i="13" a="1"/>
  <c r="F339" i="13" s="1"/>
  <c r="E339" i="13"/>
  <c r="F319" i="13" a="1"/>
  <c r="F319" i="13" s="1"/>
  <c r="E319" i="13"/>
  <c r="D320" i="13"/>
  <c r="F309" i="13" a="1"/>
  <c r="F309" i="13" s="1"/>
  <c r="E309" i="13"/>
  <c r="D310" i="13"/>
  <c r="Y288" i="18" l="1"/>
  <c r="Y289" i="18" s="1"/>
  <c r="Y290" i="18" s="1"/>
  <c r="Y291" i="18" s="1"/>
  <c r="Y292" i="18" s="1"/>
  <c r="Y293" i="18" s="1"/>
  <c r="Y294" i="18" s="1"/>
  <c r="Y295" i="18" s="1"/>
  <c r="Y296" i="18" s="1"/>
  <c r="Y297" i="18" s="1"/>
  <c r="Y298" i="18" s="1"/>
  <c r="Y299" i="13"/>
  <c r="Y300" i="15"/>
  <c r="Y301" i="15" s="1"/>
  <c r="Y302" i="15" s="1"/>
  <c r="Y303" i="15" s="1"/>
  <c r="Y304" i="15" s="1"/>
  <c r="Y305" i="15" s="1"/>
  <c r="Y306" i="15" s="1"/>
  <c r="Y307" i="15" s="1"/>
  <c r="Y308" i="15" s="1"/>
  <c r="Y309" i="15" s="1"/>
  <c r="Y310" i="15" s="1"/>
  <c r="Y299" i="16"/>
  <c r="F309" i="17" a="1"/>
  <c r="F309" i="17" s="1"/>
  <c r="D310" i="17"/>
  <c r="E309" i="17"/>
  <c r="E349" i="17"/>
  <c r="D350" i="17"/>
  <c r="F349" i="17" a="1"/>
  <c r="F349" i="17" s="1"/>
  <c r="Y288" i="17"/>
  <c r="Y289" i="17" s="1"/>
  <c r="Y290" i="17" s="1"/>
  <c r="Y291" i="17" s="1"/>
  <c r="Y292" i="17" s="1"/>
  <c r="Y293" i="17" s="1"/>
  <c r="Y294" i="17" s="1"/>
  <c r="Y295" i="17" s="1"/>
  <c r="Y296" i="17" s="1"/>
  <c r="Y297" i="17" s="1"/>
  <c r="F339" i="17" a="1"/>
  <c r="F339" i="17" s="1"/>
  <c r="E339" i="17"/>
  <c r="D340" i="17"/>
  <c r="F299" i="17" a="1"/>
  <c r="F299" i="17" s="1"/>
  <c r="E299" i="17"/>
  <c r="D300" i="17"/>
  <c r="F319" i="17" a="1"/>
  <c r="F319" i="17" s="1"/>
  <c r="E319" i="17"/>
  <c r="D320" i="17"/>
  <c r="E329" i="17"/>
  <c r="D330" i="17"/>
  <c r="F329" i="17" a="1"/>
  <c r="F329" i="17" s="1"/>
  <c r="Y299" i="14"/>
  <c r="D320" i="18"/>
  <c r="W319" i="18"/>
  <c r="E319" i="18"/>
  <c r="F319" i="18" a="1"/>
  <c r="F319" i="18" s="1"/>
  <c r="F339" i="18" a="1"/>
  <c r="F339" i="18" s="1"/>
  <c r="E339" i="18"/>
  <c r="D340" i="18"/>
  <c r="W339" i="18"/>
  <c r="E309" i="18"/>
  <c r="D310" i="18"/>
  <c r="W309" i="18"/>
  <c r="F309" i="18" a="1"/>
  <c r="F309" i="18" s="1"/>
  <c r="D300" i="18"/>
  <c r="W299" i="18"/>
  <c r="F299" i="18" a="1"/>
  <c r="F299" i="18" s="1"/>
  <c r="E299" i="18"/>
  <c r="F349" i="18" a="1"/>
  <c r="F349" i="18" s="1"/>
  <c r="E349" i="18"/>
  <c r="D350" i="18"/>
  <c r="W349" i="18"/>
  <c r="F329" i="18" a="1"/>
  <c r="F329" i="18" s="1"/>
  <c r="E329" i="18"/>
  <c r="D330" i="18"/>
  <c r="W329" i="18"/>
  <c r="F340" i="16" a="1"/>
  <c r="F340" i="16" s="1"/>
  <c r="E340" i="16"/>
  <c r="D341" i="16"/>
  <c r="W340" i="16"/>
  <c r="W310" i="16"/>
  <c r="F310" i="16" a="1"/>
  <c r="F310" i="16" s="1"/>
  <c r="E310" i="16"/>
  <c r="D311" i="16"/>
  <c r="D361" i="16"/>
  <c r="D351" i="16"/>
  <c r="W350" i="16"/>
  <c r="F350" i="16" a="1"/>
  <c r="F350" i="16" s="1"/>
  <c r="E350" i="16"/>
  <c r="F330" i="16" a="1"/>
  <c r="F330" i="16" s="1"/>
  <c r="E330" i="16"/>
  <c r="D331" i="16"/>
  <c r="W330" i="16"/>
  <c r="W300" i="16"/>
  <c r="F300" i="16" a="1"/>
  <c r="F300" i="16" s="1"/>
  <c r="E300" i="16"/>
  <c r="F320" i="16" a="1"/>
  <c r="F320" i="16" s="1"/>
  <c r="D321" i="16"/>
  <c r="W320" i="16"/>
  <c r="E320" i="16"/>
  <c r="F351" i="15" a="1"/>
  <c r="F351" i="15" s="1"/>
  <c r="D352" i="15"/>
  <c r="E351" i="15"/>
  <c r="D322" i="15"/>
  <c r="F321" i="15" a="1"/>
  <c r="F321" i="15" s="1"/>
  <c r="E321" i="15"/>
  <c r="F331" i="15" a="1"/>
  <c r="F331" i="15" s="1"/>
  <c r="D332" i="15"/>
  <c r="E331" i="15"/>
  <c r="F341" i="15" a="1"/>
  <c r="F341" i="15" s="1"/>
  <c r="D342" i="15"/>
  <c r="E341" i="15"/>
  <c r="D362" i="15"/>
  <c r="F361" i="15" a="1"/>
  <c r="F361" i="15" s="1"/>
  <c r="E361" i="15"/>
  <c r="F311" i="15" a="1"/>
  <c r="F311" i="15" s="1"/>
  <c r="E311" i="15"/>
  <c r="D312" i="15"/>
  <c r="F300" i="14" a="1"/>
  <c r="F300" i="14" s="1"/>
  <c r="E300" i="14"/>
  <c r="W300" i="14"/>
  <c r="W340" i="14"/>
  <c r="F340" i="14" a="1"/>
  <c r="F340" i="14" s="1"/>
  <c r="E340" i="14"/>
  <c r="D341" i="14"/>
  <c r="E310" i="14"/>
  <c r="D311" i="14"/>
  <c r="W310" i="14"/>
  <c r="F310" i="14" a="1"/>
  <c r="F310" i="14" s="1"/>
  <c r="D361" i="14"/>
  <c r="E350" i="14"/>
  <c r="W350" i="14"/>
  <c r="F350" i="14" a="1"/>
  <c r="F350" i="14" s="1"/>
  <c r="D351" i="14"/>
  <c r="D321" i="14"/>
  <c r="W320" i="14"/>
  <c r="F320" i="14" a="1"/>
  <c r="F320" i="14" s="1"/>
  <c r="E320" i="14"/>
  <c r="W330" i="14"/>
  <c r="F330" i="14" a="1"/>
  <c r="F330" i="14" s="1"/>
  <c r="E330" i="14"/>
  <c r="D331" i="14"/>
  <c r="F300" i="13" a="1"/>
  <c r="F300" i="13" s="1"/>
  <c r="E300" i="13"/>
  <c r="F320" i="13" a="1"/>
  <c r="F320" i="13" s="1"/>
  <c r="E320" i="13"/>
  <c r="D321" i="13"/>
  <c r="F330" i="13" a="1"/>
  <c r="F330" i="13" s="1"/>
  <c r="D331" i="13"/>
  <c r="E330" i="13"/>
  <c r="D341" i="13"/>
  <c r="E340" i="13"/>
  <c r="F340" i="13" a="1"/>
  <c r="F340" i="13" s="1"/>
  <c r="D311" i="13"/>
  <c r="F310" i="13" a="1"/>
  <c r="F310" i="13" s="1"/>
  <c r="E310" i="13"/>
  <c r="E350" i="13"/>
  <c r="D351" i="13"/>
  <c r="D361" i="13"/>
  <c r="F350" i="13" a="1"/>
  <c r="F350" i="13" s="1"/>
  <c r="Y300" i="14" l="1"/>
  <c r="Y301" i="14" s="1"/>
  <c r="Y302" i="14" s="1"/>
  <c r="Y303" i="14" s="1"/>
  <c r="Y304" i="14" s="1"/>
  <c r="Y305" i="14" s="1"/>
  <c r="Y306" i="14" s="1"/>
  <c r="Y307" i="14" s="1"/>
  <c r="Y308" i="14" s="1"/>
  <c r="Y309" i="14" s="1"/>
  <c r="Y300" i="13"/>
  <c r="Y301" i="13" s="1"/>
  <c r="Y302" i="13" s="1"/>
  <c r="Y303" i="13" s="1"/>
  <c r="Y304" i="13" s="1"/>
  <c r="Y305" i="13" s="1"/>
  <c r="Y306" i="13" s="1"/>
  <c r="Y307" i="13" s="1"/>
  <c r="Y308" i="13" s="1"/>
  <c r="Y309" i="13" s="1"/>
  <c r="Y311" i="15"/>
  <c r="Y300" i="16"/>
  <c r="Y301" i="16" s="1"/>
  <c r="Y302" i="16" s="1"/>
  <c r="Y303" i="16" s="1"/>
  <c r="Y304" i="16" s="1"/>
  <c r="Y305" i="16" s="1"/>
  <c r="Y306" i="16" s="1"/>
  <c r="Y307" i="16" s="1"/>
  <c r="Y308" i="16" s="1"/>
  <c r="Y309" i="16" s="1"/>
  <c r="F340" i="17" a="1"/>
  <c r="F340" i="17" s="1"/>
  <c r="E340" i="17"/>
  <c r="D341" i="17"/>
  <c r="D331" i="17"/>
  <c r="F330" i="17" a="1"/>
  <c r="F330" i="17" s="1"/>
  <c r="E330" i="17"/>
  <c r="Y298" i="17"/>
  <c r="Y299" i="17" s="1"/>
  <c r="D361" i="17"/>
  <c r="E350" i="17"/>
  <c r="D351" i="17"/>
  <c r="F350" i="17" a="1"/>
  <c r="F350" i="17" s="1"/>
  <c r="F320" i="17" a="1"/>
  <c r="F320" i="17" s="1"/>
  <c r="E320" i="17"/>
  <c r="D321" i="17"/>
  <c r="D311" i="17"/>
  <c r="F310" i="17" a="1"/>
  <c r="F310" i="17" s="1"/>
  <c r="E310" i="17"/>
  <c r="F300" i="17" a="1"/>
  <c r="F300" i="17" s="1"/>
  <c r="E300" i="17"/>
  <c r="Y299" i="18"/>
  <c r="F330" i="18" a="1"/>
  <c r="F330" i="18" s="1"/>
  <c r="E330" i="18"/>
  <c r="D331" i="18"/>
  <c r="W330" i="18"/>
  <c r="W300" i="18"/>
  <c r="E300" i="18"/>
  <c r="F300" i="18" a="1"/>
  <c r="F300" i="18" s="1"/>
  <c r="E320" i="18"/>
  <c r="W320" i="18"/>
  <c r="F320" i="18" a="1"/>
  <c r="F320" i="18" s="1"/>
  <c r="D321" i="18"/>
  <c r="F310" i="18" a="1"/>
  <c r="F310" i="18" s="1"/>
  <c r="D311" i="18"/>
  <c r="W310" i="18"/>
  <c r="E310" i="18"/>
  <c r="F340" i="18" a="1"/>
  <c r="F340" i="18" s="1"/>
  <c r="E340" i="18"/>
  <c r="D341" i="18"/>
  <c r="W340" i="18"/>
  <c r="F350" i="18" a="1"/>
  <c r="F350" i="18" s="1"/>
  <c r="E350" i="18"/>
  <c r="D351" i="18"/>
  <c r="D361" i="18"/>
  <c r="W350" i="18"/>
  <c r="F341" i="16" a="1"/>
  <c r="F341" i="16" s="1"/>
  <c r="E341" i="16"/>
  <c r="D342" i="16"/>
  <c r="W341" i="16"/>
  <c r="D352" i="16"/>
  <c r="E351" i="16"/>
  <c r="W351" i="16"/>
  <c r="F351" i="16" a="1"/>
  <c r="F351" i="16" s="1"/>
  <c r="W321" i="16"/>
  <c r="F321" i="16" a="1"/>
  <c r="F321" i="16" s="1"/>
  <c r="E321" i="16"/>
  <c r="D322" i="16"/>
  <c r="W361" i="16"/>
  <c r="E361" i="16"/>
  <c r="D362" i="16"/>
  <c r="F361" i="16" a="1"/>
  <c r="F361" i="16" s="1"/>
  <c r="W311" i="16"/>
  <c r="F311" i="16" a="1"/>
  <c r="F311" i="16" s="1"/>
  <c r="E311" i="16"/>
  <c r="D312" i="16"/>
  <c r="F331" i="16" a="1"/>
  <c r="F331" i="16" s="1"/>
  <c r="E331" i="16"/>
  <c r="D332" i="16"/>
  <c r="W331" i="16"/>
  <c r="E362" i="15"/>
  <c r="D363" i="15"/>
  <c r="F362" i="15" a="1"/>
  <c r="F362" i="15" s="1"/>
  <c r="D373" i="15"/>
  <c r="F342" i="15" a="1"/>
  <c r="F342" i="15" s="1"/>
  <c r="E342" i="15"/>
  <c r="D343" i="15"/>
  <c r="E322" i="15"/>
  <c r="D323" i="15"/>
  <c r="F322" i="15" a="1"/>
  <c r="F322" i="15" s="1"/>
  <c r="F352" i="15" a="1"/>
  <c r="F352" i="15" s="1"/>
  <c r="E352" i="15"/>
  <c r="D353" i="15"/>
  <c r="E312" i="15"/>
  <c r="F312" i="15" a="1"/>
  <c r="F312" i="15" s="1"/>
  <c r="F332" i="15" a="1"/>
  <c r="F332" i="15" s="1"/>
  <c r="E332" i="15"/>
  <c r="D333" i="15"/>
  <c r="F311" i="14" a="1"/>
  <c r="F311" i="14" s="1"/>
  <c r="E311" i="14"/>
  <c r="D312" i="14"/>
  <c r="W311" i="14"/>
  <c r="W331" i="14"/>
  <c r="F331" i="14" a="1"/>
  <c r="F331" i="14" s="1"/>
  <c r="E331" i="14"/>
  <c r="D332" i="14"/>
  <c r="D322" i="14"/>
  <c r="W321" i="14"/>
  <c r="E321" i="14"/>
  <c r="F321" i="14" a="1"/>
  <c r="F321" i="14" s="1"/>
  <c r="D342" i="14"/>
  <c r="W341" i="14"/>
  <c r="F341" i="14" a="1"/>
  <c r="F341" i="14" s="1"/>
  <c r="E341" i="14"/>
  <c r="D362" i="14"/>
  <c r="W361" i="14"/>
  <c r="E361" i="14"/>
  <c r="F361" i="14" a="1"/>
  <c r="F361" i="14" s="1"/>
  <c r="F351" i="14" a="1"/>
  <c r="F351" i="14" s="1"/>
  <c r="W351" i="14"/>
  <c r="D352" i="14"/>
  <c r="E351" i="14"/>
  <c r="F321" i="13" a="1"/>
  <c r="F321" i="13" s="1"/>
  <c r="E321" i="13"/>
  <c r="D322" i="13"/>
  <c r="E311" i="13"/>
  <c r="D312" i="13"/>
  <c r="F311" i="13" a="1"/>
  <c r="F311" i="13" s="1"/>
  <c r="F341" i="13" a="1"/>
  <c r="F341" i="13" s="1"/>
  <c r="E341" i="13"/>
  <c r="D342" i="13"/>
  <c r="D362" i="13"/>
  <c r="F361" i="13" a="1"/>
  <c r="F361" i="13" s="1"/>
  <c r="E361" i="13"/>
  <c r="F351" i="13" a="1"/>
  <c r="F351" i="13" s="1"/>
  <c r="D352" i="13"/>
  <c r="E351" i="13"/>
  <c r="D332" i="13"/>
  <c r="F331" i="13" a="1"/>
  <c r="F331" i="13" s="1"/>
  <c r="E331" i="13"/>
  <c r="Y300" i="18" l="1"/>
  <c r="Y301" i="18" s="1"/>
  <c r="Y302" i="18" s="1"/>
  <c r="Y303" i="18" s="1"/>
  <c r="Y304" i="18" s="1"/>
  <c r="Y305" i="18" s="1"/>
  <c r="Y306" i="18" s="1"/>
  <c r="Y307" i="18" s="1"/>
  <c r="Y308" i="18" s="1"/>
  <c r="Y309" i="18" s="1"/>
  <c r="Y310" i="14"/>
  <c r="Y311" i="14" s="1"/>
  <c r="Y310" i="13"/>
  <c r="Y311" i="13" s="1"/>
  <c r="Y312" i="15"/>
  <c r="Y313" i="15" s="1"/>
  <c r="Y314" i="15" s="1"/>
  <c r="Y315" i="15" s="1"/>
  <c r="Y316" i="15" s="1"/>
  <c r="Y317" i="15" s="1"/>
  <c r="Y318" i="15" s="1"/>
  <c r="Y319" i="15" s="1"/>
  <c r="Y320" i="15" s="1"/>
  <c r="Y321" i="15" s="1"/>
  <c r="Y322" i="15" s="1"/>
  <c r="Y310" i="16"/>
  <c r="Y311" i="16" s="1"/>
  <c r="F351" i="17" a="1"/>
  <c r="F351" i="17" s="1"/>
  <c r="E351" i="17"/>
  <c r="D352" i="17"/>
  <c r="Y300" i="17"/>
  <c r="Y301" i="17" s="1"/>
  <c r="Y302" i="17" s="1"/>
  <c r="Y303" i="17" s="1"/>
  <c r="Y304" i="17" s="1"/>
  <c r="Y305" i="17" s="1"/>
  <c r="Y306" i="17" s="1"/>
  <c r="Y307" i="17" s="1"/>
  <c r="Y308" i="17" s="1"/>
  <c r="Y309" i="17" s="1"/>
  <c r="Y310" i="17" s="1"/>
  <c r="E361" i="17"/>
  <c r="D362" i="17"/>
  <c r="F361" i="17" a="1"/>
  <c r="F361" i="17" s="1"/>
  <c r="E311" i="17"/>
  <c r="D312" i="17"/>
  <c r="F311" i="17" a="1"/>
  <c r="F311" i="17" s="1"/>
  <c r="D322" i="17"/>
  <c r="E321" i="17"/>
  <c r="F321" i="17" a="1"/>
  <c r="F321" i="17" s="1"/>
  <c r="E331" i="17"/>
  <c r="F331" i="17" a="1"/>
  <c r="F331" i="17" s="1"/>
  <c r="D332" i="17"/>
  <c r="E341" i="17"/>
  <c r="F341" i="17" a="1"/>
  <c r="F341" i="17" s="1"/>
  <c r="D342" i="17"/>
  <c r="W361" i="18"/>
  <c r="F361" i="18" a="1"/>
  <c r="F361" i="18" s="1"/>
  <c r="E361" i="18"/>
  <c r="D362" i="18"/>
  <c r="E311" i="18"/>
  <c r="D312" i="18"/>
  <c r="F311" i="18" a="1"/>
  <c r="F311" i="18" s="1"/>
  <c r="W311" i="18"/>
  <c r="F351" i="18" a="1"/>
  <c r="F351" i="18" s="1"/>
  <c r="E351" i="18"/>
  <c r="D352" i="18"/>
  <c r="W351" i="18"/>
  <c r="F331" i="18" a="1"/>
  <c r="F331" i="18" s="1"/>
  <c r="E331" i="18"/>
  <c r="D332" i="18"/>
  <c r="W331" i="18"/>
  <c r="F321" i="18" a="1"/>
  <c r="F321" i="18" s="1"/>
  <c r="E321" i="18"/>
  <c r="D322" i="18"/>
  <c r="W321" i="18"/>
  <c r="F341" i="18" a="1"/>
  <c r="F341" i="18" s="1"/>
  <c r="E341" i="18"/>
  <c r="D342" i="18"/>
  <c r="W341" i="18"/>
  <c r="F332" i="16" a="1"/>
  <c r="F332" i="16" s="1"/>
  <c r="E332" i="16"/>
  <c r="D333" i="16"/>
  <c r="W332" i="16"/>
  <c r="D373" i="16"/>
  <c r="E362" i="16"/>
  <c r="D363" i="16"/>
  <c r="W362" i="16"/>
  <c r="F362" i="16" a="1"/>
  <c r="F362" i="16" s="1"/>
  <c r="F342" i="16" a="1"/>
  <c r="F342" i="16" s="1"/>
  <c r="E342" i="16"/>
  <c r="D343" i="16"/>
  <c r="W342" i="16"/>
  <c r="F352" i="16" a="1"/>
  <c r="F352" i="16" s="1"/>
  <c r="E352" i="16"/>
  <c r="D353" i="16"/>
  <c r="W352" i="16"/>
  <c r="W322" i="16"/>
  <c r="F322" i="16" a="1"/>
  <c r="F322" i="16" s="1"/>
  <c r="E322" i="16"/>
  <c r="D323" i="16"/>
  <c r="W312" i="16"/>
  <c r="F312" i="16" a="1"/>
  <c r="F312" i="16" s="1"/>
  <c r="E312" i="16"/>
  <c r="D374" i="15"/>
  <c r="F373" i="15" a="1"/>
  <c r="F373" i="15" s="1"/>
  <c r="E373" i="15"/>
  <c r="F353" i="15" a="1"/>
  <c r="F353" i="15" s="1"/>
  <c r="E353" i="15"/>
  <c r="D354" i="15"/>
  <c r="F363" i="15" a="1"/>
  <c r="F363" i="15" s="1"/>
  <c r="D364" i="15"/>
  <c r="E363" i="15"/>
  <c r="F323" i="15" a="1"/>
  <c r="F323" i="15" s="1"/>
  <c r="E323" i="15"/>
  <c r="D324" i="15"/>
  <c r="D334" i="15"/>
  <c r="F333" i="15" a="1"/>
  <c r="F333" i="15" s="1"/>
  <c r="E333" i="15"/>
  <c r="D344" i="15"/>
  <c r="F343" i="15" a="1"/>
  <c r="F343" i="15" s="1"/>
  <c r="E343" i="15"/>
  <c r="D353" i="14"/>
  <c r="W352" i="14"/>
  <c r="F352" i="14" a="1"/>
  <c r="F352" i="14" s="1"/>
  <c r="E352" i="14"/>
  <c r="D343" i="14"/>
  <c r="E342" i="14"/>
  <c r="W342" i="14"/>
  <c r="F342" i="14" a="1"/>
  <c r="F342" i="14" s="1"/>
  <c r="F312" i="14" a="1"/>
  <c r="F312" i="14" s="1"/>
  <c r="E312" i="14"/>
  <c r="W312" i="14"/>
  <c r="E322" i="14"/>
  <c r="D323" i="14"/>
  <c r="W322" i="14"/>
  <c r="F322" i="14" a="1"/>
  <c r="F322" i="14" s="1"/>
  <c r="D333" i="14"/>
  <c r="W332" i="14"/>
  <c r="F332" i="14" a="1"/>
  <c r="F332" i="14" s="1"/>
  <c r="E332" i="14"/>
  <c r="D373" i="14"/>
  <c r="E362" i="14"/>
  <c r="D363" i="14"/>
  <c r="W362" i="14"/>
  <c r="F362" i="14" a="1"/>
  <c r="F362" i="14" s="1"/>
  <c r="F312" i="13" a="1"/>
  <c r="F312" i="13" s="1"/>
  <c r="E312" i="13"/>
  <c r="E362" i="13"/>
  <c r="D363" i="13"/>
  <c r="D373" i="13"/>
  <c r="F362" i="13" a="1"/>
  <c r="F362" i="13" s="1"/>
  <c r="F342" i="13" a="1"/>
  <c r="F342" i="13" s="1"/>
  <c r="D343" i="13"/>
  <c r="E342" i="13"/>
  <c r="D323" i="13"/>
  <c r="F322" i="13" a="1"/>
  <c r="F322" i="13" s="1"/>
  <c r="E322" i="13"/>
  <c r="F332" i="13" a="1"/>
  <c r="F332" i="13" s="1"/>
  <c r="E332" i="13"/>
  <c r="D333" i="13"/>
  <c r="F352" i="13" a="1"/>
  <c r="F352" i="13" s="1"/>
  <c r="E352" i="13"/>
  <c r="D353" i="13"/>
  <c r="Y312" i="14" l="1"/>
  <c r="Y313" i="14" s="1"/>
  <c r="Y314" i="14" s="1"/>
  <c r="Y315" i="14" s="1"/>
  <c r="Y316" i="14" s="1"/>
  <c r="Y317" i="14" s="1"/>
  <c r="Y318" i="14" s="1"/>
  <c r="Y319" i="14" s="1"/>
  <c r="Y320" i="14" s="1"/>
  <c r="Y321" i="14" s="1"/>
  <c r="Y322" i="14" s="1"/>
  <c r="Y310" i="18"/>
  <c r="Y312" i="13"/>
  <c r="Y313" i="13" s="1"/>
  <c r="Y314" i="13" s="1"/>
  <c r="Y315" i="13" s="1"/>
  <c r="Y316" i="13" s="1"/>
  <c r="Y317" i="13" s="1"/>
  <c r="Y318" i="13" s="1"/>
  <c r="Y319" i="13" s="1"/>
  <c r="Y320" i="13" s="1"/>
  <c r="Y321" i="13" s="1"/>
  <c r="Y312" i="16"/>
  <c r="Y313" i="16" s="1"/>
  <c r="Y314" i="16" s="1"/>
  <c r="Y315" i="16" s="1"/>
  <c r="Y316" i="16" s="1"/>
  <c r="Y317" i="16" s="1"/>
  <c r="Y318" i="16" s="1"/>
  <c r="Y319" i="16" s="1"/>
  <c r="Y320" i="16" s="1"/>
  <c r="Y321" i="16" s="1"/>
  <c r="Y322" i="16" s="1"/>
  <c r="D343" i="17"/>
  <c r="F342" i="17" a="1"/>
  <c r="F342" i="17" s="1"/>
  <c r="E342" i="17"/>
  <c r="F312" i="17" a="1"/>
  <c r="F312" i="17" s="1"/>
  <c r="E312" i="17"/>
  <c r="Y311" i="17"/>
  <c r="D373" i="17"/>
  <c r="E362" i="17"/>
  <c r="F362" i="17" a="1"/>
  <c r="F362" i="17" s="1"/>
  <c r="D363" i="17"/>
  <c r="F332" i="17" a="1"/>
  <c r="F332" i="17" s="1"/>
  <c r="D333" i="17"/>
  <c r="E332" i="17"/>
  <c r="D353" i="17"/>
  <c r="F352" i="17" a="1"/>
  <c r="F352" i="17" s="1"/>
  <c r="E352" i="17"/>
  <c r="E322" i="17"/>
  <c r="D323" i="17"/>
  <c r="F322" i="17" a="1"/>
  <c r="F322" i="17" s="1"/>
  <c r="Y323" i="15"/>
  <c r="F312" i="18" a="1"/>
  <c r="F312" i="18" s="1"/>
  <c r="E312" i="18"/>
  <c r="W312" i="18"/>
  <c r="W362" i="18"/>
  <c r="D363" i="18"/>
  <c r="D373" i="18"/>
  <c r="F362" i="18" a="1"/>
  <c r="F362" i="18" s="1"/>
  <c r="E362" i="18"/>
  <c r="F342" i="18" a="1"/>
  <c r="F342" i="18" s="1"/>
  <c r="E342" i="18"/>
  <c r="D343" i="18"/>
  <c r="W342" i="18"/>
  <c r="W352" i="18"/>
  <c r="F352" i="18" a="1"/>
  <c r="F352" i="18" s="1"/>
  <c r="E352" i="18"/>
  <c r="D353" i="18"/>
  <c r="F332" i="18" a="1"/>
  <c r="F332" i="18" s="1"/>
  <c r="E332" i="18"/>
  <c r="D333" i="18"/>
  <c r="W332" i="18"/>
  <c r="F322" i="18" a="1"/>
  <c r="F322" i="18" s="1"/>
  <c r="D323" i="18"/>
  <c r="W322" i="18"/>
  <c r="E322" i="18"/>
  <c r="E353" i="16"/>
  <c r="W353" i="16"/>
  <c r="F353" i="16" a="1"/>
  <c r="F353" i="16" s="1"/>
  <c r="D354" i="16"/>
  <c r="W333" i="16"/>
  <c r="F333" i="16" a="1"/>
  <c r="F333" i="16" s="1"/>
  <c r="E333" i="16"/>
  <c r="D334" i="16"/>
  <c r="D374" i="16"/>
  <c r="W373" i="16"/>
  <c r="F373" i="16" a="1"/>
  <c r="F373" i="16" s="1"/>
  <c r="E373" i="16"/>
  <c r="W323" i="16"/>
  <c r="F323" i="16" a="1"/>
  <c r="F323" i="16" s="1"/>
  <c r="E323" i="16"/>
  <c r="D324" i="16"/>
  <c r="F343" i="16" a="1"/>
  <c r="F343" i="16" s="1"/>
  <c r="E343" i="16"/>
  <c r="D344" i="16"/>
  <c r="W343" i="16"/>
  <c r="F363" i="16" a="1"/>
  <c r="F363" i="16" s="1"/>
  <c r="E363" i="16"/>
  <c r="D364" i="16"/>
  <c r="W363" i="16"/>
  <c r="E374" i="15"/>
  <c r="D375" i="15"/>
  <c r="F374" i="15" a="1"/>
  <c r="F374" i="15" s="1"/>
  <c r="D385" i="15"/>
  <c r="E354" i="15"/>
  <c r="D355" i="15"/>
  <c r="F354" i="15" a="1"/>
  <c r="F354" i="15" s="1"/>
  <c r="F324" i="15" a="1"/>
  <c r="F324" i="15" s="1"/>
  <c r="E324" i="15"/>
  <c r="F364" i="15" a="1"/>
  <c r="F364" i="15" s="1"/>
  <c r="E364" i="15"/>
  <c r="D365" i="15"/>
  <c r="E334" i="15"/>
  <c r="D335" i="15"/>
  <c r="F334" i="15" a="1"/>
  <c r="F334" i="15" s="1"/>
  <c r="E344" i="15"/>
  <c r="D345" i="15"/>
  <c r="F344" i="15" a="1"/>
  <c r="F344" i="15" s="1"/>
  <c r="F363" i="14" a="1"/>
  <c r="F363" i="14" s="1"/>
  <c r="E363" i="14"/>
  <c r="D364" i="14"/>
  <c r="W363" i="14"/>
  <c r="F323" i="14" a="1"/>
  <c r="F323" i="14" s="1"/>
  <c r="E323" i="14"/>
  <c r="D324" i="14"/>
  <c r="W323" i="14"/>
  <c r="D374" i="14"/>
  <c r="W373" i="14"/>
  <c r="E373" i="14"/>
  <c r="F373" i="14" a="1"/>
  <c r="F373" i="14" s="1"/>
  <c r="D354" i="14"/>
  <c r="W353" i="14"/>
  <c r="E353" i="14"/>
  <c r="F353" i="14" a="1"/>
  <c r="F353" i="14" s="1"/>
  <c r="W343" i="14"/>
  <c r="F343" i="14" a="1"/>
  <c r="F343" i="14" s="1"/>
  <c r="E343" i="14"/>
  <c r="D344" i="14"/>
  <c r="D334" i="14"/>
  <c r="W333" i="14"/>
  <c r="E333" i="14"/>
  <c r="F333" i="14" a="1"/>
  <c r="F333" i="14" s="1"/>
  <c r="D334" i="13"/>
  <c r="F333" i="13" a="1"/>
  <c r="F333" i="13" s="1"/>
  <c r="E333" i="13"/>
  <c r="F363" i="13" a="1"/>
  <c r="F363" i="13" s="1"/>
  <c r="D364" i="13"/>
  <c r="E363" i="13"/>
  <c r="E323" i="13"/>
  <c r="D324" i="13"/>
  <c r="F323" i="13" a="1"/>
  <c r="F323" i="13" s="1"/>
  <c r="F353" i="13" a="1"/>
  <c r="F353" i="13" s="1"/>
  <c r="E353" i="13"/>
  <c r="D354" i="13"/>
  <c r="D344" i="13"/>
  <c r="F343" i="13" a="1"/>
  <c r="F343" i="13" s="1"/>
  <c r="E343" i="13"/>
  <c r="D374" i="13"/>
  <c r="F373" i="13" a="1"/>
  <c r="F373" i="13" s="1"/>
  <c r="E373" i="13"/>
  <c r="Y311" i="18" l="1"/>
  <c r="Y324" i="15"/>
  <c r="Y325" i="15" s="1"/>
  <c r="Y326" i="15" s="1"/>
  <c r="Y327" i="15" s="1"/>
  <c r="Y328" i="15" s="1"/>
  <c r="Y329" i="15" s="1"/>
  <c r="Y330" i="15" s="1"/>
  <c r="Y331" i="15" s="1"/>
  <c r="Y332" i="15" s="1"/>
  <c r="Y333" i="15" s="1"/>
  <c r="Y322" i="13"/>
  <c r="Y323" i="14"/>
  <c r="Y323" i="16"/>
  <c r="F363" i="17" a="1"/>
  <c r="F363" i="17" s="1"/>
  <c r="E363" i="17"/>
  <c r="D364" i="17"/>
  <c r="F323" i="17" a="1"/>
  <c r="F323" i="17" s="1"/>
  <c r="E323" i="17"/>
  <c r="D324" i="17"/>
  <c r="E373" i="17"/>
  <c r="D374" i="17"/>
  <c r="F373" i="17" a="1"/>
  <c r="F373" i="17" s="1"/>
  <c r="Y312" i="17"/>
  <c r="Y313" i="17" s="1"/>
  <c r="Y314" i="17" s="1"/>
  <c r="Y315" i="17" s="1"/>
  <c r="Y316" i="17" s="1"/>
  <c r="Y317" i="17" s="1"/>
  <c r="Y318" i="17" s="1"/>
  <c r="Y319" i="17" s="1"/>
  <c r="Y320" i="17" s="1"/>
  <c r="Y321" i="17" s="1"/>
  <c r="Y322" i="17" s="1"/>
  <c r="D354" i="17"/>
  <c r="F353" i="17" a="1"/>
  <c r="F353" i="17" s="1"/>
  <c r="E353" i="17"/>
  <c r="D334" i="17"/>
  <c r="F333" i="17" a="1"/>
  <c r="F333" i="17" s="1"/>
  <c r="E333" i="17"/>
  <c r="F343" i="17" a="1"/>
  <c r="F343" i="17" s="1"/>
  <c r="D344" i="17"/>
  <c r="E343" i="17"/>
  <c r="F343" i="18" a="1"/>
  <c r="F343" i="18" s="1"/>
  <c r="E343" i="18"/>
  <c r="D344" i="18"/>
  <c r="W343" i="18"/>
  <c r="W353" i="18"/>
  <c r="F353" i="18" a="1"/>
  <c r="F353" i="18" s="1"/>
  <c r="E353" i="18"/>
  <c r="D354" i="18"/>
  <c r="W363" i="18"/>
  <c r="F363" i="18" a="1"/>
  <c r="F363" i="18" s="1"/>
  <c r="E363" i="18"/>
  <c r="D364" i="18"/>
  <c r="E323" i="18"/>
  <c r="D324" i="18"/>
  <c r="F323" i="18" a="1"/>
  <c r="F323" i="18" s="1"/>
  <c r="W323" i="18"/>
  <c r="F333" i="18" a="1"/>
  <c r="F333" i="18" s="1"/>
  <c r="E333" i="18"/>
  <c r="D334" i="18"/>
  <c r="W333" i="18"/>
  <c r="E373" i="18"/>
  <c r="W373" i="18"/>
  <c r="D374" i="18"/>
  <c r="F373" i="18" a="1"/>
  <c r="F373" i="18" s="1"/>
  <c r="F364" i="16" a="1"/>
  <c r="F364" i="16" s="1"/>
  <c r="E364" i="16"/>
  <c r="D365" i="16"/>
  <c r="W364" i="16"/>
  <c r="W344" i="16"/>
  <c r="F344" i="16" a="1"/>
  <c r="F344" i="16" s="1"/>
  <c r="E344" i="16"/>
  <c r="D345" i="16"/>
  <c r="D385" i="16"/>
  <c r="E374" i="16"/>
  <c r="D375" i="16"/>
  <c r="W374" i="16"/>
  <c r="F374" i="16" a="1"/>
  <c r="F374" i="16" s="1"/>
  <c r="F354" i="16" a="1"/>
  <c r="F354" i="16" s="1"/>
  <c r="D355" i="16"/>
  <c r="W354" i="16"/>
  <c r="E354" i="16"/>
  <c r="W334" i="16"/>
  <c r="F334" i="16" a="1"/>
  <c r="F334" i="16" s="1"/>
  <c r="E334" i="16"/>
  <c r="D335" i="16"/>
  <c r="W324" i="16"/>
  <c r="F324" i="16" a="1"/>
  <c r="F324" i="16" s="1"/>
  <c r="E324" i="16"/>
  <c r="D356" i="15"/>
  <c r="E355" i="15"/>
  <c r="F355" i="15" a="1"/>
  <c r="F355" i="15" s="1"/>
  <c r="F335" i="15" a="1"/>
  <c r="F335" i="15" s="1"/>
  <c r="E335" i="15"/>
  <c r="D336" i="15"/>
  <c r="D386" i="15"/>
  <c r="F385" i="15" a="1"/>
  <c r="F385" i="15" s="1"/>
  <c r="E385" i="15"/>
  <c r="F365" i="15" a="1"/>
  <c r="F365" i="15" s="1"/>
  <c r="E365" i="15"/>
  <c r="D366" i="15"/>
  <c r="F375" i="15" a="1"/>
  <c r="F375" i="15" s="1"/>
  <c r="D376" i="15"/>
  <c r="E375" i="15"/>
  <c r="F345" i="15" a="1"/>
  <c r="F345" i="15" s="1"/>
  <c r="D346" i="15"/>
  <c r="E345" i="15"/>
  <c r="E334" i="14"/>
  <c r="D335" i="14"/>
  <c r="W334" i="14"/>
  <c r="F334" i="14" a="1"/>
  <c r="F334" i="14" s="1"/>
  <c r="D385" i="14"/>
  <c r="E374" i="14"/>
  <c r="D375" i="14"/>
  <c r="W374" i="14"/>
  <c r="F374" i="14" a="1"/>
  <c r="F374" i="14" s="1"/>
  <c r="E354" i="14"/>
  <c r="D355" i="14"/>
  <c r="W354" i="14"/>
  <c r="F354" i="14" a="1"/>
  <c r="F354" i="14" s="1"/>
  <c r="F364" i="14" a="1"/>
  <c r="F364" i="14" s="1"/>
  <c r="E364" i="14"/>
  <c r="D365" i="14"/>
  <c r="W364" i="14"/>
  <c r="E344" i="14"/>
  <c r="W344" i="14"/>
  <c r="F344" i="14" a="1"/>
  <c r="F344" i="14" s="1"/>
  <c r="D345" i="14"/>
  <c r="F324" i="14" a="1"/>
  <c r="F324" i="14" s="1"/>
  <c r="E324" i="14"/>
  <c r="W324" i="14"/>
  <c r="F354" i="13" a="1"/>
  <c r="F354" i="13" s="1"/>
  <c r="E354" i="13"/>
  <c r="D355" i="13"/>
  <c r="F364" i="13" a="1"/>
  <c r="F364" i="13" s="1"/>
  <c r="E364" i="13"/>
  <c r="D365" i="13"/>
  <c r="D335" i="13"/>
  <c r="F334" i="13" a="1"/>
  <c r="F334" i="13" s="1"/>
  <c r="E334" i="13"/>
  <c r="E344" i="13"/>
  <c r="D345" i="13"/>
  <c r="F344" i="13" a="1"/>
  <c r="F344" i="13" s="1"/>
  <c r="E374" i="13"/>
  <c r="D375" i="13"/>
  <c r="D385" i="13"/>
  <c r="F374" i="13" a="1"/>
  <c r="F374" i="13" s="1"/>
  <c r="F324" i="13" a="1"/>
  <c r="F324" i="13" s="1"/>
  <c r="E324" i="13"/>
  <c r="Y312" i="18" l="1"/>
  <c r="Y313" i="18" s="1"/>
  <c r="Y314" i="18" s="1"/>
  <c r="Y315" i="18" s="1"/>
  <c r="Y316" i="18" s="1"/>
  <c r="Y317" i="18" s="1"/>
  <c r="Y318" i="18" s="1"/>
  <c r="Y319" i="18" s="1"/>
  <c r="Y320" i="18" s="1"/>
  <c r="Y321" i="18" s="1"/>
  <c r="Y322" i="18" s="1"/>
  <c r="Y323" i="18" s="1"/>
  <c r="Y334" i="15"/>
  <c r="Y335" i="15" s="1"/>
  <c r="Y323" i="13"/>
  <c r="Y324" i="13" s="1"/>
  <c r="Y325" i="13" s="1"/>
  <c r="Y326" i="13" s="1"/>
  <c r="Y327" i="13" s="1"/>
  <c r="Y328" i="13" s="1"/>
  <c r="Y329" i="13" s="1"/>
  <c r="Y330" i="13" s="1"/>
  <c r="Y331" i="13" s="1"/>
  <c r="Y332" i="13" s="1"/>
  <c r="Y333" i="13" s="1"/>
  <c r="Y334" i="13" s="1"/>
  <c r="Y324" i="14"/>
  <c r="Y325" i="14" s="1"/>
  <c r="Y326" i="14" s="1"/>
  <c r="Y327" i="14" s="1"/>
  <c r="Y328" i="14" s="1"/>
  <c r="Y329" i="14" s="1"/>
  <c r="Y330" i="14" s="1"/>
  <c r="Y331" i="14" s="1"/>
  <c r="Y332" i="14" s="1"/>
  <c r="Y333" i="14" s="1"/>
  <c r="Y334" i="14" s="1"/>
  <c r="Y324" i="16"/>
  <c r="Y325" i="16" s="1"/>
  <c r="Y326" i="16" s="1"/>
  <c r="Y327" i="16" s="1"/>
  <c r="Y328" i="16" s="1"/>
  <c r="Y329" i="16" s="1"/>
  <c r="Y330" i="16" s="1"/>
  <c r="Y331" i="16" s="1"/>
  <c r="Y332" i="16" s="1"/>
  <c r="Y333" i="16" s="1"/>
  <c r="Y334" i="16" s="1"/>
  <c r="Y323" i="17"/>
  <c r="E344" i="17"/>
  <c r="F344" i="17" a="1"/>
  <c r="F344" i="17" s="1"/>
  <c r="D345" i="17"/>
  <c r="D385" i="17"/>
  <c r="E374" i="17"/>
  <c r="F374" i="17" a="1"/>
  <c r="F374" i="17" s="1"/>
  <c r="D375" i="17"/>
  <c r="F334" i="17" a="1"/>
  <c r="F334" i="17" s="1"/>
  <c r="E334" i="17"/>
  <c r="D335" i="17"/>
  <c r="F324" i="17" a="1"/>
  <c r="F324" i="17" s="1"/>
  <c r="E324" i="17"/>
  <c r="E364" i="17"/>
  <c r="F364" i="17" a="1"/>
  <c r="F364" i="17" s="1"/>
  <c r="D365" i="17"/>
  <c r="F354" i="17" a="1"/>
  <c r="F354" i="17" s="1"/>
  <c r="E354" i="17"/>
  <c r="D355" i="17"/>
  <c r="F324" i="18" a="1"/>
  <c r="F324" i="18" s="1"/>
  <c r="E324" i="18"/>
  <c r="W324" i="18"/>
  <c r="E374" i="18"/>
  <c r="W374" i="18"/>
  <c r="F374" i="18" a="1"/>
  <c r="F374" i="18" s="1"/>
  <c r="D385" i="18"/>
  <c r="D375" i="18"/>
  <c r="F344" i="18" a="1"/>
  <c r="F344" i="18" s="1"/>
  <c r="E344" i="18"/>
  <c r="D345" i="18"/>
  <c r="W344" i="18"/>
  <c r="W364" i="18"/>
  <c r="F364" i="18" a="1"/>
  <c r="F364" i="18" s="1"/>
  <c r="E364" i="18"/>
  <c r="D365" i="18"/>
  <c r="F334" i="18" a="1"/>
  <c r="F334" i="18" s="1"/>
  <c r="E334" i="18"/>
  <c r="D335" i="18"/>
  <c r="W334" i="18"/>
  <c r="W354" i="18"/>
  <c r="F354" i="18" a="1"/>
  <c r="F354" i="18" s="1"/>
  <c r="E354" i="18"/>
  <c r="D355" i="18"/>
  <c r="W335" i="16"/>
  <c r="F335" i="16" a="1"/>
  <c r="F335" i="16" s="1"/>
  <c r="E335" i="16"/>
  <c r="D336" i="16"/>
  <c r="E355" i="16"/>
  <c r="D356" i="16"/>
  <c r="W355" i="16"/>
  <c r="F355" i="16" a="1"/>
  <c r="F355" i="16" s="1"/>
  <c r="D386" i="16"/>
  <c r="W385" i="16"/>
  <c r="F385" i="16" a="1"/>
  <c r="F385" i="16" s="1"/>
  <c r="E385" i="16"/>
  <c r="F365" i="16" a="1"/>
  <c r="F365" i="16" s="1"/>
  <c r="E365" i="16"/>
  <c r="D366" i="16"/>
  <c r="W365" i="16"/>
  <c r="F375" i="16" a="1"/>
  <c r="F375" i="16" s="1"/>
  <c r="E375" i="16"/>
  <c r="D376" i="16"/>
  <c r="W375" i="16"/>
  <c r="D346" i="16"/>
  <c r="W345" i="16"/>
  <c r="F345" i="16" a="1"/>
  <c r="F345" i="16" s="1"/>
  <c r="E345" i="16"/>
  <c r="D367" i="15"/>
  <c r="F366" i="15" a="1"/>
  <c r="F366" i="15" s="1"/>
  <c r="E366" i="15"/>
  <c r="F376" i="15" a="1"/>
  <c r="F376" i="15" s="1"/>
  <c r="E376" i="15"/>
  <c r="D377" i="15"/>
  <c r="D347" i="15"/>
  <c r="F346" i="15" a="1"/>
  <c r="F346" i="15" s="1"/>
  <c r="E346" i="15"/>
  <c r="F336" i="15" a="1"/>
  <c r="F336" i="15" s="1"/>
  <c r="E336" i="15"/>
  <c r="E386" i="15"/>
  <c r="D387" i="15"/>
  <c r="D397" i="15"/>
  <c r="F386" i="15" a="1"/>
  <c r="F386" i="15" s="1"/>
  <c r="E356" i="15"/>
  <c r="D357" i="15"/>
  <c r="F356" i="15" a="1"/>
  <c r="F356" i="15" s="1"/>
  <c r="F345" i="14" a="1"/>
  <c r="F345" i="14" s="1"/>
  <c r="D346" i="14"/>
  <c r="W345" i="14"/>
  <c r="E345" i="14"/>
  <c r="F335" i="14" a="1"/>
  <c r="F335" i="14" s="1"/>
  <c r="E335" i="14"/>
  <c r="D336" i="14"/>
  <c r="W335" i="14"/>
  <c r="D386" i="14"/>
  <c r="W385" i="14"/>
  <c r="E385" i="14"/>
  <c r="F385" i="14" a="1"/>
  <c r="F385" i="14" s="1"/>
  <c r="F355" i="14" a="1"/>
  <c r="F355" i="14" s="1"/>
  <c r="E355" i="14"/>
  <c r="D356" i="14"/>
  <c r="W355" i="14"/>
  <c r="F365" i="14" a="1"/>
  <c r="F365" i="14" s="1"/>
  <c r="E365" i="14"/>
  <c r="D366" i="14"/>
  <c r="W365" i="14"/>
  <c r="F375" i="14" a="1"/>
  <c r="F375" i="14" s="1"/>
  <c r="E375" i="14"/>
  <c r="D376" i="14"/>
  <c r="W375" i="14"/>
  <c r="F365" i="13" a="1"/>
  <c r="F365" i="13" s="1"/>
  <c r="E365" i="13"/>
  <c r="D366" i="13"/>
  <c r="F375" i="13" a="1"/>
  <c r="F375" i="13" s="1"/>
  <c r="D376" i="13"/>
  <c r="E375" i="13"/>
  <c r="D386" i="13"/>
  <c r="F385" i="13" a="1"/>
  <c r="F385" i="13" s="1"/>
  <c r="E385" i="13"/>
  <c r="D356" i="13"/>
  <c r="F355" i="13" a="1"/>
  <c r="F355" i="13" s="1"/>
  <c r="E355" i="13"/>
  <c r="F345" i="13" a="1"/>
  <c r="F345" i="13" s="1"/>
  <c r="D346" i="13"/>
  <c r="E345" i="13"/>
  <c r="F335" i="13" a="1"/>
  <c r="F335" i="13" s="1"/>
  <c r="E335" i="13"/>
  <c r="D336" i="13"/>
  <c r="Y336" i="15" l="1"/>
  <c r="Y337" i="15" s="1"/>
  <c r="Y338" i="15" s="1"/>
  <c r="Y339" i="15" s="1"/>
  <c r="Y340" i="15" s="1"/>
  <c r="Y341" i="15" s="1"/>
  <c r="Y342" i="15" s="1"/>
  <c r="Y343" i="15" s="1"/>
  <c r="Y344" i="15" s="1"/>
  <c r="Y345" i="15" s="1"/>
  <c r="Y346" i="15" s="1"/>
  <c r="Y335" i="13"/>
  <c r="Y335" i="14"/>
  <c r="Y335" i="16"/>
  <c r="Y324" i="17"/>
  <c r="Y325" i="17" s="1"/>
  <c r="Y326" i="17" s="1"/>
  <c r="Y327" i="17" s="1"/>
  <c r="Y328" i="17" s="1"/>
  <c r="Y329" i="17" s="1"/>
  <c r="Y330" i="17" s="1"/>
  <c r="Y331" i="17" s="1"/>
  <c r="Y332" i="17" s="1"/>
  <c r="Y333" i="17" s="1"/>
  <c r="Y334" i="17" s="1"/>
  <c r="D336" i="17"/>
  <c r="F335" i="17" a="1"/>
  <c r="F335" i="17" s="1"/>
  <c r="E335" i="17"/>
  <c r="F355" i="17" a="1"/>
  <c r="F355" i="17" s="1"/>
  <c r="D356" i="17"/>
  <c r="E355" i="17"/>
  <c r="D376" i="17"/>
  <c r="E375" i="17"/>
  <c r="F375" i="17" a="1"/>
  <c r="F375" i="17" s="1"/>
  <c r="F365" i="17" a="1"/>
  <c r="F365" i="17" s="1"/>
  <c r="D366" i="17"/>
  <c r="E365" i="17"/>
  <c r="D386" i="17"/>
  <c r="F385" i="17" a="1"/>
  <c r="F385" i="17" s="1"/>
  <c r="E385" i="17"/>
  <c r="E345" i="17"/>
  <c r="F345" i="17" a="1"/>
  <c r="F345" i="17" s="1"/>
  <c r="D346" i="17"/>
  <c r="Y324" i="18"/>
  <c r="Y325" i="18" s="1"/>
  <c r="Y326" i="18" s="1"/>
  <c r="Y327" i="18" s="1"/>
  <c r="Y328" i="18" s="1"/>
  <c r="Y329" i="18" s="1"/>
  <c r="Y330" i="18" s="1"/>
  <c r="Y331" i="18" s="1"/>
  <c r="Y332" i="18" s="1"/>
  <c r="Y333" i="18" s="1"/>
  <c r="W355" i="18"/>
  <c r="F355" i="18" a="1"/>
  <c r="F355" i="18" s="1"/>
  <c r="D356" i="18"/>
  <c r="E355" i="18"/>
  <c r="W365" i="18"/>
  <c r="F365" i="18" a="1"/>
  <c r="F365" i="18" s="1"/>
  <c r="E365" i="18"/>
  <c r="D366" i="18"/>
  <c r="F345" i="18" a="1"/>
  <c r="F345" i="18" s="1"/>
  <c r="E345" i="18"/>
  <c r="D346" i="18"/>
  <c r="W345" i="18"/>
  <c r="F335" i="18" a="1"/>
  <c r="F335" i="18" s="1"/>
  <c r="E335" i="18"/>
  <c r="D336" i="18"/>
  <c r="W335" i="18"/>
  <c r="E375" i="18"/>
  <c r="W375" i="18"/>
  <c r="F375" i="18" a="1"/>
  <c r="F375" i="18" s="1"/>
  <c r="D376" i="18"/>
  <c r="E385" i="18"/>
  <c r="W385" i="18"/>
  <c r="F385" i="18" a="1"/>
  <c r="F385" i="18" s="1"/>
  <c r="D386" i="18"/>
  <c r="W356" i="16"/>
  <c r="F356" i="16" a="1"/>
  <c r="F356" i="16" s="1"/>
  <c r="E356" i="16"/>
  <c r="D357" i="16"/>
  <c r="F366" i="16" a="1"/>
  <c r="F366" i="16" s="1"/>
  <c r="E366" i="16"/>
  <c r="D367" i="16"/>
  <c r="W366" i="16"/>
  <c r="W336" i="16"/>
  <c r="F336" i="16" a="1"/>
  <c r="F336" i="16" s="1"/>
  <c r="E336" i="16"/>
  <c r="D347" i="16"/>
  <c r="W346" i="16"/>
  <c r="F346" i="16" a="1"/>
  <c r="F346" i="16" s="1"/>
  <c r="E346" i="16"/>
  <c r="F376" i="16" a="1"/>
  <c r="F376" i="16" s="1"/>
  <c r="E376" i="16"/>
  <c r="D377" i="16"/>
  <c r="W376" i="16"/>
  <c r="E386" i="16"/>
  <c r="D387" i="16"/>
  <c r="W386" i="16"/>
  <c r="F386" i="16" a="1"/>
  <c r="F386" i="16" s="1"/>
  <c r="D397" i="16"/>
  <c r="D398" i="15"/>
  <c r="F397" i="15" a="1"/>
  <c r="F397" i="15" s="1"/>
  <c r="E397" i="15"/>
  <c r="F377" i="15" a="1"/>
  <c r="F377" i="15" s="1"/>
  <c r="E377" i="15"/>
  <c r="D378" i="15"/>
  <c r="E387" i="15"/>
  <c r="D388" i="15"/>
  <c r="F387" i="15" a="1"/>
  <c r="F387" i="15" s="1"/>
  <c r="F357" i="15" a="1"/>
  <c r="F357" i="15" s="1"/>
  <c r="D358" i="15"/>
  <c r="E357" i="15"/>
  <c r="F347" i="15" a="1"/>
  <c r="F347" i="15" s="1"/>
  <c r="D348" i="15"/>
  <c r="E347" i="15"/>
  <c r="D368" i="15"/>
  <c r="E367" i="15"/>
  <c r="F367" i="15" a="1"/>
  <c r="F367" i="15" s="1"/>
  <c r="E346" i="14"/>
  <c r="D347" i="14"/>
  <c r="W346" i="14"/>
  <c r="F346" i="14" a="1"/>
  <c r="F346" i="14" s="1"/>
  <c r="W356" i="14"/>
  <c r="F356" i="14" a="1"/>
  <c r="F356" i="14" s="1"/>
  <c r="E356" i="14"/>
  <c r="D357" i="14"/>
  <c r="F376" i="14" a="1"/>
  <c r="F376" i="14" s="1"/>
  <c r="E376" i="14"/>
  <c r="D377" i="14"/>
  <c r="W376" i="14"/>
  <c r="F366" i="14" a="1"/>
  <c r="F366" i="14" s="1"/>
  <c r="E366" i="14"/>
  <c r="D367" i="14"/>
  <c r="W366" i="14"/>
  <c r="E386" i="14"/>
  <c r="D387" i="14"/>
  <c r="W386" i="14"/>
  <c r="D397" i="14"/>
  <c r="F386" i="14" a="1"/>
  <c r="F386" i="14" s="1"/>
  <c r="F336" i="14" a="1"/>
  <c r="F336" i="14" s="1"/>
  <c r="E336" i="14"/>
  <c r="W336" i="14"/>
  <c r="F336" i="13" a="1"/>
  <c r="F336" i="13" s="1"/>
  <c r="E336" i="13"/>
  <c r="F346" i="13" a="1"/>
  <c r="F346" i="13" s="1"/>
  <c r="E346" i="13"/>
  <c r="D347" i="13"/>
  <c r="F376" i="13" a="1"/>
  <c r="F376" i="13" s="1"/>
  <c r="E376" i="13"/>
  <c r="D377" i="13"/>
  <c r="F366" i="13" a="1"/>
  <c r="F366" i="13" s="1"/>
  <c r="E366" i="13"/>
  <c r="D367" i="13"/>
  <c r="E356" i="13"/>
  <c r="D357" i="13"/>
  <c r="F356" i="13" a="1"/>
  <c r="F356" i="13" s="1"/>
  <c r="E386" i="13"/>
  <c r="D387" i="13"/>
  <c r="F386" i="13" a="1"/>
  <c r="F386" i="13" s="1"/>
  <c r="D397" i="13"/>
  <c r="Y336" i="13" l="1"/>
  <c r="Y337" i="13" s="1"/>
  <c r="Y338" i="13" s="1"/>
  <c r="Y339" i="13" s="1"/>
  <c r="Y340" i="13" s="1"/>
  <c r="Y341" i="13" s="1"/>
  <c r="Y342" i="13" s="1"/>
  <c r="Y343" i="13" s="1"/>
  <c r="Y344" i="13" s="1"/>
  <c r="Y345" i="13" s="1"/>
  <c r="Y346" i="13" s="1"/>
  <c r="Y336" i="14"/>
  <c r="Y337" i="14" s="1"/>
  <c r="Y338" i="14" s="1"/>
  <c r="Y339" i="14" s="1"/>
  <c r="Y340" i="14" s="1"/>
  <c r="Y341" i="14" s="1"/>
  <c r="Y342" i="14" s="1"/>
  <c r="Y343" i="14" s="1"/>
  <c r="Y344" i="14" s="1"/>
  <c r="Y345" i="14" s="1"/>
  <c r="Y346" i="14" s="1"/>
  <c r="Y347" i="15"/>
  <c r="Y336" i="16"/>
  <c r="Y337" i="16" s="1"/>
  <c r="Y338" i="16" s="1"/>
  <c r="Y339" i="16" s="1"/>
  <c r="Y340" i="16" s="1"/>
  <c r="Y341" i="16" s="1"/>
  <c r="Y342" i="16" s="1"/>
  <c r="Y343" i="16" s="1"/>
  <c r="Y344" i="16" s="1"/>
  <c r="Y345" i="16" s="1"/>
  <c r="Y346" i="16" s="1"/>
  <c r="Y335" i="17"/>
  <c r="E366" i="17"/>
  <c r="F366" i="17" a="1"/>
  <c r="F366" i="17" s="1"/>
  <c r="D367" i="17"/>
  <c r="F346" i="17" a="1"/>
  <c r="F346" i="17" s="1"/>
  <c r="D347" i="17"/>
  <c r="E346" i="17"/>
  <c r="D377" i="17"/>
  <c r="F376" i="17" a="1"/>
  <c r="F376" i="17" s="1"/>
  <c r="E376" i="17"/>
  <c r="D357" i="17"/>
  <c r="F356" i="17" a="1"/>
  <c r="F356" i="17" s="1"/>
  <c r="E356" i="17"/>
  <c r="F386" i="17" a="1"/>
  <c r="F386" i="17" s="1"/>
  <c r="E386" i="17"/>
  <c r="D397" i="17"/>
  <c r="D387" i="17"/>
  <c r="E336" i="17"/>
  <c r="F336" i="17" a="1"/>
  <c r="F336" i="17" s="1"/>
  <c r="Y334" i="18"/>
  <c r="Y335" i="18" s="1"/>
  <c r="E386" i="18"/>
  <c r="W386" i="18"/>
  <c r="D397" i="18"/>
  <c r="D387" i="18"/>
  <c r="F386" i="18" a="1"/>
  <c r="F386" i="18" s="1"/>
  <c r="F336" i="18" a="1"/>
  <c r="F336" i="18" s="1"/>
  <c r="E336" i="18"/>
  <c r="W336" i="18"/>
  <c r="D357" i="18"/>
  <c r="W356" i="18"/>
  <c r="F356" i="18" a="1"/>
  <c r="F356" i="18" s="1"/>
  <c r="E356" i="18"/>
  <c r="E376" i="18"/>
  <c r="W376" i="18"/>
  <c r="D377" i="18"/>
  <c r="F376" i="18" a="1"/>
  <c r="F376" i="18" s="1"/>
  <c r="F346" i="18" a="1"/>
  <c r="F346" i="18" s="1"/>
  <c r="E346" i="18"/>
  <c r="D347" i="18"/>
  <c r="W346" i="18"/>
  <c r="W366" i="18"/>
  <c r="D367" i="18"/>
  <c r="F366" i="18" a="1"/>
  <c r="F366" i="18" s="1"/>
  <c r="E366" i="18"/>
  <c r="W347" i="16"/>
  <c r="E347" i="16"/>
  <c r="F347" i="16" a="1"/>
  <c r="F347" i="16" s="1"/>
  <c r="D348" i="16"/>
  <c r="D398" i="16"/>
  <c r="W397" i="16"/>
  <c r="F397" i="16" a="1"/>
  <c r="F397" i="16" s="1"/>
  <c r="E397" i="16"/>
  <c r="F357" i="16" a="1"/>
  <c r="F357" i="16" s="1"/>
  <c r="D358" i="16"/>
  <c r="E357" i="16"/>
  <c r="W357" i="16"/>
  <c r="F387" i="16" a="1"/>
  <c r="F387" i="16" s="1"/>
  <c r="E387" i="16"/>
  <c r="D388" i="16"/>
  <c r="W387" i="16"/>
  <c r="F377" i="16" a="1"/>
  <c r="F377" i="16" s="1"/>
  <c r="E377" i="16"/>
  <c r="D378" i="16"/>
  <c r="W377" i="16"/>
  <c r="F367" i="16" a="1"/>
  <c r="F367" i="16" s="1"/>
  <c r="E367" i="16"/>
  <c r="D368" i="16"/>
  <c r="W367" i="16"/>
  <c r="F348" i="15" a="1"/>
  <c r="F348" i="15" s="1"/>
  <c r="E348" i="15"/>
  <c r="F358" i="15" a="1"/>
  <c r="F358" i="15" s="1"/>
  <c r="E358" i="15"/>
  <c r="D359" i="15"/>
  <c r="E398" i="15"/>
  <c r="D399" i="15"/>
  <c r="D409" i="15"/>
  <c r="F398" i="15" a="1"/>
  <c r="F398" i="15" s="1"/>
  <c r="F388" i="15" a="1"/>
  <c r="F388" i="15" s="1"/>
  <c r="E388" i="15"/>
  <c r="D389" i="15"/>
  <c r="E368" i="15"/>
  <c r="D369" i="15"/>
  <c r="F368" i="15" a="1"/>
  <c r="F368" i="15" s="1"/>
  <c r="D379" i="15"/>
  <c r="E378" i="15"/>
  <c r="F378" i="15" a="1"/>
  <c r="F378" i="15" s="1"/>
  <c r="F367" i="14" a="1"/>
  <c r="F367" i="14" s="1"/>
  <c r="E367" i="14"/>
  <c r="D368" i="14"/>
  <c r="W367" i="14"/>
  <c r="D348" i="14"/>
  <c r="F347" i="14" a="1"/>
  <c r="F347" i="14" s="1"/>
  <c r="E347" i="14"/>
  <c r="W347" i="14"/>
  <c r="F377" i="14" a="1"/>
  <c r="F377" i="14" s="1"/>
  <c r="E377" i="14"/>
  <c r="D378" i="14"/>
  <c r="W377" i="14"/>
  <c r="F387" i="14" a="1"/>
  <c r="F387" i="14" s="1"/>
  <c r="E387" i="14"/>
  <c r="D388" i="14"/>
  <c r="W387" i="14"/>
  <c r="D398" i="14"/>
  <c r="W397" i="14"/>
  <c r="F397" i="14" a="1"/>
  <c r="F397" i="14" s="1"/>
  <c r="E397" i="14"/>
  <c r="F357" i="14" a="1"/>
  <c r="F357" i="14" s="1"/>
  <c r="E357" i="14"/>
  <c r="D358" i="14"/>
  <c r="W357" i="14"/>
  <c r="F347" i="13" a="1"/>
  <c r="F347" i="13" s="1"/>
  <c r="E347" i="13"/>
  <c r="D348" i="13"/>
  <c r="E387" i="13"/>
  <c r="D388" i="13"/>
  <c r="F387" i="13" a="1"/>
  <c r="F387" i="13" s="1"/>
  <c r="F357" i="13" a="1"/>
  <c r="F357" i="13" s="1"/>
  <c r="D358" i="13"/>
  <c r="E357" i="13"/>
  <c r="D368" i="13"/>
  <c r="F367" i="13" a="1"/>
  <c r="F367" i="13" s="1"/>
  <c r="E367" i="13"/>
  <c r="D398" i="13"/>
  <c r="F397" i="13" a="1"/>
  <c r="F397" i="13" s="1"/>
  <c r="E397" i="13"/>
  <c r="F377" i="13" a="1"/>
  <c r="F377" i="13" s="1"/>
  <c r="E377" i="13"/>
  <c r="D378" i="13"/>
  <c r="Y348" i="15" l="1"/>
  <c r="Y349" i="15" s="1"/>
  <c r="Y350" i="15" s="1"/>
  <c r="Y351" i="15" s="1"/>
  <c r="Y352" i="15" s="1"/>
  <c r="Y353" i="15" s="1"/>
  <c r="Y354" i="15" s="1"/>
  <c r="Y355" i="15" s="1"/>
  <c r="Y356" i="15" s="1"/>
  <c r="Y357" i="15" s="1"/>
  <c r="Y358" i="15" s="1"/>
  <c r="Y347" i="13"/>
  <c r="D398" i="17"/>
  <c r="E397" i="17"/>
  <c r="F397" i="17" a="1"/>
  <c r="F397" i="17" s="1"/>
  <c r="E377" i="17"/>
  <c r="D378" i="17"/>
  <c r="F377" i="17" a="1"/>
  <c r="F377" i="17" s="1"/>
  <c r="Y336" i="17"/>
  <c r="Y337" i="17" s="1"/>
  <c r="Y338" i="17" s="1"/>
  <c r="Y339" i="17" s="1"/>
  <c r="Y340" i="17" s="1"/>
  <c r="Y341" i="17" s="1"/>
  <c r="Y342" i="17" s="1"/>
  <c r="Y343" i="17" s="1"/>
  <c r="Y344" i="17" s="1"/>
  <c r="Y345" i="17" s="1"/>
  <c r="Y346" i="17" s="1"/>
  <c r="D388" i="17"/>
  <c r="E387" i="17"/>
  <c r="F387" i="17" a="1"/>
  <c r="F387" i="17" s="1"/>
  <c r="E347" i="17"/>
  <c r="F347" i="17" a="1"/>
  <c r="F347" i="17" s="1"/>
  <c r="D348" i="17"/>
  <c r="F367" i="17" a="1"/>
  <c r="F367" i="17" s="1"/>
  <c r="E367" i="17"/>
  <c r="D368" i="17"/>
  <c r="D358" i="17"/>
  <c r="F357" i="17" a="1"/>
  <c r="F357" i="17" s="1"/>
  <c r="E357" i="17"/>
  <c r="Y336" i="18"/>
  <c r="Y337" i="18" s="1"/>
  <c r="Y338" i="18" s="1"/>
  <c r="Y339" i="18" s="1"/>
  <c r="Y340" i="18" s="1"/>
  <c r="Y341" i="18" s="1"/>
  <c r="Y342" i="18" s="1"/>
  <c r="Y343" i="18" s="1"/>
  <c r="Y344" i="18" s="1"/>
  <c r="Y345" i="18" s="1"/>
  <c r="Y346" i="18" s="1"/>
  <c r="Y347" i="16"/>
  <c r="Y347" i="14"/>
  <c r="E377" i="18"/>
  <c r="W377" i="18"/>
  <c r="F377" i="18" a="1"/>
  <c r="F377" i="18" s="1"/>
  <c r="D378" i="18"/>
  <c r="D388" i="18"/>
  <c r="W387" i="18"/>
  <c r="F387" i="18" a="1"/>
  <c r="F387" i="18" s="1"/>
  <c r="E387" i="18"/>
  <c r="W367" i="18"/>
  <c r="F367" i="18" a="1"/>
  <c r="F367" i="18" s="1"/>
  <c r="E367" i="18"/>
  <c r="D368" i="18"/>
  <c r="D398" i="18"/>
  <c r="W397" i="18"/>
  <c r="F397" i="18" a="1"/>
  <c r="F397" i="18" s="1"/>
  <c r="E397" i="18"/>
  <c r="F347" i="18" a="1"/>
  <c r="F347" i="18" s="1"/>
  <c r="E347" i="18"/>
  <c r="D348" i="18"/>
  <c r="W347" i="18"/>
  <c r="D358" i="18"/>
  <c r="W357" i="18"/>
  <c r="E357" i="18"/>
  <c r="F357" i="18" a="1"/>
  <c r="F357" i="18" s="1"/>
  <c r="F388" i="16" a="1"/>
  <c r="F388" i="16" s="1"/>
  <c r="E388" i="16"/>
  <c r="D389" i="16"/>
  <c r="W388" i="16"/>
  <c r="E398" i="16"/>
  <c r="D399" i="16"/>
  <c r="W398" i="16"/>
  <c r="D409" i="16"/>
  <c r="F398" i="16" a="1"/>
  <c r="F398" i="16" s="1"/>
  <c r="F348" i="16" a="1"/>
  <c r="F348" i="16" s="1"/>
  <c r="E348" i="16"/>
  <c r="W348" i="16"/>
  <c r="E358" i="16"/>
  <c r="D359" i="16"/>
  <c r="W358" i="16"/>
  <c r="F358" i="16" a="1"/>
  <c r="F358" i="16" s="1"/>
  <c r="F378" i="16" a="1"/>
  <c r="F378" i="16" s="1"/>
  <c r="E378" i="16"/>
  <c r="D379" i="16"/>
  <c r="W378" i="16"/>
  <c r="W368" i="16"/>
  <c r="F368" i="16" a="1"/>
  <c r="F368" i="16" s="1"/>
  <c r="E368" i="16"/>
  <c r="D369" i="16"/>
  <c r="F369" i="15" a="1"/>
  <c r="F369" i="15" s="1"/>
  <c r="D370" i="15"/>
  <c r="E369" i="15"/>
  <c r="F359" i="15" a="1"/>
  <c r="F359" i="15" s="1"/>
  <c r="E359" i="15"/>
  <c r="D360" i="15"/>
  <c r="D390" i="15"/>
  <c r="F389" i="15" a="1"/>
  <c r="F389" i="15" s="1"/>
  <c r="E389" i="15"/>
  <c r="D410" i="15"/>
  <c r="E409" i="15"/>
  <c r="F409" i="15" a="1"/>
  <c r="F409" i="15" s="1"/>
  <c r="D380" i="15"/>
  <c r="F379" i="15" a="1"/>
  <c r="F379" i="15" s="1"/>
  <c r="E379" i="15"/>
  <c r="E399" i="15"/>
  <c r="F399" i="15" a="1"/>
  <c r="F399" i="15" s="1"/>
  <c r="D400" i="15"/>
  <c r="F388" i="14" a="1"/>
  <c r="F388" i="14" s="1"/>
  <c r="E388" i="14"/>
  <c r="D389" i="14"/>
  <c r="W388" i="14"/>
  <c r="W358" i="14"/>
  <c r="F358" i="14" a="1"/>
  <c r="F358" i="14" s="1"/>
  <c r="E358" i="14"/>
  <c r="D359" i="14"/>
  <c r="W348" i="14"/>
  <c r="F348" i="14" a="1"/>
  <c r="F348" i="14" s="1"/>
  <c r="E348" i="14"/>
  <c r="W368" i="14"/>
  <c r="F368" i="14" a="1"/>
  <c r="F368" i="14" s="1"/>
  <c r="E368" i="14"/>
  <c r="D369" i="14"/>
  <c r="F378" i="14" a="1"/>
  <c r="F378" i="14" s="1"/>
  <c r="E378" i="14"/>
  <c r="D379" i="14"/>
  <c r="W378" i="14"/>
  <c r="E398" i="14"/>
  <c r="D399" i="14"/>
  <c r="W398" i="14"/>
  <c r="D409" i="14"/>
  <c r="F398" i="14" a="1"/>
  <c r="F398" i="14" s="1"/>
  <c r="F388" i="13" a="1"/>
  <c r="F388" i="13" s="1"/>
  <c r="E388" i="13"/>
  <c r="D389" i="13"/>
  <c r="E368" i="13"/>
  <c r="D369" i="13"/>
  <c r="F368" i="13" a="1"/>
  <c r="F368" i="13" s="1"/>
  <c r="F348" i="13" a="1"/>
  <c r="F348" i="13" s="1"/>
  <c r="E348" i="13"/>
  <c r="F378" i="13" a="1"/>
  <c r="F378" i="13" s="1"/>
  <c r="E378" i="13"/>
  <c r="D379" i="13"/>
  <c r="F358" i="13" a="1"/>
  <c r="F358" i="13" s="1"/>
  <c r="E358" i="13"/>
  <c r="D359" i="13"/>
  <c r="E398" i="13"/>
  <c r="D399" i="13"/>
  <c r="F398" i="13" a="1"/>
  <c r="F398" i="13" s="1"/>
  <c r="D409" i="13"/>
  <c r="Y348" i="13" l="1"/>
  <c r="Y349" i="13" s="1"/>
  <c r="Y350" i="13" s="1"/>
  <c r="Y351" i="13" s="1"/>
  <c r="Y352" i="13" s="1"/>
  <c r="Y353" i="13" s="1"/>
  <c r="Y354" i="13" s="1"/>
  <c r="Y355" i="13" s="1"/>
  <c r="Y356" i="13" s="1"/>
  <c r="Y357" i="13" s="1"/>
  <c r="Y358" i="13" s="1"/>
  <c r="Y359" i="15"/>
  <c r="Y348" i="16"/>
  <c r="Y349" i="16" s="1"/>
  <c r="Y350" i="16" s="1"/>
  <c r="Y351" i="16" s="1"/>
  <c r="Y352" i="16" s="1"/>
  <c r="Y353" i="16" s="1"/>
  <c r="Y354" i="16" s="1"/>
  <c r="Y355" i="16" s="1"/>
  <c r="Y356" i="16" s="1"/>
  <c r="Y357" i="16" s="1"/>
  <c r="Y358" i="16" s="1"/>
  <c r="Y347" i="17"/>
  <c r="D359" i="17"/>
  <c r="F358" i="17" a="1"/>
  <c r="F358" i="17" s="1"/>
  <c r="E358" i="17"/>
  <c r="D389" i="17"/>
  <c r="F388" i="17" a="1"/>
  <c r="F388" i="17" s="1"/>
  <c r="E388" i="17"/>
  <c r="F378" i="17" a="1"/>
  <c r="F378" i="17" s="1"/>
  <c r="D379" i="17"/>
  <c r="E378" i="17"/>
  <c r="F368" i="17" a="1"/>
  <c r="F368" i="17" s="1"/>
  <c r="E368" i="17"/>
  <c r="D369" i="17"/>
  <c r="F348" i="17" a="1"/>
  <c r="F348" i="17" s="1"/>
  <c r="E348" i="17"/>
  <c r="D399" i="17"/>
  <c r="F398" i="17" a="1"/>
  <c r="F398" i="17" s="1"/>
  <c r="D409" i="17"/>
  <c r="E398" i="17"/>
  <c r="Y347" i="18"/>
  <c r="Y348" i="14"/>
  <c r="Y349" i="14" s="1"/>
  <c r="Y350" i="14" s="1"/>
  <c r="Y351" i="14" s="1"/>
  <c r="Y352" i="14" s="1"/>
  <c r="Y353" i="14" s="1"/>
  <c r="Y354" i="14" s="1"/>
  <c r="Y355" i="14" s="1"/>
  <c r="Y356" i="14" s="1"/>
  <c r="Y357" i="14" s="1"/>
  <c r="F358" i="18" a="1"/>
  <c r="F358" i="18" s="1"/>
  <c r="E358" i="18"/>
  <c r="D359" i="18"/>
  <c r="W358" i="18"/>
  <c r="W368" i="18"/>
  <c r="F368" i="18" a="1"/>
  <c r="F368" i="18" s="1"/>
  <c r="E368" i="18"/>
  <c r="D369" i="18"/>
  <c r="E388" i="18"/>
  <c r="D389" i="18"/>
  <c r="F388" i="18" a="1"/>
  <c r="F388" i="18" s="1"/>
  <c r="W388" i="18"/>
  <c r="E398" i="18"/>
  <c r="D399" i="18"/>
  <c r="W398" i="18"/>
  <c r="D409" i="18"/>
  <c r="F398" i="18" a="1"/>
  <c r="F398" i="18" s="1"/>
  <c r="F348" i="18" a="1"/>
  <c r="F348" i="18" s="1"/>
  <c r="E348" i="18"/>
  <c r="W348" i="18"/>
  <c r="E378" i="18"/>
  <c r="W378" i="18"/>
  <c r="F378" i="18" a="1"/>
  <c r="F378" i="18" s="1"/>
  <c r="D379" i="18"/>
  <c r="F399" i="16" a="1"/>
  <c r="F399" i="16" s="1"/>
  <c r="E399" i="16"/>
  <c r="D400" i="16"/>
  <c r="W399" i="16"/>
  <c r="W389" i="16"/>
  <c r="F389" i="16" a="1"/>
  <c r="F389" i="16" s="1"/>
  <c r="E389" i="16"/>
  <c r="D390" i="16"/>
  <c r="W369" i="16"/>
  <c r="F369" i="16" a="1"/>
  <c r="F369" i="16" s="1"/>
  <c r="E369" i="16"/>
  <c r="D370" i="16"/>
  <c r="W359" i="16"/>
  <c r="F359" i="16" a="1"/>
  <c r="F359" i="16" s="1"/>
  <c r="E359" i="16"/>
  <c r="D360" i="16"/>
  <c r="F379" i="16" a="1"/>
  <c r="F379" i="16" s="1"/>
  <c r="E379" i="16"/>
  <c r="D380" i="16"/>
  <c r="W379" i="16"/>
  <c r="D410" i="16"/>
  <c r="W409" i="16"/>
  <c r="F409" i="16" a="1"/>
  <c r="F409" i="16" s="1"/>
  <c r="E409" i="16"/>
  <c r="F360" i="15" a="1"/>
  <c r="F360" i="15" s="1"/>
  <c r="E360" i="15"/>
  <c r="E380" i="15"/>
  <c r="D381" i="15"/>
  <c r="F380" i="15" a="1"/>
  <c r="F380" i="15" s="1"/>
  <c r="F370" i="15" a="1"/>
  <c r="F370" i="15" s="1"/>
  <c r="E370" i="15"/>
  <c r="D371" i="15"/>
  <c r="E390" i="15"/>
  <c r="D391" i="15"/>
  <c r="F390" i="15" a="1"/>
  <c r="F390" i="15" s="1"/>
  <c r="F400" i="15" a="1"/>
  <c r="F400" i="15" s="1"/>
  <c r="E400" i="15"/>
  <c r="D401" i="15"/>
  <c r="E410" i="15"/>
  <c r="D411" i="15"/>
  <c r="F410" i="15" a="1"/>
  <c r="F410" i="15" s="1"/>
  <c r="D421" i="15"/>
  <c r="D410" i="14"/>
  <c r="W409" i="14"/>
  <c r="F409" i="14" a="1"/>
  <c r="F409" i="14" s="1"/>
  <c r="E409" i="14"/>
  <c r="W389" i="14"/>
  <c r="F389" i="14" a="1"/>
  <c r="F389" i="14" s="1"/>
  <c r="E389" i="14"/>
  <c r="D390" i="14"/>
  <c r="W369" i="14"/>
  <c r="F369" i="14" a="1"/>
  <c r="F369" i="14" s="1"/>
  <c r="E369" i="14"/>
  <c r="D370" i="14"/>
  <c r="F399" i="14" a="1"/>
  <c r="F399" i="14" s="1"/>
  <c r="E399" i="14"/>
  <c r="D400" i="14"/>
  <c r="W399" i="14"/>
  <c r="F379" i="14" a="1"/>
  <c r="F379" i="14" s="1"/>
  <c r="E379" i="14"/>
  <c r="D380" i="14"/>
  <c r="W379" i="14"/>
  <c r="W359" i="14"/>
  <c r="F359" i="14" a="1"/>
  <c r="F359" i="14" s="1"/>
  <c r="D360" i="14"/>
  <c r="E359" i="14"/>
  <c r="F359" i="13" a="1"/>
  <c r="F359" i="13" s="1"/>
  <c r="E359" i="13"/>
  <c r="D360" i="13"/>
  <c r="F369" i="13" a="1"/>
  <c r="F369" i="13" s="1"/>
  <c r="D370" i="13"/>
  <c r="E369" i="13"/>
  <c r="D390" i="13"/>
  <c r="F389" i="13" a="1"/>
  <c r="F389" i="13" s="1"/>
  <c r="E389" i="13"/>
  <c r="E399" i="13"/>
  <c r="D400" i="13"/>
  <c r="F399" i="13" a="1"/>
  <c r="F399" i="13" s="1"/>
  <c r="D410" i="13"/>
  <c r="F409" i="13" a="1"/>
  <c r="F409" i="13" s="1"/>
  <c r="E409" i="13"/>
  <c r="D380" i="13"/>
  <c r="F379" i="13" a="1"/>
  <c r="F379" i="13" s="1"/>
  <c r="E379" i="13"/>
  <c r="Y360" i="15" l="1"/>
  <c r="Y361" i="15" s="1"/>
  <c r="Y362" i="15" s="1"/>
  <c r="Y363" i="15" s="1"/>
  <c r="Y364" i="15" s="1"/>
  <c r="Y365" i="15" s="1"/>
  <c r="Y366" i="15" s="1"/>
  <c r="Y367" i="15" s="1"/>
  <c r="Y368" i="15" s="1"/>
  <c r="Y369" i="15" s="1"/>
  <c r="Y370" i="15" s="1"/>
  <c r="Y359" i="13"/>
  <c r="Y358" i="14"/>
  <c r="Y359" i="16"/>
  <c r="Y348" i="17"/>
  <c r="Y349" i="17" s="1"/>
  <c r="Y350" i="17" s="1"/>
  <c r="Y351" i="17" s="1"/>
  <c r="Y352" i="17" s="1"/>
  <c r="Y353" i="17" s="1"/>
  <c r="Y354" i="17" s="1"/>
  <c r="Y355" i="17" s="1"/>
  <c r="Y356" i="17" s="1"/>
  <c r="Y357" i="17" s="1"/>
  <c r="Y358" i="17" s="1"/>
  <c r="D410" i="17"/>
  <c r="E409" i="17"/>
  <c r="F409" i="17" a="1"/>
  <c r="F409" i="17" s="1"/>
  <c r="E379" i="17"/>
  <c r="D380" i="17"/>
  <c r="F379" i="17" a="1"/>
  <c r="F379" i="17" s="1"/>
  <c r="F399" i="17" a="1"/>
  <c r="F399" i="17" s="1"/>
  <c r="E399" i="17"/>
  <c r="D400" i="17"/>
  <c r="D390" i="17"/>
  <c r="E389" i="17"/>
  <c r="F389" i="17" a="1"/>
  <c r="F389" i="17" s="1"/>
  <c r="D370" i="17"/>
  <c r="F369" i="17" a="1"/>
  <c r="F369" i="17" s="1"/>
  <c r="E369" i="17"/>
  <c r="E359" i="17"/>
  <c r="D360" i="17"/>
  <c r="F359" i="17" a="1"/>
  <c r="F359" i="17" s="1"/>
  <c r="Y348" i="18"/>
  <c r="Y349" i="18" s="1"/>
  <c r="Y350" i="18" s="1"/>
  <c r="Y351" i="18" s="1"/>
  <c r="Y352" i="18" s="1"/>
  <c r="Y353" i="18" s="1"/>
  <c r="Y354" i="18" s="1"/>
  <c r="Y355" i="18" s="1"/>
  <c r="Y356" i="18" s="1"/>
  <c r="Y357" i="18" s="1"/>
  <c r="F399" i="18" a="1"/>
  <c r="F399" i="18" s="1"/>
  <c r="D400" i="18"/>
  <c r="W399" i="18"/>
  <c r="E399" i="18"/>
  <c r="F359" i="18" a="1"/>
  <c r="F359" i="18" s="1"/>
  <c r="E359" i="18"/>
  <c r="D360" i="18"/>
  <c r="W359" i="18"/>
  <c r="E379" i="18"/>
  <c r="W379" i="18"/>
  <c r="D380" i="18"/>
  <c r="F379" i="18" a="1"/>
  <c r="F379" i="18" s="1"/>
  <c r="F389" i="18" a="1"/>
  <c r="F389" i="18" s="1"/>
  <c r="E389" i="18"/>
  <c r="D390" i="18"/>
  <c r="W389" i="18"/>
  <c r="D410" i="18"/>
  <c r="W409" i="18"/>
  <c r="F409" i="18" a="1"/>
  <c r="F409" i="18" s="1"/>
  <c r="E409" i="18"/>
  <c r="W369" i="18"/>
  <c r="F369" i="18" a="1"/>
  <c r="F369" i="18" s="1"/>
  <c r="E369" i="18"/>
  <c r="D370" i="18"/>
  <c r="E410" i="16"/>
  <c r="D411" i="16"/>
  <c r="W410" i="16"/>
  <c r="D421" i="16"/>
  <c r="F410" i="16" a="1"/>
  <c r="F410" i="16" s="1"/>
  <c r="W380" i="16"/>
  <c r="F380" i="16" a="1"/>
  <c r="F380" i="16" s="1"/>
  <c r="E380" i="16"/>
  <c r="D381" i="16"/>
  <c r="F360" i="16" a="1"/>
  <c r="F360" i="16" s="1"/>
  <c r="W360" i="16"/>
  <c r="E360" i="16"/>
  <c r="W370" i="16"/>
  <c r="F370" i="16" a="1"/>
  <c r="F370" i="16" s="1"/>
  <c r="E370" i="16"/>
  <c r="D371" i="16"/>
  <c r="F400" i="16" a="1"/>
  <c r="F400" i="16" s="1"/>
  <c r="E400" i="16"/>
  <c r="D401" i="16"/>
  <c r="W400" i="16"/>
  <c r="W390" i="16"/>
  <c r="F390" i="16" a="1"/>
  <c r="F390" i="16" s="1"/>
  <c r="E390" i="16"/>
  <c r="D391" i="16"/>
  <c r="F381" i="15" a="1"/>
  <c r="F381" i="15" s="1"/>
  <c r="D382" i="15"/>
  <c r="E381" i="15"/>
  <c r="E391" i="15"/>
  <c r="F391" i="15" a="1"/>
  <c r="F391" i="15" s="1"/>
  <c r="D392" i="15"/>
  <c r="F371" i="15" a="1"/>
  <c r="F371" i="15" s="1"/>
  <c r="E371" i="15"/>
  <c r="D372" i="15"/>
  <c r="D402" i="15"/>
  <c r="E401" i="15"/>
  <c r="F401" i="15" a="1"/>
  <c r="F401" i="15" s="1"/>
  <c r="D422" i="15"/>
  <c r="F421" i="15" a="1"/>
  <c r="F421" i="15" s="1"/>
  <c r="E421" i="15"/>
  <c r="F411" i="15" a="1"/>
  <c r="F411" i="15" s="1"/>
  <c r="E411" i="15"/>
  <c r="D412" i="15"/>
  <c r="F400" i="14" a="1"/>
  <c r="F400" i="14" s="1"/>
  <c r="E400" i="14"/>
  <c r="D401" i="14"/>
  <c r="W400" i="14"/>
  <c r="W360" i="14"/>
  <c r="F360" i="14" a="1"/>
  <c r="F360" i="14" s="1"/>
  <c r="E360" i="14"/>
  <c r="W370" i="14"/>
  <c r="F370" i="14" a="1"/>
  <c r="F370" i="14" s="1"/>
  <c r="E370" i="14"/>
  <c r="D371" i="14"/>
  <c r="E410" i="14"/>
  <c r="D411" i="14"/>
  <c r="W410" i="14"/>
  <c r="D421" i="14"/>
  <c r="F410" i="14" a="1"/>
  <c r="F410" i="14" s="1"/>
  <c r="W380" i="14"/>
  <c r="F380" i="14" a="1"/>
  <c r="F380" i="14" s="1"/>
  <c r="E380" i="14"/>
  <c r="D381" i="14"/>
  <c r="W390" i="14"/>
  <c r="F390" i="14" a="1"/>
  <c r="F390" i="14" s="1"/>
  <c r="E390" i="14"/>
  <c r="D391" i="14"/>
  <c r="F370" i="13" a="1"/>
  <c r="F370" i="13" s="1"/>
  <c r="E370" i="13"/>
  <c r="D371" i="13"/>
  <c r="E410" i="13"/>
  <c r="D411" i="13"/>
  <c r="F410" i="13" a="1"/>
  <c r="F410" i="13" s="1"/>
  <c r="D421" i="13"/>
  <c r="F360" i="13" a="1"/>
  <c r="F360" i="13" s="1"/>
  <c r="E360" i="13"/>
  <c r="F400" i="13" a="1"/>
  <c r="F400" i="13" s="1"/>
  <c r="E400" i="13"/>
  <c r="D401" i="13"/>
  <c r="E380" i="13"/>
  <c r="D381" i="13"/>
  <c r="F380" i="13" a="1"/>
  <c r="F380" i="13" s="1"/>
  <c r="E390" i="13"/>
  <c r="D391" i="13"/>
  <c r="F390" i="13" a="1"/>
  <c r="F390" i="13" s="1"/>
  <c r="Y359" i="14" l="1"/>
  <c r="Y360" i="14" s="1"/>
  <c r="Y361" i="14" s="1"/>
  <c r="Y362" i="14" s="1"/>
  <c r="Y363" i="14" s="1"/>
  <c r="Y364" i="14" s="1"/>
  <c r="Y365" i="14" s="1"/>
  <c r="Y366" i="14" s="1"/>
  <c r="Y367" i="14" s="1"/>
  <c r="Y368" i="14" s="1"/>
  <c r="Y369" i="14" s="1"/>
  <c r="Y370" i="14" s="1"/>
  <c r="Y360" i="13"/>
  <c r="Y361" i="13" s="1"/>
  <c r="Y362" i="13" s="1"/>
  <c r="Y363" i="13" s="1"/>
  <c r="Y364" i="13" s="1"/>
  <c r="Y365" i="13" s="1"/>
  <c r="Y366" i="13" s="1"/>
  <c r="Y367" i="13" s="1"/>
  <c r="Y368" i="13" s="1"/>
  <c r="Y369" i="13" s="1"/>
  <c r="Y370" i="13" s="1"/>
  <c r="Y371" i="15"/>
  <c r="Y360" i="16"/>
  <c r="Y361" i="16" s="1"/>
  <c r="Y362" i="16" s="1"/>
  <c r="Y363" i="16" s="1"/>
  <c r="Y364" i="16" s="1"/>
  <c r="Y365" i="16" s="1"/>
  <c r="Y366" i="16" s="1"/>
  <c r="Y367" i="16" s="1"/>
  <c r="Y368" i="16" s="1"/>
  <c r="Y369" i="16" s="1"/>
  <c r="Y370" i="16" s="1"/>
  <c r="Y359" i="17"/>
  <c r="D391" i="17"/>
  <c r="F390" i="17" a="1"/>
  <c r="F390" i="17" s="1"/>
  <c r="E390" i="17"/>
  <c r="F400" i="17" a="1"/>
  <c r="F400" i="17" s="1"/>
  <c r="E400" i="17"/>
  <c r="D401" i="17"/>
  <c r="F380" i="17" a="1"/>
  <c r="F380" i="17" s="1"/>
  <c r="E380" i="17"/>
  <c r="D381" i="17"/>
  <c r="F360" i="17" a="1"/>
  <c r="F360" i="17" s="1"/>
  <c r="E360" i="17"/>
  <c r="D371" i="17"/>
  <c r="E370" i="17"/>
  <c r="F370" i="17" a="1"/>
  <c r="F370" i="17" s="1"/>
  <c r="F410" i="17" a="1"/>
  <c r="F410" i="17" s="1"/>
  <c r="D421" i="17"/>
  <c r="E410" i="17"/>
  <c r="D411" i="17"/>
  <c r="Y358" i="18"/>
  <c r="W390" i="18"/>
  <c r="F390" i="18" a="1"/>
  <c r="F390" i="18" s="1"/>
  <c r="D391" i="18"/>
  <c r="E390" i="18"/>
  <c r="F400" i="18" a="1"/>
  <c r="F400" i="18" s="1"/>
  <c r="E400" i="18"/>
  <c r="D401" i="18"/>
  <c r="W400" i="18"/>
  <c r="E380" i="18"/>
  <c r="W380" i="18"/>
  <c r="F380" i="18" a="1"/>
  <c r="F380" i="18" s="1"/>
  <c r="D381" i="18"/>
  <c r="E410" i="18"/>
  <c r="D411" i="18"/>
  <c r="W410" i="18"/>
  <c r="D421" i="18"/>
  <c r="F410" i="18" a="1"/>
  <c r="F410" i="18" s="1"/>
  <c r="E370" i="18"/>
  <c r="W370" i="18"/>
  <c r="D371" i="18"/>
  <c r="F370" i="18" a="1"/>
  <c r="F370" i="18" s="1"/>
  <c r="W360" i="18"/>
  <c r="F360" i="18" a="1"/>
  <c r="F360" i="18" s="1"/>
  <c r="E360" i="18"/>
  <c r="F411" i="16" a="1"/>
  <c r="F411" i="16" s="1"/>
  <c r="E411" i="16"/>
  <c r="D412" i="16"/>
  <c r="W411" i="16"/>
  <c r="W401" i="16"/>
  <c r="F401" i="16" a="1"/>
  <c r="F401" i="16" s="1"/>
  <c r="E401" i="16"/>
  <c r="D402" i="16"/>
  <c r="D392" i="16"/>
  <c r="W391" i="16"/>
  <c r="F391" i="16" a="1"/>
  <c r="F391" i="16" s="1"/>
  <c r="E391" i="16"/>
  <c r="W381" i="16"/>
  <c r="F381" i="16" a="1"/>
  <c r="F381" i="16" s="1"/>
  <c r="E381" i="16"/>
  <c r="D382" i="16"/>
  <c r="D422" i="16"/>
  <c r="W421" i="16"/>
  <c r="F421" i="16" a="1"/>
  <c r="F421" i="16" s="1"/>
  <c r="E421" i="16"/>
  <c r="W371" i="16"/>
  <c r="F371" i="16" a="1"/>
  <c r="F371" i="16" s="1"/>
  <c r="E371" i="16"/>
  <c r="D372" i="16"/>
  <c r="E422" i="15"/>
  <c r="D423" i="15"/>
  <c r="D433" i="15"/>
  <c r="F422" i="15" a="1"/>
  <c r="F422" i="15" s="1"/>
  <c r="F382" i="15" a="1"/>
  <c r="F382" i="15" s="1"/>
  <c r="E382" i="15"/>
  <c r="D383" i="15"/>
  <c r="F412" i="15" a="1"/>
  <c r="F412" i="15" s="1"/>
  <c r="E412" i="15"/>
  <c r="D413" i="15"/>
  <c r="F372" i="15" a="1"/>
  <c r="F372" i="15" s="1"/>
  <c r="E372" i="15"/>
  <c r="F392" i="15" a="1"/>
  <c r="F392" i="15" s="1"/>
  <c r="E392" i="15"/>
  <c r="D393" i="15"/>
  <c r="E402" i="15"/>
  <c r="D403" i="15"/>
  <c r="F402" i="15" a="1"/>
  <c r="F402" i="15" s="1"/>
  <c r="W381" i="14"/>
  <c r="F381" i="14" a="1"/>
  <c r="F381" i="14" s="1"/>
  <c r="E381" i="14"/>
  <c r="D382" i="14"/>
  <c r="D422" i="14"/>
  <c r="W421" i="14"/>
  <c r="F421" i="14" a="1"/>
  <c r="F421" i="14" s="1"/>
  <c r="E421" i="14"/>
  <c r="F411" i="14" a="1"/>
  <c r="F411" i="14" s="1"/>
  <c r="E411" i="14"/>
  <c r="D412" i="14"/>
  <c r="W411" i="14"/>
  <c r="W401" i="14"/>
  <c r="F401" i="14" a="1"/>
  <c r="F401" i="14" s="1"/>
  <c r="E401" i="14"/>
  <c r="D402" i="14"/>
  <c r="D392" i="14"/>
  <c r="W391" i="14"/>
  <c r="F391" i="14" a="1"/>
  <c r="F391" i="14" s="1"/>
  <c r="E391" i="14"/>
  <c r="W371" i="14"/>
  <c r="F371" i="14" a="1"/>
  <c r="F371" i="14" s="1"/>
  <c r="D372" i="14"/>
  <c r="E371" i="14"/>
  <c r="F381" i="13" a="1"/>
  <c r="F381" i="13" s="1"/>
  <c r="D382" i="13"/>
  <c r="E381" i="13"/>
  <c r="F411" i="13" a="1"/>
  <c r="F411" i="13" s="1"/>
  <c r="E411" i="13"/>
  <c r="D412" i="13"/>
  <c r="D402" i="13"/>
  <c r="F401" i="13" a="1"/>
  <c r="F401" i="13" s="1"/>
  <c r="E401" i="13"/>
  <c r="D422" i="13"/>
  <c r="F421" i="13" a="1"/>
  <c r="F421" i="13" s="1"/>
  <c r="E421" i="13"/>
  <c r="F371" i="13" a="1"/>
  <c r="F371" i="13" s="1"/>
  <c r="E371" i="13"/>
  <c r="D372" i="13"/>
  <c r="E391" i="13"/>
  <c r="D392" i="13"/>
  <c r="F391" i="13" a="1"/>
  <c r="F391" i="13" s="1"/>
  <c r="Y359" i="18" l="1"/>
  <c r="Y360" i="18" s="1"/>
  <c r="Y361" i="18" s="1"/>
  <c r="Y362" i="18" s="1"/>
  <c r="Y363" i="18" s="1"/>
  <c r="Y364" i="18" s="1"/>
  <c r="Y365" i="18" s="1"/>
  <c r="Y366" i="18" s="1"/>
  <c r="Y367" i="18" s="1"/>
  <c r="Y368" i="18" s="1"/>
  <c r="Y369" i="18" s="1"/>
  <c r="Y370" i="18" s="1"/>
  <c r="Y371" i="13"/>
  <c r="Y371" i="14"/>
  <c r="Y372" i="15"/>
  <c r="Y373" i="15" s="1"/>
  <c r="Y374" i="15" s="1"/>
  <c r="Y375" i="15" s="1"/>
  <c r="Y376" i="15" s="1"/>
  <c r="Y377" i="15" s="1"/>
  <c r="Y378" i="15" s="1"/>
  <c r="Y379" i="15" s="1"/>
  <c r="Y380" i="15" s="1"/>
  <c r="Y381" i="15" s="1"/>
  <c r="Y382" i="15" s="1"/>
  <c r="Y371" i="16"/>
  <c r="Y360" i="17"/>
  <c r="Y361" i="17" s="1"/>
  <c r="Y362" i="17" s="1"/>
  <c r="Y363" i="17" s="1"/>
  <c r="Y364" i="17" s="1"/>
  <c r="Y365" i="17" s="1"/>
  <c r="Y366" i="17" s="1"/>
  <c r="Y367" i="17" s="1"/>
  <c r="Y368" i="17" s="1"/>
  <c r="Y369" i="17" s="1"/>
  <c r="F381" i="17" a="1"/>
  <c r="F381" i="17" s="1"/>
  <c r="D382" i="17"/>
  <c r="E381" i="17"/>
  <c r="F411" i="17" a="1"/>
  <c r="F411" i="17" s="1"/>
  <c r="E411" i="17"/>
  <c r="D412" i="17"/>
  <c r="D402" i="17"/>
  <c r="F401" i="17" a="1"/>
  <c r="F401" i="17" s="1"/>
  <c r="E401" i="17"/>
  <c r="F421" i="17" a="1"/>
  <c r="F421" i="17" s="1"/>
  <c r="D422" i="17"/>
  <c r="E421" i="17"/>
  <c r="E371" i="17"/>
  <c r="D372" i="17"/>
  <c r="F371" i="17" a="1"/>
  <c r="F371" i="17" s="1"/>
  <c r="E391" i="17"/>
  <c r="D392" i="17"/>
  <c r="F391" i="17" a="1"/>
  <c r="F391" i="17" s="1"/>
  <c r="F411" i="18" a="1"/>
  <c r="F411" i="18" s="1"/>
  <c r="E411" i="18"/>
  <c r="D412" i="18"/>
  <c r="W411" i="18"/>
  <c r="E381" i="18"/>
  <c r="W381" i="18"/>
  <c r="D382" i="18"/>
  <c r="F381" i="18" a="1"/>
  <c r="F381" i="18" s="1"/>
  <c r="W391" i="18"/>
  <c r="F391" i="18" a="1"/>
  <c r="F391" i="18" s="1"/>
  <c r="E391" i="18"/>
  <c r="D392" i="18"/>
  <c r="E371" i="18"/>
  <c r="W371" i="18"/>
  <c r="F371" i="18" a="1"/>
  <c r="F371" i="18" s="1"/>
  <c r="D372" i="18"/>
  <c r="D422" i="18"/>
  <c r="W421" i="18"/>
  <c r="F421" i="18" a="1"/>
  <c r="F421" i="18" s="1"/>
  <c r="E421" i="18"/>
  <c r="W401" i="18"/>
  <c r="F401" i="18" a="1"/>
  <c r="F401" i="18" s="1"/>
  <c r="E401" i="18"/>
  <c r="D402" i="18"/>
  <c r="F412" i="16" a="1"/>
  <c r="F412" i="16" s="1"/>
  <c r="E412" i="16"/>
  <c r="D413" i="16"/>
  <c r="W412" i="16"/>
  <c r="W382" i="16"/>
  <c r="F382" i="16" a="1"/>
  <c r="F382" i="16" s="1"/>
  <c r="E382" i="16"/>
  <c r="D383" i="16"/>
  <c r="W402" i="16"/>
  <c r="F402" i="16" a="1"/>
  <c r="F402" i="16" s="1"/>
  <c r="E402" i="16"/>
  <c r="D403" i="16"/>
  <c r="W372" i="16"/>
  <c r="F372" i="16" a="1"/>
  <c r="F372" i="16" s="1"/>
  <c r="E372" i="16"/>
  <c r="E392" i="16"/>
  <c r="D393" i="16"/>
  <c r="W392" i="16"/>
  <c r="F392" i="16" a="1"/>
  <c r="F392" i="16" s="1"/>
  <c r="E422" i="16"/>
  <c r="D423" i="16"/>
  <c r="W422" i="16"/>
  <c r="F422" i="16" a="1"/>
  <c r="F422" i="16" s="1"/>
  <c r="D433" i="16"/>
  <c r="D414" i="15"/>
  <c r="F413" i="15" a="1"/>
  <c r="F413" i="15" s="1"/>
  <c r="E413" i="15"/>
  <c r="D434" i="15"/>
  <c r="E433" i="15"/>
  <c r="F433" i="15" a="1"/>
  <c r="F433" i="15" s="1"/>
  <c r="F423" i="15" a="1"/>
  <c r="F423" i="15" s="1"/>
  <c r="E423" i="15"/>
  <c r="D424" i="15"/>
  <c r="E403" i="15"/>
  <c r="D404" i="15"/>
  <c r="F403" i="15" a="1"/>
  <c r="F403" i="15" s="1"/>
  <c r="D394" i="15"/>
  <c r="E393" i="15"/>
  <c r="F393" i="15" a="1"/>
  <c r="F393" i="15" s="1"/>
  <c r="F383" i="15" a="1"/>
  <c r="F383" i="15" s="1"/>
  <c r="E383" i="15"/>
  <c r="D384" i="15"/>
  <c r="E422" i="14"/>
  <c r="D423" i="14"/>
  <c r="W422" i="14"/>
  <c r="D433" i="14"/>
  <c r="F422" i="14" a="1"/>
  <c r="F422" i="14" s="1"/>
  <c r="W372" i="14"/>
  <c r="F372" i="14" a="1"/>
  <c r="F372" i="14" s="1"/>
  <c r="E372" i="14"/>
  <c r="W382" i="14"/>
  <c r="F382" i="14" a="1"/>
  <c r="F382" i="14" s="1"/>
  <c r="E382" i="14"/>
  <c r="D383" i="14"/>
  <c r="F412" i="14" a="1"/>
  <c r="F412" i="14" s="1"/>
  <c r="E412" i="14"/>
  <c r="D413" i="14"/>
  <c r="W412" i="14"/>
  <c r="E392" i="14"/>
  <c r="D393" i="14"/>
  <c r="W392" i="14"/>
  <c r="F392" i="14" a="1"/>
  <c r="F392" i="14" s="1"/>
  <c r="W402" i="14"/>
  <c r="F402" i="14" a="1"/>
  <c r="F402" i="14" s="1"/>
  <c r="E402" i="14"/>
  <c r="D403" i="14"/>
  <c r="F372" i="13" a="1"/>
  <c r="F372" i="13" s="1"/>
  <c r="E372" i="13"/>
  <c r="F412" i="13" a="1"/>
  <c r="F412" i="13" s="1"/>
  <c r="E412" i="13"/>
  <c r="D413" i="13"/>
  <c r="F382" i="13" a="1"/>
  <c r="F382" i="13" s="1"/>
  <c r="E382" i="13"/>
  <c r="D383" i="13"/>
  <c r="E422" i="13"/>
  <c r="D423" i="13"/>
  <c r="F422" i="13" a="1"/>
  <c r="F422" i="13" s="1"/>
  <c r="D433" i="13"/>
  <c r="F392" i="13" a="1"/>
  <c r="F392" i="13" s="1"/>
  <c r="E392" i="13"/>
  <c r="D393" i="13"/>
  <c r="E402" i="13"/>
  <c r="D403" i="13"/>
  <c r="F402" i="13" a="1"/>
  <c r="F402" i="13" s="1"/>
  <c r="Y370" i="17" l="1"/>
  <c r="Y372" i="13"/>
  <c r="Y373" i="13" s="1"/>
  <c r="Y374" i="13" s="1"/>
  <c r="Y375" i="13" s="1"/>
  <c r="Y376" i="13" s="1"/>
  <c r="Y377" i="13" s="1"/>
  <c r="Y378" i="13" s="1"/>
  <c r="Y379" i="13" s="1"/>
  <c r="Y380" i="13" s="1"/>
  <c r="Y381" i="13" s="1"/>
  <c r="Y382" i="13" s="1"/>
  <c r="Y372" i="14"/>
  <c r="Y373" i="14" s="1"/>
  <c r="Y374" i="14" s="1"/>
  <c r="Y375" i="14" s="1"/>
  <c r="Y376" i="14" s="1"/>
  <c r="Y377" i="14" s="1"/>
  <c r="Y378" i="14" s="1"/>
  <c r="Y379" i="14" s="1"/>
  <c r="Y380" i="14" s="1"/>
  <c r="Y381" i="14" s="1"/>
  <c r="Y372" i="16"/>
  <c r="Y373" i="16" s="1"/>
  <c r="Y374" i="16" s="1"/>
  <c r="Y375" i="16" s="1"/>
  <c r="Y376" i="16" s="1"/>
  <c r="Y377" i="16" s="1"/>
  <c r="Y378" i="16" s="1"/>
  <c r="Y379" i="16" s="1"/>
  <c r="Y380" i="16" s="1"/>
  <c r="Y381" i="16" s="1"/>
  <c r="Y371" i="17"/>
  <c r="E402" i="17"/>
  <c r="D403" i="17"/>
  <c r="F402" i="17" a="1"/>
  <c r="F402" i="17" s="1"/>
  <c r="F392" i="17" a="1"/>
  <c r="F392" i="17" s="1"/>
  <c r="E392" i="17"/>
  <c r="D393" i="17"/>
  <c r="F372" i="17" a="1"/>
  <c r="F372" i="17" s="1"/>
  <c r="E372" i="17"/>
  <c r="E412" i="17"/>
  <c r="D413" i="17"/>
  <c r="F412" i="17" a="1"/>
  <c r="F412" i="17" s="1"/>
  <c r="E422" i="17"/>
  <c r="D423" i="17"/>
  <c r="D433" i="17"/>
  <c r="F422" i="17" a="1"/>
  <c r="F422" i="17" s="1"/>
  <c r="D383" i="17"/>
  <c r="E382" i="17"/>
  <c r="F382" i="17" a="1"/>
  <c r="F382" i="17" s="1"/>
  <c r="Y371" i="18"/>
  <c r="Y383" i="15"/>
  <c r="E372" i="18"/>
  <c r="W372" i="18"/>
  <c r="F372" i="18" a="1"/>
  <c r="F372" i="18" s="1"/>
  <c r="W402" i="18"/>
  <c r="F402" i="18" a="1"/>
  <c r="F402" i="18" s="1"/>
  <c r="D403" i="18"/>
  <c r="E402" i="18"/>
  <c r="E392" i="18"/>
  <c r="D393" i="18"/>
  <c r="W392" i="18"/>
  <c r="F392" i="18" a="1"/>
  <c r="F392" i="18" s="1"/>
  <c r="F412" i="18" a="1"/>
  <c r="F412" i="18" s="1"/>
  <c r="E412" i="18"/>
  <c r="D413" i="18"/>
  <c r="W412" i="18"/>
  <c r="E422" i="18"/>
  <c r="D423" i="18"/>
  <c r="W422" i="18"/>
  <c r="D433" i="18"/>
  <c r="F422" i="18" a="1"/>
  <c r="F422" i="18" s="1"/>
  <c r="E382" i="18"/>
  <c r="W382" i="18"/>
  <c r="F382" i="18" a="1"/>
  <c r="F382" i="18" s="1"/>
  <c r="D383" i="18"/>
  <c r="D404" i="16"/>
  <c r="W403" i="16"/>
  <c r="F403" i="16" a="1"/>
  <c r="F403" i="16" s="1"/>
  <c r="E403" i="16"/>
  <c r="W413" i="16"/>
  <c r="F413" i="16" a="1"/>
  <c r="F413" i="16" s="1"/>
  <c r="E413" i="16"/>
  <c r="D414" i="16"/>
  <c r="D434" i="16"/>
  <c r="W433" i="16"/>
  <c r="F433" i="16" a="1"/>
  <c r="F433" i="16" s="1"/>
  <c r="E433" i="16"/>
  <c r="F423" i="16" a="1"/>
  <c r="F423" i="16" s="1"/>
  <c r="E423" i="16"/>
  <c r="D424" i="16"/>
  <c r="W423" i="16"/>
  <c r="W383" i="16"/>
  <c r="F383" i="16" a="1"/>
  <c r="F383" i="16" s="1"/>
  <c r="E383" i="16"/>
  <c r="D384" i="16"/>
  <c r="F393" i="16" a="1"/>
  <c r="F393" i="16" s="1"/>
  <c r="E393" i="16"/>
  <c r="D394" i="16"/>
  <c r="W393" i="16"/>
  <c r="E434" i="15"/>
  <c r="D435" i="15"/>
  <c r="F434" i="15" a="1"/>
  <c r="F434" i="15" s="1"/>
  <c r="F404" i="15" a="1"/>
  <c r="F404" i="15" s="1"/>
  <c r="E404" i="15"/>
  <c r="D405" i="15"/>
  <c r="E414" i="15"/>
  <c r="D415" i="15"/>
  <c r="F414" i="15" a="1"/>
  <c r="F414" i="15" s="1"/>
  <c r="F384" i="15" a="1"/>
  <c r="F384" i="15" s="1"/>
  <c r="E384" i="15"/>
  <c r="F424" i="15" a="1"/>
  <c r="F424" i="15" s="1"/>
  <c r="E424" i="15"/>
  <c r="D425" i="15"/>
  <c r="E394" i="15"/>
  <c r="D395" i="15"/>
  <c r="F394" i="15" a="1"/>
  <c r="F394" i="15" s="1"/>
  <c r="D434" i="14"/>
  <c r="W433" i="14"/>
  <c r="F433" i="14" a="1"/>
  <c r="F433" i="14" s="1"/>
  <c r="E433" i="14"/>
  <c r="D404" i="14"/>
  <c r="W403" i="14"/>
  <c r="E403" i="14"/>
  <c r="F403" i="14" a="1"/>
  <c r="F403" i="14" s="1"/>
  <c r="W383" i="14"/>
  <c r="F383" i="14" a="1"/>
  <c r="F383" i="14" s="1"/>
  <c r="D384" i="14"/>
  <c r="E383" i="14"/>
  <c r="F423" i="14" a="1"/>
  <c r="F423" i="14" s="1"/>
  <c r="E423" i="14"/>
  <c r="D424" i="14"/>
  <c r="W423" i="14"/>
  <c r="W413" i="14"/>
  <c r="F413" i="14" a="1"/>
  <c r="F413" i="14" s="1"/>
  <c r="E413" i="14"/>
  <c r="D414" i="14"/>
  <c r="F393" i="14" a="1"/>
  <c r="F393" i="14" s="1"/>
  <c r="E393" i="14"/>
  <c r="D394" i="14"/>
  <c r="W393" i="14"/>
  <c r="D414" i="13"/>
  <c r="F413" i="13" a="1"/>
  <c r="F413" i="13" s="1"/>
  <c r="E413" i="13"/>
  <c r="D434" i="13"/>
  <c r="F433" i="13" a="1"/>
  <c r="F433" i="13" s="1"/>
  <c r="E433" i="13"/>
  <c r="D394" i="13"/>
  <c r="F393" i="13" a="1"/>
  <c r="F393" i="13" s="1"/>
  <c r="E393" i="13"/>
  <c r="F383" i="13" a="1"/>
  <c r="F383" i="13" s="1"/>
  <c r="E383" i="13"/>
  <c r="D384" i="13"/>
  <c r="F423" i="13" a="1"/>
  <c r="F423" i="13" s="1"/>
  <c r="E423" i="13"/>
  <c r="D424" i="13"/>
  <c r="F403" i="13" a="1"/>
  <c r="F403" i="13" s="1"/>
  <c r="E403" i="13"/>
  <c r="D404" i="13"/>
  <c r="Y382" i="14" l="1"/>
  <c r="Y383" i="14" s="1"/>
  <c r="Y383" i="13"/>
  <c r="Y384" i="15"/>
  <c r="Y385" i="15" s="1"/>
  <c r="Y386" i="15" s="1"/>
  <c r="Y387" i="15" s="1"/>
  <c r="Y388" i="15" s="1"/>
  <c r="Y389" i="15" s="1"/>
  <c r="Y390" i="15" s="1"/>
  <c r="Y391" i="15" s="1"/>
  <c r="Y392" i="15" s="1"/>
  <c r="Y393" i="15" s="1"/>
  <c r="Y394" i="15" s="1"/>
  <c r="Y382" i="16"/>
  <c r="Y383" i="16" s="1"/>
  <c r="D414" i="17"/>
  <c r="E413" i="17"/>
  <c r="F413" i="17" a="1"/>
  <c r="F413" i="17" s="1"/>
  <c r="Y372" i="17"/>
  <c r="Y373" i="17" s="1"/>
  <c r="Y374" i="17" s="1"/>
  <c r="Y375" i="17" s="1"/>
  <c r="Y376" i="17" s="1"/>
  <c r="Y377" i="17" s="1"/>
  <c r="Y378" i="17" s="1"/>
  <c r="Y379" i="17" s="1"/>
  <c r="Y380" i="17" s="1"/>
  <c r="Y381" i="17" s="1"/>
  <c r="E393" i="17"/>
  <c r="F393" i="17" a="1"/>
  <c r="F393" i="17" s="1"/>
  <c r="D394" i="17"/>
  <c r="E383" i="17"/>
  <c r="D384" i="17"/>
  <c r="F383" i="17" a="1"/>
  <c r="F383" i="17" s="1"/>
  <c r="D434" i="17"/>
  <c r="F433" i="17" a="1"/>
  <c r="F433" i="17" s="1"/>
  <c r="E433" i="17"/>
  <c r="E403" i="17"/>
  <c r="D404" i="17"/>
  <c r="F403" i="17" a="1"/>
  <c r="F403" i="17" s="1"/>
  <c r="D424" i="17"/>
  <c r="F423" i="17" a="1"/>
  <c r="F423" i="17" s="1"/>
  <c r="E423" i="17"/>
  <c r="Y372" i="18"/>
  <c r="Y373" i="18" s="1"/>
  <c r="Y374" i="18" s="1"/>
  <c r="Y375" i="18" s="1"/>
  <c r="Y376" i="18" s="1"/>
  <c r="Y377" i="18" s="1"/>
  <c r="Y378" i="18" s="1"/>
  <c r="Y379" i="18" s="1"/>
  <c r="Y380" i="18" s="1"/>
  <c r="Y381" i="18" s="1"/>
  <c r="D404" i="18"/>
  <c r="W403" i="18"/>
  <c r="F403" i="18" a="1"/>
  <c r="F403" i="18" s="1"/>
  <c r="E403" i="18"/>
  <c r="W413" i="18"/>
  <c r="F413" i="18" a="1"/>
  <c r="F413" i="18" s="1"/>
  <c r="E413" i="18"/>
  <c r="D414" i="18"/>
  <c r="D434" i="18"/>
  <c r="W433" i="18"/>
  <c r="F433" i="18" a="1"/>
  <c r="F433" i="18" s="1"/>
  <c r="E433" i="18"/>
  <c r="E383" i="18"/>
  <c r="W383" i="18"/>
  <c r="F383" i="18" a="1"/>
  <c r="F383" i="18" s="1"/>
  <c r="D384" i="18"/>
  <c r="F423" i="18" a="1"/>
  <c r="F423" i="18" s="1"/>
  <c r="E423" i="18"/>
  <c r="D424" i="18"/>
  <c r="W423" i="18"/>
  <c r="D394" i="18"/>
  <c r="W393" i="18"/>
  <c r="F393" i="18" a="1"/>
  <c r="F393" i="18" s="1"/>
  <c r="E393" i="18"/>
  <c r="E404" i="16"/>
  <c r="D405" i="16"/>
  <c r="W404" i="16"/>
  <c r="F404" i="16" a="1"/>
  <c r="F404" i="16" s="1"/>
  <c r="F394" i="16" a="1"/>
  <c r="F394" i="16" s="1"/>
  <c r="E394" i="16"/>
  <c r="D395" i="16"/>
  <c r="W394" i="16"/>
  <c r="E434" i="16"/>
  <c r="D435" i="16"/>
  <c r="W434" i="16"/>
  <c r="F434" i="16" a="1"/>
  <c r="F434" i="16" s="1"/>
  <c r="W384" i="16"/>
  <c r="F384" i="16" a="1"/>
  <c r="F384" i="16" s="1"/>
  <c r="E384" i="16"/>
  <c r="W414" i="16"/>
  <c r="F414" i="16" a="1"/>
  <c r="F414" i="16" s="1"/>
  <c r="E414" i="16"/>
  <c r="D415" i="16"/>
  <c r="F424" i="16" a="1"/>
  <c r="F424" i="16" s="1"/>
  <c r="E424" i="16"/>
  <c r="D425" i="16"/>
  <c r="W424" i="16"/>
  <c r="F435" i="15" a="1"/>
  <c r="F435" i="15" s="1"/>
  <c r="E435" i="15"/>
  <c r="D436" i="15"/>
  <c r="D426" i="15"/>
  <c r="F425" i="15" a="1"/>
  <c r="F425" i="15" s="1"/>
  <c r="E425" i="15"/>
  <c r="F415" i="15" a="1"/>
  <c r="F415" i="15" s="1"/>
  <c r="E415" i="15"/>
  <c r="D416" i="15"/>
  <c r="E395" i="15"/>
  <c r="D396" i="15"/>
  <c r="F395" i="15" a="1"/>
  <c r="F395" i="15" s="1"/>
  <c r="D406" i="15"/>
  <c r="F405" i="15" a="1"/>
  <c r="F405" i="15" s="1"/>
  <c r="E405" i="15"/>
  <c r="E404" i="14"/>
  <c r="D405" i="14"/>
  <c r="W404" i="14"/>
  <c r="F404" i="14" a="1"/>
  <c r="F404" i="14" s="1"/>
  <c r="W384" i="14"/>
  <c r="F384" i="14" a="1"/>
  <c r="F384" i="14" s="1"/>
  <c r="E384" i="14"/>
  <c r="F424" i="14" a="1"/>
  <c r="F424" i="14" s="1"/>
  <c r="E424" i="14"/>
  <c r="D425" i="14"/>
  <c r="W424" i="14"/>
  <c r="F394" i="14" a="1"/>
  <c r="F394" i="14" s="1"/>
  <c r="E394" i="14"/>
  <c r="D395" i="14"/>
  <c r="W394" i="14"/>
  <c r="E434" i="14"/>
  <c r="D435" i="14"/>
  <c r="W434" i="14"/>
  <c r="F434" i="14" a="1"/>
  <c r="F434" i="14" s="1"/>
  <c r="W414" i="14"/>
  <c r="F414" i="14" a="1"/>
  <c r="F414" i="14" s="1"/>
  <c r="E414" i="14"/>
  <c r="D415" i="14"/>
  <c r="E434" i="13"/>
  <c r="D435" i="13"/>
  <c r="F434" i="13" a="1"/>
  <c r="F434" i="13" s="1"/>
  <c r="F424" i="13" a="1"/>
  <c r="F424" i="13" s="1"/>
  <c r="E424" i="13"/>
  <c r="D425" i="13"/>
  <c r="F384" i="13" a="1"/>
  <c r="F384" i="13" s="1"/>
  <c r="E384" i="13"/>
  <c r="E414" i="13"/>
  <c r="D415" i="13"/>
  <c r="F414" i="13" a="1"/>
  <c r="F414" i="13" s="1"/>
  <c r="F404" i="13" a="1"/>
  <c r="F404" i="13" s="1"/>
  <c r="E404" i="13"/>
  <c r="D405" i="13"/>
  <c r="E394" i="13"/>
  <c r="D395" i="13"/>
  <c r="F394" i="13" a="1"/>
  <c r="F394" i="13" s="1"/>
  <c r="Y384" i="14" l="1"/>
  <c r="Y385" i="14" s="1"/>
  <c r="Y386" i="14" s="1"/>
  <c r="Y387" i="14" s="1"/>
  <c r="Y388" i="14" s="1"/>
  <c r="Y389" i="14" s="1"/>
  <c r="Y390" i="14" s="1"/>
  <c r="Y391" i="14" s="1"/>
  <c r="Y392" i="14" s="1"/>
  <c r="Y393" i="14" s="1"/>
  <c r="Y394" i="14" s="1"/>
  <c r="Y384" i="13"/>
  <c r="Y385" i="13" s="1"/>
  <c r="Y386" i="13" s="1"/>
  <c r="Y387" i="13" s="1"/>
  <c r="Y388" i="13" s="1"/>
  <c r="Y389" i="13" s="1"/>
  <c r="Y390" i="13" s="1"/>
  <c r="Y391" i="13" s="1"/>
  <c r="Y392" i="13" s="1"/>
  <c r="Y393" i="13" s="1"/>
  <c r="Y394" i="13" s="1"/>
  <c r="Y395" i="15"/>
  <c r="Y384" i="16"/>
  <c r="Y385" i="16" s="1"/>
  <c r="Y386" i="16" s="1"/>
  <c r="Y387" i="16" s="1"/>
  <c r="Y388" i="16" s="1"/>
  <c r="Y389" i="16" s="1"/>
  <c r="Y390" i="16" s="1"/>
  <c r="Y391" i="16" s="1"/>
  <c r="Y392" i="16" s="1"/>
  <c r="Y393" i="16" s="1"/>
  <c r="Y394" i="16" s="1"/>
  <c r="F384" i="17" a="1"/>
  <c r="F384" i="17" s="1"/>
  <c r="E384" i="17"/>
  <c r="E394" i="17"/>
  <c r="D395" i="17"/>
  <c r="F394" i="17" a="1"/>
  <c r="F394" i="17" s="1"/>
  <c r="F424" i="17" a="1"/>
  <c r="F424" i="17" s="1"/>
  <c r="E424" i="17"/>
  <c r="D425" i="17"/>
  <c r="F404" i="17" a="1"/>
  <c r="F404" i="17" s="1"/>
  <c r="E404" i="17"/>
  <c r="D405" i="17"/>
  <c r="Y382" i="17"/>
  <c r="Y383" i="17" s="1"/>
  <c r="E434" i="17"/>
  <c r="D435" i="17"/>
  <c r="F434" i="17" a="1"/>
  <c r="F434" i="17" s="1"/>
  <c r="F414" i="17" a="1"/>
  <c r="F414" i="17" s="1"/>
  <c r="E414" i="17"/>
  <c r="D415" i="17"/>
  <c r="Y382" i="18"/>
  <c r="F394" i="18" a="1"/>
  <c r="F394" i="18" s="1"/>
  <c r="E394" i="18"/>
  <c r="D395" i="18"/>
  <c r="W394" i="18"/>
  <c r="E404" i="18"/>
  <c r="D405" i="18"/>
  <c r="W404" i="18"/>
  <c r="F404" i="18" a="1"/>
  <c r="F404" i="18" s="1"/>
  <c r="F424" i="18" a="1"/>
  <c r="F424" i="18" s="1"/>
  <c r="E424" i="18"/>
  <c r="D425" i="18"/>
  <c r="W424" i="18"/>
  <c r="E434" i="18"/>
  <c r="D435" i="18"/>
  <c r="W434" i="18"/>
  <c r="F434" i="18" a="1"/>
  <c r="F434" i="18" s="1"/>
  <c r="E384" i="18"/>
  <c r="W384" i="18"/>
  <c r="F384" i="18" a="1"/>
  <c r="F384" i="18" s="1"/>
  <c r="W414" i="18"/>
  <c r="F414" i="18" a="1"/>
  <c r="F414" i="18" s="1"/>
  <c r="D415" i="18"/>
  <c r="E414" i="18"/>
  <c r="W395" i="16"/>
  <c r="F395" i="16" a="1"/>
  <c r="F395" i="16" s="1"/>
  <c r="E395" i="16"/>
  <c r="D396" i="16"/>
  <c r="W425" i="16"/>
  <c r="F425" i="16" a="1"/>
  <c r="F425" i="16" s="1"/>
  <c r="E425" i="16"/>
  <c r="D426" i="16"/>
  <c r="F405" i="16" a="1"/>
  <c r="F405" i="16" s="1"/>
  <c r="E405" i="16"/>
  <c r="D406" i="16"/>
  <c r="W405" i="16"/>
  <c r="D416" i="16"/>
  <c r="W415" i="16"/>
  <c r="F415" i="16" a="1"/>
  <c r="F415" i="16" s="1"/>
  <c r="E415" i="16"/>
  <c r="F435" i="16" a="1"/>
  <c r="F435" i="16" s="1"/>
  <c r="E435" i="16"/>
  <c r="D436" i="16"/>
  <c r="W435" i="16"/>
  <c r="F436" i="15" a="1"/>
  <c r="F436" i="15" s="1"/>
  <c r="E436" i="15"/>
  <c r="D437" i="15"/>
  <c r="F416" i="15" a="1"/>
  <c r="F416" i="15" s="1"/>
  <c r="E416" i="15"/>
  <c r="D417" i="15"/>
  <c r="E426" i="15"/>
  <c r="D427" i="15"/>
  <c r="F426" i="15" a="1"/>
  <c r="F426" i="15" s="1"/>
  <c r="E406" i="15"/>
  <c r="D407" i="15"/>
  <c r="F406" i="15" a="1"/>
  <c r="F406" i="15" s="1"/>
  <c r="F396" i="15" a="1"/>
  <c r="F396" i="15" s="1"/>
  <c r="E396" i="15"/>
  <c r="D416" i="14"/>
  <c r="W415" i="14"/>
  <c r="F415" i="14" a="1"/>
  <c r="F415" i="14" s="1"/>
  <c r="E415" i="14"/>
  <c r="W395" i="14"/>
  <c r="F395" i="14" a="1"/>
  <c r="F395" i="14" s="1"/>
  <c r="E395" i="14"/>
  <c r="D396" i="14"/>
  <c r="F405" i="14" a="1"/>
  <c r="F405" i="14" s="1"/>
  <c r="E405" i="14"/>
  <c r="D406" i="14"/>
  <c r="W405" i="14"/>
  <c r="W425" i="14"/>
  <c r="F425" i="14" a="1"/>
  <c r="F425" i="14" s="1"/>
  <c r="E425" i="14"/>
  <c r="D426" i="14"/>
  <c r="F435" i="14" a="1"/>
  <c r="F435" i="14" s="1"/>
  <c r="E435" i="14"/>
  <c r="D436" i="14"/>
  <c r="W435" i="14"/>
  <c r="F435" i="13" a="1"/>
  <c r="F435" i="13" s="1"/>
  <c r="E435" i="13"/>
  <c r="D436" i="13"/>
  <c r="E395" i="13"/>
  <c r="D396" i="13"/>
  <c r="F395" i="13" a="1"/>
  <c r="F395" i="13" s="1"/>
  <c r="F415" i="13" a="1"/>
  <c r="F415" i="13" s="1"/>
  <c r="E415" i="13"/>
  <c r="D416" i="13"/>
  <c r="D406" i="13"/>
  <c r="F405" i="13" a="1"/>
  <c r="F405" i="13" s="1"/>
  <c r="E405" i="13"/>
  <c r="D426" i="13"/>
  <c r="F425" i="13" a="1"/>
  <c r="F425" i="13" s="1"/>
  <c r="E425" i="13"/>
  <c r="Y395" i="14" l="1"/>
  <c r="Y396" i="15"/>
  <c r="Y397" i="15" s="1"/>
  <c r="Y398" i="15" s="1"/>
  <c r="Y399" i="15" s="1"/>
  <c r="Y400" i="15" s="1"/>
  <c r="Y401" i="15" s="1"/>
  <c r="Y402" i="15" s="1"/>
  <c r="Y403" i="15" s="1"/>
  <c r="Y404" i="15" s="1"/>
  <c r="Y405" i="15" s="1"/>
  <c r="Y406" i="15" s="1"/>
  <c r="Y384" i="17"/>
  <c r="Y385" i="17" s="1"/>
  <c r="Y386" i="17" s="1"/>
  <c r="Y387" i="17" s="1"/>
  <c r="Y388" i="17" s="1"/>
  <c r="Y389" i="17" s="1"/>
  <c r="Y390" i="17" s="1"/>
  <c r="Y391" i="17" s="1"/>
  <c r="Y392" i="17" s="1"/>
  <c r="Y393" i="17" s="1"/>
  <c r="Y394" i="17" s="1"/>
  <c r="F415" i="17" a="1"/>
  <c r="F415" i="17" s="1"/>
  <c r="E415" i="17"/>
  <c r="D416" i="17"/>
  <c r="D426" i="17"/>
  <c r="F425" i="17" a="1"/>
  <c r="F425" i="17" s="1"/>
  <c r="E425" i="17"/>
  <c r="F435" i="17" a="1"/>
  <c r="F435" i="17" s="1"/>
  <c r="E435" i="17"/>
  <c r="D436" i="17"/>
  <c r="E395" i="17"/>
  <c r="D396" i="17"/>
  <c r="F395" i="17" a="1"/>
  <c r="F395" i="17" s="1"/>
  <c r="D406" i="17"/>
  <c r="E405" i="17"/>
  <c r="F405" i="17" a="1"/>
  <c r="F405" i="17" s="1"/>
  <c r="Y383" i="18"/>
  <c r="Y384" i="18" s="1"/>
  <c r="Y385" i="18" s="1"/>
  <c r="Y386" i="18" s="1"/>
  <c r="Y387" i="18" s="1"/>
  <c r="Y388" i="18" s="1"/>
  <c r="Y389" i="18" s="1"/>
  <c r="Y390" i="18" s="1"/>
  <c r="Y391" i="18" s="1"/>
  <c r="Y392" i="18" s="1"/>
  <c r="Y393" i="18" s="1"/>
  <c r="Y394" i="18" s="1"/>
  <c r="Y395" i="16"/>
  <c r="Y395" i="13"/>
  <c r="D416" i="18"/>
  <c r="W415" i="18"/>
  <c r="F415" i="18" a="1"/>
  <c r="F415" i="18" s="1"/>
  <c r="E415" i="18"/>
  <c r="F435" i="18" a="1"/>
  <c r="F435" i="18" s="1"/>
  <c r="E435" i="18"/>
  <c r="D436" i="18"/>
  <c r="W435" i="18"/>
  <c r="F405" i="18" a="1"/>
  <c r="F405" i="18" s="1"/>
  <c r="D406" i="18"/>
  <c r="W405" i="18"/>
  <c r="E405" i="18"/>
  <c r="W395" i="18"/>
  <c r="F395" i="18" a="1"/>
  <c r="F395" i="18" s="1"/>
  <c r="E395" i="18"/>
  <c r="D396" i="18"/>
  <c r="W425" i="18"/>
  <c r="F425" i="18" a="1"/>
  <c r="F425" i="18" s="1"/>
  <c r="E425" i="18"/>
  <c r="D426" i="18"/>
  <c r="W396" i="16"/>
  <c r="F396" i="16" a="1"/>
  <c r="F396" i="16" s="1"/>
  <c r="E396" i="16"/>
  <c r="E416" i="16"/>
  <c r="D417" i="16"/>
  <c r="W416" i="16"/>
  <c r="F416" i="16" a="1"/>
  <c r="F416" i="16" s="1"/>
  <c r="F406" i="16" a="1"/>
  <c r="F406" i="16" s="1"/>
  <c r="E406" i="16"/>
  <c r="D407" i="16"/>
  <c r="W406" i="16"/>
  <c r="F436" i="16" a="1"/>
  <c r="F436" i="16" s="1"/>
  <c r="E436" i="16"/>
  <c r="D437" i="16"/>
  <c r="W436" i="16"/>
  <c r="W426" i="16"/>
  <c r="F426" i="16" a="1"/>
  <c r="F426" i="16" s="1"/>
  <c r="E426" i="16"/>
  <c r="D427" i="16"/>
  <c r="D438" i="15"/>
  <c r="F437" i="15" a="1"/>
  <c r="F437" i="15" s="1"/>
  <c r="E437" i="15"/>
  <c r="D418" i="15"/>
  <c r="E417" i="15"/>
  <c r="F417" i="15" a="1"/>
  <c r="F417" i="15" s="1"/>
  <c r="E407" i="15"/>
  <c r="F407" i="15" a="1"/>
  <c r="F407" i="15" s="1"/>
  <c r="D408" i="15"/>
  <c r="F427" i="15" a="1"/>
  <c r="F427" i="15" s="1"/>
  <c r="E427" i="15"/>
  <c r="D428" i="15"/>
  <c r="F406" i="14" a="1"/>
  <c r="F406" i="14" s="1"/>
  <c r="E406" i="14"/>
  <c r="D407" i="14"/>
  <c r="W406" i="14"/>
  <c r="E416" i="14"/>
  <c r="D417" i="14"/>
  <c r="W416" i="14"/>
  <c r="F416" i="14" a="1"/>
  <c r="F416" i="14" s="1"/>
  <c r="F436" i="14" a="1"/>
  <c r="F436" i="14" s="1"/>
  <c r="E436" i="14"/>
  <c r="D437" i="14"/>
  <c r="W436" i="14"/>
  <c r="W396" i="14"/>
  <c r="F396" i="14" a="1"/>
  <c r="F396" i="14" s="1"/>
  <c r="E396" i="14"/>
  <c r="W426" i="14"/>
  <c r="F426" i="14" a="1"/>
  <c r="F426" i="14" s="1"/>
  <c r="E426" i="14"/>
  <c r="D427" i="14"/>
  <c r="F396" i="13" a="1"/>
  <c r="F396" i="13" s="1"/>
  <c r="E396" i="13"/>
  <c r="F436" i="13" a="1"/>
  <c r="F436" i="13" s="1"/>
  <c r="E436" i="13"/>
  <c r="D437" i="13"/>
  <c r="E426" i="13"/>
  <c r="D427" i="13"/>
  <c r="F426" i="13" a="1"/>
  <c r="F426" i="13" s="1"/>
  <c r="E406" i="13"/>
  <c r="D407" i="13"/>
  <c r="F406" i="13" a="1"/>
  <c r="F406" i="13" s="1"/>
  <c r="F416" i="13" a="1"/>
  <c r="F416" i="13" s="1"/>
  <c r="E416" i="13"/>
  <c r="D417" i="13"/>
  <c r="Y396" i="13" l="1"/>
  <c r="Y397" i="13" s="1"/>
  <c r="Y398" i="13" s="1"/>
  <c r="Y399" i="13" s="1"/>
  <c r="Y400" i="13" s="1"/>
  <c r="Y401" i="13" s="1"/>
  <c r="Y402" i="13" s="1"/>
  <c r="Y403" i="13" s="1"/>
  <c r="Y404" i="13" s="1"/>
  <c r="Y405" i="13" s="1"/>
  <c r="Y406" i="13" s="1"/>
  <c r="Y396" i="14"/>
  <c r="Y397" i="14" s="1"/>
  <c r="Y398" i="14" s="1"/>
  <c r="Y399" i="14" s="1"/>
  <c r="Y400" i="14" s="1"/>
  <c r="Y401" i="14" s="1"/>
  <c r="Y402" i="14" s="1"/>
  <c r="Y403" i="14" s="1"/>
  <c r="Y404" i="14" s="1"/>
  <c r="Y405" i="14" s="1"/>
  <c r="Y406" i="14" s="1"/>
  <c r="Y407" i="15"/>
  <c r="F436" i="17" a="1"/>
  <c r="F436" i="17" s="1"/>
  <c r="E436" i="17"/>
  <c r="D437" i="17"/>
  <c r="D407" i="17"/>
  <c r="F406" i="17" a="1"/>
  <c r="F406" i="17" s="1"/>
  <c r="E406" i="17"/>
  <c r="D427" i="17"/>
  <c r="E426" i="17"/>
  <c r="F426" i="17" a="1"/>
  <c r="F426" i="17" s="1"/>
  <c r="F396" i="17" a="1"/>
  <c r="F396" i="17" s="1"/>
  <c r="E396" i="17"/>
  <c r="Y395" i="17"/>
  <c r="F416" i="17" a="1"/>
  <c r="F416" i="17" s="1"/>
  <c r="E416" i="17"/>
  <c r="D417" i="17"/>
  <c r="Y395" i="18"/>
  <c r="Y396" i="16"/>
  <c r="Y397" i="16" s="1"/>
  <c r="Y398" i="16" s="1"/>
  <c r="Y399" i="16" s="1"/>
  <c r="Y400" i="16" s="1"/>
  <c r="Y401" i="16" s="1"/>
  <c r="Y402" i="16" s="1"/>
  <c r="Y403" i="16" s="1"/>
  <c r="Y404" i="16" s="1"/>
  <c r="Y405" i="16" s="1"/>
  <c r="Y406" i="16" s="1"/>
  <c r="W426" i="18"/>
  <c r="F426" i="18" a="1"/>
  <c r="F426" i="18" s="1"/>
  <c r="D427" i="18"/>
  <c r="E426" i="18"/>
  <c r="E416" i="18"/>
  <c r="D417" i="18"/>
  <c r="W416" i="18"/>
  <c r="F416" i="18" a="1"/>
  <c r="F416" i="18" s="1"/>
  <c r="F406" i="18" a="1"/>
  <c r="F406" i="18" s="1"/>
  <c r="E406" i="18"/>
  <c r="D407" i="18"/>
  <c r="W406" i="18"/>
  <c r="W396" i="18"/>
  <c r="F396" i="18" a="1"/>
  <c r="F396" i="18" s="1"/>
  <c r="E396" i="18"/>
  <c r="F436" i="18" a="1"/>
  <c r="F436" i="18" s="1"/>
  <c r="E436" i="18"/>
  <c r="D437" i="18"/>
  <c r="W436" i="18"/>
  <c r="W437" i="16"/>
  <c r="F437" i="16" a="1"/>
  <c r="F437" i="16" s="1"/>
  <c r="E437" i="16"/>
  <c r="D438" i="16"/>
  <c r="D428" i="16"/>
  <c r="W427" i="16"/>
  <c r="F427" i="16" a="1"/>
  <c r="F427" i="16" s="1"/>
  <c r="E427" i="16"/>
  <c r="W407" i="16"/>
  <c r="F407" i="16" a="1"/>
  <c r="F407" i="16" s="1"/>
  <c r="E407" i="16"/>
  <c r="D408" i="16"/>
  <c r="F417" i="16" a="1"/>
  <c r="F417" i="16" s="1"/>
  <c r="E417" i="16"/>
  <c r="D418" i="16"/>
  <c r="W417" i="16"/>
  <c r="E418" i="15"/>
  <c r="D419" i="15"/>
  <c r="F418" i="15" a="1"/>
  <c r="F418" i="15" s="1"/>
  <c r="F428" i="15" a="1"/>
  <c r="F428" i="15" s="1"/>
  <c r="E428" i="15"/>
  <c r="D429" i="15"/>
  <c r="E438" i="15"/>
  <c r="D439" i="15"/>
  <c r="F438" i="15" a="1"/>
  <c r="F438" i="15" s="1"/>
  <c r="F408" i="15" a="1"/>
  <c r="F408" i="15" s="1"/>
  <c r="E408" i="15"/>
  <c r="F417" i="14" a="1"/>
  <c r="F417" i="14" s="1"/>
  <c r="E417" i="14"/>
  <c r="D418" i="14"/>
  <c r="W417" i="14"/>
  <c r="W407" i="14"/>
  <c r="F407" i="14" a="1"/>
  <c r="F407" i="14" s="1"/>
  <c r="E407" i="14"/>
  <c r="D408" i="14"/>
  <c r="W437" i="14"/>
  <c r="F437" i="14" a="1"/>
  <c r="F437" i="14" s="1"/>
  <c r="E437" i="14"/>
  <c r="D438" i="14"/>
  <c r="D428" i="14"/>
  <c r="W427" i="14"/>
  <c r="E427" i="14"/>
  <c r="F427" i="14" a="1"/>
  <c r="F427" i="14" s="1"/>
  <c r="D438" i="13"/>
  <c r="F437" i="13" a="1"/>
  <c r="F437" i="13" s="1"/>
  <c r="E437" i="13"/>
  <c r="D418" i="13"/>
  <c r="F417" i="13" a="1"/>
  <c r="F417" i="13" s="1"/>
  <c r="E417" i="13"/>
  <c r="F407" i="13" a="1"/>
  <c r="F407" i="13" s="1"/>
  <c r="E407" i="13"/>
  <c r="D408" i="13"/>
  <c r="F427" i="13" a="1"/>
  <c r="F427" i="13" s="1"/>
  <c r="E427" i="13"/>
  <c r="D428" i="13"/>
  <c r="Y408" i="15" l="1"/>
  <c r="Y409" i="15" s="1"/>
  <c r="Y410" i="15" s="1"/>
  <c r="Y411" i="15" s="1"/>
  <c r="Y412" i="15" s="1"/>
  <c r="Y413" i="15" s="1"/>
  <c r="Y414" i="15" s="1"/>
  <c r="Y415" i="15" s="1"/>
  <c r="Y416" i="15" s="1"/>
  <c r="Y417" i="15" s="1"/>
  <c r="Y418" i="15" s="1"/>
  <c r="Y407" i="13"/>
  <c r="Y407" i="14"/>
  <c r="Y396" i="17"/>
  <c r="Y397" i="17" s="1"/>
  <c r="Y398" i="17" s="1"/>
  <c r="Y399" i="17" s="1"/>
  <c r="Y400" i="17" s="1"/>
  <c r="Y401" i="17" s="1"/>
  <c r="Y402" i="17" s="1"/>
  <c r="Y403" i="17" s="1"/>
  <c r="Y404" i="17" s="1"/>
  <c r="Y405" i="17" s="1"/>
  <c r="F427" i="17" a="1"/>
  <c r="F427" i="17" s="1"/>
  <c r="E427" i="17"/>
  <c r="D428" i="17"/>
  <c r="E407" i="17"/>
  <c r="F407" i="17" a="1"/>
  <c r="F407" i="17" s="1"/>
  <c r="D408" i="17"/>
  <c r="D418" i="17"/>
  <c r="E417" i="17"/>
  <c r="F417" i="17" a="1"/>
  <c r="F417" i="17" s="1"/>
  <c r="D438" i="17"/>
  <c r="E437" i="17"/>
  <c r="F437" i="17" a="1"/>
  <c r="F437" i="17" s="1"/>
  <c r="Y396" i="18"/>
  <c r="Y397" i="18" s="1"/>
  <c r="Y398" i="18" s="1"/>
  <c r="Y399" i="18" s="1"/>
  <c r="Y400" i="18" s="1"/>
  <c r="Y401" i="18" s="1"/>
  <c r="Y402" i="18" s="1"/>
  <c r="Y403" i="18" s="1"/>
  <c r="Y404" i="18" s="1"/>
  <c r="Y405" i="18" s="1"/>
  <c r="Y406" i="18" s="1"/>
  <c r="Y407" i="16"/>
  <c r="D428" i="18"/>
  <c r="W427" i="18"/>
  <c r="F427" i="18" a="1"/>
  <c r="F427" i="18" s="1"/>
  <c r="E427" i="18"/>
  <c r="W407" i="18"/>
  <c r="F407" i="18" a="1"/>
  <c r="F407" i="18" s="1"/>
  <c r="E407" i="18"/>
  <c r="D408" i="18"/>
  <c r="F417" i="18" a="1"/>
  <c r="F417" i="18" s="1"/>
  <c r="E417" i="18"/>
  <c r="D418" i="18"/>
  <c r="W417" i="18"/>
  <c r="W437" i="18"/>
  <c r="F437" i="18" a="1"/>
  <c r="F437" i="18" s="1"/>
  <c r="E437" i="18"/>
  <c r="D438" i="18"/>
  <c r="E428" i="16"/>
  <c r="D429" i="16"/>
  <c r="W428" i="16"/>
  <c r="F428" i="16" a="1"/>
  <c r="F428" i="16" s="1"/>
  <c r="F418" i="16" a="1"/>
  <c r="F418" i="16" s="1"/>
  <c r="E418" i="16"/>
  <c r="D419" i="16"/>
  <c r="W418" i="16"/>
  <c r="W438" i="16"/>
  <c r="F438" i="16" a="1"/>
  <c r="F438" i="16" s="1"/>
  <c r="E438" i="16"/>
  <c r="D439" i="16"/>
  <c r="W408" i="16"/>
  <c r="F408" i="16" a="1"/>
  <c r="F408" i="16" s="1"/>
  <c r="E408" i="16"/>
  <c r="D430" i="15"/>
  <c r="F429" i="15" a="1"/>
  <c r="F429" i="15" s="1"/>
  <c r="E429" i="15"/>
  <c r="F419" i="15" a="1"/>
  <c r="F419" i="15" s="1"/>
  <c r="E419" i="15"/>
  <c r="D420" i="15"/>
  <c r="F439" i="15" a="1"/>
  <c r="F439" i="15" s="1"/>
  <c r="E439" i="15"/>
  <c r="D440" i="15"/>
  <c r="W408" i="14"/>
  <c r="F408" i="14" a="1"/>
  <c r="F408" i="14" s="1"/>
  <c r="E408" i="14"/>
  <c r="E428" i="14"/>
  <c r="D429" i="14"/>
  <c r="W428" i="14"/>
  <c r="F428" i="14" a="1"/>
  <c r="F428" i="14" s="1"/>
  <c r="W438" i="14"/>
  <c r="F438" i="14" a="1"/>
  <c r="F438" i="14" s="1"/>
  <c r="E438" i="14"/>
  <c r="D439" i="14"/>
  <c r="F418" i="14" a="1"/>
  <c r="F418" i="14" s="1"/>
  <c r="E418" i="14"/>
  <c r="D419" i="14"/>
  <c r="W418" i="14"/>
  <c r="E438" i="13"/>
  <c r="D439" i="13"/>
  <c r="F438" i="13" a="1"/>
  <c r="F438" i="13" s="1"/>
  <c r="E418" i="13"/>
  <c r="D419" i="13"/>
  <c r="F418" i="13" a="1"/>
  <c r="F418" i="13" s="1"/>
  <c r="F428" i="13" a="1"/>
  <c r="F428" i="13" s="1"/>
  <c r="E428" i="13"/>
  <c r="D429" i="13"/>
  <c r="F408" i="13" a="1"/>
  <c r="F408" i="13" s="1"/>
  <c r="E408" i="13"/>
  <c r="Y408" i="13" l="1"/>
  <c r="Y409" i="13" s="1"/>
  <c r="Y410" i="13" s="1"/>
  <c r="Y411" i="13" s="1"/>
  <c r="Y412" i="13" s="1"/>
  <c r="Y413" i="13" s="1"/>
  <c r="Y414" i="13" s="1"/>
  <c r="Y415" i="13" s="1"/>
  <c r="Y416" i="13" s="1"/>
  <c r="Y417" i="13" s="1"/>
  <c r="Y418" i="13" s="1"/>
  <c r="Y408" i="14"/>
  <c r="Y409" i="14" s="1"/>
  <c r="Y410" i="14" s="1"/>
  <c r="Y411" i="14" s="1"/>
  <c r="Y412" i="14" s="1"/>
  <c r="Y413" i="14" s="1"/>
  <c r="Y414" i="14" s="1"/>
  <c r="Y415" i="14" s="1"/>
  <c r="Y416" i="14" s="1"/>
  <c r="Y417" i="14" s="1"/>
  <c r="Y418" i="14" s="1"/>
  <c r="Y419" i="15"/>
  <c r="Y406" i="17"/>
  <c r="Y407" i="17" s="1"/>
  <c r="E418" i="17"/>
  <c r="D419" i="17"/>
  <c r="F418" i="17" a="1"/>
  <c r="F418" i="17" s="1"/>
  <c r="F408" i="17" a="1"/>
  <c r="F408" i="17" s="1"/>
  <c r="E408" i="17"/>
  <c r="D429" i="17"/>
  <c r="F428" i="17" a="1"/>
  <c r="F428" i="17" s="1"/>
  <c r="E428" i="17"/>
  <c r="E438" i="17"/>
  <c r="D439" i="17"/>
  <c r="F438" i="17" a="1"/>
  <c r="F438" i="17" s="1"/>
  <c r="Y407" i="18"/>
  <c r="Y408" i="16"/>
  <c r="Y409" i="16" s="1"/>
  <c r="Y410" i="16" s="1"/>
  <c r="Y411" i="16" s="1"/>
  <c r="Y412" i="16" s="1"/>
  <c r="Y413" i="16" s="1"/>
  <c r="Y414" i="16" s="1"/>
  <c r="Y415" i="16" s="1"/>
  <c r="Y416" i="16" s="1"/>
  <c r="Y417" i="16" s="1"/>
  <c r="Y418" i="16" s="1"/>
  <c r="W438" i="18"/>
  <c r="F438" i="18" a="1"/>
  <c r="F438" i="18" s="1"/>
  <c r="D439" i="18"/>
  <c r="E438" i="18"/>
  <c r="F418" i="18" a="1"/>
  <c r="F418" i="18" s="1"/>
  <c r="E418" i="18"/>
  <c r="D419" i="18"/>
  <c r="W418" i="18"/>
  <c r="E428" i="18"/>
  <c r="D429" i="18"/>
  <c r="W428" i="18"/>
  <c r="F428" i="18" a="1"/>
  <c r="F428" i="18" s="1"/>
  <c r="W408" i="18"/>
  <c r="F408" i="18" a="1"/>
  <c r="F408" i="18" s="1"/>
  <c r="E408" i="18"/>
  <c r="W419" i="16"/>
  <c r="F419" i="16" a="1"/>
  <c r="F419" i="16" s="1"/>
  <c r="E419" i="16"/>
  <c r="D420" i="16"/>
  <c r="F429" i="16" a="1"/>
  <c r="F429" i="16" s="1"/>
  <c r="E429" i="16"/>
  <c r="D430" i="16"/>
  <c r="W429" i="16"/>
  <c r="D440" i="16"/>
  <c r="W439" i="16"/>
  <c r="F439" i="16" a="1"/>
  <c r="F439" i="16" s="1"/>
  <c r="E439" i="16"/>
  <c r="E430" i="15"/>
  <c r="D431" i="15"/>
  <c r="F430" i="15" a="1"/>
  <c r="F430" i="15" s="1"/>
  <c r="F440" i="15" a="1"/>
  <c r="F440" i="15" s="1"/>
  <c r="E440" i="15"/>
  <c r="D441" i="15"/>
  <c r="F420" i="15" a="1"/>
  <c r="F420" i="15" s="1"/>
  <c r="E420" i="15"/>
  <c r="F429" i="14" a="1"/>
  <c r="F429" i="14" s="1"/>
  <c r="E429" i="14"/>
  <c r="D430" i="14"/>
  <c r="W429" i="14"/>
  <c r="W419" i="14"/>
  <c r="F419" i="14" a="1"/>
  <c r="F419" i="14" s="1"/>
  <c r="E419" i="14"/>
  <c r="D420" i="14"/>
  <c r="D440" i="14"/>
  <c r="W439" i="14"/>
  <c r="F439" i="14" a="1"/>
  <c r="F439" i="14" s="1"/>
  <c r="E439" i="14"/>
  <c r="F439" i="13" a="1"/>
  <c r="F439" i="13" s="1"/>
  <c r="E439" i="13"/>
  <c r="D440" i="13"/>
  <c r="F419" i="13" a="1"/>
  <c r="F419" i="13" s="1"/>
  <c r="E419" i="13"/>
  <c r="D420" i="13"/>
  <c r="D430" i="13"/>
  <c r="F429" i="13" a="1"/>
  <c r="F429" i="13" s="1"/>
  <c r="E429" i="13"/>
  <c r="Y420" i="15" l="1"/>
  <c r="Y421" i="15" s="1"/>
  <c r="Y422" i="15" s="1"/>
  <c r="Y423" i="15" s="1"/>
  <c r="Y424" i="15" s="1"/>
  <c r="Y425" i="15" s="1"/>
  <c r="Y426" i="15" s="1"/>
  <c r="Y427" i="15" s="1"/>
  <c r="Y428" i="15" s="1"/>
  <c r="Y429" i="15" s="1"/>
  <c r="Y430" i="15" s="1"/>
  <c r="Y408" i="17"/>
  <c r="Y409" i="17" s="1"/>
  <c r="Y410" i="17" s="1"/>
  <c r="Y411" i="17" s="1"/>
  <c r="Y412" i="17" s="1"/>
  <c r="Y413" i="17" s="1"/>
  <c r="Y414" i="17" s="1"/>
  <c r="Y415" i="17" s="1"/>
  <c r="Y416" i="17" s="1"/>
  <c r="Y417" i="17" s="1"/>
  <c r="F439" i="17" a="1"/>
  <c r="F439" i="17" s="1"/>
  <c r="E439" i="17"/>
  <c r="D440" i="17"/>
  <c r="D430" i="17"/>
  <c r="E429" i="17"/>
  <c r="F429" i="17" a="1"/>
  <c r="F429" i="17" s="1"/>
  <c r="F419" i="17" a="1"/>
  <c r="F419" i="17" s="1"/>
  <c r="E419" i="17"/>
  <c r="D420" i="17"/>
  <c r="Y408" i="18"/>
  <c r="Y409" i="18" s="1"/>
  <c r="Y410" i="18" s="1"/>
  <c r="Y411" i="18" s="1"/>
  <c r="Y412" i="18" s="1"/>
  <c r="Y413" i="18" s="1"/>
  <c r="Y414" i="18" s="1"/>
  <c r="Y415" i="18" s="1"/>
  <c r="Y416" i="18" s="1"/>
  <c r="Y417" i="18" s="1"/>
  <c r="Y418" i="18" s="1"/>
  <c r="Y419" i="16"/>
  <c r="Y419" i="14"/>
  <c r="Y419" i="13"/>
  <c r="W419" i="18"/>
  <c r="F419" i="18" a="1"/>
  <c r="F419" i="18" s="1"/>
  <c r="E419" i="18"/>
  <c r="D420" i="18"/>
  <c r="D440" i="18"/>
  <c r="W439" i="18"/>
  <c r="F439" i="18" a="1"/>
  <c r="F439" i="18" s="1"/>
  <c r="E439" i="18"/>
  <c r="F429" i="18" a="1"/>
  <c r="F429" i="18" s="1"/>
  <c r="E429" i="18"/>
  <c r="D430" i="18"/>
  <c r="W429" i="18"/>
  <c r="F430" i="16" a="1"/>
  <c r="F430" i="16" s="1"/>
  <c r="E430" i="16"/>
  <c r="D431" i="16"/>
  <c r="W430" i="16"/>
  <c r="W420" i="16"/>
  <c r="F420" i="16" a="1"/>
  <c r="F420" i="16" s="1"/>
  <c r="E420" i="16"/>
  <c r="E440" i="16"/>
  <c r="D441" i="16"/>
  <c r="W440" i="16"/>
  <c r="F440" i="16" a="1"/>
  <c r="F440" i="16" s="1"/>
  <c r="F431" i="15" a="1"/>
  <c r="F431" i="15" s="1"/>
  <c r="E431" i="15"/>
  <c r="D432" i="15"/>
  <c r="D442" i="15"/>
  <c r="F441" i="15" a="1"/>
  <c r="F441" i="15" s="1"/>
  <c r="E441" i="15"/>
  <c r="W420" i="14"/>
  <c r="F420" i="14" a="1"/>
  <c r="F420" i="14" s="1"/>
  <c r="E420" i="14"/>
  <c r="F430" i="14" a="1"/>
  <c r="F430" i="14" s="1"/>
  <c r="E430" i="14"/>
  <c r="D431" i="14"/>
  <c r="W430" i="14"/>
  <c r="E440" i="14"/>
  <c r="D441" i="14"/>
  <c r="W440" i="14"/>
  <c r="F440" i="14" a="1"/>
  <c r="F440" i="14" s="1"/>
  <c r="F420" i="13" a="1"/>
  <c r="F420" i="13" s="1"/>
  <c r="E420" i="13"/>
  <c r="F440" i="13" a="1"/>
  <c r="F440" i="13" s="1"/>
  <c r="E440" i="13"/>
  <c r="D441" i="13"/>
  <c r="E430" i="13"/>
  <c r="D431" i="13"/>
  <c r="F430" i="13" a="1"/>
  <c r="F430" i="13" s="1"/>
  <c r="Y418" i="17" l="1"/>
  <c r="Y419" i="17" s="1"/>
  <c r="Y420" i="13"/>
  <c r="Y421" i="13" s="1"/>
  <c r="Y422" i="13" s="1"/>
  <c r="Y423" i="13" s="1"/>
  <c r="Y424" i="13" s="1"/>
  <c r="Y425" i="13" s="1"/>
  <c r="Y426" i="13" s="1"/>
  <c r="Y427" i="13" s="1"/>
  <c r="Y428" i="13" s="1"/>
  <c r="Y429" i="13" s="1"/>
  <c r="Y430" i="13" s="1"/>
  <c r="Y420" i="14"/>
  <c r="Y421" i="14" s="1"/>
  <c r="Y422" i="14" s="1"/>
  <c r="Y423" i="14" s="1"/>
  <c r="Y424" i="14" s="1"/>
  <c r="Y425" i="14" s="1"/>
  <c r="Y426" i="14" s="1"/>
  <c r="Y427" i="14" s="1"/>
  <c r="Y428" i="14" s="1"/>
  <c r="Y429" i="14" s="1"/>
  <c r="Y430" i="14" s="1"/>
  <c r="Y431" i="15"/>
  <c r="Y420" i="16"/>
  <c r="Y421" i="16" s="1"/>
  <c r="Y422" i="16" s="1"/>
  <c r="Y423" i="16" s="1"/>
  <c r="Y424" i="16" s="1"/>
  <c r="Y425" i="16" s="1"/>
  <c r="Y426" i="16" s="1"/>
  <c r="Y427" i="16" s="1"/>
  <c r="Y428" i="16" s="1"/>
  <c r="Y429" i="16" s="1"/>
  <c r="Y430" i="16" s="1"/>
  <c r="F420" i="17" a="1"/>
  <c r="F420" i="17" s="1"/>
  <c r="E420" i="17"/>
  <c r="E430" i="17"/>
  <c r="D431" i="17"/>
  <c r="F430" i="17" a="1"/>
  <c r="F430" i="17" s="1"/>
  <c r="E440" i="17"/>
  <c r="F440" i="17" a="1"/>
  <c r="F440" i="17" s="1"/>
  <c r="D441" i="17"/>
  <c r="Y419" i="18"/>
  <c r="E440" i="18"/>
  <c r="D441" i="18"/>
  <c r="W440" i="18"/>
  <c r="F440" i="18" a="1"/>
  <c r="F440" i="18" s="1"/>
  <c r="W420" i="18"/>
  <c r="F420" i="18" a="1"/>
  <c r="F420" i="18" s="1"/>
  <c r="E420" i="18"/>
  <c r="F430" i="18" a="1"/>
  <c r="F430" i="18" s="1"/>
  <c r="E430" i="18"/>
  <c r="D431" i="18"/>
  <c r="W430" i="18"/>
  <c r="W431" i="16"/>
  <c r="F431" i="16" a="1"/>
  <c r="F431" i="16" s="1"/>
  <c r="E431" i="16"/>
  <c r="D432" i="16"/>
  <c r="F441" i="16" a="1"/>
  <c r="F441" i="16" s="1"/>
  <c r="E441" i="16"/>
  <c r="D442" i="16"/>
  <c r="W441" i="16"/>
  <c r="F432" i="15" a="1"/>
  <c r="F432" i="15" s="1"/>
  <c r="E432" i="15"/>
  <c r="E442" i="15"/>
  <c r="D443" i="15"/>
  <c r="F442" i="15" a="1"/>
  <c r="F442" i="15" s="1"/>
  <c r="W431" i="14"/>
  <c r="F431" i="14" a="1"/>
  <c r="F431" i="14" s="1"/>
  <c r="E431" i="14"/>
  <c r="D432" i="14"/>
  <c r="F441" i="14" a="1"/>
  <c r="F441" i="14" s="1"/>
  <c r="E441" i="14"/>
  <c r="D442" i="14"/>
  <c r="W441" i="14"/>
  <c r="F431" i="13" a="1"/>
  <c r="F431" i="13" s="1"/>
  <c r="E431" i="13"/>
  <c r="D432" i="13"/>
  <c r="D442" i="13"/>
  <c r="F441" i="13" a="1"/>
  <c r="F441" i="13" s="1"/>
  <c r="E441" i="13"/>
  <c r="Y431" i="13" l="1"/>
  <c r="Y431" i="14"/>
  <c r="Y432" i="15"/>
  <c r="Y433" i="15" s="1"/>
  <c r="Y434" i="15" s="1"/>
  <c r="Y435" i="15" s="1"/>
  <c r="Y436" i="15" s="1"/>
  <c r="Y437" i="15" s="1"/>
  <c r="Y438" i="15" s="1"/>
  <c r="Y439" i="15" s="1"/>
  <c r="Y440" i="15" s="1"/>
  <c r="Y441" i="15" s="1"/>
  <c r="Y442" i="15" s="1"/>
  <c r="Y420" i="17"/>
  <c r="Y421" i="17" s="1"/>
  <c r="Y422" i="17" s="1"/>
  <c r="Y423" i="17" s="1"/>
  <c r="Y424" i="17" s="1"/>
  <c r="Y425" i="17" s="1"/>
  <c r="Y426" i="17" s="1"/>
  <c r="Y427" i="17" s="1"/>
  <c r="Y428" i="17" s="1"/>
  <c r="Y429" i="17" s="1"/>
  <c r="E441" i="17"/>
  <c r="D442" i="17"/>
  <c r="F441" i="17" a="1"/>
  <c r="F441" i="17" s="1"/>
  <c r="D432" i="17"/>
  <c r="F431" i="17" a="1"/>
  <c r="F431" i="17" s="1"/>
  <c r="E431" i="17"/>
  <c r="Y420" i="18"/>
  <c r="Y421" i="18" s="1"/>
  <c r="Y422" i="18" s="1"/>
  <c r="Y423" i="18" s="1"/>
  <c r="Y424" i="18" s="1"/>
  <c r="Y425" i="18" s="1"/>
  <c r="Y426" i="18" s="1"/>
  <c r="Y427" i="18" s="1"/>
  <c r="Y428" i="18" s="1"/>
  <c r="Y429" i="18" s="1"/>
  <c r="Y431" i="16"/>
  <c r="F441" i="18" a="1"/>
  <c r="F441" i="18" s="1"/>
  <c r="E441" i="18"/>
  <c r="D442" i="18"/>
  <c r="W441" i="18"/>
  <c r="W431" i="18"/>
  <c r="F431" i="18" a="1"/>
  <c r="F431" i="18" s="1"/>
  <c r="E431" i="18"/>
  <c r="D432" i="18"/>
  <c r="F442" i="16" a="1"/>
  <c r="F442" i="16" s="1"/>
  <c r="E442" i="16"/>
  <c r="D443" i="16"/>
  <c r="W442" i="16"/>
  <c r="W432" i="16"/>
  <c r="F432" i="16" a="1"/>
  <c r="F432" i="16" s="1"/>
  <c r="E432" i="16"/>
  <c r="F443" i="15" a="1"/>
  <c r="F443" i="15" s="1"/>
  <c r="E443" i="15"/>
  <c r="D444" i="15"/>
  <c r="F442" i="14" a="1"/>
  <c r="F442" i="14" s="1"/>
  <c r="E442" i="14"/>
  <c r="D443" i="14"/>
  <c r="W442" i="14"/>
  <c r="W432" i="14"/>
  <c r="F432" i="14" a="1"/>
  <c r="F432" i="14" s="1"/>
  <c r="E432" i="14"/>
  <c r="E442" i="13"/>
  <c r="D443" i="13"/>
  <c r="F442" i="13" a="1"/>
  <c r="F442" i="13" s="1"/>
  <c r="F432" i="13" a="1"/>
  <c r="F432" i="13" s="1"/>
  <c r="E432" i="13"/>
  <c r="Y430" i="18" l="1"/>
  <c r="Y432" i="13"/>
  <c r="Y433" i="13" s="1"/>
  <c r="Y434" i="13" s="1"/>
  <c r="Y435" i="13" s="1"/>
  <c r="Y436" i="13" s="1"/>
  <c r="Y437" i="13" s="1"/>
  <c r="Y438" i="13" s="1"/>
  <c r="Y439" i="13" s="1"/>
  <c r="Y440" i="13" s="1"/>
  <c r="Y441" i="13" s="1"/>
  <c r="Y432" i="14"/>
  <c r="Y433" i="14" s="1"/>
  <c r="Y434" i="14" s="1"/>
  <c r="Y435" i="14" s="1"/>
  <c r="Y436" i="14" s="1"/>
  <c r="Y437" i="14" s="1"/>
  <c r="Y438" i="14" s="1"/>
  <c r="Y439" i="14" s="1"/>
  <c r="Y440" i="14" s="1"/>
  <c r="Y441" i="14" s="1"/>
  <c r="Y442" i="14" s="1"/>
  <c r="Y443" i="15"/>
  <c r="E432" i="17"/>
  <c r="F432" i="17" a="1"/>
  <c r="F432" i="17" s="1"/>
  <c r="E442" i="17"/>
  <c r="D443" i="17"/>
  <c r="F442" i="17" a="1"/>
  <c r="F442" i="17" s="1"/>
  <c r="Y430" i="17"/>
  <c r="Y431" i="17" s="1"/>
  <c r="Y432" i="16"/>
  <c r="Y433" i="16" s="1"/>
  <c r="Y434" i="16" s="1"/>
  <c r="Y435" i="16" s="1"/>
  <c r="Y436" i="16" s="1"/>
  <c r="Y437" i="16" s="1"/>
  <c r="Y438" i="16" s="1"/>
  <c r="Y439" i="16" s="1"/>
  <c r="Y440" i="16" s="1"/>
  <c r="Y441" i="16" s="1"/>
  <c r="Y442" i="16" s="1"/>
  <c r="W432" i="18"/>
  <c r="F432" i="18" a="1"/>
  <c r="F432" i="18" s="1"/>
  <c r="E432" i="18"/>
  <c r="F442" i="18" a="1"/>
  <c r="F442" i="18" s="1"/>
  <c r="E442" i="18"/>
  <c r="D443" i="18"/>
  <c r="W442" i="18"/>
  <c r="W443" i="16"/>
  <c r="F443" i="16" a="1"/>
  <c r="F443" i="16" s="1"/>
  <c r="E443" i="16"/>
  <c r="D444" i="16"/>
  <c r="F444" i="15" a="1"/>
  <c r="F444" i="15" s="1"/>
  <c r="E444" i="15"/>
  <c r="D445" i="15"/>
  <c r="W443" i="14"/>
  <c r="F443" i="14" a="1"/>
  <c r="F443" i="14" s="1"/>
  <c r="E443" i="14"/>
  <c r="D444" i="14"/>
  <c r="F443" i="13" a="1"/>
  <c r="F443" i="13" s="1"/>
  <c r="E443" i="13"/>
  <c r="D444" i="13"/>
  <c r="Y431" i="18" l="1"/>
  <c r="Y442" i="13"/>
  <c r="Y443" i="14"/>
  <c r="Y444" i="15"/>
  <c r="E443" i="17"/>
  <c r="D444" i="17"/>
  <c r="F443" i="17" a="1"/>
  <c r="F443" i="17" s="1"/>
  <c r="Y432" i="17"/>
  <c r="Y433" i="17" s="1"/>
  <c r="Y434" i="17" s="1"/>
  <c r="Y435" i="17" s="1"/>
  <c r="Y436" i="17" s="1"/>
  <c r="Y437" i="17" s="1"/>
  <c r="Y438" i="17" s="1"/>
  <c r="Y439" i="17" s="1"/>
  <c r="Y440" i="17" s="1"/>
  <c r="Y441" i="17" s="1"/>
  <c r="Y443" i="16"/>
  <c r="W443" i="18"/>
  <c r="F443" i="18" a="1"/>
  <c r="F443" i="18" s="1"/>
  <c r="E443" i="18"/>
  <c r="D444" i="18"/>
  <c r="W444" i="16"/>
  <c r="F444" i="16" a="1"/>
  <c r="F444" i="16" s="1"/>
  <c r="E444" i="16"/>
  <c r="D445" i="16"/>
  <c r="F445" i="15" a="1"/>
  <c r="F445" i="15" s="1"/>
  <c r="E445" i="15"/>
  <c r="E448" i="15" s="1"/>
  <c r="E449" i="15" s="1"/>
  <c r="W444" i="14"/>
  <c r="F444" i="14" a="1"/>
  <c r="F444" i="14" s="1"/>
  <c r="E444" i="14"/>
  <c r="D445" i="14"/>
  <c r="F444" i="13" a="1"/>
  <c r="F444" i="13" s="1"/>
  <c r="E444" i="13"/>
  <c r="D445" i="13"/>
  <c r="Y432" i="18" l="1"/>
  <c r="Y433" i="18" s="1"/>
  <c r="Y434" i="18" s="1"/>
  <c r="Y435" i="18" s="1"/>
  <c r="Y436" i="18" s="1"/>
  <c r="Y437" i="18" s="1"/>
  <c r="Y438" i="18" s="1"/>
  <c r="Y439" i="18" s="1"/>
  <c r="Y440" i="18" s="1"/>
  <c r="Y441" i="18" s="1"/>
  <c r="Y442" i="18" s="1"/>
  <c r="Y443" i="13"/>
  <c r="Y444" i="14"/>
  <c r="Y444" i="16"/>
  <c r="F444" i="17" a="1"/>
  <c r="F444" i="17" s="1"/>
  <c r="D445" i="17"/>
  <c r="E444" i="17"/>
  <c r="Y442" i="17"/>
  <c r="Y443" i="17" s="1"/>
  <c r="W444" i="18"/>
  <c r="F444" i="18" a="1"/>
  <c r="F444" i="18" s="1"/>
  <c r="D445" i="18"/>
  <c r="E444" i="18"/>
  <c r="W445" i="16"/>
  <c r="W447" i="16" s="1"/>
  <c r="F445" i="16" a="1"/>
  <c r="F445" i="16" s="1"/>
  <c r="E445" i="16"/>
  <c r="E448" i="16" s="1"/>
  <c r="E449" i="16" s="1"/>
  <c r="W445" i="14"/>
  <c r="W447" i="14" s="1"/>
  <c r="F445" i="14" a="1"/>
  <c r="F445" i="14" s="1"/>
  <c r="E445" i="14"/>
  <c r="E448" i="14" s="1"/>
  <c r="E449" i="14" s="1"/>
  <c r="F445" i="13" a="1"/>
  <c r="F445" i="13" s="1"/>
  <c r="E445" i="13"/>
  <c r="E448" i="13" s="1"/>
  <c r="E449" i="13" s="1"/>
  <c r="Y443" i="18" l="1"/>
  <c r="Y444" i="18" s="1"/>
  <c r="Y444" i="13"/>
  <c r="Y445" i="13" s="1"/>
  <c r="Y444" i="17"/>
  <c r="F445" i="17" a="1"/>
  <c r="F445" i="17" s="1"/>
  <c r="E445" i="17"/>
  <c r="W445" i="18"/>
  <c r="W447" i="18" s="1"/>
  <c r="F445" i="18" a="1"/>
  <c r="F445" i="18" s="1"/>
  <c r="E445" i="18"/>
  <c r="E448" i="18" s="1"/>
  <c r="E449" i="18" s="1"/>
  <c r="Y445" i="15"/>
  <c r="M3" i="15"/>
  <c r="M5" i="15" s="1"/>
  <c r="AA2" i="15" s="1"/>
  <c r="M3" i="13"/>
  <c r="M5" i="13" s="1"/>
  <c r="AA2" i="13" s="1"/>
  <c r="E448" i="17" l="1"/>
  <c r="E449" i="17" s="1"/>
  <c r="Y445" i="16"/>
  <c r="M3" i="16"/>
  <c r="M5" i="16" s="1"/>
  <c r="AA2" i="16" s="1"/>
  <c r="Y445" i="14"/>
  <c r="M3" i="14"/>
  <c r="M5" i="14" s="1"/>
  <c r="AA2" i="14" s="1"/>
  <c r="Y445" i="17" l="1"/>
  <c r="M3" i="17"/>
  <c r="M5" i="17" s="1"/>
  <c r="AA2" i="17" s="1"/>
  <c r="Y445" i="18"/>
  <c r="M3" i="18"/>
  <c r="M5" i="18" s="1"/>
  <c r="AA2" i="18" s="1"/>
  <c r="R14" i="8" l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14" i="7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R95" i="7" s="1"/>
  <c r="R96" i="7" s="1"/>
  <c r="R97" i="7" s="1"/>
  <c r="R98" i="7" s="1"/>
  <c r="R99" i="7" s="1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R119" i="7" s="1"/>
  <c r="R120" i="7" s="1"/>
  <c r="R121" i="7" s="1"/>
  <c r="R122" i="7" s="1"/>
  <c r="R123" i="7" s="1"/>
  <c r="R124" i="7" s="1"/>
  <c r="R125" i="7" s="1"/>
  <c r="R126" i="7" s="1"/>
  <c r="R127" i="7" s="1"/>
  <c r="R128" i="7" s="1"/>
  <c r="R129" i="7" s="1"/>
  <c r="R130" i="7" s="1"/>
  <c r="R131" i="7" s="1"/>
  <c r="R132" i="7" s="1"/>
  <c r="R133" i="7" s="1"/>
  <c r="R134" i="7" s="1"/>
  <c r="R135" i="7" s="1"/>
  <c r="R136" i="7" s="1"/>
  <c r="R137" i="7" s="1"/>
  <c r="R138" i="7" s="1"/>
  <c r="R139" i="7" s="1"/>
  <c r="R140" i="7" s="1"/>
  <c r="R141" i="7" s="1"/>
  <c r="R142" i="7" s="1"/>
  <c r="R143" i="7" s="1"/>
  <c r="R144" i="7" s="1"/>
  <c r="R145" i="7" s="1"/>
  <c r="R146" i="7" s="1"/>
  <c r="R147" i="7" s="1"/>
  <c r="R148" i="7" s="1"/>
  <c r="R149" i="7" s="1"/>
  <c r="R150" i="7" s="1"/>
  <c r="R151" i="7" s="1"/>
  <c r="R152" i="7" s="1"/>
  <c r="R153" i="7" s="1"/>
  <c r="R154" i="7" s="1"/>
  <c r="R155" i="7" s="1"/>
  <c r="R156" i="7" s="1"/>
  <c r="R157" i="7" s="1"/>
  <c r="R158" i="7" s="1"/>
  <c r="R159" i="7" s="1"/>
  <c r="R160" i="7" s="1"/>
  <c r="R161" i="7" s="1"/>
  <c r="R162" i="7" s="1"/>
  <c r="R163" i="7" s="1"/>
  <c r="R164" i="7" s="1"/>
  <c r="R165" i="7" s="1"/>
  <c r="R166" i="7" s="1"/>
  <c r="R167" i="7" s="1"/>
  <c r="R168" i="7" s="1"/>
  <c r="R169" i="7" s="1"/>
  <c r="R170" i="7" s="1"/>
  <c r="R171" i="7" s="1"/>
  <c r="R172" i="7" s="1"/>
  <c r="R173" i="7" s="1"/>
  <c r="R174" i="7" s="1"/>
  <c r="R175" i="7" s="1"/>
  <c r="R176" i="7" s="1"/>
  <c r="R177" i="7" s="1"/>
  <c r="R178" i="7" s="1"/>
  <c r="R179" i="7" s="1"/>
  <c r="R180" i="7" s="1"/>
  <c r="R181" i="7" s="1"/>
  <c r="R182" i="7" s="1"/>
  <c r="R183" i="7" s="1"/>
  <c r="R184" i="7" s="1"/>
  <c r="R185" i="7" s="1"/>
  <c r="R186" i="7" s="1"/>
  <c r="R187" i="7" s="1"/>
  <c r="R188" i="7" s="1"/>
  <c r="R189" i="7" s="1"/>
  <c r="R190" i="7" s="1"/>
  <c r="R191" i="7" s="1"/>
  <c r="R192" i="7" s="1"/>
  <c r="R193" i="7" s="1"/>
  <c r="R194" i="7" s="1"/>
  <c r="R195" i="7" s="1"/>
  <c r="R196" i="7" s="1"/>
  <c r="R197" i="7" s="1"/>
  <c r="R198" i="7" s="1"/>
  <c r="R199" i="7" s="1"/>
  <c r="R200" i="7" s="1"/>
  <c r="R201" i="7" s="1"/>
  <c r="R202" i="7" s="1"/>
  <c r="R203" i="7" s="1"/>
  <c r="R204" i="7" s="1"/>
  <c r="R14" i="6"/>
  <c r="R15" i="6" s="1"/>
  <c r="R16" i="6" s="1"/>
  <c r="R17" i="6" s="1"/>
  <c r="R18" i="6" s="1"/>
  <c r="R19" i="6" s="1"/>
  <c r="R20" i="6" s="1"/>
  <c r="R14" i="5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R174" i="5" s="1"/>
  <c r="R175" i="5" s="1"/>
  <c r="R176" i="5" s="1"/>
  <c r="R177" i="5" s="1"/>
  <c r="R178" i="5" s="1"/>
  <c r="R179" i="5" s="1"/>
  <c r="R180" i="5" s="1"/>
  <c r="R181" i="5" s="1"/>
  <c r="R182" i="5" s="1"/>
  <c r="R183" i="5" s="1"/>
  <c r="R184" i="5" s="1"/>
  <c r="R185" i="5" s="1"/>
  <c r="R186" i="5" s="1"/>
  <c r="R187" i="5" s="1"/>
  <c r="R188" i="5" s="1"/>
  <c r="R189" i="5" s="1"/>
  <c r="R190" i="5" s="1"/>
  <c r="R191" i="5" s="1"/>
  <c r="R192" i="5" s="1"/>
  <c r="R193" i="5" s="1"/>
  <c r="R194" i="5" s="1"/>
  <c r="R195" i="5" s="1"/>
  <c r="R196" i="5" s="1"/>
  <c r="R197" i="5" s="1"/>
  <c r="R198" i="5" s="1"/>
  <c r="R199" i="5" s="1"/>
  <c r="R200" i="5" s="1"/>
  <c r="R201" i="5" s="1"/>
  <c r="R202" i="5" s="1"/>
  <c r="R203" i="5" s="1"/>
  <c r="R204" i="5" s="1"/>
  <c r="R14" i="4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14" i="3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D13" i="8"/>
  <c r="Y13" i="8" s="1"/>
  <c r="E14" i="8"/>
  <c r="F14" i="8" a="1"/>
  <c r="F14" i="8" s="1"/>
  <c r="G14" i="8"/>
  <c r="D15" i="8"/>
  <c r="E15" i="8" s="1"/>
  <c r="G15" i="8"/>
  <c r="V15" i="8"/>
  <c r="V16" i="8" s="1"/>
  <c r="V17" i="8" s="1"/>
  <c r="V18" i="8" s="1"/>
  <c r="V19" i="8" s="1"/>
  <c r="V20" i="8" s="1"/>
  <c r="V21" i="8" s="1"/>
  <c r="D16" i="8"/>
  <c r="G16" i="8"/>
  <c r="D17" i="8"/>
  <c r="E17" i="8" s="1"/>
  <c r="G17" i="8"/>
  <c r="D18" i="8"/>
  <c r="F18" i="8" s="1" a="1"/>
  <c r="F18" i="8" s="1"/>
  <c r="E18" i="8"/>
  <c r="G18" i="8"/>
  <c r="D19" i="8"/>
  <c r="E19" i="8" s="1"/>
  <c r="G19" i="8"/>
  <c r="D20" i="8"/>
  <c r="E20" i="8" s="1"/>
  <c r="G20" i="8"/>
  <c r="D21" i="8"/>
  <c r="E21" i="8" s="1"/>
  <c r="G21" i="8"/>
  <c r="D22" i="8"/>
  <c r="F22" i="8" s="1" a="1"/>
  <c r="F22" i="8" s="1"/>
  <c r="E22" i="8"/>
  <c r="G22" i="8"/>
  <c r="V22" i="8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V270" i="8" s="1"/>
  <c r="V271" i="8" s="1"/>
  <c r="V272" i="8" s="1"/>
  <c r="V273" i="8" s="1"/>
  <c r="V274" i="8" s="1"/>
  <c r="V275" i="8" s="1"/>
  <c r="V276" i="8" s="1"/>
  <c r="V277" i="8" s="1"/>
  <c r="V278" i="8" s="1"/>
  <c r="V279" i="8" s="1"/>
  <c r="V280" i="8" s="1"/>
  <c r="V281" i="8" s="1"/>
  <c r="V282" i="8" s="1"/>
  <c r="V283" i="8" s="1"/>
  <c r="V284" i="8" s="1"/>
  <c r="V285" i="8" s="1"/>
  <c r="V286" i="8" s="1"/>
  <c r="V287" i="8" s="1"/>
  <c r="V288" i="8" s="1"/>
  <c r="V289" i="8" s="1"/>
  <c r="V290" i="8" s="1"/>
  <c r="V291" i="8" s="1"/>
  <c r="V292" i="8" s="1"/>
  <c r="V293" i="8" s="1"/>
  <c r="V294" i="8" s="1"/>
  <c r="V295" i="8" s="1"/>
  <c r="V296" i="8" s="1"/>
  <c r="V297" i="8" s="1"/>
  <c r="V298" i="8" s="1"/>
  <c r="V299" i="8" s="1"/>
  <c r="V300" i="8" s="1"/>
  <c r="V301" i="8" s="1"/>
  <c r="V302" i="8" s="1"/>
  <c r="V303" i="8" s="1"/>
  <c r="V304" i="8" s="1"/>
  <c r="V305" i="8" s="1"/>
  <c r="V306" i="8" s="1"/>
  <c r="V307" i="8" s="1"/>
  <c r="V308" i="8" s="1"/>
  <c r="V309" i="8" s="1"/>
  <c r="V310" i="8" s="1"/>
  <c r="V311" i="8" s="1"/>
  <c r="V312" i="8" s="1"/>
  <c r="V313" i="8" s="1"/>
  <c r="V314" i="8" s="1"/>
  <c r="V315" i="8" s="1"/>
  <c r="V316" i="8" s="1"/>
  <c r="V317" i="8" s="1"/>
  <c r="V318" i="8" s="1"/>
  <c r="V319" i="8" s="1"/>
  <c r="V320" i="8" s="1"/>
  <c r="V321" i="8" s="1"/>
  <c r="V322" i="8" s="1"/>
  <c r="V323" i="8" s="1"/>
  <c r="V324" i="8" s="1"/>
  <c r="V325" i="8" s="1"/>
  <c r="V326" i="8" s="1"/>
  <c r="V327" i="8" s="1"/>
  <c r="V328" i="8" s="1"/>
  <c r="V329" i="8" s="1"/>
  <c r="V330" i="8" s="1"/>
  <c r="V331" i="8" s="1"/>
  <c r="V332" i="8" s="1"/>
  <c r="V333" i="8" s="1"/>
  <c r="V334" i="8" s="1"/>
  <c r="V335" i="8" s="1"/>
  <c r="V336" i="8" s="1"/>
  <c r="V337" i="8" s="1"/>
  <c r="V338" i="8" s="1"/>
  <c r="V339" i="8" s="1"/>
  <c r="V340" i="8" s="1"/>
  <c r="V341" i="8" s="1"/>
  <c r="V342" i="8" s="1"/>
  <c r="V343" i="8" s="1"/>
  <c r="V344" i="8" s="1"/>
  <c r="V345" i="8" s="1"/>
  <c r="V346" i="8" s="1"/>
  <c r="V347" i="8" s="1"/>
  <c r="V348" i="8" s="1"/>
  <c r="V349" i="8" s="1"/>
  <c r="V350" i="8" s="1"/>
  <c r="V351" i="8" s="1"/>
  <c r="V352" i="8" s="1"/>
  <c r="V353" i="8" s="1"/>
  <c r="V354" i="8" s="1"/>
  <c r="V355" i="8" s="1"/>
  <c r="V356" i="8" s="1"/>
  <c r="V357" i="8" s="1"/>
  <c r="V358" i="8" s="1"/>
  <c r="V359" i="8" s="1"/>
  <c r="V360" i="8" s="1"/>
  <c r="V361" i="8" s="1"/>
  <c r="V362" i="8" s="1"/>
  <c r="V363" i="8" s="1"/>
  <c r="V364" i="8" s="1"/>
  <c r="V365" i="8" s="1"/>
  <c r="V366" i="8" s="1"/>
  <c r="V367" i="8" s="1"/>
  <c r="V368" i="8" s="1"/>
  <c r="V369" i="8" s="1"/>
  <c r="V370" i="8" s="1"/>
  <c r="V371" i="8" s="1"/>
  <c r="V372" i="8" s="1"/>
  <c r="V373" i="8" s="1"/>
  <c r="V374" i="8" s="1"/>
  <c r="V375" i="8" s="1"/>
  <c r="V376" i="8" s="1"/>
  <c r="V377" i="8" s="1"/>
  <c r="V378" i="8" s="1"/>
  <c r="V379" i="8" s="1"/>
  <c r="V380" i="8" s="1"/>
  <c r="V381" i="8" s="1"/>
  <c r="V382" i="8" s="1"/>
  <c r="V383" i="8" s="1"/>
  <c r="V384" i="8" s="1"/>
  <c r="V385" i="8" s="1"/>
  <c r="V386" i="8" s="1"/>
  <c r="V387" i="8" s="1"/>
  <c r="V388" i="8" s="1"/>
  <c r="V389" i="8" s="1"/>
  <c r="V390" i="8" s="1"/>
  <c r="V391" i="8" s="1"/>
  <c r="V392" i="8" s="1"/>
  <c r="V393" i="8" s="1"/>
  <c r="V394" i="8" s="1"/>
  <c r="V395" i="8" s="1"/>
  <c r="V396" i="8" s="1"/>
  <c r="V397" i="8" s="1"/>
  <c r="V398" i="8" s="1"/>
  <c r="V399" i="8" s="1"/>
  <c r="V400" i="8" s="1"/>
  <c r="V401" i="8" s="1"/>
  <c r="V402" i="8" s="1"/>
  <c r="V403" i="8" s="1"/>
  <c r="V404" i="8" s="1"/>
  <c r="V405" i="8" s="1"/>
  <c r="V406" i="8" s="1"/>
  <c r="V407" i="8" s="1"/>
  <c r="V408" i="8" s="1"/>
  <c r="V409" i="8" s="1"/>
  <c r="V410" i="8" s="1"/>
  <c r="V411" i="8" s="1"/>
  <c r="V412" i="8" s="1"/>
  <c r="V413" i="8" s="1"/>
  <c r="V414" i="8" s="1"/>
  <c r="V415" i="8" s="1"/>
  <c r="V416" i="8" s="1"/>
  <c r="V417" i="8" s="1"/>
  <c r="V418" i="8" s="1"/>
  <c r="V419" i="8" s="1"/>
  <c r="V420" i="8" s="1"/>
  <c r="V421" i="8" s="1"/>
  <c r="V422" i="8" s="1"/>
  <c r="V423" i="8" s="1"/>
  <c r="V424" i="8" s="1"/>
  <c r="V425" i="8" s="1"/>
  <c r="V426" i="8" s="1"/>
  <c r="V427" i="8" s="1"/>
  <c r="V428" i="8" s="1"/>
  <c r="V429" i="8" s="1"/>
  <c r="V430" i="8" s="1"/>
  <c r="V431" i="8" s="1"/>
  <c r="V432" i="8" s="1"/>
  <c r="V433" i="8" s="1"/>
  <c r="V434" i="8" s="1"/>
  <c r="V435" i="8" s="1"/>
  <c r="V436" i="8" s="1"/>
  <c r="V437" i="8" s="1"/>
  <c r="V438" i="8" s="1"/>
  <c r="V439" i="8" s="1"/>
  <c r="V440" i="8" s="1"/>
  <c r="V441" i="8" s="1"/>
  <c r="V442" i="8" s="1"/>
  <c r="V443" i="8" s="1"/>
  <c r="V444" i="8" s="1"/>
  <c r="V445" i="8" s="1"/>
  <c r="D23" i="8"/>
  <c r="E23" i="8" s="1"/>
  <c r="G23" i="8"/>
  <c r="D24" i="8"/>
  <c r="E24" i="8" s="1"/>
  <c r="G24" i="8"/>
  <c r="C25" i="8"/>
  <c r="D25" i="8"/>
  <c r="D27" i="8" s="1"/>
  <c r="F25" i="8" a="1"/>
  <c r="F25" i="8" s="1"/>
  <c r="G25" i="8"/>
  <c r="C26" i="8"/>
  <c r="C38" i="8" s="1"/>
  <c r="C50" i="8" s="1"/>
  <c r="C62" i="8" s="1"/>
  <c r="C74" i="8" s="1"/>
  <c r="C86" i="8" s="1"/>
  <c r="C98" i="8" s="1"/>
  <c r="C110" i="8" s="1"/>
  <c r="C122" i="8" s="1"/>
  <c r="C134" i="8" s="1"/>
  <c r="C146" i="8" s="1"/>
  <c r="C158" i="8" s="1"/>
  <c r="C170" i="8" s="1"/>
  <c r="C182" i="8" s="1"/>
  <c r="C194" i="8" s="1"/>
  <c r="C206" i="8" s="1"/>
  <c r="C218" i="8" s="1"/>
  <c r="C230" i="8" s="1"/>
  <c r="C242" i="8" s="1"/>
  <c r="C254" i="8" s="1"/>
  <c r="C266" i="8" s="1"/>
  <c r="C278" i="8" s="1"/>
  <c r="C290" i="8" s="1"/>
  <c r="C302" i="8" s="1"/>
  <c r="C314" i="8" s="1"/>
  <c r="C326" i="8" s="1"/>
  <c r="C338" i="8" s="1"/>
  <c r="C350" i="8" s="1"/>
  <c r="C362" i="8" s="1"/>
  <c r="C374" i="8" s="1"/>
  <c r="C386" i="8" s="1"/>
  <c r="C398" i="8" s="1"/>
  <c r="C410" i="8" s="1"/>
  <c r="C422" i="8" s="1"/>
  <c r="C434" i="8" s="1"/>
  <c r="G26" i="8"/>
  <c r="C27" i="8"/>
  <c r="G27" i="8"/>
  <c r="C28" i="8"/>
  <c r="D28" i="8"/>
  <c r="F28" i="8" s="1" a="1"/>
  <c r="F28" i="8" s="1"/>
  <c r="G28" i="8"/>
  <c r="C29" i="8"/>
  <c r="D29" i="8"/>
  <c r="E29" i="8" s="1"/>
  <c r="F29" i="8" a="1"/>
  <c r="F29" i="8" s="1"/>
  <c r="G29" i="8"/>
  <c r="C30" i="8"/>
  <c r="C42" i="8" s="1"/>
  <c r="C54" i="8" s="1"/>
  <c r="C66" i="8" s="1"/>
  <c r="C78" i="8" s="1"/>
  <c r="C90" i="8" s="1"/>
  <c r="C102" i="8" s="1"/>
  <c r="C114" i="8" s="1"/>
  <c r="C126" i="8" s="1"/>
  <c r="C138" i="8" s="1"/>
  <c r="C150" i="8" s="1"/>
  <c r="C162" i="8" s="1"/>
  <c r="C174" i="8" s="1"/>
  <c r="C186" i="8" s="1"/>
  <c r="C198" i="8" s="1"/>
  <c r="C210" i="8" s="1"/>
  <c r="C222" i="8" s="1"/>
  <c r="C234" i="8" s="1"/>
  <c r="C246" i="8" s="1"/>
  <c r="C258" i="8" s="1"/>
  <c r="C270" i="8" s="1"/>
  <c r="C282" i="8" s="1"/>
  <c r="C294" i="8" s="1"/>
  <c r="C306" i="8" s="1"/>
  <c r="C318" i="8" s="1"/>
  <c r="C330" i="8" s="1"/>
  <c r="C342" i="8" s="1"/>
  <c r="C354" i="8" s="1"/>
  <c r="C366" i="8" s="1"/>
  <c r="C378" i="8" s="1"/>
  <c r="C390" i="8" s="1"/>
  <c r="C402" i="8" s="1"/>
  <c r="C414" i="8" s="1"/>
  <c r="C426" i="8" s="1"/>
  <c r="C438" i="8" s="1"/>
  <c r="D30" i="8"/>
  <c r="E30" i="8"/>
  <c r="G30" i="8"/>
  <c r="C31" i="8"/>
  <c r="C43" i="8" s="1"/>
  <c r="C55" i="8" s="1"/>
  <c r="C67" i="8" s="1"/>
  <c r="C79" i="8" s="1"/>
  <c r="C91" i="8" s="1"/>
  <c r="C103" i="8" s="1"/>
  <c r="C115" i="8" s="1"/>
  <c r="C127" i="8" s="1"/>
  <c r="C139" i="8" s="1"/>
  <c r="C151" i="8" s="1"/>
  <c r="C163" i="8" s="1"/>
  <c r="C175" i="8" s="1"/>
  <c r="C187" i="8" s="1"/>
  <c r="C199" i="8" s="1"/>
  <c r="C211" i="8" s="1"/>
  <c r="C223" i="8" s="1"/>
  <c r="C235" i="8" s="1"/>
  <c r="C247" i="8" s="1"/>
  <c r="C259" i="8" s="1"/>
  <c r="C271" i="8" s="1"/>
  <c r="C283" i="8" s="1"/>
  <c r="C295" i="8" s="1"/>
  <c r="C307" i="8" s="1"/>
  <c r="C319" i="8" s="1"/>
  <c r="C331" i="8" s="1"/>
  <c r="C343" i="8" s="1"/>
  <c r="C355" i="8" s="1"/>
  <c r="C367" i="8" s="1"/>
  <c r="C379" i="8" s="1"/>
  <c r="C391" i="8" s="1"/>
  <c r="C403" i="8" s="1"/>
  <c r="C415" i="8" s="1"/>
  <c r="C427" i="8" s="1"/>
  <c r="C439" i="8" s="1"/>
  <c r="G31" i="8"/>
  <c r="C32" i="8"/>
  <c r="C44" i="8" s="1"/>
  <c r="C56" i="8" s="1"/>
  <c r="C68" i="8" s="1"/>
  <c r="C80" i="8" s="1"/>
  <c r="C92" i="8" s="1"/>
  <c r="C104" i="8" s="1"/>
  <c r="C116" i="8" s="1"/>
  <c r="C128" i="8" s="1"/>
  <c r="C140" i="8" s="1"/>
  <c r="C152" i="8" s="1"/>
  <c r="C164" i="8" s="1"/>
  <c r="C176" i="8" s="1"/>
  <c r="C188" i="8" s="1"/>
  <c r="C200" i="8" s="1"/>
  <c r="C212" i="8" s="1"/>
  <c r="C224" i="8" s="1"/>
  <c r="C236" i="8" s="1"/>
  <c r="C248" i="8" s="1"/>
  <c r="C260" i="8" s="1"/>
  <c r="C272" i="8" s="1"/>
  <c r="C284" i="8" s="1"/>
  <c r="C296" i="8" s="1"/>
  <c r="C308" i="8" s="1"/>
  <c r="C320" i="8" s="1"/>
  <c r="C332" i="8" s="1"/>
  <c r="C344" i="8" s="1"/>
  <c r="C356" i="8" s="1"/>
  <c r="C368" i="8" s="1"/>
  <c r="C380" i="8" s="1"/>
  <c r="C392" i="8" s="1"/>
  <c r="C404" i="8" s="1"/>
  <c r="C416" i="8" s="1"/>
  <c r="C428" i="8" s="1"/>
  <c r="C440" i="8" s="1"/>
  <c r="G32" i="8"/>
  <c r="C33" i="8"/>
  <c r="C45" i="8" s="1"/>
  <c r="C57" i="8" s="1"/>
  <c r="C69" i="8" s="1"/>
  <c r="C81" i="8" s="1"/>
  <c r="C93" i="8" s="1"/>
  <c r="C105" i="8" s="1"/>
  <c r="C117" i="8" s="1"/>
  <c r="C129" i="8" s="1"/>
  <c r="D33" i="8"/>
  <c r="F33" i="8" s="1" a="1"/>
  <c r="F33" i="8" s="1"/>
  <c r="E33" i="8"/>
  <c r="G33" i="8"/>
  <c r="C34" i="8"/>
  <c r="G34" i="8"/>
  <c r="C35" i="8"/>
  <c r="C47" i="8" s="1"/>
  <c r="C59" i="8" s="1"/>
  <c r="C71" i="8" s="1"/>
  <c r="C83" i="8" s="1"/>
  <c r="C95" i="8" s="1"/>
  <c r="C107" i="8" s="1"/>
  <c r="C119" i="8" s="1"/>
  <c r="C131" i="8" s="1"/>
  <c r="C143" i="8" s="1"/>
  <c r="C155" i="8" s="1"/>
  <c r="C167" i="8" s="1"/>
  <c r="C179" i="8" s="1"/>
  <c r="C191" i="8" s="1"/>
  <c r="C203" i="8" s="1"/>
  <c r="C215" i="8" s="1"/>
  <c r="C227" i="8" s="1"/>
  <c r="C239" i="8" s="1"/>
  <c r="C251" i="8" s="1"/>
  <c r="C263" i="8" s="1"/>
  <c r="C275" i="8" s="1"/>
  <c r="C287" i="8" s="1"/>
  <c r="C299" i="8" s="1"/>
  <c r="C311" i="8" s="1"/>
  <c r="C323" i="8" s="1"/>
  <c r="C335" i="8" s="1"/>
  <c r="C347" i="8" s="1"/>
  <c r="C359" i="8" s="1"/>
  <c r="C371" i="8" s="1"/>
  <c r="C383" i="8" s="1"/>
  <c r="C395" i="8" s="1"/>
  <c r="C407" i="8" s="1"/>
  <c r="C419" i="8" s="1"/>
  <c r="C431" i="8" s="1"/>
  <c r="C443" i="8" s="1"/>
  <c r="D35" i="8"/>
  <c r="E35" i="8" s="1"/>
  <c r="G35" i="8"/>
  <c r="C36" i="8"/>
  <c r="D36" i="8"/>
  <c r="E36" i="8"/>
  <c r="G36" i="8"/>
  <c r="C37" i="8"/>
  <c r="G37" i="8"/>
  <c r="G38" i="8"/>
  <c r="C39" i="8"/>
  <c r="C51" i="8" s="1"/>
  <c r="C63" i="8" s="1"/>
  <c r="C75" i="8" s="1"/>
  <c r="C87" i="8" s="1"/>
  <c r="C99" i="8" s="1"/>
  <c r="C111" i="8" s="1"/>
  <c r="C123" i="8" s="1"/>
  <c r="G39" i="8"/>
  <c r="C40" i="8"/>
  <c r="G40" i="8"/>
  <c r="C41" i="8"/>
  <c r="C53" i="8" s="1"/>
  <c r="C65" i="8" s="1"/>
  <c r="C77" i="8" s="1"/>
  <c r="C89" i="8" s="1"/>
  <c r="C101" i="8" s="1"/>
  <c r="C113" i="8" s="1"/>
  <c r="C125" i="8" s="1"/>
  <c r="C137" i="8" s="1"/>
  <c r="C149" i="8" s="1"/>
  <c r="C161" i="8" s="1"/>
  <c r="C173" i="8" s="1"/>
  <c r="C185" i="8" s="1"/>
  <c r="C197" i="8" s="1"/>
  <c r="C209" i="8" s="1"/>
  <c r="C221" i="8" s="1"/>
  <c r="C233" i="8" s="1"/>
  <c r="C245" i="8" s="1"/>
  <c r="C257" i="8" s="1"/>
  <c r="C269" i="8" s="1"/>
  <c r="C281" i="8" s="1"/>
  <c r="C293" i="8" s="1"/>
  <c r="C305" i="8" s="1"/>
  <c r="C317" i="8" s="1"/>
  <c r="C329" i="8" s="1"/>
  <c r="C341" i="8" s="1"/>
  <c r="C353" i="8" s="1"/>
  <c r="C365" i="8" s="1"/>
  <c r="C377" i="8" s="1"/>
  <c r="C389" i="8" s="1"/>
  <c r="C401" i="8" s="1"/>
  <c r="C413" i="8" s="1"/>
  <c r="C425" i="8" s="1"/>
  <c r="C437" i="8" s="1"/>
  <c r="G41" i="8"/>
  <c r="G42" i="8"/>
  <c r="G43" i="8"/>
  <c r="G44" i="8"/>
  <c r="G45" i="8"/>
  <c r="C46" i="8"/>
  <c r="C58" i="8" s="1"/>
  <c r="C70" i="8" s="1"/>
  <c r="C82" i="8" s="1"/>
  <c r="C94" i="8" s="1"/>
  <c r="C106" i="8" s="1"/>
  <c r="C118" i="8" s="1"/>
  <c r="C130" i="8" s="1"/>
  <c r="C142" i="8" s="1"/>
  <c r="C154" i="8" s="1"/>
  <c r="C166" i="8" s="1"/>
  <c r="C178" i="8" s="1"/>
  <c r="C190" i="8" s="1"/>
  <c r="C202" i="8" s="1"/>
  <c r="C214" i="8" s="1"/>
  <c r="C226" i="8" s="1"/>
  <c r="C238" i="8" s="1"/>
  <c r="C250" i="8" s="1"/>
  <c r="C262" i="8" s="1"/>
  <c r="C274" i="8" s="1"/>
  <c r="C286" i="8" s="1"/>
  <c r="C298" i="8" s="1"/>
  <c r="C310" i="8" s="1"/>
  <c r="C322" i="8" s="1"/>
  <c r="C334" i="8" s="1"/>
  <c r="C346" i="8" s="1"/>
  <c r="C358" i="8" s="1"/>
  <c r="C370" i="8" s="1"/>
  <c r="C382" i="8" s="1"/>
  <c r="C394" i="8" s="1"/>
  <c r="C406" i="8" s="1"/>
  <c r="C418" i="8" s="1"/>
  <c r="C430" i="8" s="1"/>
  <c r="C442" i="8" s="1"/>
  <c r="G46" i="8"/>
  <c r="G47" i="8"/>
  <c r="C48" i="8"/>
  <c r="C60" i="8" s="1"/>
  <c r="C72" i="8" s="1"/>
  <c r="C84" i="8" s="1"/>
  <c r="C96" i="8" s="1"/>
  <c r="C108" i="8" s="1"/>
  <c r="C120" i="8" s="1"/>
  <c r="C132" i="8" s="1"/>
  <c r="C144" i="8" s="1"/>
  <c r="C156" i="8" s="1"/>
  <c r="C168" i="8" s="1"/>
  <c r="C180" i="8" s="1"/>
  <c r="C192" i="8" s="1"/>
  <c r="C204" i="8" s="1"/>
  <c r="C216" i="8" s="1"/>
  <c r="C228" i="8" s="1"/>
  <c r="C240" i="8" s="1"/>
  <c r="C252" i="8" s="1"/>
  <c r="C264" i="8" s="1"/>
  <c r="C276" i="8" s="1"/>
  <c r="C288" i="8" s="1"/>
  <c r="C300" i="8" s="1"/>
  <c r="C312" i="8" s="1"/>
  <c r="C324" i="8" s="1"/>
  <c r="C336" i="8" s="1"/>
  <c r="C348" i="8" s="1"/>
  <c r="C360" i="8" s="1"/>
  <c r="C372" i="8" s="1"/>
  <c r="C384" i="8" s="1"/>
  <c r="C396" i="8" s="1"/>
  <c r="C408" i="8" s="1"/>
  <c r="C420" i="8" s="1"/>
  <c r="C432" i="8" s="1"/>
  <c r="C444" i="8" s="1"/>
  <c r="G48" i="8"/>
  <c r="C49" i="8"/>
  <c r="C61" i="8" s="1"/>
  <c r="C73" i="8" s="1"/>
  <c r="C85" i="8" s="1"/>
  <c r="C97" i="8" s="1"/>
  <c r="C109" i="8" s="1"/>
  <c r="C121" i="8" s="1"/>
  <c r="C133" i="8" s="1"/>
  <c r="C145" i="8" s="1"/>
  <c r="C157" i="8" s="1"/>
  <c r="C169" i="8" s="1"/>
  <c r="C181" i="8" s="1"/>
  <c r="C193" i="8" s="1"/>
  <c r="C205" i="8" s="1"/>
  <c r="C217" i="8" s="1"/>
  <c r="C229" i="8" s="1"/>
  <c r="C241" i="8" s="1"/>
  <c r="C253" i="8" s="1"/>
  <c r="C265" i="8" s="1"/>
  <c r="C277" i="8" s="1"/>
  <c r="C289" i="8" s="1"/>
  <c r="C301" i="8" s="1"/>
  <c r="C313" i="8" s="1"/>
  <c r="C325" i="8" s="1"/>
  <c r="C337" i="8" s="1"/>
  <c r="C349" i="8" s="1"/>
  <c r="C361" i="8" s="1"/>
  <c r="C373" i="8" s="1"/>
  <c r="C385" i="8" s="1"/>
  <c r="C397" i="8" s="1"/>
  <c r="C409" i="8" s="1"/>
  <c r="C421" i="8" s="1"/>
  <c r="C433" i="8" s="1"/>
  <c r="C445" i="8" s="1"/>
  <c r="G49" i="8"/>
  <c r="G50" i="8"/>
  <c r="G51" i="8"/>
  <c r="C52" i="8"/>
  <c r="C64" i="8" s="1"/>
  <c r="C76" i="8" s="1"/>
  <c r="C88" i="8" s="1"/>
  <c r="C100" i="8" s="1"/>
  <c r="C112" i="8" s="1"/>
  <c r="C124" i="8" s="1"/>
  <c r="C136" i="8" s="1"/>
  <c r="C148" i="8" s="1"/>
  <c r="C160" i="8" s="1"/>
  <c r="C172" i="8" s="1"/>
  <c r="C184" i="8" s="1"/>
  <c r="C196" i="8" s="1"/>
  <c r="C208" i="8" s="1"/>
  <c r="C220" i="8" s="1"/>
  <c r="C232" i="8" s="1"/>
  <c r="C244" i="8" s="1"/>
  <c r="C256" i="8" s="1"/>
  <c r="C268" i="8" s="1"/>
  <c r="C280" i="8" s="1"/>
  <c r="C292" i="8" s="1"/>
  <c r="C304" i="8" s="1"/>
  <c r="C316" i="8" s="1"/>
  <c r="C328" i="8" s="1"/>
  <c r="C340" i="8" s="1"/>
  <c r="C352" i="8" s="1"/>
  <c r="C364" i="8" s="1"/>
  <c r="C376" i="8" s="1"/>
  <c r="C388" i="8" s="1"/>
  <c r="C400" i="8" s="1"/>
  <c r="C412" i="8" s="1"/>
  <c r="C424" i="8" s="1"/>
  <c r="C436" i="8" s="1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I86" i="8"/>
  <c r="J86" i="8"/>
  <c r="G87" i="8"/>
  <c r="I87" i="8"/>
  <c r="J87" i="8"/>
  <c r="G88" i="8"/>
  <c r="I88" i="8"/>
  <c r="J88" i="8"/>
  <c r="G89" i="8"/>
  <c r="I89" i="8"/>
  <c r="J89" i="8"/>
  <c r="G90" i="8"/>
  <c r="I90" i="8"/>
  <c r="J90" i="8"/>
  <c r="G91" i="8"/>
  <c r="I91" i="8"/>
  <c r="J91" i="8"/>
  <c r="G92" i="8"/>
  <c r="I92" i="8"/>
  <c r="J92" i="8"/>
  <c r="G93" i="8"/>
  <c r="I93" i="8"/>
  <c r="J93" i="8"/>
  <c r="G94" i="8"/>
  <c r="I94" i="8"/>
  <c r="J94" i="8"/>
  <c r="G95" i="8"/>
  <c r="I95" i="8"/>
  <c r="J95" i="8"/>
  <c r="G96" i="8"/>
  <c r="I96" i="8"/>
  <c r="J96" i="8"/>
  <c r="G97" i="8"/>
  <c r="I97" i="8"/>
  <c r="J97" i="8"/>
  <c r="G98" i="8"/>
  <c r="I98" i="8"/>
  <c r="J98" i="8"/>
  <c r="G99" i="8"/>
  <c r="I99" i="8"/>
  <c r="J99" i="8"/>
  <c r="G100" i="8"/>
  <c r="I100" i="8"/>
  <c r="J100" i="8"/>
  <c r="G101" i="8"/>
  <c r="I101" i="8"/>
  <c r="J101" i="8"/>
  <c r="G102" i="8"/>
  <c r="I102" i="8"/>
  <c r="J102" i="8"/>
  <c r="G103" i="8"/>
  <c r="I103" i="8"/>
  <c r="J103" i="8"/>
  <c r="G104" i="8"/>
  <c r="I104" i="8"/>
  <c r="J104" i="8"/>
  <c r="G105" i="8"/>
  <c r="I105" i="8"/>
  <c r="J105" i="8"/>
  <c r="G106" i="8"/>
  <c r="I106" i="8"/>
  <c r="J106" i="8"/>
  <c r="G107" i="8"/>
  <c r="I107" i="8"/>
  <c r="J107" i="8"/>
  <c r="G108" i="8"/>
  <c r="I108" i="8"/>
  <c r="J108" i="8"/>
  <c r="G109" i="8"/>
  <c r="I109" i="8"/>
  <c r="J109" i="8"/>
  <c r="G110" i="8"/>
  <c r="I110" i="8"/>
  <c r="J110" i="8"/>
  <c r="G111" i="8"/>
  <c r="I111" i="8"/>
  <c r="J111" i="8"/>
  <c r="G112" i="8"/>
  <c r="I112" i="8"/>
  <c r="J112" i="8"/>
  <c r="G113" i="8"/>
  <c r="I113" i="8"/>
  <c r="J113" i="8"/>
  <c r="G114" i="8"/>
  <c r="I114" i="8"/>
  <c r="J114" i="8"/>
  <c r="G115" i="8"/>
  <c r="I115" i="8"/>
  <c r="J115" i="8"/>
  <c r="G116" i="8"/>
  <c r="I116" i="8"/>
  <c r="J116" i="8"/>
  <c r="G117" i="8"/>
  <c r="I117" i="8"/>
  <c r="J117" i="8"/>
  <c r="G118" i="8"/>
  <c r="I118" i="8"/>
  <c r="J118" i="8"/>
  <c r="G119" i="8"/>
  <c r="I119" i="8"/>
  <c r="J119" i="8"/>
  <c r="G120" i="8"/>
  <c r="I120" i="8"/>
  <c r="J120" i="8"/>
  <c r="G121" i="8"/>
  <c r="I121" i="8"/>
  <c r="J121" i="8"/>
  <c r="G122" i="8"/>
  <c r="I122" i="8"/>
  <c r="J122" i="8"/>
  <c r="G123" i="8"/>
  <c r="I123" i="8"/>
  <c r="J123" i="8"/>
  <c r="G124" i="8"/>
  <c r="I124" i="8"/>
  <c r="J124" i="8"/>
  <c r="G125" i="8"/>
  <c r="I125" i="8"/>
  <c r="J125" i="8"/>
  <c r="G126" i="8"/>
  <c r="I126" i="8"/>
  <c r="J126" i="8"/>
  <c r="G127" i="8"/>
  <c r="I127" i="8"/>
  <c r="J127" i="8"/>
  <c r="G128" i="8"/>
  <c r="I128" i="8"/>
  <c r="J128" i="8"/>
  <c r="G129" i="8"/>
  <c r="I129" i="8"/>
  <c r="J129" i="8"/>
  <c r="G130" i="8"/>
  <c r="I130" i="8"/>
  <c r="J130" i="8"/>
  <c r="G131" i="8"/>
  <c r="I131" i="8"/>
  <c r="J131" i="8"/>
  <c r="G132" i="8"/>
  <c r="I132" i="8"/>
  <c r="J132" i="8"/>
  <c r="G133" i="8"/>
  <c r="I133" i="8"/>
  <c r="J133" i="8"/>
  <c r="I134" i="8"/>
  <c r="J134" i="8"/>
  <c r="C135" i="8"/>
  <c r="I135" i="8"/>
  <c r="J135" i="8"/>
  <c r="I136" i="8"/>
  <c r="J136" i="8"/>
  <c r="I137" i="8"/>
  <c r="J137" i="8"/>
  <c r="I138" i="8"/>
  <c r="J138" i="8"/>
  <c r="I139" i="8"/>
  <c r="J139" i="8"/>
  <c r="I140" i="8"/>
  <c r="J140" i="8"/>
  <c r="C141" i="8"/>
  <c r="C153" i="8" s="1"/>
  <c r="C165" i="8" s="1"/>
  <c r="I141" i="8"/>
  <c r="J141" i="8"/>
  <c r="I142" i="8"/>
  <c r="J142" i="8"/>
  <c r="I143" i="8"/>
  <c r="J143" i="8"/>
  <c r="I144" i="8"/>
  <c r="J144" i="8"/>
  <c r="I145" i="8"/>
  <c r="J145" i="8"/>
  <c r="J146" i="8"/>
  <c r="C147" i="8"/>
  <c r="C159" i="8" s="1"/>
  <c r="C171" i="8" s="1"/>
  <c r="C183" i="8" s="1"/>
  <c r="C195" i="8" s="1"/>
  <c r="C207" i="8" s="1"/>
  <c r="C219" i="8" s="1"/>
  <c r="C231" i="8" s="1"/>
  <c r="C243" i="8" s="1"/>
  <c r="C255" i="8" s="1"/>
  <c r="C267" i="8" s="1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C177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C189" i="8"/>
  <c r="C201" i="8" s="1"/>
  <c r="C213" i="8" s="1"/>
  <c r="C225" i="8" s="1"/>
  <c r="C237" i="8" s="1"/>
  <c r="C249" i="8" s="1"/>
  <c r="C261" i="8" s="1"/>
  <c r="C273" i="8" s="1"/>
  <c r="C285" i="8" s="1"/>
  <c r="C297" i="8" s="1"/>
  <c r="C309" i="8" s="1"/>
  <c r="C321" i="8" s="1"/>
  <c r="C333" i="8" s="1"/>
  <c r="C345" i="8" s="1"/>
  <c r="C357" i="8" s="1"/>
  <c r="C369" i="8" s="1"/>
  <c r="C381" i="8" s="1"/>
  <c r="C393" i="8" s="1"/>
  <c r="C405" i="8" s="1"/>
  <c r="C417" i="8" s="1"/>
  <c r="C429" i="8" s="1"/>
  <c r="C441" i="8" s="1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S206" i="8"/>
  <c r="J207" i="8"/>
  <c r="S207" i="8"/>
  <c r="J208" i="8"/>
  <c r="S208" i="8"/>
  <c r="J209" i="8"/>
  <c r="S209" i="8"/>
  <c r="J210" i="8"/>
  <c r="S210" i="8"/>
  <c r="J211" i="8"/>
  <c r="S211" i="8"/>
  <c r="J212" i="8"/>
  <c r="S212" i="8"/>
  <c r="J213" i="8"/>
  <c r="S213" i="8"/>
  <c r="J214" i="8"/>
  <c r="S214" i="8"/>
  <c r="J215" i="8"/>
  <c r="S215" i="8"/>
  <c r="J216" i="8"/>
  <c r="S216" i="8"/>
  <c r="J217" i="8"/>
  <c r="S217" i="8"/>
  <c r="J218" i="8"/>
  <c r="S218" i="8"/>
  <c r="J219" i="8"/>
  <c r="S219" i="8"/>
  <c r="J220" i="8"/>
  <c r="S220" i="8"/>
  <c r="J221" i="8"/>
  <c r="S221" i="8"/>
  <c r="J222" i="8"/>
  <c r="S222" i="8"/>
  <c r="J223" i="8"/>
  <c r="S223" i="8"/>
  <c r="J224" i="8"/>
  <c r="S224" i="8"/>
  <c r="J225" i="8"/>
  <c r="S225" i="8"/>
  <c r="J226" i="8"/>
  <c r="S226" i="8"/>
  <c r="J227" i="8"/>
  <c r="S227" i="8"/>
  <c r="J228" i="8"/>
  <c r="S228" i="8"/>
  <c r="J229" i="8"/>
  <c r="S229" i="8"/>
  <c r="J230" i="8"/>
  <c r="S230" i="8"/>
  <c r="J231" i="8"/>
  <c r="S231" i="8"/>
  <c r="J232" i="8"/>
  <c r="S232" i="8"/>
  <c r="J233" i="8"/>
  <c r="S233" i="8"/>
  <c r="J234" i="8"/>
  <c r="S234" i="8"/>
  <c r="J235" i="8"/>
  <c r="S235" i="8"/>
  <c r="J236" i="8"/>
  <c r="S236" i="8"/>
  <c r="J237" i="8"/>
  <c r="S237" i="8"/>
  <c r="J238" i="8"/>
  <c r="S238" i="8"/>
  <c r="J239" i="8"/>
  <c r="S239" i="8"/>
  <c r="J240" i="8"/>
  <c r="S240" i="8"/>
  <c r="J241" i="8"/>
  <c r="S241" i="8"/>
  <c r="J242" i="8"/>
  <c r="S242" i="8"/>
  <c r="J243" i="8"/>
  <c r="S243" i="8"/>
  <c r="J244" i="8"/>
  <c r="S244" i="8"/>
  <c r="J245" i="8"/>
  <c r="S245" i="8"/>
  <c r="J246" i="8"/>
  <c r="S246" i="8"/>
  <c r="J247" i="8"/>
  <c r="S247" i="8"/>
  <c r="J248" i="8"/>
  <c r="S248" i="8"/>
  <c r="J249" i="8"/>
  <c r="S249" i="8"/>
  <c r="J250" i="8"/>
  <c r="S250" i="8"/>
  <c r="J251" i="8"/>
  <c r="S251" i="8"/>
  <c r="J252" i="8"/>
  <c r="S252" i="8"/>
  <c r="J253" i="8"/>
  <c r="S253" i="8"/>
  <c r="J254" i="8"/>
  <c r="S254" i="8"/>
  <c r="J255" i="8"/>
  <c r="S255" i="8"/>
  <c r="J256" i="8"/>
  <c r="S256" i="8"/>
  <c r="J257" i="8"/>
  <c r="S257" i="8"/>
  <c r="J258" i="8"/>
  <c r="S258" i="8"/>
  <c r="J259" i="8"/>
  <c r="S259" i="8"/>
  <c r="J260" i="8"/>
  <c r="S260" i="8"/>
  <c r="J261" i="8"/>
  <c r="S261" i="8"/>
  <c r="J262" i="8"/>
  <c r="S262" i="8"/>
  <c r="J263" i="8"/>
  <c r="S263" i="8"/>
  <c r="J264" i="8"/>
  <c r="S264" i="8"/>
  <c r="J265" i="8"/>
  <c r="S265" i="8"/>
  <c r="J266" i="8"/>
  <c r="S266" i="8"/>
  <c r="J267" i="8"/>
  <c r="S267" i="8"/>
  <c r="J268" i="8"/>
  <c r="S268" i="8"/>
  <c r="J269" i="8"/>
  <c r="S269" i="8"/>
  <c r="J270" i="8"/>
  <c r="S270" i="8"/>
  <c r="J271" i="8"/>
  <c r="S271" i="8"/>
  <c r="J272" i="8"/>
  <c r="S272" i="8"/>
  <c r="J273" i="8"/>
  <c r="S273" i="8"/>
  <c r="J274" i="8"/>
  <c r="S274" i="8"/>
  <c r="J275" i="8"/>
  <c r="S275" i="8"/>
  <c r="J276" i="8"/>
  <c r="S276" i="8"/>
  <c r="J277" i="8"/>
  <c r="S277" i="8"/>
  <c r="J278" i="8"/>
  <c r="S278" i="8"/>
  <c r="C279" i="8"/>
  <c r="C291" i="8" s="1"/>
  <c r="C303" i="8" s="1"/>
  <c r="C315" i="8" s="1"/>
  <c r="C327" i="8" s="1"/>
  <c r="C339" i="8" s="1"/>
  <c r="C351" i="8" s="1"/>
  <c r="C363" i="8" s="1"/>
  <c r="C375" i="8" s="1"/>
  <c r="C387" i="8" s="1"/>
  <c r="C399" i="8" s="1"/>
  <c r="C411" i="8" s="1"/>
  <c r="C423" i="8" s="1"/>
  <c r="C435" i="8" s="1"/>
  <c r="J279" i="8"/>
  <c r="S279" i="8"/>
  <c r="J280" i="8"/>
  <c r="S280" i="8"/>
  <c r="J281" i="8"/>
  <c r="S281" i="8"/>
  <c r="J282" i="8"/>
  <c r="S282" i="8"/>
  <c r="J283" i="8"/>
  <c r="S283" i="8"/>
  <c r="J284" i="8"/>
  <c r="S284" i="8"/>
  <c r="J285" i="8"/>
  <c r="S285" i="8"/>
  <c r="J286" i="8"/>
  <c r="S286" i="8"/>
  <c r="J287" i="8"/>
  <c r="S287" i="8"/>
  <c r="J288" i="8"/>
  <c r="S288" i="8"/>
  <c r="J289" i="8"/>
  <c r="S289" i="8"/>
  <c r="J290" i="8"/>
  <c r="S290" i="8"/>
  <c r="J291" i="8"/>
  <c r="S291" i="8"/>
  <c r="J292" i="8"/>
  <c r="S292" i="8"/>
  <c r="J293" i="8"/>
  <c r="S293" i="8"/>
  <c r="J294" i="8"/>
  <c r="S294" i="8"/>
  <c r="J295" i="8"/>
  <c r="S295" i="8"/>
  <c r="J296" i="8"/>
  <c r="S296" i="8"/>
  <c r="J297" i="8"/>
  <c r="S297" i="8"/>
  <c r="J298" i="8"/>
  <c r="S298" i="8"/>
  <c r="J299" i="8"/>
  <c r="S299" i="8"/>
  <c r="J300" i="8"/>
  <c r="S300" i="8"/>
  <c r="J301" i="8"/>
  <c r="S301" i="8"/>
  <c r="J302" i="8"/>
  <c r="S302" i="8"/>
  <c r="J303" i="8"/>
  <c r="S303" i="8"/>
  <c r="J304" i="8"/>
  <c r="S304" i="8"/>
  <c r="J305" i="8"/>
  <c r="S305" i="8"/>
  <c r="J306" i="8"/>
  <c r="S306" i="8"/>
  <c r="J307" i="8"/>
  <c r="S307" i="8"/>
  <c r="J308" i="8"/>
  <c r="S308" i="8"/>
  <c r="J309" i="8"/>
  <c r="S309" i="8"/>
  <c r="J310" i="8"/>
  <c r="S310" i="8"/>
  <c r="J311" i="8"/>
  <c r="S311" i="8"/>
  <c r="J312" i="8"/>
  <c r="S312" i="8"/>
  <c r="J313" i="8"/>
  <c r="S313" i="8"/>
  <c r="J314" i="8"/>
  <c r="S314" i="8"/>
  <c r="J315" i="8"/>
  <c r="S315" i="8"/>
  <c r="J316" i="8"/>
  <c r="S316" i="8"/>
  <c r="J317" i="8"/>
  <c r="S317" i="8"/>
  <c r="J318" i="8"/>
  <c r="S318" i="8"/>
  <c r="J319" i="8"/>
  <c r="S319" i="8"/>
  <c r="J320" i="8"/>
  <c r="S320" i="8"/>
  <c r="J321" i="8"/>
  <c r="S321" i="8"/>
  <c r="J322" i="8"/>
  <c r="S322" i="8"/>
  <c r="J323" i="8"/>
  <c r="S323" i="8"/>
  <c r="J324" i="8"/>
  <c r="S324" i="8"/>
  <c r="J325" i="8"/>
  <c r="S325" i="8"/>
  <c r="J326" i="8"/>
  <c r="S326" i="8"/>
  <c r="J327" i="8"/>
  <c r="S327" i="8"/>
  <c r="J328" i="8"/>
  <c r="S328" i="8"/>
  <c r="J329" i="8"/>
  <c r="S329" i="8"/>
  <c r="J330" i="8"/>
  <c r="S330" i="8"/>
  <c r="J331" i="8"/>
  <c r="S331" i="8"/>
  <c r="J332" i="8"/>
  <c r="S332" i="8"/>
  <c r="J333" i="8"/>
  <c r="S333" i="8"/>
  <c r="J334" i="8"/>
  <c r="S334" i="8"/>
  <c r="J335" i="8"/>
  <c r="S335" i="8"/>
  <c r="J336" i="8"/>
  <c r="S336" i="8"/>
  <c r="J337" i="8"/>
  <c r="S337" i="8"/>
  <c r="J338" i="8"/>
  <c r="S338" i="8"/>
  <c r="J339" i="8"/>
  <c r="S339" i="8"/>
  <c r="J340" i="8"/>
  <c r="S340" i="8"/>
  <c r="J341" i="8"/>
  <c r="S341" i="8"/>
  <c r="J342" i="8"/>
  <c r="S342" i="8"/>
  <c r="J343" i="8"/>
  <c r="S343" i="8"/>
  <c r="J344" i="8"/>
  <c r="S344" i="8"/>
  <c r="J345" i="8"/>
  <c r="S345" i="8"/>
  <c r="J346" i="8"/>
  <c r="S346" i="8"/>
  <c r="J347" i="8"/>
  <c r="S347" i="8"/>
  <c r="J348" i="8"/>
  <c r="S348" i="8"/>
  <c r="J349" i="8"/>
  <c r="S349" i="8"/>
  <c r="J350" i="8"/>
  <c r="S350" i="8"/>
  <c r="J351" i="8"/>
  <c r="S351" i="8"/>
  <c r="J352" i="8"/>
  <c r="S352" i="8"/>
  <c r="J353" i="8"/>
  <c r="S353" i="8"/>
  <c r="J354" i="8"/>
  <c r="S354" i="8"/>
  <c r="J355" i="8"/>
  <c r="S355" i="8"/>
  <c r="J356" i="8"/>
  <c r="S356" i="8"/>
  <c r="J357" i="8"/>
  <c r="S357" i="8"/>
  <c r="J358" i="8"/>
  <c r="S358" i="8"/>
  <c r="J359" i="8"/>
  <c r="S359" i="8"/>
  <c r="J360" i="8"/>
  <c r="S360" i="8"/>
  <c r="J361" i="8"/>
  <c r="S361" i="8"/>
  <c r="J362" i="8"/>
  <c r="S362" i="8"/>
  <c r="J363" i="8"/>
  <c r="S363" i="8"/>
  <c r="J364" i="8"/>
  <c r="S364" i="8"/>
  <c r="J365" i="8"/>
  <c r="S365" i="8"/>
  <c r="J366" i="8"/>
  <c r="S366" i="8"/>
  <c r="J367" i="8"/>
  <c r="S367" i="8"/>
  <c r="J368" i="8"/>
  <c r="S368" i="8"/>
  <c r="J369" i="8"/>
  <c r="S369" i="8"/>
  <c r="J370" i="8"/>
  <c r="S370" i="8"/>
  <c r="J371" i="8"/>
  <c r="S371" i="8"/>
  <c r="J372" i="8"/>
  <c r="S372" i="8"/>
  <c r="J373" i="8"/>
  <c r="S373" i="8"/>
  <c r="J374" i="8"/>
  <c r="S374" i="8"/>
  <c r="J375" i="8"/>
  <c r="S375" i="8"/>
  <c r="J376" i="8"/>
  <c r="S376" i="8"/>
  <c r="J377" i="8"/>
  <c r="S377" i="8"/>
  <c r="J378" i="8"/>
  <c r="S378" i="8"/>
  <c r="J379" i="8"/>
  <c r="S379" i="8"/>
  <c r="J380" i="8"/>
  <c r="S380" i="8"/>
  <c r="J381" i="8"/>
  <c r="S381" i="8"/>
  <c r="J382" i="8"/>
  <c r="S382" i="8"/>
  <c r="J383" i="8"/>
  <c r="S383" i="8"/>
  <c r="J384" i="8"/>
  <c r="S384" i="8"/>
  <c r="J385" i="8"/>
  <c r="S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W447" i="8"/>
  <c r="D13" i="7"/>
  <c r="Y13" i="7" s="1"/>
  <c r="E14" i="7"/>
  <c r="F14" i="7" a="1"/>
  <c r="F14" i="7" s="1"/>
  <c r="G14" i="7"/>
  <c r="W14" i="7"/>
  <c r="D15" i="7"/>
  <c r="F15" i="7" s="1" a="1"/>
  <c r="F15" i="7" s="1"/>
  <c r="G15" i="7"/>
  <c r="V15" i="7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V95" i="7" s="1"/>
  <c r="V96" i="7" s="1"/>
  <c r="V97" i="7" s="1"/>
  <c r="V98" i="7" s="1"/>
  <c r="V99" i="7" s="1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V119" i="7" s="1"/>
  <c r="V120" i="7" s="1"/>
  <c r="V121" i="7" s="1"/>
  <c r="V122" i="7" s="1"/>
  <c r="V123" i="7" s="1"/>
  <c r="V124" i="7" s="1"/>
  <c r="V125" i="7" s="1"/>
  <c r="V126" i="7" s="1"/>
  <c r="V127" i="7" s="1"/>
  <c r="V128" i="7" s="1"/>
  <c r="V129" i="7" s="1"/>
  <c r="V130" i="7" s="1"/>
  <c r="V131" i="7" s="1"/>
  <c r="V132" i="7" s="1"/>
  <c r="V133" i="7" s="1"/>
  <c r="V134" i="7" s="1"/>
  <c r="V135" i="7" s="1"/>
  <c r="V136" i="7" s="1"/>
  <c r="V137" i="7" s="1"/>
  <c r="V138" i="7" s="1"/>
  <c r="V139" i="7" s="1"/>
  <c r="V140" i="7" s="1"/>
  <c r="V141" i="7" s="1"/>
  <c r="V142" i="7" s="1"/>
  <c r="V143" i="7" s="1"/>
  <c r="V144" i="7" s="1"/>
  <c r="V145" i="7" s="1"/>
  <c r="V146" i="7" s="1"/>
  <c r="V147" i="7" s="1"/>
  <c r="V148" i="7" s="1"/>
  <c r="V149" i="7" s="1"/>
  <c r="V150" i="7" s="1"/>
  <c r="V151" i="7" s="1"/>
  <c r="V152" i="7" s="1"/>
  <c r="V153" i="7" s="1"/>
  <c r="V154" i="7" s="1"/>
  <c r="V155" i="7" s="1"/>
  <c r="V156" i="7" s="1"/>
  <c r="V157" i="7" s="1"/>
  <c r="V158" i="7" s="1"/>
  <c r="V159" i="7" s="1"/>
  <c r="V160" i="7" s="1"/>
  <c r="V161" i="7" s="1"/>
  <c r="V162" i="7" s="1"/>
  <c r="V163" i="7" s="1"/>
  <c r="V164" i="7" s="1"/>
  <c r="V165" i="7" s="1"/>
  <c r="V166" i="7" s="1"/>
  <c r="V167" i="7" s="1"/>
  <c r="V168" i="7" s="1"/>
  <c r="V169" i="7" s="1"/>
  <c r="V170" i="7" s="1"/>
  <c r="V171" i="7" s="1"/>
  <c r="V172" i="7" s="1"/>
  <c r="V173" i="7" s="1"/>
  <c r="V174" i="7" s="1"/>
  <c r="V175" i="7" s="1"/>
  <c r="V176" i="7" s="1"/>
  <c r="V177" i="7" s="1"/>
  <c r="V178" i="7" s="1"/>
  <c r="V179" i="7" s="1"/>
  <c r="V180" i="7" s="1"/>
  <c r="V181" i="7" s="1"/>
  <c r="V182" i="7" s="1"/>
  <c r="V183" i="7" s="1"/>
  <c r="V184" i="7" s="1"/>
  <c r="V185" i="7" s="1"/>
  <c r="V186" i="7" s="1"/>
  <c r="V187" i="7" s="1"/>
  <c r="V188" i="7" s="1"/>
  <c r="V189" i="7" s="1"/>
  <c r="V190" i="7" s="1"/>
  <c r="V191" i="7" s="1"/>
  <c r="V192" i="7" s="1"/>
  <c r="V193" i="7" s="1"/>
  <c r="V194" i="7" s="1"/>
  <c r="V195" i="7" s="1"/>
  <c r="V196" i="7" s="1"/>
  <c r="V197" i="7" s="1"/>
  <c r="V198" i="7" s="1"/>
  <c r="V199" i="7" s="1"/>
  <c r="V200" i="7" s="1"/>
  <c r="V201" i="7" s="1"/>
  <c r="V202" i="7" s="1"/>
  <c r="V203" i="7" s="1"/>
  <c r="V204" i="7" s="1"/>
  <c r="V205" i="7" s="1"/>
  <c r="V206" i="7" s="1"/>
  <c r="V207" i="7" s="1"/>
  <c r="V208" i="7" s="1"/>
  <c r="V209" i="7" s="1"/>
  <c r="V210" i="7" s="1"/>
  <c r="V211" i="7" s="1"/>
  <c r="V212" i="7" s="1"/>
  <c r="V213" i="7" s="1"/>
  <c r="V214" i="7" s="1"/>
  <c r="V215" i="7" s="1"/>
  <c r="V216" i="7" s="1"/>
  <c r="V217" i="7" s="1"/>
  <c r="V218" i="7" s="1"/>
  <c r="V219" i="7" s="1"/>
  <c r="V220" i="7" s="1"/>
  <c r="V221" i="7" s="1"/>
  <c r="V222" i="7" s="1"/>
  <c r="V223" i="7" s="1"/>
  <c r="V224" i="7" s="1"/>
  <c r="V225" i="7" s="1"/>
  <c r="V226" i="7" s="1"/>
  <c r="V227" i="7" s="1"/>
  <c r="V228" i="7" s="1"/>
  <c r="V229" i="7" s="1"/>
  <c r="V230" i="7" s="1"/>
  <c r="V231" i="7" s="1"/>
  <c r="V232" i="7" s="1"/>
  <c r="V233" i="7" s="1"/>
  <c r="V234" i="7" s="1"/>
  <c r="V235" i="7" s="1"/>
  <c r="V236" i="7" s="1"/>
  <c r="V237" i="7" s="1"/>
  <c r="V238" i="7" s="1"/>
  <c r="V239" i="7" s="1"/>
  <c r="V240" i="7" s="1"/>
  <c r="V241" i="7" s="1"/>
  <c r="V242" i="7" s="1"/>
  <c r="V243" i="7" s="1"/>
  <c r="V244" i="7" s="1"/>
  <c r="V245" i="7" s="1"/>
  <c r="V246" i="7" s="1"/>
  <c r="V247" i="7" s="1"/>
  <c r="V248" i="7" s="1"/>
  <c r="V249" i="7" s="1"/>
  <c r="V250" i="7" s="1"/>
  <c r="V251" i="7" s="1"/>
  <c r="V252" i="7" s="1"/>
  <c r="V253" i="7" s="1"/>
  <c r="V254" i="7" s="1"/>
  <c r="V255" i="7" s="1"/>
  <c r="V256" i="7" s="1"/>
  <c r="V257" i="7" s="1"/>
  <c r="V258" i="7" s="1"/>
  <c r="V259" i="7" s="1"/>
  <c r="V260" i="7" s="1"/>
  <c r="V261" i="7" s="1"/>
  <c r="V262" i="7" s="1"/>
  <c r="V263" i="7" s="1"/>
  <c r="V264" i="7" s="1"/>
  <c r="V265" i="7" s="1"/>
  <c r="V266" i="7" s="1"/>
  <c r="V267" i="7" s="1"/>
  <c r="V268" i="7" s="1"/>
  <c r="V269" i="7" s="1"/>
  <c r="V270" i="7" s="1"/>
  <c r="V271" i="7" s="1"/>
  <c r="V272" i="7" s="1"/>
  <c r="V273" i="7" s="1"/>
  <c r="V274" i="7" s="1"/>
  <c r="V275" i="7" s="1"/>
  <c r="V276" i="7" s="1"/>
  <c r="V277" i="7" s="1"/>
  <c r="V278" i="7" s="1"/>
  <c r="V279" i="7" s="1"/>
  <c r="V280" i="7" s="1"/>
  <c r="V281" i="7" s="1"/>
  <c r="V282" i="7" s="1"/>
  <c r="V283" i="7" s="1"/>
  <c r="V284" i="7" s="1"/>
  <c r="V285" i="7" s="1"/>
  <c r="V286" i="7" s="1"/>
  <c r="V287" i="7" s="1"/>
  <c r="V288" i="7" s="1"/>
  <c r="V289" i="7" s="1"/>
  <c r="V290" i="7" s="1"/>
  <c r="V291" i="7" s="1"/>
  <c r="V292" i="7" s="1"/>
  <c r="V293" i="7" s="1"/>
  <c r="V294" i="7" s="1"/>
  <c r="V295" i="7" s="1"/>
  <c r="V296" i="7" s="1"/>
  <c r="V297" i="7" s="1"/>
  <c r="V298" i="7" s="1"/>
  <c r="V299" i="7" s="1"/>
  <c r="V300" i="7" s="1"/>
  <c r="V301" i="7" s="1"/>
  <c r="V302" i="7" s="1"/>
  <c r="V303" i="7" s="1"/>
  <c r="V304" i="7" s="1"/>
  <c r="V305" i="7" s="1"/>
  <c r="V306" i="7" s="1"/>
  <c r="V307" i="7" s="1"/>
  <c r="V308" i="7" s="1"/>
  <c r="V309" i="7" s="1"/>
  <c r="V310" i="7" s="1"/>
  <c r="V311" i="7" s="1"/>
  <c r="V312" i="7" s="1"/>
  <c r="V313" i="7" s="1"/>
  <c r="V314" i="7" s="1"/>
  <c r="V315" i="7" s="1"/>
  <c r="V316" i="7" s="1"/>
  <c r="V317" i="7" s="1"/>
  <c r="V318" i="7" s="1"/>
  <c r="V319" i="7" s="1"/>
  <c r="V320" i="7" s="1"/>
  <c r="V321" i="7" s="1"/>
  <c r="V322" i="7" s="1"/>
  <c r="V323" i="7" s="1"/>
  <c r="V324" i="7" s="1"/>
  <c r="V325" i="7" s="1"/>
  <c r="V326" i="7" s="1"/>
  <c r="V327" i="7" s="1"/>
  <c r="V328" i="7" s="1"/>
  <c r="V329" i="7" s="1"/>
  <c r="V330" i="7" s="1"/>
  <c r="V331" i="7" s="1"/>
  <c r="V332" i="7" s="1"/>
  <c r="V333" i="7" s="1"/>
  <c r="V334" i="7" s="1"/>
  <c r="V335" i="7" s="1"/>
  <c r="V336" i="7" s="1"/>
  <c r="V337" i="7" s="1"/>
  <c r="V338" i="7" s="1"/>
  <c r="V339" i="7" s="1"/>
  <c r="V340" i="7" s="1"/>
  <c r="V341" i="7" s="1"/>
  <c r="V342" i="7" s="1"/>
  <c r="V343" i="7" s="1"/>
  <c r="V344" i="7" s="1"/>
  <c r="V345" i="7" s="1"/>
  <c r="V346" i="7" s="1"/>
  <c r="V347" i="7" s="1"/>
  <c r="V348" i="7" s="1"/>
  <c r="V349" i="7" s="1"/>
  <c r="V350" i="7" s="1"/>
  <c r="V351" i="7" s="1"/>
  <c r="V352" i="7" s="1"/>
  <c r="V353" i="7" s="1"/>
  <c r="V354" i="7" s="1"/>
  <c r="V355" i="7" s="1"/>
  <c r="V356" i="7" s="1"/>
  <c r="V357" i="7" s="1"/>
  <c r="V358" i="7" s="1"/>
  <c r="V359" i="7" s="1"/>
  <c r="V360" i="7" s="1"/>
  <c r="V361" i="7" s="1"/>
  <c r="V362" i="7" s="1"/>
  <c r="V363" i="7" s="1"/>
  <c r="V364" i="7" s="1"/>
  <c r="V365" i="7" s="1"/>
  <c r="V366" i="7" s="1"/>
  <c r="V367" i="7" s="1"/>
  <c r="V368" i="7" s="1"/>
  <c r="V369" i="7" s="1"/>
  <c r="V370" i="7" s="1"/>
  <c r="V371" i="7" s="1"/>
  <c r="V372" i="7" s="1"/>
  <c r="V373" i="7" s="1"/>
  <c r="V374" i="7" s="1"/>
  <c r="V375" i="7" s="1"/>
  <c r="V376" i="7" s="1"/>
  <c r="V377" i="7" s="1"/>
  <c r="V378" i="7" s="1"/>
  <c r="V379" i="7" s="1"/>
  <c r="V380" i="7" s="1"/>
  <c r="V381" i="7" s="1"/>
  <c r="V382" i="7" s="1"/>
  <c r="V383" i="7" s="1"/>
  <c r="V384" i="7" s="1"/>
  <c r="V385" i="7" s="1"/>
  <c r="V386" i="7" s="1"/>
  <c r="V387" i="7" s="1"/>
  <c r="V388" i="7" s="1"/>
  <c r="V389" i="7" s="1"/>
  <c r="V390" i="7" s="1"/>
  <c r="V391" i="7" s="1"/>
  <c r="V392" i="7" s="1"/>
  <c r="V393" i="7" s="1"/>
  <c r="V394" i="7" s="1"/>
  <c r="V395" i="7" s="1"/>
  <c r="V396" i="7" s="1"/>
  <c r="V397" i="7" s="1"/>
  <c r="V398" i="7" s="1"/>
  <c r="V399" i="7" s="1"/>
  <c r="V400" i="7" s="1"/>
  <c r="V401" i="7" s="1"/>
  <c r="V402" i="7" s="1"/>
  <c r="V403" i="7" s="1"/>
  <c r="V404" i="7" s="1"/>
  <c r="V405" i="7" s="1"/>
  <c r="V406" i="7" s="1"/>
  <c r="V407" i="7" s="1"/>
  <c r="V408" i="7" s="1"/>
  <c r="V409" i="7" s="1"/>
  <c r="V410" i="7" s="1"/>
  <c r="V411" i="7" s="1"/>
  <c r="V412" i="7" s="1"/>
  <c r="V413" i="7" s="1"/>
  <c r="V414" i="7" s="1"/>
  <c r="V415" i="7" s="1"/>
  <c r="V416" i="7" s="1"/>
  <c r="V417" i="7" s="1"/>
  <c r="V418" i="7" s="1"/>
  <c r="V419" i="7" s="1"/>
  <c r="V420" i="7" s="1"/>
  <c r="V421" i="7" s="1"/>
  <c r="V422" i="7" s="1"/>
  <c r="V423" i="7" s="1"/>
  <c r="V424" i="7" s="1"/>
  <c r="V425" i="7" s="1"/>
  <c r="V426" i="7" s="1"/>
  <c r="V427" i="7" s="1"/>
  <c r="V428" i="7" s="1"/>
  <c r="V429" i="7" s="1"/>
  <c r="V430" i="7" s="1"/>
  <c r="V431" i="7" s="1"/>
  <c r="V432" i="7" s="1"/>
  <c r="V433" i="7" s="1"/>
  <c r="V434" i="7" s="1"/>
  <c r="V435" i="7" s="1"/>
  <c r="V436" i="7" s="1"/>
  <c r="V437" i="7" s="1"/>
  <c r="V438" i="7" s="1"/>
  <c r="V439" i="7" s="1"/>
  <c r="V440" i="7" s="1"/>
  <c r="V441" i="7" s="1"/>
  <c r="V442" i="7" s="1"/>
  <c r="V443" i="7" s="1"/>
  <c r="V444" i="7" s="1"/>
  <c r="V445" i="7" s="1"/>
  <c r="D16" i="7"/>
  <c r="E16" i="7" s="1"/>
  <c r="G16" i="7"/>
  <c r="W16" i="7"/>
  <c r="D17" i="7"/>
  <c r="E17" i="7" s="1"/>
  <c r="G17" i="7"/>
  <c r="D18" i="7"/>
  <c r="W18" i="7" s="1"/>
  <c r="E18" i="7"/>
  <c r="G18" i="7"/>
  <c r="D19" i="7"/>
  <c r="W19" i="7" s="1"/>
  <c r="G19" i="7"/>
  <c r="D20" i="7"/>
  <c r="E20" i="7" s="1"/>
  <c r="G20" i="7"/>
  <c r="D21" i="7"/>
  <c r="E21" i="7" s="1"/>
  <c r="G21" i="7"/>
  <c r="W21" i="7"/>
  <c r="D22" i="7"/>
  <c r="E22" i="7" s="1"/>
  <c r="G22" i="7"/>
  <c r="W22" i="7"/>
  <c r="D23" i="7"/>
  <c r="E23" i="7"/>
  <c r="G23" i="7"/>
  <c r="D24" i="7"/>
  <c r="W24" i="7" s="1"/>
  <c r="F24" i="7" a="1"/>
  <c r="F24" i="7" s="1"/>
  <c r="G24" i="7"/>
  <c r="C25" i="7"/>
  <c r="D25" i="7"/>
  <c r="D31" i="7" s="1"/>
  <c r="W31" i="7" s="1"/>
  <c r="G25" i="7"/>
  <c r="C26" i="7"/>
  <c r="G26" i="7"/>
  <c r="C27" i="7"/>
  <c r="C39" i="7" s="1"/>
  <c r="C51" i="7" s="1"/>
  <c r="C63" i="7" s="1"/>
  <c r="C75" i="7" s="1"/>
  <c r="C87" i="7" s="1"/>
  <c r="C99" i="7" s="1"/>
  <c r="C111" i="7" s="1"/>
  <c r="C123" i="7" s="1"/>
  <c r="C135" i="7" s="1"/>
  <c r="C147" i="7" s="1"/>
  <c r="C159" i="7" s="1"/>
  <c r="C171" i="7" s="1"/>
  <c r="C183" i="7" s="1"/>
  <c r="C195" i="7" s="1"/>
  <c r="C207" i="7" s="1"/>
  <c r="C219" i="7" s="1"/>
  <c r="C231" i="7" s="1"/>
  <c r="C243" i="7" s="1"/>
  <c r="C255" i="7" s="1"/>
  <c r="C267" i="7" s="1"/>
  <c r="C279" i="7" s="1"/>
  <c r="C291" i="7" s="1"/>
  <c r="C303" i="7" s="1"/>
  <c r="C315" i="7" s="1"/>
  <c r="C327" i="7" s="1"/>
  <c r="C339" i="7" s="1"/>
  <c r="C351" i="7" s="1"/>
  <c r="C363" i="7" s="1"/>
  <c r="C375" i="7" s="1"/>
  <c r="C387" i="7" s="1"/>
  <c r="C399" i="7" s="1"/>
  <c r="C411" i="7" s="1"/>
  <c r="C423" i="7" s="1"/>
  <c r="C435" i="7" s="1"/>
  <c r="G27" i="7"/>
  <c r="C28" i="7"/>
  <c r="D28" i="7"/>
  <c r="E28" i="7" s="1"/>
  <c r="G28" i="7"/>
  <c r="C29" i="7"/>
  <c r="G29" i="7"/>
  <c r="C30" i="7"/>
  <c r="C42" i="7" s="1"/>
  <c r="C54" i="7" s="1"/>
  <c r="C66" i="7" s="1"/>
  <c r="C78" i="7" s="1"/>
  <c r="C90" i="7" s="1"/>
  <c r="C102" i="7" s="1"/>
  <c r="C114" i="7" s="1"/>
  <c r="C126" i="7" s="1"/>
  <c r="C138" i="7" s="1"/>
  <c r="C150" i="7" s="1"/>
  <c r="C162" i="7" s="1"/>
  <c r="C174" i="7" s="1"/>
  <c r="C186" i="7" s="1"/>
  <c r="C198" i="7" s="1"/>
  <c r="C210" i="7" s="1"/>
  <c r="C222" i="7" s="1"/>
  <c r="C234" i="7" s="1"/>
  <c r="C246" i="7" s="1"/>
  <c r="C258" i="7" s="1"/>
  <c r="C270" i="7" s="1"/>
  <c r="C282" i="7" s="1"/>
  <c r="C294" i="7" s="1"/>
  <c r="C306" i="7" s="1"/>
  <c r="C318" i="7" s="1"/>
  <c r="C330" i="7" s="1"/>
  <c r="C342" i="7" s="1"/>
  <c r="C354" i="7" s="1"/>
  <c r="C366" i="7" s="1"/>
  <c r="C378" i="7" s="1"/>
  <c r="C390" i="7" s="1"/>
  <c r="C402" i="7" s="1"/>
  <c r="C414" i="7" s="1"/>
  <c r="C426" i="7" s="1"/>
  <c r="C438" i="7" s="1"/>
  <c r="G30" i="7"/>
  <c r="C31" i="7"/>
  <c r="C43" i="7" s="1"/>
  <c r="C55" i="7" s="1"/>
  <c r="C67" i="7" s="1"/>
  <c r="C79" i="7" s="1"/>
  <c r="C91" i="7" s="1"/>
  <c r="C103" i="7" s="1"/>
  <c r="C115" i="7" s="1"/>
  <c r="C127" i="7" s="1"/>
  <c r="C139" i="7" s="1"/>
  <c r="C151" i="7" s="1"/>
  <c r="C163" i="7" s="1"/>
  <c r="C175" i="7" s="1"/>
  <c r="C187" i="7" s="1"/>
  <c r="C199" i="7" s="1"/>
  <c r="C211" i="7" s="1"/>
  <c r="C223" i="7" s="1"/>
  <c r="C235" i="7" s="1"/>
  <c r="C247" i="7" s="1"/>
  <c r="C259" i="7" s="1"/>
  <c r="C271" i="7" s="1"/>
  <c r="C283" i="7" s="1"/>
  <c r="C295" i="7" s="1"/>
  <c r="C307" i="7" s="1"/>
  <c r="C319" i="7" s="1"/>
  <c r="C331" i="7" s="1"/>
  <c r="C343" i="7" s="1"/>
  <c r="C355" i="7" s="1"/>
  <c r="C367" i="7" s="1"/>
  <c r="C379" i="7" s="1"/>
  <c r="C391" i="7" s="1"/>
  <c r="C403" i="7" s="1"/>
  <c r="C415" i="7" s="1"/>
  <c r="C427" i="7" s="1"/>
  <c r="C439" i="7" s="1"/>
  <c r="G31" i="7"/>
  <c r="C32" i="7"/>
  <c r="G32" i="7"/>
  <c r="C33" i="7"/>
  <c r="G33" i="7"/>
  <c r="C34" i="7"/>
  <c r="C46" i="7" s="1"/>
  <c r="C58" i="7" s="1"/>
  <c r="C70" i="7" s="1"/>
  <c r="C82" i="7" s="1"/>
  <c r="C94" i="7" s="1"/>
  <c r="C106" i="7" s="1"/>
  <c r="C118" i="7" s="1"/>
  <c r="C130" i="7" s="1"/>
  <c r="C142" i="7" s="1"/>
  <c r="C154" i="7" s="1"/>
  <c r="C166" i="7" s="1"/>
  <c r="C178" i="7" s="1"/>
  <c r="C190" i="7" s="1"/>
  <c r="C202" i="7" s="1"/>
  <c r="C214" i="7" s="1"/>
  <c r="C226" i="7" s="1"/>
  <c r="C238" i="7" s="1"/>
  <c r="C250" i="7" s="1"/>
  <c r="C262" i="7" s="1"/>
  <c r="G34" i="7"/>
  <c r="C35" i="7"/>
  <c r="G35" i="7"/>
  <c r="C36" i="7"/>
  <c r="G36" i="7"/>
  <c r="C37" i="7"/>
  <c r="G37" i="7"/>
  <c r="C38" i="7"/>
  <c r="C50" i="7" s="1"/>
  <c r="C62" i="7" s="1"/>
  <c r="C74" i="7" s="1"/>
  <c r="C86" i="7" s="1"/>
  <c r="C98" i="7" s="1"/>
  <c r="C110" i="7" s="1"/>
  <c r="C122" i="7" s="1"/>
  <c r="C134" i="7" s="1"/>
  <c r="C146" i="7" s="1"/>
  <c r="C158" i="7" s="1"/>
  <c r="C170" i="7" s="1"/>
  <c r="C182" i="7" s="1"/>
  <c r="C194" i="7" s="1"/>
  <c r="C206" i="7" s="1"/>
  <c r="C218" i="7" s="1"/>
  <c r="C230" i="7" s="1"/>
  <c r="C242" i="7" s="1"/>
  <c r="C254" i="7" s="1"/>
  <c r="C266" i="7" s="1"/>
  <c r="C278" i="7" s="1"/>
  <c r="C290" i="7" s="1"/>
  <c r="C302" i="7" s="1"/>
  <c r="C314" i="7" s="1"/>
  <c r="C326" i="7" s="1"/>
  <c r="C338" i="7" s="1"/>
  <c r="C350" i="7" s="1"/>
  <c r="C362" i="7" s="1"/>
  <c r="C374" i="7" s="1"/>
  <c r="C386" i="7" s="1"/>
  <c r="C398" i="7" s="1"/>
  <c r="C410" i="7" s="1"/>
  <c r="C422" i="7" s="1"/>
  <c r="C434" i="7" s="1"/>
  <c r="G38" i="7"/>
  <c r="G39" i="7"/>
  <c r="C40" i="7"/>
  <c r="G40" i="7"/>
  <c r="C41" i="7"/>
  <c r="C53" i="7" s="1"/>
  <c r="C65" i="7" s="1"/>
  <c r="C77" i="7" s="1"/>
  <c r="C89" i="7" s="1"/>
  <c r="C101" i="7" s="1"/>
  <c r="C113" i="7" s="1"/>
  <c r="C125" i="7" s="1"/>
  <c r="C137" i="7" s="1"/>
  <c r="C149" i="7" s="1"/>
  <c r="C161" i="7" s="1"/>
  <c r="C173" i="7" s="1"/>
  <c r="C185" i="7" s="1"/>
  <c r="C197" i="7" s="1"/>
  <c r="C209" i="7" s="1"/>
  <c r="C221" i="7" s="1"/>
  <c r="C233" i="7" s="1"/>
  <c r="C245" i="7" s="1"/>
  <c r="C257" i="7" s="1"/>
  <c r="C269" i="7" s="1"/>
  <c r="C281" i="7" s="1"/>
  <c r="C293" i="7" s="1"/>
  <c r="C305" i="7" s="1"/>
  <c r="C317" i="7" s="1"/>
  <c r="C329" i="7" s="1"/>
  <c r="C341" i="7" s="1"/>
  <c r="C353" i="7" s="1"/>
  <c r="C365" i="7" s="1"/>
  <c r="C377" i="7" s="1"/>
  <c r="C389" i="7" s="1"/>
  <c r="C401" i="7" s="1"/>
  <c r="C413" i="7" s="1"/>
  <c r="C425" i="7" s="1"/>
  <c r="C437" i="7" s="1"/>
  <c r="G41" i="7"/>
  <c r="G42" i="7"/>
  <c r="G43" i="7"/>
  <c r="C44" i="7"/>
  <c r="C56" i="7" s="1"/>
  <c r="C68" i="7" s="1"/>
  <c r="C80" i="7" s="1"/>
  <c r="C92" i="7" s="1"/>
  <c r="C104" i="7" s="1"/>
  <c r="G44" i="7"/>
  <c r="C45" i="7"/>
  <c r="G45" i="7"/>
  <c r="G46" i="7"/>
  <c r="C47" i="7"/>
  <c r="C59" i="7" s="1"/>
  <c r="C71" i="7" s="1"/>
  <c r="C83" i="7" s="1"/>
  <c r="C95" i="7" s="1"/>
  <c r="C107" i="7" s="1"/>
  <c r="C119" i="7" s="1"/>
  <c r="C131" i="7" s="1"/>
  <c r="C143" i="7" s="1"/>
  <c r="C155" i="7" s="1"/>
  <c r="G47" i="7"/>
  <c r="C48" i="7"/>
  <c r="C60" i="7" s="1"/>
  <c r="C72" i="7" s="1"/>
  <c r="C84" i="7" s="1"/>
  <c r="C96" i="7" s="1"/>
  <c r="C108" i="7" s="1"/>
  <c r="C120" i="7" s="1"/>
  <c r="C132" i="7" s="1"/>
  <c r="C144" i="7" s="1"/>
  <c r="C156" i="7" s="1"/>
  <c r="C168" i="7" s="1"/>
  <c r="C180" i="7" s="1"/>
  <c r="C192" i="7" s="1"/>
  <c r="C204" i="7" s="1"/>
  <c r="C216" i="7" s="1"/>
  <c r="C228" i="7" s="1"/>
  <c r="C240" i="7" s="1"/>
  <c r="C252" i="7" s="1"/>
  <c r="C264" i="7" s="1"/>
  <c r="C276" i="7" s="1"/>
  <c r="C288" i="7" s="1"/>
  <c r="C300" i="7" s="1"/>
  <c r="C312" i="7" s="1"/>
  <c r="C324" i="7" s="1"/>
  <c r="C336" i="7" s="1"/>
  <c r="C348" i="7" s="1"/>
  <c r="C360" i="7" s="1"/>
  <c r="C372" i="7" s="1"/>
  <c r="C384" i="7" s="1"/>
  <c r="C396" i="7" s="1"/>
  <c r="C408" i="7" s="1"/>
  <c r="C420" i="7" s="1"/>
  <c r="C432" i="7" s="1"/>
  <c r="C444" i="7" s="1"/>
  <c r="G48" i="7"/>
  <c r="C49" i="7"/>
  <c r="C61" i="7" s="1"/>
  <c r="C73" i="7" s="1"/>
  <c r="C85" i="7" s="1"/>
  <c r="C97" i="7" s="1"/>
  <c r="C109" i="7" s="1"/>
  <c r="C121" i="7" s="1"/>
  <c r="C133" i="7" s="1"/>
  <c r="C145" i="7" s="1"/>
  <c r="C157" i="7" s="1"/>
  <c r="C169" i="7" s="1"/>
  <c r="C181" i="7" s="1"/>
  <c r="C193" i="7" s="1"/>
  <c r="C205" i="7" s="1"/>
  <c r="C217" i="7" s="1"/>
  <c r="C229" i="7" s="1"/>
  <c r="C241" i="7" s="1"/>
  <c r="C253" i="7" s="1"/>
  <c r="C265" i="7" s="1"/>
  <c r="C277" i="7" s="1"/>
  <c r="C289" i="7" s="1"/>
  <c r="C301" i="7" s="1"/>
  <c r="C313" i="7" s="1"/>
  <c r="C325" i="7" s="1"/>
  <c r="C337" i="7" s="1"/>
  <c r="C349" i="7" s="1"/>
  <c r="C361" i="7" s="1"/>
  <c r="C373" i="7" s="1"/>
  <c r="C385" i="7" s="1"/>
  <c r="C397" i="7" s="1"/>
  <c r="C409" i="7" s="1"/>
  <c r="C421" i="7" s="1"/>
  <c r="C433" i="7" s="1"/>
  <c r="C445" i="7" s="1"/>
  <c r="G49" i="7"/>
  <c r="G50" i="7"/>
  <c r="G51" i="7"/>
  <c r="C52" i="7"/>
  <c r="C64" i="7" s="1"/>
  <c r="C76" i="7" s="1"/>
  <c r="C88" i="7" s="1"/>
  <c r="C100" i="7" s="1"/>
  <c r="C112" i="7" s="1"/>
  <c r="C124" i="7" s="1"/>
  <c r="C136" i="7" s="1"/>
  <c r="C148" i="7" s="1"/>
  <c r="C160" i="7" s="1"/>
  <c r="C172" i="7" s="1"/>
  <c r="C184" i="7" s="1"/>
  <c r="C196" i="7" s="1"/>
  <c r="C208" i="7" s="1"/>
  <c r="C220" i="7" s="1"/>
  <c r="C232" i="7" s="1"/>
  <c r="C244" i="7" s="1"/>
  <c r="C256" i="7" s="1"/>
  <c r="C268" i="7" s="1"/>
  <c r="C280" i="7" s="1"/>
  <c r="C292" i="7" s="1"/>
  <c r="C304" i="7" s="1"/>
  <c r="C316" i="7" s="1"/>
  <c r="C328" i="7" s="1"/>
  <c r="C340" i="7" s="1"/>
  <c r="C352" i="7" s="1"/>
  <c r="C364" i="7" s="1"/>
  <c r="C376" i="7" s="1"/>
  <c r="C388" i="7" s="1"/>
  <c r="C400" i="7" s="1"/>
  <c r="C412" i="7" s="1"/>
  <c r="C424" i="7" s="1"/>
  <c r="C436" i="7" s="1"/>
  <c r="G52" i="7"/>
  <c r="G53" i="7"/>
  <c r="G54" i="7"/>
  <c r="G55" i="7"/>
  <c r="G56" i="7"/>
  <c r="C57" i="7"/>
  <c r="C69" i="7" s="1"/>
  <c r="C81" i="7" s="1"/>
  <c r="C93" i="7" s="1"/>
  <c r="C105" i="7" s="1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I86" i="7"/>
  <c r="J86" i="7"/>
  <c r="G87" i="7"/>
  <c r="I87" i="7"/>
  <c r="J87" i="7"/>
  <c r="G88" i="7"/>
  <c r="I88" i="7"/>
  <c r="J88" i="7"/>
  <c r="G89" i="7"/>
  <c r="I89" i="7"/>
  <c r="J89" i="7"/>
  <c r="G90" i="7"/>
  <c r="I90" i="7"/>
  <c r="J90" i="7"/>
  <c r="G91" i="7"/>
  <c r="I91" i="7"/>
  <c r="J91" i="7"/>
  <c r="G92" i="7"/>
  <c r="I92" i="7"/>
  <c r="J92" i="7"/>
  <c r="G93" i="7"/>
  <c r="I93" i="7"/>
  <c r="J93" i="7"/>
  <c r="G94" i="7"/>
  <c r="I94" i="7"/>
  <c r="J94" i="7"/>
  <c r="G95" i="7"/>
  <c r="I95" i="7"/>
  <c r="J95" i="7"/>
  <c r="G96" i="7"/>
  <c r="I96" i="7"/>
  <c r="J96" i="7"/>
  <c r="G97" i="7"/>
  <c r="I97" i="7"/>
  <c r="J97" i="7"/>
  <c r="G98" i="7"/>
  <c r="I98" i="7"/>
  <c r="J98" i="7"/>
  <c r="G99" i="7"/>
  <c r="I99" i="7"/>
  <c r="J99" i="7"/>
  <c r="G100" i="7"/>
  <c r="I100" i="7"/>
  <c r="J100" i="7"/>
  <c r="G101" i="7"/>
  <c r="I101" i="7"/>
  <c r="J101" i="7"/>
  <c r="G102" i="7"/>
  <c r="I102" i="7"/>
  <c r="J102" i="7"/>
  <c r="G103" i="7"/>
  <c r="I103" i="7"/>
  <c r="J103" i="7"/>
  <c r="G104" i="7"/>
  <c r="I104" i="7"/>
  <c r="J104" i="7"/>
  <c r="G105" i="7"/>
  <c r="I105" i="7"/>
  <c r="J105" i="7"/>
  <c r="G106" i="7"/>
  <c r="I106" i="7"/>
  <c r="J106" i="7"/>
  <c r="G107" i="7"/>
  <c r="I107" i="7"/>
  <c r="J107" i="7"/>
  <c r="G108" i="7"/>
  <c r="I108" i="7"/>
  <c r="J108" i="7"/>
  <c r="G109" i="7"/>
  <c r="I109" i="7"/>
  <c r="J109" i="7"/>
  <c r="G110" i="7"/>
  <c r="I110" i="7"/>
  <c r="J110" i="7"/>
  <c r="G111" i="7"/>
  <c r="I111" i="7"/>
  <c r="J111" i="7"/>
  <c r="G112" i="7"/>
  <c r="I112" i="7"/>
  <c r="J112" i="7"/>
  <c r="G113" i="7"/>
  <c r="I113" i="7"/>
  <c r="J113" i="7"/>
  <c r="G114" i="7"/>
  <c r="I114" i="7"/>
  <c r="J114" i="7"/>
  <c r="G115" i="7"/>
  <c r="I115" i="7"/>
  <c r="J115" i="7"/>
  <c r="C116" i="7"/>
  <c r="C128" i="7" s="1"/>
  <c r="C140" i="7" s="1"/>
  <c r="C152" i="7" s="1"/>
  <c r="C164" i="7" s="1"/>
  <c r="C176" i="7" s="1"/>
  <c r="C188" i="7" s="1"/>
  <c r="C200" i="7" s="1"/>
  <c r="C212" i="7" s="1"/>
  <c r="C224" i="7" s="1"/>
  <c r="C236" i="7" s="1"/>
  <c r="C248" i="7" s="1"/>
  <c r="C260" i="7" s="1"/>
  <c r="C272" i="7" s="1"/>
  <c r="C284" i="7" s="1"/>
  <c r="C296" i="7" s="1"/>
  <c r="C308" i="7" s="1"/>
  <c r="C320" i="7" s="1"/>
  <c r="C332" i="7" s="1"/>
  <c r="C344" i="7" s="1"/>
  <c r="C356" i="7" s="1"/>
  <c r="C368" i="7" s="1"/>
  <c r="C380" i="7" s="1"/>
  <c r="C392" i="7" s="1"/>
  <c r="C404" i="7" s="1"/>
  <c r="C416" i="7" s="1"/>
  <c r="C428" i="7" s="1"/>
  <c r="C440" i="7" s="1"/>
  <c r="G116" i="7"/>
  <c r="I116" i="7"/>
  <c r="J116" i="7"/>
  <c r="C117" i="7"/>
  <c r="C129" i="7" s="1"/>
  <c r="C141" i="7" s="1"/>
  <c r="C153" i="7" s="1"/>
  <c r="C165" i="7" s="1"/>
  <c r="C177" i="7" s="1"/>
  <c r="C189" i="7" s="1"/>
  <c r="C201" i="7" s="1"/>
  <c r="C213" i="7" s="1"/>
  <c r="C225" i="7" s="1"/>
  <c r="C237" i="7" s="1"/>
  <c r="C249" i="7" s="1"/>
  <c r="C261" i="7" s="1"/>
  <c r="C273" i="7" s="1"/>
  <c r="C285" i="7" s="1"/>
  <c r="C297" i="7" s="1"/>
  <c r="C309" i="7" s="1"/>
  <c r="C321" i="7" s="1"/>
  <c r="C333" i="7" s="1"/>
  <c r="C345" i="7" s="1"/>
  <c r="C357" i="7" s="1"/>
  <c r="C369" i="7" s="1"/>
  <c r="C381" i="7" s="1"/>
  <c r="C393" i="7" s="1"/>
  <c r="C405" i="7" s="1"/>
  <c r="C417" i="7" s="1"/>
  <c r="C429" i="7" s="1"/>
  <c r="C441" i="7" s="1"/>
  <c r="G117" i="7"/>
  <c r="I117" i="7"/>
  <c r="J117" i="7"/>
  <c r="G118" i="7"/>
  <c r="I118" i="7"/>
  <c r="J118" i="7"/>
  <c r="G119" i="7"/>
  <c r="I119" i="7"/>
  <c r="J119" i="7"/>
  <c r="G120" i="7"/>
  <c r="I120" i="7"/>
  <c r="J120" i="7"/>
  <c r="G121" i="7"/>
  <c r="I121" i="7"/>
  <c r="J121" i="7"/>
  <c r="G122" i="7"/>
  <c r="I122" i="7"/>
  <c r="J122" i="7"/>
  <c r="G123" i="7"/>
  <c r="I123" i="7"/>
  <c r="J123" i="7"/>
  <c r="G124" i="7"/>
  <c r="I124" i="7"/>
  <c r="J124" i="7"/>
  <c r="G125" i="7"/>
  <c r="I125" i="7"/>
  <c r="J125" i="7"/>
  <c r="G126" i="7"/>
  <c r="I126" i="7"/>
  <c r="J126" i="7"/>
  <c r="G127" i="7"/>
  <c r="I127" i="7"/>
  <c r="J127" i="7"/>
  <c r="G128" i="7"/>
  <c r="I128" i="7"/>
  <c r="J128" i="7"/>
  <c r="G129" i="7"/>
  <c r="I129" i="7"/>
  <c r="J129" i="7"/>
  <c r="G130" i="7"/>
  <c r="I130" i="7"/>
  <c r="J130" i="7"/>
  <c r="G131" i="7"/>
  <c r="I131" i="7"/>
  <c r="J131" i="7"/>
  <c r="G132" i="7"/>
  <c r="I132" i="7"/>
  <c r="J132" i="7"/>
  <c r="G133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C167" i="7"/>
  <c r="C179" i="7" s="1"/>
  <c r="C191" i="7" s="1"/>
  <c r="C203" i="7" s="1"/>
  <c r="C215" i="7" s="1"/>
  <c r="C227" i="7" s="1"/>
  <c r="C239" i="7" s="1"/>
  <c r="C251" i="7" s="1"/>
  <c r="C263" i="7" s="1"/>
  <c r="C275" i="7" s="1"/>
  <c r="C287" i="7" s="1"/>
  <c r="C299" i="7" s="1"/>
  <c r="C311" i="7" s="1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S206" i="7"/>
  <c r="J207" i="7"/>
  <c r="S207" i="7"/>
  <c r="J208" i="7"/>
  <c r="S208" i="7"/>
  <c r="J209" i="7"/>
  <c r="S209" i="7"/>
  <c r="J210" i="7"/>
  <c r="S210" i="7"/>
  <c r="J211" i="7"/>
  <c r="S211" i="7"/>
  <c r="J212" i="7"/>
  <c r="S212" i="7"/>
  <c r="J213" i="7"/>
  <c r="S213" i="7"/>
  <c r="J214" i="7"/>
  <c r="S214" i="7"/>
  <c r="J215" i="7"/>
  <c r="S215" i="7"/>
  <c r="J216" i="7"/>
  <c r="S216" i="7"/>
  <c r="J217" i="7"/>
  <c r="S217" i="7"/>
  <c r="J218" i="7"/>
  <c r="S218" i="7"/>
  <c r="J219" i="7"/>
  <c r="S219" i="7"/>
  <c r="J220" i="7"/>
  <c r="S220" i="7"/>
  <c r="J221" i="7"/>
  <c r="S221" i="7"/>
  <c r="J222" i="7"/>
  <c r="S222" i="7"/>
  <c r="J223" i="7"/>
  <c r="S223" i="7"/>
  <c r="J224" i="7"/>
  <c r="S224" i="7"/>
  <c r="J225" i="7"/>
  <c r="S225" i="7"/>
  <c r="J226" i="7"/>
  <c r="S226" i="7"/>
  <c r="J227" i="7"/>
  <c r="S227" i="7"/>
  <c r="J228" i="7"/>
  <c r="S228" i="7"/>
  <c r="J229" i="7"/>
  <c r="S229" i="7"/>
  <c r="J230" i="7"/>
  <c r="S230" i="7"/>
  <c r="J231" i="7"/>
  <c r="S231" i="7"/>
  <c r="J232" i="7"/>
  <c r="S232" i="7"/>
  <c r="J233" i="7"/>
  <c r="S233" i="7"/>
  <c r="J234" i="7"/>
  <c r="S234" i="7"/>
  <c r="J235" i="7"/>
  <c r="S235" i="7"/>
  <c r="J236" i="7"/>
  <c r="S236" i="7"/>
  <c r="J237" i="7"/>
  <c r="S237" i="7"/>
  <c r="J238" i="7"/>
  <c r="S238" i="7"/>
  <c r="J239" i="7"/>
  <c r="S239" i="7"/>
  <c r="J240" i="7"/>
  <c r="S240" i="7"/>
  <c r="J241" i="7"/>
  <c r="S241" i="7"/>
  <c r="J242" i="7"/>
  <c r="S242" i="7"/>
  <c r="J243" i="7"/>
  <c r="S243" i="7"/>
  <c r="J244" i="7"/>
  <c r="S244" i="7"/>
  <c r="J245" i="7"/>
  <c r="S245" i="7"/>
  <c r="J246" i="7"/>
  <c r="S246" i="7"/>
  <c r="J247" i="7"/>
  <c r="S247" i="7"/>
  <c r="J248" i="7"/>
  <c r="S248" i="7"/>
  <c r="J249" i="7"/>
  <c r="S249" i="7"/>
  <c r="J250" i="7"/>
  <c r="S250" i="7"/>
  <c r="J251" i="7"/>
  <c r="S251" i="7"/>
  <c r="J252" i="7"/>
  <c r="S252" i="7"/>
  <c r="J253" i="7"/>
  <c r="S253" i="7"/>
  <c r="J254" i="7"/>
  <c r="S254" i="7"/>
  <c r="J255" i="7"/>
  <c r="S255" i="7"/>
  <c r="J256" i="7"/>
  <c r="S256" i="7"/>
  <c r="J257" i="7"/>
  <c r="S257" i="7"/>
  <c r="J258" i="7"/>
  <c r="S258" i="7"/>
  <c r="J259" i="7"/>
  <c r="S259" i="7"/>
  <c r="J260" i="7"/>
  <c r="S260" i="7"/>
  <c r="J261" i="7"/>
  <c r="S261" i="7"/>
  <c r="J262" i="7"/>
  <c r="S262" i="7"/>
  <c r="J263" i="7"/>
  <c r="S263" i="7"/>
  <c r="J264" i="7"/>
  <c r="S264" i="7"/>
  <c r="J265" i="7"/>
  <c r="S265" i="7"/>
  <c r="J266" i="7"/>
  <c r="S266" i="7"/>
  <c r="J267" i="7"/>
  <c r="S267" i="7"/>
  <c r="J268" i="7"/>
  <c r="S268" i="7"/>
  <c r="J269" i="7"/>
  <c r="S269" i="7"/>
  <c r="J270" i="7"/>
  <c r="S270" i="7"/>
  <c r="J271" i="7"/>
  <c r="S271" i="7"/>
  <c r="J272" i="7"/>
  <c r="S272" i="7"/>
  <c r="J273" i="7"/>
  <c r="S273" i="7"/>
  <c r="C274" i="7"/>
  <c r="C286" i="7" s="1"/>
  <c r="C298" i="7" s="1"/>
  <c r="C310" i="7" s="1"/>
  <c r="C322" i="7" s="1"/>
  <c r="C334" i="7" s="1"/>
  <c r="J274" i="7"/>
  <c r="S274" i="7"/>
  <c r="J275" i="7"/>
  <c r="S275" i="7"/>
  <c r="J276" i="7"/>
  <c r="S276" i="7"/>
  <c r="J277" i="7"/>
  <c r="S277" i="7"/>
  <c r="J278" i="7"/>
  <c r="S278" i="7"/>
  <c r="J279" i="7"/>
  <c r="S279" i="7"/>
  <c r="J280" i="7"/>
  <c r="S280" i="7"/>
  <c r="J281" i="7"/>
  <c r="S281" i="7"/>
  <c r="J282" i="7"/>
  <c r="S282" i="7"/>
  <c r="J283" i="7"/>
  <c r="S283" i="7"/>
  <c r="J284" i="7"/>
  <c r="S284" i="7"/>
  <c r="J285" i="7"/>
  <c r="S285" i="7"/>
  <c r="J286" i="7"/>
  <c r="S286" i="7"/>
  <c r="J287" i="7"/>
  <c r="S287" i="7"/>
  <c r="J288" i="7"/>
  <c r="S288" i="7"/>
  <c r="J289" i="7"/>
  <c r="S289" i="7"/>
  <c r="J290" i="7"/>
  <c r="S290" i="7"/>
  <c r="J291" i="7"/>
  <c r="S291" i="7"/>
  <c r="J292" i="7"/>
  <c r="S292" i="7"/>
  <c r="J293" i="7"/>
  <c r="S293" i="7"/>
  <c r="J294" i="7"/>
  <c r="S294" i="7"/>
  <c r="J295" i="7"/>
  <c r="S295" i="7"/>
  <c r="J296" i="7"/>
  <c r="S296" i="7"/>
  <c r="J297" i="7"/>
  <c r="S297" i="7"/>
  <c r="J298" i="7"/>
  <c r="S298" i="7"/>
  <c r="J299" i="7"/>
  <c r="S299" i="7"/>
  <c r="J300" i="7"/>
  <c r="S300" i="7"/>
  <c r="J301" i="7"/>
  <c r="S301" i="7"/>
  <c r="J302" i="7"/>
  <c r="S302" i="7"/>
  <c r="J303" i="7"/>
  <c r="S303" i="7"/>
  <c r="J304" i="7"/>
  <c r="S304" i="7"/>
  <c r="J305" i="7"/>
  <c r="S305" i="7"/>
  <c r="J306" i="7"/>
  <c r="S306" i="7"/>
  <c r="J307" i="7"/>
  <c r="S307" i="7"/>
  <c r="J308" i="7"/>
  <c r="S308" i="7"/>
  <c r="J309" i="7"/>
  <c r="S309" i="7"/>
  <c r="J310" i="7"/>
  <c r="S310" i="7"/>
  <c r="J311" i="7"/>
  <c r="S311" i="7"/>
  <c r="J312" i="7"/>
  <c r="S312" i="7"/>
  <c r="J313" i="7"/>
  <c r="S313" i="7"/>
  <c r="J314" i="7"/>
  <c r="S314" i="7"/>
  <c r="J315" i="7"/>
  <c r="S315" i="7"/>
  <c r="J316" i="7"/>
  <c r="S316" i="7"/>
  <c r="J317" i="7"/>
  <c r="S317" i="7"/>
  <c r="J318" i="7"/>
  <c r="S318" i="7"/>
  <c r="J319" i="7"/>
  <c r="S319" i="7"/>
  <c r="J320" i="7"/>
  <c r="S320" i="7"/>
  <c r="J321" i="7"/>
  <c r="S321" i="7"/>
  <c r="J322" i="7"/>
  <c r="S322" i="7"/>
  <c r="C323" i="7"/>
  <c r="J323" i="7"/>
  <c r="S323" i="7"/>
  <c r="J324" i="7"/>
  <c r="S324" i="7"/>
  <c r="J325" i="7"/>
  <c r="S325" i="7"/>
  <c r="J326" i="7"/>
  <c r="S326" i="7"/>
  <c r="J327" i="7"/>
  <c r="S327" i="7"/>
  <c r="J328" i="7"/>
  <c r="S328" i="7"/>
  <c r="J329" i="7"/>
  <c r="S329" i="7"/>
  <c r="J330" i="7"/>
  <c r="S330" i="7"/>
  <c r="J331" i="7"/>
  <c r="S331" i="7"/>
  <c r="J332" i="7"/>
  <c r="S332" i="7"/>
  <c r="J333" i="7"/>
  <c r="S333" i="7"/>
  <c r="J334" i="7"/>
  <c r="S334" i="7"/>
  <c r="C335" i="7"/>
  <c r="C347" i="7" s="1"/>
  <c r="C359" i="7" s="1"/>
  <c r="C371" i="7" s="1"/>
  <c r="C383" i="7" s="1"/>
  <c r="C395" i="7" s="1"/>
  <c r="C407" i="7" s="1"/>
  <c r="C419" i="7" s="1"/>
  <c r="C431" i="7" s="1"/>
  <c r="C443" i="7" s="1"/>
  <c r="J335" i="7"/>
  <c r="S335" i="7"/>
  <c r="J336" i="7"/>
  <c r="S336" i="7"/>
  <c r="J337" i="7"/>
  <c r="S337" i="7"/>
  <c r="J338" i="7"/>
  <c r="S338" i="7"/>
  <c r="J339" i="7"/>
  <c r="S339" i="7"/>
  <c r="J340" i="7"/>
  <c r="S340" i="7"/>
  <c r="J341" i="7"/>
  <c r="S341" i="7"/>
  <c r="J342" i="7"/>
  <c r="S342" i="7"/>
  <c r="J343" i="7"/>
  <c r="S343" i="7"/>
  <c r="J344" i="7"/>
  <c r="S344" i="7"/>
  <c r="J345" i="7"/>
  <c r="S345" i="7"/>
  <c r="C346" i="7"/>
  <c r="C358" i="7" s="1"/>
  <c r="C370" i="7" s="1"/>
  <c r="C382" i="7" s="1"/>
  <c r="C394" i="7" s="1"/>
  <c r="C406" i="7" s="1"/>
  <c r="C418" i="7" s="1"/>
  <c r="C430" i="7" s="1"/>
  <c r="C442" i="7" s="1"/>
  <c r="J346" i="7"/>
  <c r="S346" i="7"/>
  <c r="J347" i="7"/>
  <c r="S347" i="7"/>
  <c r="J348" i="7"/>
  <c r="S348" i="7"/>
  <c r="J349" i="7"/>
  <c r="S349" i="7"/>
  <c r="J350" i="7"/>
  <c r="S350" i="7"/>
  <c r="J351" i="7"/>
  <c r="S351" i="7"/>
  <c r="J352" i="7"/>
  <c r="S352" i="7"/>
  <c r="J353" i="7"/>
  <c r="S353" i="7"/>
  <c r="J354" i="7"/>
  <c r="S354" i="7"/>
  <c r="J355" i="7"/>
  <c r="S355" i="7"/>
  <c r="J356" i="7"/>
  <c r="S356" i="7"/>
  <c r="J357" i="7"/>
  <c r="S357" i="7"/>
  <c r="J358" i="7"/>
  <c r="S358" i="7"/>
  <c r="J359" i="7"/>
  <c r="S359" i="7"/>
  <c r="J360" i="7"/>
  <c r="S360" i="7"/>
  <c r="J361" i="7"/>
  <c r="S361" i="7"/>
  <c r="J362" i="7"/>
  <c r="S362" i="7"/>
  <c r="J363" i="7"/>
  <c r="S363" i="7"/>
  <c r="J364" i="7"/>
  <c r="S364" i="7"/>
  <c r="J365" i="7"/>
  <c r="S365" i="7"/>
  <c r="J366" i="7"/>
  <c r="S366" i="7"/>
  <c r="J367" i="7"/>
  <c r="S367" i="7"/>
  <c r="J368" i="7"/>
  <c r="S368" i="7"/>
  <c r="J369" i="7"/>
  <c r="S369" i="7"/>
  <c r="J370" i="7"/>
  <c r="S370" i="7"/>
  <c r="J371" i="7"/>
  <c r="S371" i="7"/>
  <c r="J372" i="7"/>
  <c r="S372" i="7"/>
  <c r="J373" i="7"/>
  <c r="S373" i="7"/>
  <c r="J374" i="7"/>
  <c r="S374" i="7"/>
  <c r="J375" i="7"/>
  <c r="S375" i="7"/>
  <c r="J376" i="7"/>
  <c r="S376" i="7"/>
  <c r="J377" i="7"/>
  <c r="S377" i="7"/>
  <c r="J378" i="7"/>
  <c r="S378" i="7"/>
  <c r="J379" i="7"/>
  <c r="S379" i="7"/>
  <c r="J380" i="7"/>
  <c r="S380" i="7"/>
  <c r="J381" i="7"/>
  <c r="S381" i="7"/>
  <c r="J382" i="7"/>
  <c r="S382" i="7"/>
  <c r="J383" i="7"/>
  <c r="S383" i="7"/>
  <c r="J384" i="7"/>
  <c r="S384" i="7"/>
  <c r="J385" i="7"/>
  <c r="S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D13" i="6"/>
  <c r="Y13" i="6" s="1"/>
  <c r="E14" i="6"/>
  <c r="F14" i="6" a="1"/>
  <c r="F14" i="6" s="1"/>
  <c r="G14" i="6"/>
  <c r="D15" i="6"/>
  <c r="F15" i="6" s="1" a="1"/>
  <c r="F15" i="6" s="1"/>
  <c r="E15" i="6"/>
  <c r="G15" i="6"/>
  <c r="V15" i="6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D16" i="6"/>
  <c r="F16" i="6" s="1" a="1"/>
  <c r="F16" i="6" s="1"/>
  <c r="G16" i="6"/>
  <c r="D17" i="6"/>
  <c r="G17" i="6"/>
  <c r="D18" i="6"/>
  <c r="F18" i="6" s="1" a="1"/>
  <c r="F18" i="6" s="1"/>
  <c r="E18" i="6"/>
  <c r="G18" i="6"/>
  <c r="D19" i="6"/>
  <c r="F19" i="6" s="1" a="1"/>
  <c r="F19" i="6" s="1"/>
  <c r="G19" i="6"/>
  <c r="D20" i="6"/>
  <c r="F20" i="6" s="1" a="1"/>
  <c r="F20" i="6" s="1"/>
  <c r="E20" i="6"/>
  <c r="G20" i="6"/>
  <c r="D21" i="6"/>
  <c r="G21" i="6"/>
  <c r="D22" i="6"/>
  <c r="F22" i="6" s="1" a="1"/>
  <c r="F22" i="6" s="1"/>
  <c r="E22" i="6"/>
  <c r="G22" i="6"/>
  <c r="D23" i="6"/>
  <c r="F23" i="6" s="1" a="1"/>
  <c r="F23" i="6" s="1"/>
  <c r="G23" i="6"/>
  <c r="D24" i="6"/>
  <c r="F24" i="6" s="1" a="1"/>
  <c r="F24" i="6" s="1"/>
  <c r="E24" i="6"/>
  <c r="G24" i="6"/>
  <c r="C25" i="6"/>
  <c r="D25" i="6"/>
  <c r="E25" i="6"/>
  <c r="F25" i="6" a="1"/>
  <c r="F25" i="6" s="1"/>
  <c r="G25" i="6"/>
  <c r="C26" i="6"/>
  <c r="G26" i="6"/>
  <c r="C27" i="6"/>
  <c r="G27" i="6"/>
  <c r="C28" i="6"/>
  <c r="D28" i="6"/>
  <c r="E28" i="6" s="1"/>
  <c r="G28" i="6"/>
  <c r="C29" i="6"/>
  <c r="C41" i="6" s="1"/>
  <c r="C53" i="6" s="1"/>
  <c r="C65" i="6" s="1"/>
  <c r="C77" i="6" s="1"/>
  <c r="C89" i="6" s="1"/>
  <c r="C101" i="6" s="1"/>
  <c r="C113" i="6" s="1"/>
  <c r="C125" i="6" s="1"/>
  <c r="C137" i="6" s="1"/>
  <c r="C149" i="6" s="1"/>
  <c r="C161" i="6" s="1"/>
  <c r="C173" i="6" s="1"/>
  <c r="C185" i="6" s="1"/>
  <c r="C197" i="6" s="1"/>
  <c r="C209" i="6" s="1"/>
  <c r="C221" i="6" s="1"/>
  <c r="C233" i="6" s="1"/>
  <c r="C245" i="6" s="1"/>
  <c r="C257" i="6" s="1"/>
  <c r="C269" i="6" s="1"/>
  <c r="C281" i="6" s="1"/>
  <c r="C293" i="6" s="1"/>
  <c r="C305" i="6" s="1"/>
  <c r="C317" i="6" s="1"/>
  <c r="C329" i="6" s="1"/>
  <c r="C341" i="6" s="1"/>
  <c r="C353" i="6" s="1"/>
  <c r="C365" i="6" s="1"/>
  <c r="C377" i="6" s="1"/>
  <c r="C389" i="6" s="1"/>
  <c r="C401" i="6" s="1"/>
  <c r="C413" i="6" s="1"/>
  <c r="C425" i="6" s="1"/>
  <c r="C437" i="6" s="1"/>
  <c r="D29" i="6"/>
  <c r="G29" i="6"/>
  <c r="C30" i="6"/>
  <c r="C42" i="6" s="1"/>
  <c r="C54" i="6" s="1"/>
  <c r="C66" i="6" s="1"/>
  <c r="C78" i="6" s="1"/>
  <c r="C90" i="6" s="1"/>
  <c r="C102" i="6" s="1"/>
  <c r="C114" i="6" s="1"/>
  <c r="C126" i="6" s="1"/>
  <c r="C138" i="6" s="1"/>
  <c r="C150" i="6" s="1"/>
  <c r="C162" i="6" s="1"/>
  <c r="C174" i="6" s="1"/>
  <c r="C186" i="6" s="1"/>
  <c r="C198" i="6" s="1"/>
  <c r="C210" i="6" s="1"/>
  <c r="C222" i="6" s="1"/>
  <c r="C234" i="6" s="1"/>
  <c r="C246" i="6" s="1"/>
  <c r="C258" i="6" s="1"/>
  <c r="C270" i="6" s="1"/>
  <c r="C282" i="6" s="1"/>
  <c r="C294" i="6" s="1"/>
  <c r="C306" i="6" s="1"/>
  <c r="C318" i="6" s="1"/>
  <c r="C330" i="6" s="1"/>
  <c r="C342" i="6" s="1"/>
  <c r="C354" i="6" s="1"/>
  <c r="C366" i="6" s="1"/>
  <c r="C378" i="6" s="1"/>
  <c r="C390" i="6" s="1"/>
  <c r="C402" i="6" s="1"/>
  <c r="C414" i="6" s="1"/>
  <c r="C426" i="6" s="1"/>
  <c r="C438" i="6" s="1"/>
  <c r="D30" i="6"/>
  <c r="E30" i="6" s="1"/>
  <c r="F30" i="6" a="1"/>
  <c r="F30" i="6" s="1"/>
  <c r="G30" i="6"/>
  <c r="C31" i="6"/>
  <c r="C43" i="6" s="1"/>
  <c r="C55" i="6" s="1"/>
  <c r="C67" i="6" s="1"/>
  <c r="C79" i="6" s="1"/>
  <c r="C91" i="6" s="1"/>
  <c r="C103" i="6" s="1"/>
  <c r="C115" i="6" s="1"/>
  <c r="C127" i="6" s="1"/>
  <c r="C139" i="6" s="1"/>
  <c r="C151" i="6" s="1"/>
  <c r="C163" i="6" s="1"/>
  <c r="C175" i="6" s="1"/>
  <c r="C187" i="6" s="1"/>
  <c r="C199" i="6" s="1"/>
  <c r="C211" i="6" s="1"/>
  <c r="C223" i="6" s="1"/>
  <c r="C235" i="6" s="1"/>
  <c r="C247" i="6" s="1"/>
  <c r="C259" i="6" s="1"/>
  <c r="C271" i="6" s="1"/>
  <c r="C283" i="6" s="1"/>
  <c r="C295" i="6" s="1"/>
  <c r="C307" i="6" s="1"/>
  <c r="C319" i="6" s="1"/>
  <c r="C331" i="6" s="1"/>
  <c r="C343" i="6" s="1"/>
  <c r="C355" i="6" s="1"/>
  <c r="C367" i="6" s="1"/>
  <c r="C379" i="6" s="1"/>
  <c r="C391" i="6" s="1"/>
  <c r="C403" i="6" s="1"/>
  <c r="C415" i="6" s="1"/>
  <c r="C427" i="6" s="1"/>
  <c r="C439" i="6" s="1"/>
  <c r="D31" i="6"/>
  <c r="F31" i="6" a="1"/>
  <c r="F31" i="6" s="1"/>
  <c r="G31" i="6"/>
  <c r="C32" i="6"/>
  <c r="G32" i="6"/>
  <c r="C33" i="6"/>
  <c r="G33" i="6"/>
  <c r="C34" i="6"/>
  <c r="D34" i="6"/>
  <c r="E34" i="6" s="1"/>
  <c r="G34" i="6"/>
  <c r="C35" i="6"/>
  <c r="C47" i="6" s="1"/>
  <c r="C59" i="6" s="1"/>
  <c r="D35" i="6"/>
  <c r="G35" i="6"/>
  <c r="C36" i="6"/>
  <c r="D36" i="6"/>
  <c r="E36" i="6" s="1"/>
  <c r="G36" i="6"/>
  <c r="C37" i="6"/>
  <c r="G37" i="6"/>
  <c r="C38" i="6"/>
  <c r="C50" i="6" s="1"/>
  <c r="C62" i="6" s="1"/>
  <c r="C74" i="6" s="1"/>
  <c r="C86" i="6" s="1"/>
  <c r="C98" i="6" s="1"/>
  <c r="C110" i="6" s="1"/>
  <c r="C122" i="6" s="1"/>
  <c r="C134" i="6" s="1"/>
  <c r="C146" i="6" s="1"/>
  <c r="C158" i="6" s="1"/>
  <c r="C170" i="6" s="1"/>
  <c r="C182" i="6" s="1"/>
  <c r="G38" i="6"/>
  <c r="C39" i="6"/>
  <c r="C51" i="6" s="1"/>
  <c r="C63" i="6" s="1"/>
  <c r="C75" i="6" s="1"/>
  <c r="C87" i="6" s="1"/>
  <c r="C99" i="6" s="1"/>
  <c r="C111" i="6" s="1"/>
  <c r="C123" i="6" s="1"/>
  <c r="C135" i="6" s="1"/>
  <c r="C147" i="6" s="1"/>
  <c r="C159" i="6" s="1"/>
  <c r="C171" i="6" s="1"/>
  <c r="C183" i="6" s="1"/>
  <c r="C195" i="6" s="1"/>
  <c r="C207" i="6" s="1"/>
  <c r="C219" i="6" s="1"/>
  <c r="C231" i="6" s="1"/>
  <c r="C243" i="6" s="1"/>
  <c r="C255" i="6" s="1"/>
  <c r="C267" i="6" s="1"/>
  <c r="C279" i="6" s="1"/>
  <c r="C291" i="6" s="1"/>
  <c r="C303" i="6" s="1"/>
  <c r="C315" i="6" s="1"/>
  <c r="C327" i="6" s="1"/>
  <c r="C339" i="6" s="1"/>
  <c r="C351" i="6" s="1"/>
  <c r="C363" i="6" s="1"/>
  <c r="C375" i="6" s="1"/>
  <c r="C387" i="6" s="1"/>
  <c r="C399" i="6" s="1"/>
  <c r="C411" i="6" s="1"/>
  <c r="C423" i="6" s="1"/>
  <c r="C435" i="6" s="1"/>
  <c r="G39" i="6"/>
  <c r="C40" i="6"/>
  <c r="G40" i="6"/>
  <c r="G41" i="6"/>
  <c r="G42" i="6"/>
  <c r="G43" i="6"/>
  <c r="C44" i="6"/>
  <c r="G44" i="6"/>
  <c r="C45" i="6"/>
  <c r="C57" i="6" s="1"/>
  <c r="C69" i="6" s="1"/>
  <c r="C81" i="6" s="1"/>
  <c r="C93" i="6" s="1"/>
  <c r="C105" i="6" s="1"/>
  <c r="C117" i="6" s="1"/>
  <c r="C129" i="6" s="1"/>
  <c r="C141" i="6" s="1"/>
  <c r="C153" i="6" s="1"/>
  <c r="C165" i="6" s="1"/>
  <c r="C177" i="6" s="1"/>
  <c r="C189" i="6" s="1"/>
  <c r="C201" i="6" s="1"/>
  <c r="C213" i="6" s="1"/>
  <c r="C225" i="6" s="1"/>
  <c r="C237" i="6" s="1"/>
  <c r="C249" i="6" s="1"/>
  <c r="C261" i="6" s="1"/>
  <c r="C273" i="6" s="1"/>
  <c r="C285" i="6" s="1"/>
  <c r="C297" i="6" s="1"/>
  <c r="C309" i="6" s="1"/>
  <c r="C321" i="6" s="1"/>
  <c r="C333" i="6" s="1"/>
  <c r="C345" i="6" s="1"/>
  <c r="C357" i="6" s="1"/>
  <c r="C369" i="6" s="1"/>
  <c r="C381" i="6" s="1"/>
  <c r="C393" i="6" s="1"/>
  <c r="C405" i="6" s="1"/>
  <c r="C417" i="6" s="1"/>
  <c r="C429" i="6" s="1"/>
  <c r="C441" i="6" s="1"/>
  <c r="G45" i="6"/>
  <c r="C46" i="6"/>
  <c r="G46" i="6"/>
  <c r="G47" i="6"/>
  <c r="C48" i="6"/>
  <c r="C60" i="6" s="1"/>
  <c r="C72" i="6" s="1"/>
  <c r="C84" i="6" s="1"/>
  <c r="C96" i="6" s="1"/>
  <c r="C108" i="6" s="1"/>
  <c r="C120" i="6" s="1"/>
  <c r="C132" i="6" s="1"/>
  <c r="C144" i="6" s="1"/>
  <c r="C156" i="6" s="1"/>
  <c r="C168" i="6" s="1"/>
  <c r="C180" i="6" s="1"/>
  <c r="C192" i="6" s="1"/>
  <c r="C204" i="6" s="1"/>
  <c r="C216" i="6" s="1"/>
  <c r="C228" i="6" s="1"/>
  <c r="C240" i="6" s="1"/>
  <c r="C252" i="6" s="1"/>
  <c r="C264" i="6" s="1"/>
  <c r="C276" i="6" s="1"/>
  <c r="C288" i="6" s="1"/>
  <c r="C300" i="6" s="1"/>
  <c r="C312" i="6" s="1"/>
  <c r="C324" i="6" s="1"/>
  <c r="C336" i="6" s="1"/>
  <c r="C348" i="6" s="1"/>
  <c r="C360" i="6" s="1"/>
  <c r="C372" i="6" s="1"/>
  <c r="C384" i="6" s="1"/>
  <c r="C396" i="6" s="1"/>
  <c r="C408" i="6" s="1"/>
  <c r="C420" i="6" s="1"/>
  <c r="C432" i="6" s="1"/>
  <c r="C444" i="6" s="1"/>
  <c r="G48" i="6"/>
  <c r="C49" i="6"/>
  <c r="C61" i="6" s="1"/>
  <c r="C73" i="6" s="1"/>
  <c r="C85" i="6" s="1"/>
  <c r="C97" i="6" s="1"/>
  <c r="C109" i="6" s="1"/>
  <c r="C121" i="6" s="1"/>
  <c r="C133" i="6" s="1"/>
  <c r="C145" i="6" s="1"/>
  <c r="C157" i="6" s="1"/>
  <c r="C169" i="6" s="1"/>
  <c r="C181" i="6" s="1"/>
  <c r="C193" i="6" s="1"/>
  <c r="C205" i="6" s="1"/>
  <c r="C217" i="6" s="1"/>
  <c r="C229" i="6" s="1"/>
  <c r="C241" i="6" s="1"/>
  <c r="C253" i="6" s="1"/>
  <c r="C265" i="6" s="1"/>
  <c r="C277" i="6" s="1"/>
  <c r="C289" i="6" s="1"/>
  <c r="C301" i="6" s="1"/>
  <c r="C313" i="6" s="1"/>
  <c r="C325" i="6" s="1"/>
  <c r="C337" i="6" s="1"/>
  <c r="C349" i="6" s="1"/>
  <c r="C361" i="6" s="1"/>
  <c r="C373" i="6" s="1"/>
  <c r="C385" i="6" s="1"/>
  <c r="C397" i="6" s="1"/>
  <c r="C409" i="6" s="1"/>
  <c r="C421" i="6" s="1"/>
  <c r="C433" i="6" s="1"/>
  <c r="C445" i="6" s="1"/>
  <c r="G49" i="6"/>
  <c r="G50" i="6"/>
  <c r="G51" i="6"/>
  <c r="C52" i="6"/>
  <c r="G52" i="6"/>
  <c r="G53" i="6"/>
  <c r="G54" i="6"/>
  <c r="G55" i="6"/>
  <c r="C56" i="6"/>
  <c r="G56" i="6"/>
  <c r="G57" i="6"/>
  <c r="V57" i="6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V95" i="6" s="1"/>
  <c r="V96" i="6" s="1"/>
  <c r="V97" i="6" s="1"/>
  <c r="V98" i="6" s="1"/>
  <c r="V99" i="6" s="1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V119" i="6" s="1"/>
  <c r="V120" i="6" s="1"/>
  <c r="V121" i="6" s="1"/>
  <c r="V122" i="6" s="1"/>
  <c r="V123" i="6" s="1"/>
  <c r="V124" i="6" s="1"/>
  <c r="V125" i="6" s="1"/>
  <c r="V126" i="6" s="1"/>
  <c r="V127" i="6" s="1"/>
  <c r="V128" i="6" s="1"/>
  <c r="V129" i="6" s="1"/>
  <c r="V130" i="6" s="1"/>
  <c r="V131" i="6" s="1"/>
  <c r="V132" i="6" s="1"/>
  <c r="V133" i="6" s="1"/>
  <c r="V134" i="6" s="1"/>
  <c r="V135" i="6" s="1"/>
  <c r="V136" i="6" s="1"/>
  <c r="V137" i="6" s="1"/>
  <c r="V138" i="6" s="1"/>
  <c r="V139" i="6" s="1"/>
  <c r="V140" i="6" s="1"/>
  <c r="V141" i="6" s="1"/>
  <c r="V142" i="6" s="1"/>
  <c r="V143" i="6" s="1"/>
  <c r="V144" i="6" s="1"/>
  <c r="V145" i="6" s="1"/>
  <c r="V146" i="6" s="1"/>
  <c r="V147" i="6" s="1"/>
  <c r="V148" i="6" s="1"/>
  <c r="V149" i="6" s="1"/>
  <c r="V150" i="6" s="1"/>
  <c r="V151" i="6" s="1"/>
  <c r="V152" i="6" s="1"/>
  <c r="V153" i="6" s="1"/>
  <c r="V154" i="6" s="1"/>
  <c r="V155" i="6" s="1"/>
  <c r="V156" i="6" s="1"/>
  <c r="V157" i="6" s="1"/>
  <c r="V158" i="6" s="1"/>
  <c r="V159" i="6" s="1"/>
  <c r="V160" i="6" s="1"/>
  <c r="V161" i="6" s="1"/>
  <c r="V162" i="6" s="1"/>
  <c r="V163" i="6" s="1"/>
  <c r="V164" i="6" s="1"/>
  <c r="V165" i="6" s="1"/>
  <c r="V166" i="6" s="1"/>
  <c r="V167" i="6" s="1"/>
  <c r="V168" i="6" s="1"/>
  <c r="V169" i="6" s="1"/>
  <c r="V170" i="6" s="1"/>
  <c r="V171" i="6" s="1"/>
  <c r="V172" i="6" s="1"/>
  <c r="V173" i="6" s="1"/>
  <c r="V174" i="6" s="1"/>
  <c r="V175" i="6" s="1"/>
  <c r="V176" i="6" s="1"/>
  <c r="V177" i="6" s="1"/>
  <c r="V178" i="6" s="1"/>
  <c r="V179" i="6" s="1"/>
  <c r="V180" i="6" s="1"/>
  <c r="V181" i="6" s="1"/>
  <c r="V182" i="6" s="1"/>
  <c r="V183" i="6" s="1"/>
  <c r="V184" i="6" s="1"/>
  <c r="V185" i="6" s="1"/>
  <c r="V186" i="6" s="1"/>
  <c r="V187" i="6" s="1"/>
  <c r="V188" i="6" s="1"/>
  <c r="V189" i="6" s="1"/>
  <c r="V190" i="6" s="1"/>
  <c r="V191" i="6" s="1"/>
  <c r="V192" i="6" s="1"/>
  <c r="V193" i="6" s="1"/>
  <c r="V194" i="6" s="1"/>
  <c r="V195" i="6" s="1"/>
  <c r="V196" i="6" s="1"/>
  <c r="V197" i="6" s="1"/>
  <c r="V198" i="6" s="1"/>
  <c r="V199" i="6" s="1"/>
  <c r="V200" i="6" s="1"/>
  <c r="V201" i="6" s="1"/>
  <c r="V202" i="6" s="1"/>
  <c r="V203" i="6" s="1"/>
  <c r="V204" i="6" s="1"/>
  <c r="V205" i="6" s="1"/>
  <c r="V206" i="6" s="1"/>
  <c r="V207" i="6" s="1"/>
  <c r="V208" i="6" s="1"/>
  <c r="V209" i="6" s="1"/>
  <c r="V210" i="6" s="1"/>
  <c r="V211" i="6" s="1"/>
  <c r="V212" i="6" s="1"/>
  <c r="V213" i="6" s="1"/>
  <c r="V214" i="6" s="1"/>
  <c r="V215" i="6" s="1"/>
  <c r="V216" i="6" s="1"/>
  <c r="V217" i="6" s="1"/>
  <c r="V218" i="6" s="1"/>
  <c r="V219" i="6" s="1"/>
  <c r="V220" i="6" s="1"/>
  <c r="V221" i="6" s="1"/>
  <c r="V222" i="6" s="1"/>
  <c r="V223" i="6" s="1"/>
  <c r="V224" i="6" s="1"/>
  <c r="V225" i="6" s="1"/>
  <c r="V226" i="6" s="1"/>
  <c r="V227" i="6" s="1"/>
  <c r="V228" i="6" s="1"/>
  <c r="V229" i="6" s="1"/>
  <c r="V230" i="6" s="1"/>
  <c r="V231" i="6" s="1"/>
  <c r="V232" i="6" s="1"/>
  <c r="V233" i="6" s="1"/>
  <c r="V234" i="6" s="1"/>
  <c r="V235" i="6" s="1"/>
  <c r="V236" i="6" s="1"/>
  <c r="V237" i="6" s="1"/>
  <c r="V238" i="6" s="1"/>
  <c r="V239" i="6" s="1"/>
  <c r="V240" i="6" s="1"/>
  <c r="V241" i="6" s="1"/>
  <c r="V242" i="6" s="1"/>
  <c r="V243" i="6" s="1"/>
  <c r="V244" i="6" s="1"/>
  <c r="V245" i="6" s="1"/>
  <c r="V246" i="6" s="1"/>
  <c r="V247" i="6" s="1"/>
  <c r="V248" i="6" s="1"/>
  <c r="V249" i="6" s="1"/>
  <c r="V250" i="6" s="1"/>
  <c r="V251" i="6" s="1"/>
  <c r="V252" i="6" s="1"/>
  <c r="V253" i="6" s="1"/>
  <c r="V254" i="6" s="1"/>
  <c r="V255" i="6" s="1"/>
  <c r="V256" i="6" s="1"/>
  <c r="V257" i="6" s="1"/>
  <c r="V258" i="6" s="1"/>
  <c r="V259" i="6" s="1"/>
  <c r="V260" i="6" s="1"/>
  <c r="V261" i="6" s="1"/>
  <c r="V262" i="6" s="1"/>
  <c r="V263" i="6" s="1"/>
  <c r="V264" i="6" s="1"/>
  <c r="V265" i="6" s="1"/>
  <c r="V266" i="6" s="1"/>
  <c r="V267" i="6" s="1"/>
  <c r="V268" i="6" s="1"/>
  <c r="V269" i="6" s="1"/>
  <c r="V270" i="6" s="1"/>
  <c r="V271" i="6" s="1"/>
  <c r="V272" i="6" s="1"/>
  <c r="V273" i="6" s="1"/>
  <c r="V274" i="6" s="1"/>
  <c r="V275" i="6" s="1"/>
  <c r="V276" i="6" s="1"/>
  <c r="V277" i="6" s="1"/>
  <c r="V278" i="6" s="1"/>
  <c r="V279" i="6" s="1"/>
  <c r="V280" i="6" s="1"/>
  <c r="V281" i="6" s="1"/>
  <c r="V282" i="6" s="1"/>
  <c r="V283" i="6" s="1"/>
  <c r="V284" i="6" s="1"/>
  <c r="V285" i="6" s="1"/>
  <c r="V286" i="6" s="1"/>
  <c r="V287" i="6" s="1"/>
  <c r="V288" i="6" s="1"/>
  <c r="V289" i="6" s="1"/>
  <c r="V290" i="6" s="1"/>
  <c r="V291" i="6" s="1"/>
  <c r="V292" i="6" s="1"/>
  <c r="V293" i="6" s="1"/>
  <c r="V294" i="6" s="1"/>
  <c r="V295" i="6" s="1"/>
  <c r="V296" i="6" s="1"/>
  <c r="V297" i="6" s="1"/>
  <c r="V298" i="6" s="1"/>
  <c r="V299" i="6" s="1"/>
  <c r="V300" i="6" s="1"/>
  <c r="V301" i="6" s="1"/>
  <c r="V302" i="6" s="1"/>
  <c r="V303" i="6" s="1"/>
  <c r="V304" i="6" s="1"/>
  <c r="V305" i="6" s="1"/>
  <c r="V306" i="6" s="1"/>
  <c r="V307" i="6" s="1"/>
  <c r="V308" i="6" s="1"/>
  <c r="V309" i="6" s="1"/>
  <c r="V310" i="6" s="1"/>
  <c r="V311" i="6" s="1"/>
  <c r="V312" i="6" s="1"/>
  <c r="V313" i="6" s="1"/>
  <c r="V314" i="6" s="1"/>
  <c r="V315" i="6" s="1"/>
  <c r="V316" i="6" s="1"/>
  <c r="V317" i="6" s="1"/>
  <c r="V318" i="6" s="1"/>
  <c r="V319" i="6" s="1"/>
  <c r="V320" i="6" s="1"/>
  <c r="V321" i="6" s="1"/>
  <c r="V322" i="6" s="1"/>
  <c r="V323" i="6" s="1"/>
  <c r="V324" i="6" s="1"/>
  <c r="V325" i="6" s="1"/>
  <c r="V326" i="6" s="1"/>
  <c r="V327" i="6" s="1"/>
  <c r="V328" i="6" s="1"/>
  <c r="V329" i="6" s="1"/>
  <c r="V330" i="6" s="1"/>
  <c r="V331" i="6" s="1"/>
  <c r="V332" i="6" s="1"/>
  <c r="V333" i="6" s="1"/>
  <c r="V334" i="6" s="1"/>
  <c r="V335" i="6" s="1"/>
  <c r="V336" i="6" s="1"/>
  <c r="V337" i="6" s="1"/>
  <c r="V338" i="6" s="1"/>
  <c r="V339" i="6" s="1"/>
  <c r="V340" i="6" s="1"/>
  <c r="V341" i="6" s="1"/>
  <c r="V342" i="6" s="1"/>
  <c r="V343" i="6" s="1"/>
  <c r="V344" i="6" s="1"/>
  <c r="V345" i="6" s="1"/>
  <c r="V346" i="6" s="1"/>
  <c r="V347" i="6" s="1"/>
  <c r="V348" i="6" s="1"/>
  <c r="V349" i="6" s="1"/>
  <c r="V350" i="6" s="1"/>
  <c r="V351" i="6" s="1"/>
  <c r="V352" i="6" s="1"/>
  <c r="V353" i="6" s="1"/>
  <c r="V354" i="6" s="1"/>
  <c r="V355" i="6" s="1"/>
  <c r="V356" i="6" s="1"/>
  <c r="V357" i="6" s="1"/>
  <c r="V358" i="6" s="1"/>
  <c r="V359" i="6" s="1"/>
  <c r="V360" i="6" s="1"/>
  <c r="V361" i="6" s="1"/>
  <c r="V362" i="6" s="1"/>
  <c r="V363" i="6" s="1"/>
  <c r="V364" i="6" s="1"/>
  <c r="V365" i="6" s="1"/>
  <c r="V366" i="6" s="1"/>
  <c r="V367" i="6" s="1"/>
  <c r="V368" i="6" s="1"/>
  <c r="V369" i="6" s="1"/>
  <c r="V370" i="6" s="1"/>
  <c r="V371" i="6" s="1"/>
  <c r="V372" i="6" s="1"/>
  <c r="V373" i="6" s="1"/>
  <c r="V374" i="6" s="1"/>
  <c r="V375" i="6" s="1"/>
  <c r="V376" i="6" s="1"/>
  <c r="V377" i="6" s="1"/>
  <c r="V378" i="6" s="1"/>
  <c r="V379" i="6" s="1"/>
  <c r="V380" i="6" s="1"/>
  <c r="V381" i="6" s="1"/>
  <c r="V382" i="6" s="1"/>
  <c r="V383" i="6" s="1"/>
  <c r="V384" i="6" s="1"/>
  <c r="V385" i="6" s="1"/>
  <c r="V386" i="6" s="1"/>
  <c r="V387" i="6" s="1"/>
  <c r="V388" i="6" s="1"/>
  <c r="V389" i="6" s="1"/>
  <c r="V390" i="6" s="1"/>
  <c r="V391" i="6" s="1"/>
  <c r="V392" i="6" s="1"/>
  <c r="V393" i="6" s="1"/>
  <c r="V394" i="6" s="1"/>
  <c r="V395" i="6" s="1"/>
  <c r="V396" i="6" s="1"/>
  <c r="V397" i="6" s="1"/>
  <c r="V398" i="6" s="1"/>
  <c r="V399" i="6" s="1"/>
  <c r="V400" i="6" s="1"/>
  <c r="V401" i="6" s="1"/>
  <c r="V402" i="6" s="1"/>
  <c r="V403" i="6" s="1"/>
  <c r="V404" i="6" s="1"/>
  <c r="V405" i="6" s="1"/>
  <c r="V406" i="6" s="1"/>
  <c r="V407" i="6" s="1"/>
  <c r="V408" i="6" s="1"/>
  <c r="V409" i="6" s="1"/>
  <c r="V410" i="6" s="1"/>
  <c r="V411" i="6" s="1"/>
  <c r="V412" i="6" s="1"/>
  <c r="V413" i="6" s="1"/>
  <c r="V414" i="6" s="1"/>
  <c r="V415" i="6" s="1"/>
  <c r="V416" i="6" s="1"/>
  <c r="V417" i="6" s="1"/>
  <c r="V418" i="6" s="1"/>
  <c r="V419" i="6" s="1"/>
  <c r="V420" i="6" s="1"/>
  <c r="V421" i="6" s="1"/>
  <c r="V422" i="6" s="1"/>
  <c r="V423" i="6" s="1"/>
  <c r="V424" i="6" s="1"/>
  <c r="V425" i="6" s="1"/>
  <c r="V426" i="6" s="1"/>
  <c r="V427" i="6" s="1"/>
  <c r="V428" i="6" s="1"/>
  <c r="V429" i="6" s="1"/>
  <c r="V430" i="6" s="1"/>
  <c r="V431" i="6" s="1"/>
  <c r="V432" i="6" s="1"/>
  <c r="V433" i="6" s="1"/>
  <c r="V434" i="6" s="1"/>
  <c r="V435" i="6" s="1"/>
  <c r="V436" i="6" s="1"/>
  <c r="V437" i="6" s="1"/>
  <c r="V438" i="6" s="1"/>
  <c r="V439" i="6" s="1"/>
  <c r="V440" i="6" s="1"/>
  <c r="V441" i="6" s="1"/>
  <c r="V442" i="6" s="1"/>
  <c r="V443" i="6" s="1"/>
  <c r="V444" i="6" s="1"/>
  <c r="V445" i="6" s="1"/>
  <c r="C58" i="6"/>
  <c r="C70" i="6" s="1"/>
  <c r="C82" i="6" s="1"/>
  <c r="C94" i="6" s="1"/>
  <c r="C106" i="6" s="1"/>
  <c r="C118" i="6" s="1"/>
  <c r="C130" i="6" s="1"/>
  <c r="C142" i="6" s="1"/>
  <c r="C154" i="6" s="1"/>
  <c r="C166" i="6" s="1"/>
  <c r="C178" i="6" s="1"/>
  <c r="C190" i="6" s="1"/>
  <c r="C202" i="6" s="1"/>
  <c r="C214" i="6" s="1"/>
  <c r="C226" i="6" s="1"/>
  <c r="C238" i="6" s="1"/>
  <c r="C250" i="6" s="1"/>
  <c r="C262" i="6" s="1"/>
  <c r="C274" i="6" s="1"/>
  <c r="C286" i="6" s="1"/>
  <c r="C298" i="6" s="1"/>
  <c r="C310" i="6" s="1"/>
  <c r="C322" i="6" s="1"/>
  <c r="C334" i="6" s="1"/>
  <c r="C346" i="6" s="1"/>
  <c r="C358" i="6" s="1"/>
  <c r="C370" i="6" s="1"/>
  <c r="C382" i="6" s="1"/>
  <c r="C394" i="6" s="1"/>
  <c r="C406" i="6" s="1"/>
  <c r="C418" i="6" s="1"/>
  <c r="C430" i="6" s="1"/>
  <c r="C442" i="6" s="1"/>
  <c r="G58" i="6"/>
  <c r="G59" i="6"/>
  <c r="G60" i="6"/>
  <c r="G61" i="6"/>
  <c r="G62" i="6"/>
  <c r="G63" i="6"/>
  <c r="C64" i="6"/>
  <c r="C76" i="6" s="1"/>
  <c r="C88" i="6" s="1"/>
  <c r="C100" i="6" s="1"/>
  <c r="C112" i="6" s="1"/>
  <c r="C124" i="6" s="1"/>
  <c r="C136" i="6" s="1"/>
  <c r="C148" i="6" s="1"/>
  <c r="C160" i="6" s="1"/>
  <c r="C172" i="6" s="1"/>
  <c r="C184" i="6" s="1"/>
  <c r="C196" i="6" s="1"/>
  <c r="C208" i="6" s="1"/>
  <c r="C220" i="6" s="1"/>
  <c r="C232" i="6" s="1"/>
  <c r="C244" i="6" s="1"/>
  <c r="C256" i="6" s="1"/>
  <c r="C268" i="6" s="1"/>
  <c r="C280" i="6" s="1"/>
  <c r="C292" i="6" s="1"/>
  <c r="C304" i="6" s="1"/>
  <c r="C316" i="6" s="1"/>
  <c r="C328" i="6" s="1"/>
  <c r="C340" i="6" s="1"/>
  <c r="C352" i="6" s="1"/>
  <c r="C364" i="6" s="1"/>
  <c r="C376" i="6" s="1"/>
  <c r="C388" i="6" s="1"/>
  <c r="C400" i="6" s="1"/>
  <c r="C412" i="6" s="1"/>
  <c r="C424" i="6" s="1"/>
  <c r="C436" i="6" s="1"/>
  <c r="G64" i="6"/>
  <c r="G65" i="6"/>
  <c r="G66" i="6"/>
  <c r="G67" i="6"/>
  <c r="C68" i="6"/>
  <c r="C80" i="6" s="1"/>
  <c r="C92" i="6" s="1"/>
  <c r="C104" i="6" s="1"/>
  <c r="C116" i="6" s="1"/>
  <c r="C128" i="6" s="1"/>
  <c r="C140" i="6" s="1"/>
  <c r="C152" i="6" s="1"/>
  <c r="C164" i="6" s="1"/>
  <c r="C176" i="6" s="1"/>
  <c r="C188" i="6" s="1"/>
  <c r="C200" i="6" s="1"/>
  <c r="C212" i="6" s="1"/>
  <c r="C224" i="6" s="1"/>
  <c r="C236" i="6" s="1"/>
  <c r="C248" i="6" s="1"/>
  <c r="C260" i="6" s="1"/>
  <c r="C272" i="6" s="1"/>
  <c r="G68" i="6"/>
  <c r="G69" i="6"/>
  <c r="G70" i="6"/>
  <c r="C71" i="6"/>
  <c r="C83" i="6" s="1"/>
  <c r="C95" i="6" s="1"/>
  <c r="C107" i="6" s="1"/>
  <c r="C119" i="6" s="1"/>
  <c r="C131" i="6" s="1"/>
  <c r="C143" i="6" s="1"/>
  <c r="C155" i="6" s="1"/>
  <c r="C167" i="6" s="1"/>
  <c r="C179" i="6" s="1"/>
  <c r="C191" i="6" s="1"/>
  <c r="C203" i="6" s="1"/>
  <c r="C215" i="6" s="1"/>
  <c r="C227" i="6" s="1"/>
  <c r="C239" i="6" s="1"/>
  <c r="C251" i="6" s="1"/>
  <c r="C263" i="6" s="1"/>
  <c r="C275" i="6" s="1"/>
  <c r="C287" i="6" s="1"/>
  <c r="C299" i="6" s="1"/>
  <c r="C311" i="6" s="1"/>
  <c r="C323" i="6" s="1"/>
  <c r="C335" i="6" s="1"/>
  <c r="C347" i="6" s="1"/>
  <c r="C359" i="6" s="1"/>
  <c r="C371" i="6" s="1"/>
  <c r="C383" i="6" s="1"/>
  <c r="C395" i="6" s="1"/>
  <c r="C407" i="6" s="1"/>
  <c r="C419" i="6" s="1"/>
  <c r="C431" i="6" s="1"/>
  <c r="C443" i="6" s="1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I86" i="6"/>
  <c r="J86" i="6"/>
  <c r="G87" i="6"/>
  <c r="I87" i="6"/>
  <c r="J87" i="6"/>
  <c r="G88" i="6"/>
  <c r="I88" i="6"/>
  <c r="J88" i="6"/>
  <c r="G89" i="6"/>
  <c r="I89" i="6"/>
  <c r="J89" i="6"/>
  <c r="G90" i="6"/>
  <c r="I90" i="6"/>
  <c r="J90" i="6"/>
  <c r="G91" i="6"/>
  <c r="I91" i="6"/>
  <c r="J91" i="6"/>
  <c r="G92" i="6"/>
  <c r="I92" i="6"/>
  <c r="J92" i="6"/>
  <c r="G93" i="6"/>
  <c r="I93" i="6"/>
  <c r="J93" i="6"/>
  <c r="G94" i="6"/>
  <c r="I94" i="6"/>
  <c r="J94" i="6"/>
  <c r="G95" i="6"/>
  <c r="I95" i="6"/>
  <c r="J95" i="6"/>
  <c r="G96" i="6"/>
  <c r="I96" i="6"/>
  <c r="J96" i="6"/>
  <c r="G97" i="6"/>
  <c r="I97" i="6"/>
  <c r="J97" i="6"/>
  <c r="G98" i="6"/>
  <c r="I98" i="6"/>
  <c r="J98" i="6"/>
  <c r="G99" i="6"/>
  <c r="I99" i="6"/>
  <c r="J99" i="6"/>
  <c r="G100" i="6"/>
  <c r="I100" i="6"/>
  <c r="J100" i="6"/>
  <c r="G101" i="6"/>
  <c r="I101" i="6"/>
  <c r="J101" i="6"/>
  <c r="G102" i="6"/>
  <c r="I102" i="6"/>
  <c r="J102" i="6"/>
  <c r="G103" i="6"/>
  <c r="I103" i="6"/>
  <c r="J103" i="6"/>
  <c r="G104" i="6"/>
  <c r="I104" i="6"/>
  <c r="J104" i="6"/>
  <c r="G105" i="6"/>
  <c r="I105" i="6"/>
  <c r="J105" i="6"/>
  <c r="G106" i="6"/>
  <c r="I106" i="6"/>
  <c r="J106" i="6"/>
  <c r="G107" i="6"/>
  <c r="I107" i="6"/>
  <c r="J107" i="6"/>
  <c r="G108" i="6"/>
  <c r="I108" i="6"/>
  <c r="J108" i="6"/>
  <c r="G109" i="6"/>
  <c r="I109" i="6"/>
  <c r="J109" i="6"/>
  <c r="G110" i="6"/>
  <c r="I110" i="6"/>
  <c r="J110" i="6"/>
  <c r="G111" i="6"/>
  <c r="I111" i="6"/>
  <c r="J111" i="6"/>
  <c r="G112" i="6"/>
  <c r="I112" i="6"/>
  <c r="J112" i="6"/>
  <c r="G113" i="6"/>
  <c r="I113" i="6"/>
  <c r="J113" i="6"/>
  <c r="G114" i="6"/>
  <c r="I114" i="6"/>
  <c r="J114" i="6"/>
  <c r="G115" i="6"/>
  <c r="I115" i="6"/>
  <c r="J115" i="6"/>
  <c r="G116" i="6"/>
  <c r="I116" i="6"/>
  <c r="J116" i="6"/>
  <c r="G117" i="6"/>
  <c r="I117" i="6"/>
  <c r="J117" i="6"/>
  <c r="G118" i="6"/>
  <c r="I118" i="6"/>
  <c r="J118" i="6"/>
  <c r="G119" i="6"/>
  <c r="I119" i="6"/>
  <c r="J119" i="6"/>
  <c r="G120" i="6"/>
  <c r="I120" i="6"/>
  <c r="J120" i="6"/>
  <c r="G121" i="6"/>
  <c r="I121" i="6"/>
  <c r="J121" i="6"/>
  <c r="G122" i="6"/>
  <c r="I122" i="6"/>
  <c r="J122" i="6"/>
  <c r="G123" i="6"/>
  <c r="I123" i="6"/>
  <c r="J123" i="6"/>
  <c r="G124" i="6"/>
  <c r="I124" i="6"/>
  <c r="J124" i="6"/>
  <c r="G125" i="6"/>
  <c r="I125" i="6"/>
  <c r="J125" i="6"/>
  <c r="G126" i="6"/>
  <c r="I126" i="6"/>
  <c r="J126" i="6"/>
  <c r="G127" i="6"/>
  <c r="I127" i="6"/>
  <c r="J127" i="6"/>
  <c r="G128" i="6"/>
  <c r="I128" i="6"/>
  <c r="J128" i="6"/>
  <c r="G129" i="6"/>
  <c r="I129" i="6"/>
  <c r="J129" i="6"/>
  <c r="G130" i="6"/>
  <c r="I130" i="6"/>
  <c r="J130" i="6"/>
  <c r="G131" i="6"/>
  <c r="I131" i="6"/>
  <c r="J131" i="6"/>
  <c r="G132" i="6"/>
  <c r="I132" i="6"/>
  <c r="J132" i="6"/>
  <c r="G133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C194" i="6"/>
  <c r="C206" i="6" s="1"/>
  <c r="J194" i="6"/>
  <c r="J195" i="6"/>
  <c r="J196" i="6"/>
  <c r="J197" i="6"/>
  <c r="J198" i="6"/>
  <c r="J199" i="6"/>
  <c r="J200" i="6"/>
  <c r="J201" i="6"/>
  <c r="J202" i="6"/>
  <c r="J203" i="6"/>
  <c r="J204" i="6"/>
  <c r="I205" i="6"/>
  <c r="L205" i="6"/>
  <c r="L206" i="6"/>
  <c r="M206" i="6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M257" i="6" s="1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M304" i="6" s="1"/>
  <c r="M305" i="6" s="1"/>
  <c r="M306" i="6" s="1"/>
  <c r="M307" i="6" s="1"/>
  <c r="M308" i="6" s="1"/>
  <c r="M309" i="6" s="1"/>
  <c r="M310" i="6" s="1"/>
  <c r="M311" i="6" s="1"/>
  <c r="M312" i="6" s="1"/>
  <c r="M313" i="6" s="1"/>
  <c r="M314" i="6" s="1"/>
  <c r="M315" i="6" s="1"/>
  <c r="M316" i="6" s="1"/>
  <c r="M317" i="6" s="1"/>
  <c r="M318" i="6" s="1"/>
  <c r="M319" i="6" s="1"/>
  <c r="M320" i="6" s="1"/>
  <c r="M321" i="6" s="1"/>
  <c r="M322" i="6" s="1"/>
  <c r="M323" i="6" s="1"/>
  <c r="M324" i="6" s="1"/>
  <c r="M325" i="6" s="1"/>
  <c r="M326" i="6" s="1"/>
  <c r="M327" i="6" s="1"/>
  <c r="M328" i="6" s="1"/>
  <c r="M329" i="6" s="1"/>
  <c r="M330" i="6" s="1"/>
  <c r="M331" i="6" s="1"/>
  <c r="M332" i="6" s="1"/>
  <c r="M333" i="6" s="1"/>
  <c r="M334" i="6" s="1"/>
  <c r="M335" i="6" s="1"/>
  <c r="M336" i="6" s="1"/>
  <c r="M337" i="6" s="1"/>
  <c r="M338" i="6" s="1"/>
  <c r="M339" i="6" s="1"/>
  <c r="M340" i="6" s="1"/>
  <c r="M341" i="6" s="1"/>
  <c r="M342" i="6" s="1"/>
  <c r="M343" i="6" s="1"/>
  <c r="M344" i="6" s="1"/>
  <c r="M345" i="6" s="1"/>
  <c r="M346" i="6" s="1"/>
  <c r="M347" i="6" s="1"/>
  <c r="M348" i="6" s="1"/>
  <c r="M349" i="6" s="1"/>
  <c r="M350" i="6" s="1"/>
  <c r="M351" i="6" s="1"/>
  <c r="M352" i="6" s="1"/>
  <c r="M353" i="6" s="1"/>
  <c r="M354" i="6" s="1"/>
  <c r="M355" i="6" s="1"/>
  <c r="M356" i="6" s="1"/>
  <c r="M357" i="6" s="1"/>
  <c r="M358" i="6" s="1"/>
  <c r="M359" i="6" s="1"/>
  <c r="M360" i="6" s="1"/>
  <c r="M361" i="6" s="1"/>
  <c r="M362" i="6" s="1"/>
  <c r="M363" i="6" s="1"/>
  <c r="M364" i="6" s="1"/>
  <c r="M365" i="6" s="1"/>
  <c r="M366" i="6" s="1"/>
  <c r="M367" i="6" s="1"/>
  <c r="M368" i="6" s="1"/>
  <c r="M369" i="6" s="1"/>
  <c r="M370" i="6" s="1"/>
  <c r="M371" i="6" s="1"/>
  <c r="M372" i="6" s="1"/>
  <c r="M373" i="6" s="1"/>
  <c r="M374" i="6" s="1"/>
  <c r="M375" i="6" s="1"/>
  <c r="M376" i="6" s="1"/>
  <c r="M377" i="6" s="1"/>
  <c r="M378" i="6" s="1"/>
  <c r="M379" i="6" s="1"/>
  <c r="M380" i="6" s="1"/>
  <c r="M381" i="6" s="1"/>
  <c r="M382" i="6" s="1"/>
  <c r="M383" i="6" s="1"/>
  <c r="M384" i="6" s="1"/>
  <c r="M385" i="6" s="1"/>
  <c r="M386" i="6" s="1"/>
  <c r="M387" i="6" s="1"/>
  <c r="M388" i="6" s="1"/>
  <c r="M389" i="6" s="1"/>
  <c r="M390" i="6" s="1"/>
  <c r="M391" i="6" s="1"/>
  <c r="M392" i="6" s="1"/>
  <c r="M393" i="6" s="1"/>
  <c r="M394" i="6" s="1"/>
  <c r="M395" i="6" s="1"/>
  <c r="M396" i="6" s="1"/>
  <c r="M397" i="6" s="1"/>
  <c r="M398" i="6" s="1"/>
  <c r="M399" i="6" s="1"/>
  <c r="M400" i="6" s="1"/>
  <c r="M401" i="6" s="1"/>
  <c r="M402" i="6" s="1"/>
  <c r="M403" i="6" s="1"/>
  <c r="M404" i="6" s="1"/>
  <c r="M405" i="6" s="1"/>
  <c r="M406" i="6" s="1"/>
  <c r="M407" i="6" s="1"/>
  <c r="M408" i="6" s="1"/>
  <c r="M409" i="6" s="1"/>
  <c r="M410" i="6" s="1"/>
  <c r="M411" i="6" s="1"/>
  <c r="M412" i="6" s="1"/>
  <c r="M413" i="6" s="1"/>
  <c r="M414" i="6" s="1"/>
  <c r="M415" i="6" s="1"/>
  <c r="M416" i="6" s="1"/>
  <c r="M417" i="6" s="1"/>
  <c r="M418" i="6" s="1"/>
  <c r="M419" i="6" s="1"/>
  <c r="M420" i="6" s="1"/>
  <c r="M421" i="6" s="1"/>
  <c r="M422" i="6" s="1"/>
  <c r="M423" i="6" s="1"/>
  <c r="M424" i="6" s="1"/>
  <c r="M425" i="6" s="1"/>
  <c r="M426" i="6" s="1"/>
  <c r="M427" i="6" s="1"/>
  <c r="M428" i="6" s="1"/>
  <c r="M429" i="6" s="1"/>
  <c r="M430" i="6" s="1"/>
  <c r="M431" i="6" s="1"/>
  <c r="M432" i="6" s="1"/>
  <c r="M433" i="6" s="1"/>
  <c r="M434" i="6" s="1"/>
  <c r="M435" i="6" s="1"/>
  <c r="M436" i="6" s="1"/>
  <c r="M437" i="6" s="1"/>
  <c r="M438" i="6" s="1"/>
  <c r="M439" i="6" s="1"/>
  <c r="M440" i="6" s="1"/>
  <c r="M441" i="6" s="1"/>
  <c r="M442" i="6" s="1"/>
  <c r="M443" i="6" s="1"/>
  <c r="M444" i="6" s="1"/>
  <c r="M445" i="6" s="1"/>
  <c r="S206" i="6"/>
  <c r="L207" i="6"/>
  <c r="S207" i="6"/>
  <c r="L208" i="6"/>
  <c r="S208" i="6"/>
  <c r="L209" i="6"/>
  <c r="S209" i="6"/>
  <c r="L210" i="6"/>
  <c r="S210" i="6"/>
  <c r="L211" i="6"/>
  <c r="S211" i="6"/>
  <c r="L212" i="6"/>
  <c r="S212" i="6"/>
  <c r="L213" i="6"/>
  <c r="S213" i="6"/>
  <c r="L214" i="6"/>
  <c r="S214" i="6"/>
  <c r="L215" i="6"/>
  <c r="S215" i="6"/>
  <c r="L216" i="6"/>
  <c r="S216" i="6"/>
  <c r="L217" i="6"/>
  <c r="S217" i="6"/>
  <c r="C218" i="6"/>
  <c r="C230" i="6" s="1"/>
  <c r="C242" i="6" s="1"/>
  <c r="C254" i="6" s="1"/>
  <c r="C266" i="6" s="1"/>
  <c r="C278" i="6" s="1"/>
  <c r="C290" i="6" s="1"/>
  <c r="C302" i="6" s="1"/>
  <c r="C314" i="6" s="1"/>
  <c r="C326" i="6" s="1"/>
  <c r="C338" i="6" s="1"/>
  <c r="C350" i="6" s="1"/>
  <c r="C362" i="6" s="1"/>
  <c r="C374" i="6" s="1"/>
  <c r="C386" i="6" s="1"/>
  <c r="C398" i="6" s="1"/>
  <c r="C410" i="6" s="1"/>
  <c r="C422" i="6" s="1"/>
  <c r="C434" i="6" s="1"/>
  <c r="L218" i="6"/>
  <c r="S218" i="6"/>
  <c r="L219" i="6"/>
  <c r="S219" i="6"/>
  <c r="L220" i="6"/>
  <c r="S220" i="6"/>
  <c r="L221" i="6"/>
  <c r="S221" i="6"/>
  <c r="L222" i="6"/>
  <c r="S222" i="6"/>
  <c r="L223" i="6"/>
  <c r="S223" i="6"/>
  <c r="L224" i="6"/>
  <c r="S224" i="6"/>
  <c r="L225" i="6"/>
  <c r="S225" i="6"/>
  <c r="L226" i="6"/>
  <c r="S226" i="6"/>
  <c r="L227" i="6"/>
  <c r="S227" i="6"/>
  <c r="L228" i="6"/>
  <c r="S228" i="6"/>
  <c r="L229" i="6"/>
  <c r="S229" i="6"/>
  <c r="L230" i="6"/>
  <c r="S230" i="6"/>
  <c r="L231" i="6"/>
  <c r="S231" i="6"/>
  <c r="L232" i="6"/>
  <c r="S232" i="6"/>
  <c r="L233" i="6"/>
  <c r="S233" i="6"/>
  <c r="L234" i="6"/>
  <c r="S234" i="6"/>
  <c r="L235" i="6"/>
  <c r="S235" i="6"/>
  <c r="L236" i="6"/>
  <c r="S236" i="6"/>
  <c r="L237" i="6"/>
  <c r="S237" i="6"/>
  <c r="L238" i="6"/>
  <c r="S238" i="6"/>
  <c r="L239" i="6"/>
  <c r="S239" i="6"/>
  <c r="L240" i="6"/>
  <c r="S240" i="6"/>
  <c r="L241" i="6"/>
  <c r="S241" i="6"/>
  <c r="L242" i="6"/>
  <c r="S242" i="6"/>
  <c r="L243" i="6"/>
  <c r="S243" i="6"/>
  <c r="L244" i="6"/>
  <c r="S244" i="6"/>
  <c r="L245" i="6"/>
  <c r="S245" i="6"/>
  <c r="L246" i="6"/>
  <c r="S246" i="6"/>
  <c r="L247" i="6"/>
  <c r="S247" i="6"/>
  <c r="L248" i="6"/>
  <c r="S248" i="6"/>
  <c r="L249" i="6"/>
  <c r="S249" i="6"/>
  <c r="L250" i="6"/>
  <c r="S250" i="6"/>
  <c r="L251" i="6"/>
  <c r="S251" i="6"/>
  <c r="L252" i="6"/>
  <c r="S252" i="6"/>
  <c r="L253" i="6"/>
  <c r="S253" i="6"/>
  <c r="L254" i="6"/>
  <c r="S254" i="6"/>
  <c r="L255" i="6"/>
  <c r="S255" i="6"/>
  <c r="L256" i="6"/>
  <c r="S256" i="6"/>
  <c r="L257" i="6"/>
  <c r="S257" i="6"/>
  <c r="L258" i="6"/>
  <c r="S258" i="6"/>
  <c r="L259" i="6"/>
  <c r="S259" i="6"/>
  <c r="L260" i="6"/>
  <c r="S260" i="6"/>
  <c r="L261" i="6"/>
  <c r="S261" i="6"/>
  <c r="L262" i="6"/>
  <c r="S262" i="6"/>
  <c r="L263" i="6"/>
  <c r="S263" i="6"/>
  <c r="L264" i="6"/>
  <c r="S264" i="6"/>
  <c r="L265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C284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C296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C308" i="6"/>
  <c r="C320" i="6" s="1"/>
  <c r="C332" i="6" s="1"/>
  <c r="C344" i="6" s="1"/>
  <c r="C356" i="6" s="1"/>
  <c r="C368" i="6" s="1"/>
  <c r="C380" i="6" s="1"/>
  <c r="C392" i="6" s="1"/>
  <c r="C404" i="6" s="1"/>
  <c r="C416" i="6" s="1"/>
  <c r="C428" i="6" s="1"/>
  <c r="C440" i="6" s="1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W447" i="6"/>
  <c r="D13" i="5"/>
  <c r="Y13" i="5" s="1"/>
  <c r="E14" i="5"/>
  <c r="F14" i="5" a="1"/>
  <c r="F14" i="5" s="1"/>
  <c r="G14" i="5"/>
  <c r="W14" i="5"/>
  <c r="D15" i="5"/>
  <c r="G15" i="5"/>
  <c r="V15" i="5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V84" i="5" s="1"/>
  <c r="V85" i="5" s="1"/>
  <c r="V86" i="5" s="1"/>
  <c r="V87" i="5" s="1"/>
  <c r="V88" i="5" s="1"/>
  <c r="V89" i="5" s="1"/>
  <c r="V90" i="5" s="1"/>
  <c r="V91" i="5" s="1"/>
  <c r="V92" i="5" s="1"/>
  <c r="V93" i="5" s="1"/>
  <c r="V94" i="5" s="1"/>
  <c r="V95" i="5" s="1"/>
  <c r="V96" i="5" s="1"/>
  <c r="V97" i="5" s="1"/>
  <c r="V98" i="5" s="1"/>
  <c r="V99" i="5" s="1"/>
  <c r="V100" i="5" s="1"/>
  <c r="V101" i="5" s="1"/>
  <c r="V102" i="5" s="1"/>
  <c r="V103" i="5" s="1"/>
  <c r="V104" i="5" s="1"/>
  <c r="V105" i="5" s="1"/>
  <c r="V106" i="5" s="1"/>
  <c r="V107" i="5" s="1"/>
  <c r="V108" i="5" s="1"/>
  <c r="V109" i="5" s="1"/>
  <c r="V110" i="5" s="1"/>
  <c r="V111" i="5" s="1"/>
  <c r="V112" i="5" s="1"/>
  <c r="V113" i="5" s="1"/>
  <c r="V114" i="5" s="1"/>
  <c r="V115" i="5" s="1"/>
  <c r="V116" i="5" s="1"/>
  <c r="V117" i="5" s="1"/>
  <c r="V118" i="5" s="1"/>
  <c r="V119" i="5" s="1"/>
  <c r="V120" i="5" s="1"/>
  <c r="V121" i="5" s="1"/>
  <c r="V122" i="5" s="1"/>
  <c r="V123" i="5" s="1"/>
  <c r="V124" i="5" s="1"/>
  <c r="V125" i="5" s="1"/>
  <c r="V126" i="5" s="1"/>
  <c r="V127" i="5" s="1"/>
  <c r="V128" i="5" s="1"/>
  <c r="V129" i="5" s="1"/>
  <c r="V130" i="5" s="1"/>
  <c r="V131" i="5" s="1"/>
  <c r="V132" i="5" s="1"/>
  <c r="V133" i="5" s="1"/>
  <c r="V134" i="5" s="1"/>
  <c r="V135" i="5" s="1"/>
  <c r="V136" i="5" s="1"/>
  <c r="V137" i="5" s="1"/>
  <c r="V138" i="5" s="1"/>
  <c r="V139" i="5" s="1"/>
  <c r="V140" i="5" s="1"/>
  <c r="V141" i="5" s="1"/>
  <c r="V142" i="5" s="1"/>
  <c r="V143" i="5" s="1"/>
  <c r="V144" i="5" s="1"/>
  <c r="V145" i="5" s="1"/>
  <c r="V146" i="5" s="1"/>
  <c r="V147" i="5" s="1"/>
  <c r="V148" i="5" s="1"/>
  <c r="V149" i="5" s="1"/>
  <c r="V150" i="5" s="1"/>
  <c r="V151" i="5" s="1"/>
  <c r="V152" i="5" s="1"/>
  <c r="V153" i="5" s="1"/>
  <c r="V154" i="5" s="1"/>
  <c r="V155" i="5" s="1"/>
  <c r="V156" i="5" s="1"/>
  <c r="V157" i="5" s="1"/>
  <c r="V158" i="5" s="1"/>
  <c r="V159" i="5" s="1"/>
  <c r="V160" i="5" s="1"/>
  <c r="V161" i="5" s="1"/>
  <c r="V162" i="5" s="1"/>
  <c r="V163" i="5" s="1"/>
  <c r="V164" i="5" s="1"/>
  <c r="V165" i="5" s="1"/>
  <c r="V166" i="5" s="1"/>
  <c r="V167" i="5" s="1"/>
  <c r="V168" i="5" s="1"/>
  <c r="V169" i="5" s="1"/>
  <c r="V170" i="5" s="1"/>
  <c r="V171" i="5" s="1"/>
  <c r="V172" i="5" s="1"/>
  <c r="V173" i="5" s="1"/>
  <c r="V174" i="5" s="1"/>
  <c r="V175" i="5" s="1"/>
  <c r="V176" i="5" s="1"/>
  <c r="V177" i="5" s="1"/>
  <c r="V178" i="5" s="1"/>
  <c r="V179" i="5" s="1"/>
  <c r="V180" i="5" s="1"/>
  <c r="V181" i="5" s="1"/>
  <c r="V182" i="5" s="1"/>
  <c r="V183" i="5" s="1"/>
  <c r="V184" i="5" s="1"/>
  <c r="V185" i="5" s="1"/>
  <c r="V186" i="5" s="1"/>
  <c r="V187" i="5" s="1"/>
  <c r="V188" i="5" s="1"/>
  <c r="V189" i="5" s="1"/>
  <c r="V190" i="5" s="1"/>
  <c r="V191" i="5" s="1"/>
  <c r="V192" i="5" s="1"/>
  <c r="V193" i="5" s="1"/>
  <c r="V194" i="5" s="1"/>
  <c r="V195" i="5" s="1"/>
  <c r="V196" i="5" s="1"/>
  <c r="V197" i="5" s="1"/>
  <c r="V198" i="5" s="1"/>
  <c r="V199" i="5" s="1"/>
  <c r="V200" i="5" s="1"/>
  <c r="V201" i="5" s="1"/>
  <c r="V202" i="5" s="1"/>
  <c r="V203" i="5" s="1"/>
  <c r="V204" i="5" s="1"/>
  <c r="V205" i="5" s="1"/>
  <c r="V206" i="5" s="1"/>
  <c r="V207" i="5" s="1"/>
  <c r="V208" i="5" s="1"/>
  <c r="V209" i="5" s="1"/>
  <c r="V210" i="5" s="1"/>
  <c r="V211" i="5" s="1"/>
  <c r="V212" i="5" s="1"/>
  <c r="V213" i="5" s="1"/>
  <c r="V214" i="5" s="1"/>
  <c r="V215" i="5" s="1"/>
  <c r="V216" i="5" s="1"/>
  <c r="V217" i="5" s="1"/>
  <c r="V218" i="5" s="1"/>
  <c r="V219" i="5" s="1"/>
  <c r="V220" i="5" s="1"/>
  <c r="V221" i="5" s="1"/>
  <c r="V222" i="5" s="1"/>
  <c r="V223" i="5" s="1"/>
  <c r="V224" i="5" s="1"/>
  <c r="V225" i="5" s="1"/>
  <c r="V226" i="5" s="1"/>
  <c r="V227" i="5" s="1"/>
  <c r="V228" i="5" s="1"/>
  <c r="V229" i="5" s="1"/>
  <c r="V230" i="5" s="1"/>
  <c r="V231" i="5" s="1"/>
  <c r="V232" i="5" s="1"/>
  <c r="V233" i="5" s="1"/>
  <c r="V234" i="5" s="1"/>
  <c r="V235" i="5" s="1"/>
  <c r="V236" i="5" s="1"/>
  <c r="V237" i="5" s="1"/>
  <c r="V238" i="5" s="1"/>
  <c r="V239" i="5" s="1"/>
  <c r="V240" i="5" s="1"/>
  <c r="V241" i="5" s="1"/>
  <c r="V242" i="5" s="1"/>
  <c r="V243" i="5" s="1"/>
  <c r="V244" i="5" s="1"/>
  <c r="V245" i="5" s="1"/>
  <c r="V246" i="5" s="1"/>
  <c r="V247" i="5" s="1"/>
  <c r="V248" i="5" s="1"/>
  <c r="V249" i="5" s="1"/>
  <c r="V250" i="5" s="1"/>
  <c r="V251" i="5" s="1"/>
  <c r="V252" i="5" s="1"/>
  <c r="V253" i="5" s="1"/>
  <c r="V254" i="5" s="1"/>
  <c r="V255" i="5" s="1"/>
  <c r="V256" i="5" s="1"/>
  <c r="V257" i="5" s="1"/>
  <c r="V258" i="5" s="1"/>
  <c r="V259" i="5" s="1"/>
  <c r="V260" i="5" s="1"/>
  <c r="V261" i="5" s="1"/>
  <c r="V262" i="5" s="1"/>
  <c r="V263" i="5" s="1"/>
  <c r="V264" i="5" s="1"/>
  <c r="V265" i="5" s="1"/>
  <c r="V266" i="5" s="1"/>
  <c r="V267" i="5" s="1"/>
  <c r="V268" i="5" s="1"/>
  <c r="V269" i="5" s="1"/>
  <c r="V270" i="5" s="1"/>
  <c r="V271" i="5" s="1"/>
  <c r="V272" i="5" s="1"/>
  <c r="V273" i="5" s="1"/>
  <c r="V274" i="5" s="1"/>
  <c r="V275" i="5" s="1"/>
  <c r="V276" i="5" s="1"/>
  <c r="V277" i="5" s="1"/>
  <c r="V278" i="5" s="1"/>
  <c r="V279" i="5" s="1"/>
  <c r="V280" i="5" s="1"/>
  <c r="V281" i="5" s="1"/>
  <c r="V282" i="5" s="1"/>
  <c r="V283" i="5" s="1"/>
  <c r="V284" i="5" s="1"/>
  <c r="V285" i="5" s="1"/>
  <c r="V286" i="5" s="1"/>
  <c r="V287" i="5" s="1"/>
  <c r="V288" i="5" s="1"/>
  <c r="V289" i="5" s="1"/>
  <c r="V290" i="5" s="1"/>
  <c r="V291" i="5" s="1"/>
  <c r="V292" i="5" s="1"/>
  <c r="V293" i="5" s="1"/>
  <c r="V294" i="5" s="1"/>
  <c r="V295" i="5" s="1"/>
  <c r="V296" i="5" s="1"/>
  <c r="V297" i="5" s="1"/>
  <c r="V298" i="5" s="1"/>
  <c r="V299" i="5" s="1"/>
  <c r="V300" i="5" s="1"/>
  <c r="V301" i="5" s="1"/>
  <c r="V302" i="5" s="1"/>
  <c r="V303" i="5" s="1"/>
  <c r="V304" i="5" s="1"/>
  <c r="V305" i="5" s="1"/>
  <c r="V306" i="5" s="1"/>
  <c r="V307" i="5" s="1"/>
  <c r="V308" i="5" s="1"/>
  <c r="V309" i="5" s="1"/>
  <c r="V310" i="5" s="1"/>
  <c r="V311" i="5" s="1"/>
  <c r="V312" i="5" s="1"/>
  <c r="V313" i="5" s="1"/>
  <c r="V314" i="5" s="1"/>
  <c r="V315" i="5" s="1"/>
  <c r="V316" i="5" s="1"/>
  <c r="V317" i="5" s="1"/>
  <c r="V318" i="5" s="1"/>
  <c r="V319" i="5" s="1"/>
  <c r="V320" i="5" s="1"/>
  <c r="V321" i="5" s="1"/>
  <c r="V322" i="5" s="1"/>
  <c r="V323" i="5" s="1"/>
  <c r="V324" i="5" s="1"/>
  <c r="V325" i="5" s="1"/>
  <c r="V326" i="5" s="1"/>
  <c r="V327" i="5" s="1"/>
  <c r="V328" i="5" s="1"/>
  <c r="V329" i="5" s="1"/>
  <c r="V330" i="5" s="1"/>
  <c r="V331" i="5" s="1"/>
  <c r="V332" i="5" s="1"/>
  <c r="V333" i="5" s="1"/>
  <c r="V334" i="5" s="1"/>
  <c r="V335" i="5" s="1"/>
  <c r="V336" i="5" s="1"/>
  <c r="V337" i="5" s="1"/>
  <c r="V338" i="5" s="1"/>
  <c r="V339" i="5" s="1"/>
  <c r="V340" i="5" s="1"/>
  <c r="V341" i="5" s="1"/>
  <c r="V342" i="5" s="1"/>
  <c r="V343" i="5" s="1"/>
  <c r="V344" i="5" s="1"/>
  <c r="V345" i="5" s="1"/>
  <c r="V346" i="5" s="1"/>
  <c r="V347" i="5" s="1"/>
  <c r="V348" i="5" s="1"/>
  <c r="V349" i="5" s="1"/>
  <c r="V350" i="5" s="1"/>
  <c r="V351" i="5" s="1"/>
  <c r="V352" i="5" s="1"/>
  <c r="V353" i="5" s="1"/>
  <c r="V354" i="5" s="1"/>
  <c r="V355" i="5" s="1"/>
  <c r="V356" i="5" s="1"/>
  <c r="V357" i="5" s="1"/>
  <c r="V358" i="5" s="1"/>
  <c r="V359" i="5" s="1"/>
  <c r="V360" i="5" s="1"/>
  <c r="V361" i="5" s="1"/>
  <c r="V362" i="5" s="1"/>
  <c r="V363" i="5" s="1"/>
  <c r="V364" i="5" s="1"/>
  <c r="V365" i="5" s="1"/>
  <c r="V366" i="5" s="1"/>
  <c r="V367" i="5" s="1"/>
  <c r="V368" i="5" s="1"/>
  <c r="V369" i="5" s="1"/>
  <c r="V370" i="5" s="1"/>
  <c r="V371" i="5" s="1"/>
  <c r="V372" i="5" s="1"/>
  <c r="V373" i="5" s="1"/>
  <c r="V374" i="5" s="1"/>
  <c r="V375" i="5" s="1"/>
  <c r="V376" i="5" s="1"/>
  <c r="V377" i="5" s="1"/>
  <c r="V378" i="5" s="1"/>
  <c r="V379" i="5" s="1"/>
  <c r="V380" i="5" s="1"/>
  <c r="V381" i="5" s="1"/>
  <c r="V382" i="5" s="1"/>
  <c r="V383" i="5" s="1"/>
  <c r="V384" i="5" s="1"/>
  <c r="V385" i="5" s="1"/>
  <c r="V386" i="5" s="1"/>
  <c r="V387" i="5" s="1"/>
  <c r="V388" i="5" s="1"/>
  <c r="V389" i="5" s="1"/>
  <c r="V390" i="5" s="1"/>
  <c r="V391" i="5" s="1"/>
  <c r="V392" i="5" s="1"/>
  <c r="V393" i="5" s="1"/>
  <c r="V394" i="5" s="1"/>
  <c r="V395" i="5" s="1"/>
  <c r="V396" i="5" s="1"/>
  <c r="V397" i="5" s="1"/>
  <c r="V398" i="5" s="1"/>
  <c r="V399" i="5" s="1"/>
  <c r="V400" i="5" s="1"/>
  <c r="V401" i="5" s="1"/>
  <c r="V402" i="5" s="1"/>
  <c r="V403" i="5" s="1"/>
  <c r="V404" i="5" s="1"/>
  <c r="V405" i="5" s="1"/>
  <c r="V406" i="5" s="1"/>
  <c r="V407" i="5" s="1"/>
  <c r="V408" i="5" s="1"/>
  <c r="V409" i="5" s="1"/>
  <c r="V410" i="5" s="1"/>
  <c r="V411" i="5" s="1"/>
  <c r="V412" i="5" s="1"/>
  <c r="V413" i="5" s="1"/>
  <c r="V414" i="5" s="1"/>
  <c r="V415" i="5" s="1"/>
  <c r="V416" i="5" s="1"/>
  <c r="V417" i="5" s="1"/>
  <c r="V418" i="5" s="1"/>
  <c r="V419" i="5" s="1"/>
  <c r="V420" i="5" s="1"/>
  <c r="V421" i="5" s="1"/>
  <c r="V422" i="5" s="1"/>
  <c r="V423" i="5" s="1"/>
  <c r="V424" i="5" s="1"/>
  <c r="V425" i="5" s="1"/>
  <c r="V426" i="5" s="1"/>
  <c r="V427" i="5" s="1"/>
  <c r="V428" i="5" s="1"/>
  <c r="V429" i="5" s="1"/>
  <c r="V430" i="5" s="1"/>
  <c r="V431" i="5" s="1"/>
  <c r="V432" i="5" s="1"/>
  <c r="V433" i="5" s="1"/>
  <c r="V434" i="5" s="1"/>
  <c r="V435" i="5" s="1"/>
  <c r="V436" i="5" s="1"/>
  <c r="V437" i="5" s="1"/>
  <c r="V438" i="5" s="1"/>
  <c r="V439" i="5" s="1"/>
  <c r="V440" i="5" s="1"/>
  <c r="V441" i="5" s="1"/>
  <c r="V442" i="5" s="1"/>
  <c r="V443" i="5" s="1"/>
  <c r="V444" i="5" s="1"/>
  <c r="V445" i="5" s="1"/>
  <c r="D16" i="5"/>
  <c r="E16" i="5"/>
  <c r="F16" i="5" a="1"/>
  <c r="F16" i="5" s="1"/>
  <c r="G16" i="5"/>
  <c r="W16" i="5"/>
  <c r="D17" i="5"/>
  <c r="E17" i="5" s="1"/>
  <c r="G17" i="5"/>
  <c r="D18" i="5"/>
  <c r="W18" i="5" s="1"/>
  <c r="G18" i="5"/>
  <c r="D19" i="5"/>
  <c r="W19" i="5" s="1"/>
  <c r="E19" i="5"/>
  <c r="G19" i="5"/>
  <c r="D20" i="5"/>
  <c r="E20" i="5" s="1"/>
  <c r="G20" i="5"/>
  <c r="W20" i="5"/>
  <c r="D21" i="5"/>
  <c r="G21" i="5"/>
  <c r="D22" i="5"/>
  <c r="E22" i="5" s="1"/>
  <c r="G22" i="5"/>
  <c r="W22" i="5"/>
  <c r="D23" i="5"/>
  <c r="E23" i="5" s="1"/>
  <c r="G23" i="5"/>
  <c r="D24" i="5"/>
  <c r="W24" i="5" s="1"/>
  <c r="F24" i="5" a="1"/>
  <c r="F24" i="5" s="1"/>
  <c r="G24" i="5"/>
  <c r="C25" i="5"/>
  <c r="C37" i="5" s="1"/>
  <c r="C49" i="5" s="1"/>
  <c r="C61" i="5" s="1"/>
  <c r="C73" i="5" s="1"/>
  <c r="C85" i="5" s="1"/>
  <c r="C97" i="5" s="1"/>
  <c r="C109" i="5" s="1"/>
  <c r="C121" i="5" s="1"/>
  <c r="C133" i="5" s="1"/>
  <c r="C145" i="5" s="1"/>
  <c r="C157" i="5" s="1"/>
  <c r="C169" i="5" s="1"/>
  <c r="C181" i="5" s="1"/>
  <c r="C193" i="5" s="1"/>
  <c r="C205" i="5" s="1"/>
  <c r="C217" i="5" s="1"/>
  <c r="C229" i="5" s="1"/>
  <c r="C241" i="5" s="1"/>
  <c r="C253" i="5" s="1"/>
  <c r="C265" i="5" s="1"/>
  <c r="C277" i="5" s="1"/>
  <c r="C289" i="5" s="1"/>
  <c r="C301" i="5" s="1"/>
  <c r="C313" i="5" s="1"/>
  <c r="C325" i="5" s="1"/>
  <c r="C337" i="5" s="1"/>
  <c r="C349" i="5" s="1"/>
  <c r="C361" i="5" s="1"/>
  <c r="C373" i="5" s="1"/>
  <c r="C385" i="5" s="1"/>
  <c r="C397" i="5" s="1"/>
  <c r="C409" i="5" s="1"/>
  <c r="C421" i="5" s="1"/>
  <c r="C433" i="5" s="1"/>
  <c r="C445" i="5" s="1"/>
  <c r="D25" i="5"/>
  <c r="D31" i="5" s="1"/>
  <c r="E25" i="5"/>
  <c r="G25" i="5"/>
  <c r="W25" i="5"/>
  <c r="C26" i="5"/>
  <c r="C38" i="5" s="1"/>
  <c r="C50" i="5" s="1"/>
  <c r="C62" i="5" s="1"/>
  <c r="C74" i="5" s="1"/>
  <c r="C86" i="5" s="1"/>
  <c r="C98" i="5" s="1"/>
  <c r="C110" i="5" s="1"/>
  <c r="C122" i="5" s="1"/>
  <c r="C134" i="5" s="1"/>
  <c r="C146" i="5" s="1"/>
  <c r="C158" i="5" s="1"/>
  <c r="C170" i="5" s="1"/>
  <c r="C182" i="5" s="1"/>
  <c r="C194" i="5" s="1"/>
  <c r="C206" i="5" s="1"/>
  <c r="C218" i="5" s="1"/>
  <c r="C230" i="5" s="1"/>
  <c r="C242" i="5" s="1"/>
  <c r="C254" i="5" s="1"/>
  <c r="C266" i="5" s="1"/>
  <c r="C278" i="5" s="1"/>
  <c r="C290" i="5" s="1"/>
  <c r="C302" i="5" s="1"/>
  <c r="C314" i="5" s="1"/>
  <c r="C326" i="5" s="1"/>
  <c r="C338" i="5" s="1"/>
  <c r="C350" i="5" s="1"/>
  <c r="C362" i="5" s="1"/>
  <c r="C374" i="5" s="1"/>
  <c r="C386" i="5" s="1"/>
  <c r="C398" i="5" s="1"/>
  <c r="C410" i="5" s="1"/>
  <c r="C422" i="5" s="1"/>
  <c r="C434" i="5" s="1"/>
  <c r="G26" i="5"/>
  <c r="C27" i="5"/>
  <c r="C39" i="5" s="1"/>
  <c r="C51" i="5" s="1"/>
  <c r="C63" i="5" s="1"/>
  <c r="C75" i="5" s="1"/>
  <c r="C87" i="5" s="1"/>
  <c r="C99" i="5" s="1"/>
  <c r="C111" i="5" s="1"/>
  <c r="C123" i="5" s="1"/>
  <c r="C135" i="5" s="1"/>
  <c r="C147" i="5" s="1"/>
  <c r="C159" i="5" s="1"/>
  <c r="C171" i="5" s="1"/>
  <c r="C183" i="5" s="1"/>
  <c r="C195" i="5" s="1"/>
  <c r="C207" i="5" s="1"/>
  <c r="C219" i="5" s="1"/>
  <c r="C231" i="5" s="1"/>
  <c r="C243" i="5" s="1"/>
  <c r="C255" i="5" s="1"/>
  <c r="C267" i="5" s="1"/>
  <c r="C279" i="5" s="1"/>
  <c r="C291" i="5" s="1"/>
  <c r="C303" i="5" s="1"/>
  <c r="C315" i="5" s="1"/>
  <c r="C327" i="5" s="1"/>
  <c r="C339" i="5" s="1"/>
  <c r="C351" i="5" s="1"/>
  <c r="C363" i="5" s="1"/>
  <c r="C375" i="5" s="1"/>
  <c r="C387" i="5" s="1"/>
  <c r="C399" i="5" s="1"/>
  <c r="C411" i="5" s="1"/>
  <c r="C423" i="5" s="1"/>
  <c r="C435" i="5" s="1"/>
  <c r="G27" i="5"/>
  <c r="C28" i="5"/>
  <c r="D28" i="5"/>
  <c r="E28" i="5" s="1"/>
  <c r="G28" i="5"/>
  <c r="W28" i="5"/>
  <c r="C29" i="5"/>
  <c r="C41" i="5" s="1"/>
  <c r="C53" i="5" s="1"/>
  <c r="G29" i="5"/>
  <c r="C30" i="5"/>
  <c r="D30" i="5"/>
  <c r="G30" i="5"/>
  <c r="C31" i="5"/>
  <c r="C43" i="5" s="1"/>
  <c r="C55" i="5" s="1"/>
  <c r="C67" i="5" s="1"/>
  <c r="C79" i="5" s="1"/>
  <c r="C91" i="5" s="1"/>
  <c r="C103" i="5" s="1"/>
  <c r="C115" i="5" s="1"/>
  <c r="C127" i="5" s="1"/>
  <c r="C139" i="5" s="1"/>
  <c r="C151" i="5" s="1"/>
  <c r="C163" i="5" s="1"/>
  <c r="C175" i="5" s="1"/>
  <c r="C187" i="5" s="1"/>
  <c r="C199" i="5" s="1"/>
  <c r="C211" i="5" s="1"/>
  <c r="C223" i="5" s="1"/>
  <c r="C235" i="5" s="1"/>
  <c r="C247" i="5" s="1"/>
  <c r="C259" i="5" s="1"/>
  <c r="C271" i="5" s="1"/>
  <c r="C283" i="5" s="1"/>
  <c r="C295" i="5" s="1"/>
  <c r="C307" i="5" s="1"/>
  <c r="C319" i="5" s="1"/>
  <c r="C331" i="5" s="1"/>
  <c r="C343" i="5" s="1"/>
  <c r="C355" i="5" s="1"/>
  <c r="C367" i="5" s="1"/>
  <c r="C379" i="5" s="1"/>
  <c r="C391" i="5" s="1"/>
  <c r="C403" i="5" s="1"/>
  <c r="C415" i="5" s="1"/>
  <c r="C427" i="5" s="1"/>
  <c r="C439" i="5" s="1"/>
  <c r="E31" i="5"/>
  <c r="G31" i="5"/>
  <c r="C32" i="5"/>
  <c r="G32" i="5"/>
  <c r="C33" i="5"/>
  <c r="C45" i="5" s="1"/>
  <c r="C57" i="5" s="1"/>
  <c r="C69" i="5" s="1"/>
  <c r="C81" i="5" s="1"/>
  <c r="C93" i="5" s="1"/>
  <c r="C105" i="5" s="1"/>
  <c r="C117" i="5" s="1"/>
  <c r="C129" i="5" s="1"/>
  <c r="C141" i="5" s="1"/>
  <c r="C153" i="5" s="1"/>
  <c r="C165" i="5" s="1"/>
  <c r="C177" i="5" s="1"/>
  <c r="C189" i="5" s="1"/>
  <c r="C201" i="5" s="1"/>
  <c r="C213" i="5" s="1"/>
  <c r="C225" i="5" s="1"/>
  <c r="C237" i="5" s="1"/>
  <c r="C249" i="5" s="1"/>
  <c r="C261" i="5" s="1"/>
  <c r="C273" i="5" s="1"/>
  <c r="C285" i="5" s="1"/>
  <c r="C297" i="5" s="1"/>
  <c r="C309" i="5" s="1"/>
  <c r="C321" i="5" s="1"/>
  <c r="C333" i="5" s="1"/>
  <c r="C345" i="5" s="1"/>
  <c r="C357" i="5" s="1"/>
  <c r="C369" i="5" s="1"/>
  <c r="C381" i="5" s="1"/>
  <c r="C393" i="5" s="1"/>
  <c r="C405" i="5" s="1"/>
  <c r="C417" i="5" s="1"/>
  <c r="C429" i="5" s="1"/>
  <c r="C441" i="5" s="1"/>
  <c r="D33" i="5"/>
  <c r="G33" i="5"/>
  <c r="C34" i="5"/>
  <c r="D34" i="5"/>
  <c r="E34" i="5" s="1"/>
  <c r="G34" i="5"/>
  <c r="C35" i="5"/>
  <c r="C47" i="5" s="1"/>
  <c r="C59" i="5" s="1"/>
  <c r="C71" i="5" s="1"/>
  <c r="C83" i="5" s="1"/>
  <c r="C95" i="5" s="1"/>
  <c r="C107" i="5" s="1"/>
  <c r="C119" i="5" s="1"/>
  <c r="C131" i="5" s="1"/>
  <c r="C143" i="5" s="1"/>
  <c r="C155" i="5" s="1"/>
  <c r="C167" i="5" s="1"/>
  <c r="C179" i="5" s="1"/>
  <c r="C191" i="5" s="1"/>
  <c r="C203" i="5" s="1"/>
  <c r="C215" i="5" s="1"/>
  <c r="C227" i="5" s="1"/>
  <c r="C239" i="5" s="1"/>
  <c r="C251" i="5" s="1"/>
  <c r="C263" i="5" s="1"/>
  <c r="C275" i="5" s="1"/>
  <c r="C287" i="5" s="1"/>
  <c r="C299" i="5" s="1"/>
  <c r="C311" i="5" s="1"/>
  <c r="C323" i="5" s="1"/>
  <c r="C335" i="5" s="1"/>
  <c r="C347" i="5" s="1"/>
  <c r="C359" i="5" s="1"/>
  <c r="C371" i="5" s="1"/>
  <c r="C383" i="5" s="1"/>
  <c r="C395" i="5" s="1"/>
  <c r="C407" i="5" s="1"/>
  <c r="C419" i="5" s="1"/>
  <c r="C431" i="5" s="1"/>
  <c r="C443" i="5" s="1"/>
  <c r="G35" i="5"/>
  <c r="C36" i="5"/>
  <c r="D36" i="5"/>
  <c r="W36" i="5" s="1"/>
  <c r="F36" i="5" a="1"/>
  <c r="F36" i="5" s="1"/>
  <c r="G36" i="5"/>
  <c r="G37" i="5"/>
  <c r="G38" i="5"/>
  <c r="G39" i="5"/>
  <c r="C40" i="5"/>
  <c r="C52" i="5" s="1"/>
  <c r="C64" i="5" s="1"/>
  <c r="C76" i="5" s="1"/>
  <c r="C88" i="5" s="1"/>
  <c r="C100" i="5" s="1"/>
  <c r="C112" i="5" s="1"/>
  <c r="C124" i="5" s="1"/>
  <c r="C136" i="5" s="1"/>
  <c r="C148" i="5" s="1"/>
  <c r="C160" i="5" s="1"/>
  <c r="C172" i="5" s="1"/>
  <c r="C184" i="5" s="1"/>
  <c r="C196" i="5" s="1"/>
  <c r="C208" i="5" s="1"/>
  <c r="C220" i="5" s="1"/>
  <c r="C232" i="5" s="1"/>
  <c r="C244" i="5" s="1"/>
  <c r="C256" i="5" s="1"/>
  <c r="C268" i="5" s="1"/>
  <c r="C280" i="5" s="1"/>
  <c r="C292" i="5" s="1"/>
  <c r="C304" i="5" s="1"/>
  <c r="C316" i="5" s="1"/>
  <c r="C328" i="5" s="1"/>
  <c r="C340" i="5" s="1"/>
  <c r="C352" i="5" s="1"/>
  <c r="C364" i="5" s="1"/>
  <c r="C376" i="5" s="1"/>
  <c r="C388" i="5" s="1"/>
  <c r="C400" i="5" s="1"/>
  <c r="C412" i="5" s="1"/>
  <c r="C424" i="5" s="1"/>
  <c r="C436" i="5" s="1"/>
  <c r="G40" i="5"/>
  <c r="G41" i="5"/>
  <c r="C42" i="5"/>
  <c r="C54" i="5" s="1"/>
  <c r="C66" i="5" s="1"/>
  <c r="C78" i="5" s="1"/>
  <c r="C90" i="5" s="1"/>
  <c r="C102" i="5" s="1"/>
  <c r="C114" i="5" s="1"/>
  <c r="C126" i="5" s="1"/>
  <c r="C138" i="5" s="1"/>
  <c r="C150" i="5" s="1"/>
  <c r="C162" i="5" s="1"/>
  <c r="C174" i="5" s="1"/>
  <c r="C186" i="5" s="1"/>
  <c r="C198" i="5" s="1"/>
  <c r="C210" i="5" s="1"/>
  <c r="C222" i="5" s="1"/>
  <c r="C234" i="5" s="1"/>
  <c r="C246" i="5" s="1"/>
  <c r="C258" i="5" s="1"/>
  <c r="C270" i="5" s="1"/>
  <c r="C282" i="5" s="1"/>
  <c r="C294" i="5" s="1"/>
  <c r="C306" i="5" s="1"/>
  <c r="C318" i="5" s="1"/>
  <c r="C330" i="5" s="1"/>
  <c r="C342" i="5" s="1"/>
  <c r="C354" i="5" s="1"/>
  <c r="C366" i="5" s="1"/>
  <c r="C378" i="5" s="1"/>
  <c r="C390" i="5" s="1"/>
  <c r="C402" i="5" s="1"/>
  <c r="C414" i="5" s="1"/>
  <c r="C426" i="5" s="1"/>
  <c r="C438" i="5" s="1"/>
  <c r="G42" i="5"/>
  <c r="G43" i="5"/>
  <c r="C44" i="5"/>
  <c r="C56" i="5" s="1"/>
  <c r="C68" i="5" s="1"/>
  <c r="C80" i="5" s="1"/>
  <c r="G44" i="5"/>
  <c r="G45" i="5"/>
  <c r="C46" i="5"/>
  <c r="C58" i="5" s="1"/>
  <c r="C70" i="5" s="1"/>
  <c r="C82" i="5" s="1"/>
  <c r="C94" i="5" s="1"/>
  <c r="C106" i="5" s="1"/>
  <c r="C118" i="5" s="1"/>
  <c r="C130" i="5" s="1"/>
  <c r="C142" i="5" s="1"/>
  <c r="C154" i="5" s="1"/>
  <c r="C166" i="5" s="1"/>
  <c r="C178" i="5" s="1"/>
  <c r="C190" i="5" s="1"/>
  <c r="C202" i="5" s="1"/>
  <c r="C214" i="5" s="1"/>
  <c r="C226" i="5" s="1"/>
  <c r="C238" i="5" s="1"/>
  <c r="C250" i="5" s="1"/>
  <c r="C262" i="5" s="1"/>
  <c r="C274" i="5" s="1"/>
  <c r="C286" i="5" s="1"/>
  <c r="C298" i="5" s="1"/>
  <c r="C310" i="5" s="1"/>
  <c r="C322" i="5" s="1"/>
  <c r="C334" i="5" s="1"/>
  <c r="C346" i="5" s="1"/>
  <c r="C358" i="5" s="1"/>
  <c r="C370" i="5" s="1"/>
  <c r="C382" i="5" s="1"/>
  <c r="C394" i="5" s="1"/>
  <c r="C406" i="5" s="1"/>
  <c r="C418" i="5" s="1"/>
  <c r="C430" i="5" s="1"/>
  <c r="C442" i="5" s="1"/>
  <c r="G46" i="5"/>
  <c r="G47" i="5"/>
  <c r="C48" i="5"/>
  <c r="C60" i="5" s="1"/>
  <c r="C72" i="5" s="1"/>
  <c r="C84" i="5" s="1"/>
  <c r="C96" i="5" s="1"/>
  <c r="C108" i="5" s="1"/>
  <c r="C120" i="5" s="1"/>
  <c r="C132" i="5" s="1"/>
  <c r="C144" i="5" s="1"/>
  <c r="C156" i="5" s="1"/>
  <c r="C168" i="5" s="1"/>
  <c r="C180" i="5" s="1"/>
  <c r="C192" i="5" s="1"/>
  <c r="C204" i="5" s="1"/>
  <c r="C216" i="5" s="1"/>
  <c r="C228" i="5" s="1"/>
  <c r="C240" i="5" s="1"/>
  <c r="C252" i="5" s="1"/>
  <c r="C264" i="5" s="1"/>
  <c r="C276" i="5" s="1"/>
  <c r="C288" i="5" s="1"/>
  <c r="C300" i="5" s="1"/>
  <c r="C312" i="5" s="1"/>
  <c r="C324" i="5" s="1"/>
  <c r="C336" i="5" s="1"/>
  <c r="C348" i="5" s="1"/>
  <c r="C360" i="5" s="1"/>
  <c r="C372" i="5" s="1"/>
  <c r="C384" i="5" s="1"/>
  <c r="C396" i="5" s="1"/>
  <c r="C408" i="5" s="1"/>
  <c r="C420" i="5" s="1"/>
  <c r="C432" i="5" s="1"/>
  <c r="C444" i="5" s="1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C65" i="5"/>
  <c r="C77" i="5" s="1"/>
  <c r="C89" i="5" s="1"/>
  <c r="C101" i="5" s="1"/>
  <c r="C113" i="5" s="1"/>
  <c r="C125" i="5" s="1"/>
  <c r="C137" i="5" s="1"/>
  <c r="C149" i="5" s="1"/>
  <c r="C161" i="5" s="1"/>
  <c r="C173" i="5" s="1"/>
  <c r="C185" i="5" s="1"/>
  <c r="C197" i="5" s="1"/>
  <c r="C209" i="5" s="1"/>
  <c r="C221" i="5" s="1"/>
  <c r="C233" i="5" s="1"/>
  <c r="C245" i="5" s="1"/>
  <c r="C257" i="5" s="1"/>
  <c r="C269" i="5" s="1"/>
  <c r="C281" i="5" s="1"/>
  <c r="C293" i="5" s="1"/>
  <c r="C305" i="5" s="1"/>
  <c r="C317" i="5" s="1"/>
  <c r="C329" i="5" s="1"/>
  <c r="C341" i="5" s="1"/>
  <c r="C353" i="5" s="1"/>
  <c r="C365" i="5" s="1"/>
  <c r="C377" i="5" s="1"/>
  <c r="C389" i="5" s="1"/>
  <c r="C401" i="5" s="1"/>
  <c r="C413" i="5" s="1"/>
  <c r="C425" i="5" s="1"/>
  <c r="C437" i="5" s="1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I86" i="5"/>
  <c r="J86" i="5"/>
  <c r="G87" i="5"/>
  <c r="I87" i="5"/>
  <c r="J87" i="5"/>
  <c r="G88" i="5"/>
  <c r="I88" i="5"/>
  <c r="J88" i="5"/>
  <c r="G89" i="5"/>
  <c r="I89" i="5"/>
  <c r="J89" i="5"/>
  <c r="G90" i="5"/>
  <c r="I90" i="5"/>
  <c r="J90" i="5"/>
  <c r="G91" i="5"/>
  <c r="I91" i="5"/>
  <c r="J91" i="5"/>
  <c r="C92" i="5"/>
  <c r="C104" i="5" s="1"/>
  <c r="C116" i="5" s="1"/>
  <c r="C128" i="5" s="1"/>
  <c r="C140" i="5" s="1"/>
  <c r="C152" i="5" s="1"/>
  <c r="C164" i="5" s="1"/>
  <c r="C176" i="5" s="1"/>
  <c r="C188" i="5" s="1"/>
  <c r="C200" i="5" s="1"/>
  <c r="C212" i="5" s="1"/>
  <c r="C224" i="5" s="1"/>
  <c r="C236" i="5" s="1"/>
  <c r="C248" i="5" s="1"/>
  <c r="C260" i="5" s="1"/>
  <c r="C272" i="5" s="1"/>
  <c r="C284" i="5" s="1"/>
  <c r="C296" i="5" s="1"/>
  <c r="C308" i="5" s="1"/>
  <c r="C320" i="5" s="1"/>
  <c r="C332" i="5" s="1"/>
  <c r="G92" i="5"/>
  <c r="I92" i="5"/>
  <c r="J92" i="5"/>
  <c r="G93" i="5"/>
  <c r="I93" i="5"/>
  <c r="J93" i="5"/>
  <c r="G94" i="5"/>
  <c r="I94" i="5"/>
  <c r="J94" i="5"/>
  <c r="G95" i="5"/>
  <c r="I95" i="5"/>
  <c r="J95" i="5"/>
  <c r="G96" i="5"/>
  <c r="I96" i="5"/>
  <c r="J96" i="5"/>
  <c r="G97" i="5"/>
  <c r="I97" i="5"/>
  <c r="J97" i="5"/>
  <c r="G98" i="5"/>
  <c r="I98" i="5"/>
  <c r="J98" i="5"/>
  <c r="G99" i="5"/>
  <c r="I99" i="5"/>
  <c r="J99" i="5"/>
  <c r="G100" i="5"/>
  <c r="I100" i="5"/>
  <c r="J100" i="5"/>
  <c r="G101" i="5"/>
  <c r="I101" i="5"/>
  <c r="J101" i="5"/>
  <c r="G102" i="5"/>
  <c r="I102" i="5"/>
  <c r="J102" i="5"/>
  <c r="G103" i="5"/>
  <c r="I103" i="5"/>
  <c r="J103" i="5"/>
  <c r="G104" i="5"/>
  <c r="I104" i="5"/>
  <c r="J104" i="5"/>
  <c r="G105" i="5"/>
  <c r="I105" i="5"/>
  <c r="J105" i="5"/>
  <c r="G106" i="5"/>
  <c r="I106" i="5"/>
  <c r="J106" i="5"/>
  <c r="G107" i="5"/>
  <c r="I107" i="5"/>
  <c r="J107" i="5"/>
  <c r="G108" i="5"/>
  <c r="I108" i="5"/>
  <c r="J108" i="5"/>
  <c r="G109" i="5"/>
  <c r="I109" i="5"/>
  <c r="J109" i="5"/>
  <c r="G110" i="5"/>
  <c r="I110" i="5"/>
  <c r="J110" i="5"/>
  <c r="G111" i="5"/>
  <c r="I111" i="5"/>
  <c r="J111" i="5"/>
  <c r="G112" i="5"/>
  <c r="I112" i="5"/>
  <c r="J112" i="5"/>
  <c r="G113" i="5"/>
  <c r="I113" i="5"/>
  <c r="J113" i="5"/>
  <c r="G114" i="5"/>
  <c r="I114" i="5"/>
  <c r="J114" i="5"/>
  <c r="G115" i="5"/>
  <c r="I115" i="5"/>
  <c r="J115" i="5"/>
  <c r="G116" i="5"/>
  <c r="I116" i="5"/>
  <c r="J116" i="5"/>
  <c r="G117" i="5"/>
  <c r="I117" i="5"/>
  <c r="J117" i="5"/>
  <c r="G118" i="5"/>
  <c r="I118" i="5"/>
  <c r="J118" i="5"/>
  <c r="G119" i="5"/>
  <c r="I119" i="5"/>
  <c r="J119" i="5"/>
  <c r="G120" i="5"/>
  <c r="I120" i="5"/>
  <c r="J120" i="5"/>
  <c r="G121" i="5"/>
  <c r="I121" i="5"/>
  <c r="J121" i="5"/>
  <c r="G122" i="5"/>
  <c r="I122" i="5"/>
  <c r="J122" i="5"/>
  <c r="G123" i="5"/>
  <c r="I123" i="5"/>
  <c r="J123" i="5"/>
  <c r="G124" i="5"/>
  <c r="I124" i="5"/>
  <c r="J124" i="5"/>
  <c r="G125" i="5"/>
  <c r="I125" i="5"/>
  <c r="J125" i="5"/>
  <c r="G126" i="5"/>
  <c r="I126" i="5"/>
  <c r="J126" i="5"/>
  <c r="G127" i="5"/>
  <c r="I127" i="5"/>
  <c r="J127" i="5"/>
  <c r="G128" i="5"/>
  <c r="I128" i="5"/>
  <c r="J128" i="5"/>
  <c r="G129" i="5"/>
  <c r="I129" i="5"/>
  <c r="J129" i="5"/>
  <c r="G130" i="5"/>
  <c r="I130" i="5"/>
  <c r="J130" i="5"/>
  <c r="G131" i="5"/>
  <c r="I131" i="5"/>
  <c r="J131" i="5"/>
  <c r="G132" i="5"/>
  <c r="I132" i="5"/>
  <c r="J132" i="5"/>
  <c r="G133" i="5"/>
  <c r="I133" i="5"/>
  <c r="J133" i="5"/>
  <c r="I134" i="5"/>
  <c r="J134" i="5"/>
  <c r="I135" i="5"/>
  <c r="J135" i="5"/>
  <c r="I136" i="5"/>
  <c r="J136" i="5"/>
  <c r="I137" i="5"/>
  <c r="J137" i="5"/>
  <c r="I138" i="5"/>
  <c r="J138" i="5"/>
  <c r="I139" i="5"/>
  <c r="J139" i="5"/>
  <c r="I140" i="5"/>
  <c r="J140" i="5"/>
  <c r="I141" i="5"/>
  <c r="J141" i="5"/>
  <c r="I142" i="5"/>
  <c r="J142" i="5"/>
  <c r="I143" i="5"/>
  <c r="J143" i="5"/>
  <c r="I144" i="5"/>
  <c r="J144" i="5"/>
  <c r="I145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I205" i="5"/>
  <c r="L205" i="5"/>
  <c r="L206" i="5"/>
  <c r="M206" i="5"/>
  <c r="M207" i="5" s="1"/>
  <c r="M208" i="5" s="1"/>
  <c r="M209" i="5" s="1"/>
  <c r="M210" i="5" s="1"/>
  <c r="M211" i="5" s="1"/>
  <c r="M212" i="5" s="1"/>
  <c r="M213" i="5" s="1"/>
  <c r="M214" i="5" s="1"/>
  <c r="M215" i="5" s="1"/>
  <c r="M216" i="5" s="1"/>
  <c r="M217" i="5" s="1"/>
  <c r="M218" i="5" s="1"/>
  <c r="M219" i="5" s="1"/>
  <c r="M220" i="5" s="1"/>
  <c r="M221" i="5" s="1"/>
  <c r="M222" i="5" s="1"/>
  <c r="M223" i="5" s="1"/>
  <c r="M224" i="5" s="1"/>
  <c r="M225" i="5" s="1"/>
  <c r="M226" i="5" s="1"/>
  <c r="M227" i="5" s="1"/>
  <c r="M228" i="5" s="1"/>
  <c r="M229" i="5" s="1"/>
  <c r="M230" i="5" s="1"/>
  <c r="M231" i="5" s="1"/>
  <c r="M232" i="5" s="1"/>
  <c r="M233" i="5" s="1"/>
  <c r="M234" i="5" s="1"/>
  <c r="M235" i="5" s="1"/>
  <c r="M236" i="5" s="1"/>
  <c r="M237" i="5" s="1"/>
  <c r="M238" i="5" s="1"/>
  <c r="M239" i="5" s="1"/>
  <c r="M240" i="5" s="1"/>
  <c r="M241" i="5" s="1"/>
  <c r="M242" i="5" s="1"/>
  <c r="M243" i="5" s="1"/>
  <c r="M244" i="5" s="1"/>
  <c r="M245" i="5" s="1"/>
  <c r="M246" i="5" s="1"/>
  <c r="M247" i="5" s="1"/>
  <c r="M248" i="5" s="1"/>
  <c r="M249" i="5" s="1"/>
  <c r="M250" i="5" s="1"/>
  <c r="M251" i="5" s="1"/>
  <c r="M252" i="5" s="1"/>
  <c r="M253" i="5" s="1"/>
  <c r="M254" i="5" s="1"/>
  <c r="M255" i="5" s="1"/>
  <c r="M256" i="5" s="1"/>
  <c r="M257" i="5" s="1"/>
  <c r="M258" i="5" s="1"/>
  <c r="M259" i="5" s="1"/>
  <c r="M260" i="5" s="1"/>
  <c r="M261" i="5" s="1"/>
  <c r="M262" i="5" s="1"/>
  <c r="M263" i="5" s="1"/>
  <c r="M264" i="5" s="1"/>
  <c r="M265" i="5" s="1"/>
  <c r="M266" i="5" s="1"/>
  <c r="M267" i="5" s="1"/>
  <c r="M268" i="5" s="1"/>
  <c r="M269" i="5" s="1"/>
  <c r="M270" i="5" s="1"/>
  <c r="M271" i="5" s="1"/>
  <c r="M272" i="5" s="1"/>
  <c r="M273" i="5" s="1"/>
  <c r="M274" i="5" s="1"/>
  <c r="M275" i="5" s="1"/>
  <c r="M276" i="5" s="1"/>
  <c r="M277" i="5" s="1"/>
  <c r="M278" i="5" s="1"/>
  <c r="M279" i="5" s="1"/>
  <c r="M280" i="5" s="1"/>
  <c r="M281" i="5" s="1"/>
  <c r="M282" i="5" s="1"/>
  <c r="M283" i="5" s="1"/>
  <c r="M284" i="5" s="1"/>
  <c r="M285" i="5" s="1"/>
  <c r="M286" i="5" s="1"/>
  <c r="M287" i="5" s="1"/>
  <c r="M288" i="5" s="1"/>
  <c r="M289" i="5" s="1"/>
  <c r="M290" i="5" s="1"/>
  <c r="M291" i="5" s="1"/>
  <c r="M292" i="5" s="1"/>
  <c r="M293" i="5" s="1"/>
  <c r="M294" i="5" s="1"/>
  <c r="M295" i="5" s="1"/>
  <c r="M296" i="5" s="1"/>
  <c r="M297" i="5" s="1"/>
  <c r="M298" i="5" s="1"/>
  <c r="M299" i="5" s="1"/>
  <c r="M300" i="5" s="1"/>
  <c r="M301" i="5" s="1"/>
  <c r="M302" i="5" s="1"/>
  <c r="M303" i="5" s="1"/>
  <c r="M304" i="5" s="1"/>
  <c r="M305" i="5" s="1"/>
  <c r="M306" i="5" s="1"/>
  <c r="M307" i="5" s="1"/>
  <c r="M308" i="5" s="1"/>
  <c r="M309" i="5" s="1"/>
  <c r="M310" i="5" s="1"/>
  <c r="M311" i="5" s="1"/>
  <c r="M312" i="5" s="1"/>
  <c r="M313" i="5" s="1"/>
  <c r="M314" i="5" s="1"/>
  <c r="M315" i="5" s="1"/>
  <c r="M316" i="5" s="1"/>
  <c r="M317" i="5" s="1"/>
  <c r="M318" i="5" s="1"/>
  <c r="M319" i="5" s="1"/>
  <c r="M320" i="5" s="1"/>
  <c r="M321" i="5" s="1"/>
  <c r="M322" i="5" s="1"/>
  <c r="M323" i="5" s="1"/>
  <c r="M324" i="5" s="1"/>
  <c r="M325" i="5" s="1"/>
  <c r="M326" i="5" s="1"/>
  <c r="M327" i="5" s="1"/>
  <c r="M328" i="5" s="1"/>
  <c r="M329" i="5" s="1"/>
  <c r="M330" i="5" s="1"/>
  <c r="M331" i="5" s="1"/>
  <c r="M332" i="5" s="1"/>
  <c r="M333" i="5" s="1"/>
  <c r="M334" i="5" s="1"/>
  <c r="M335" i="5" s="1"/>
  <c r="M336" i="5" s="1"/>
  <c r="M337" i="5" s="1"/>
  <c r="M338" i="5" s="1"/>
  <c r="M339" i="5" s="1"/>
  <c r="M340" i="5" s="1"/>
  <c r="M341" i="5" s="1"/>
  <c r="M342" i="5" s="1"/>
  <c r="M343" i="5" s="1"/>
  <c r="M344" i="5" s="1"/>
  <c r="M345" i="5" s="1"/>
  <c r="M346" i="5" s="1"/>
  <c r="M347" i="5" s="1"/>
  <c r="M348" i="5" s="1"/>
  <c r="M349" i="5" s="1"/>
  <c r="M350" i="5" s="1"/>
  <c r="M351" i="5" s="1"/>
  <c r="M352" i="5" s="1"/>
  <c r="M353" i="5" s="1"/>
  <c r="M354" i="5" s="1"/>
  <c r="M355" i="5" s="1"/>
  <c r="M356" i="5" s="1"/>
  <c r="M357" i="5" s="1"/>
  <c r="M358" i="5" s="1"/>
  <c r="M359" i="5" s="1"/>
  <c r="M360" i="5" s="1"/>
  <c r="M361" i="5" s="1"/>
  <c r="M362" i="5" s="1"/>
  <c r="M363" i="5" s="1"/>
  <c r="M364" i="5" s="1"/>
  <c r="M365" i="5" s="1"/>
  <c r="M366" i="5" s="1"/>
  <c r="M367" i="5" s="1"/>
  <c r="M368" i="5" s="1"/>
  <c r="M369" i="5" s="1"/>
  <c r="M370" i="5" s="1"/>
  <c r="M371" i="5" s="1"/>
  <c r="M372" i="5" s="1"/>
  <c r="M373" i="5" s="1"/>
  <c r="M374" i="5" s="1"/>
  <c r="M375" i="5" s="1"/>
  <c r="M376" i="5" s="1"/>
  <c r="M377" i="5" s="1"/>
  <c r="M378" i="5" s="1"/>
  <c r="M379" i="5" s="1"/>
  <c r="M380" i="5" s="1"/>
  <c r="M381" i="5" s="1"/>
  <c r="M382" i="5" s="1"/>
  <c r="M383" i="5" s="1"/>
  <c r="M384" i="5" s="1"/>
  <c r="M385" i="5" s="1"/>
  <c r="M386" i="5" s="1"/>
  <c r="M387" i="5" s="1"/>
  <c r="M388" i="5" s="1"/>
  <c r="M389" i="5" s="1"/>
  <c r="M390" i="5" s="1"/>
  <c r="M391" i="5" s="1"/>
  <c r="M392" i="5" s="1"/>
  <c r="M393" i="5" s="1"/>
  <c r="M394" i="5" s="1"/>
  <c r="M395" i="5" s="1"/>
  <c r="M396" i="5" s="1"/>
  <c r="M397" i="5" s="1"/>
  <c r="M398" i="5" s="1"/>
  <c r="M399" i="5" s="1"/>
  <c r="M400" i="5" s="1"/>
  <c r="M401" i="5" s="1"/>
  <c r="M402" i="5" s="1"/>
  <c r="M403" i="5" s="1"/>
  <c r="M404" i="5" s="1"/>
  <c r="M405" i="5" s="1"/>
  <c r="M406" i="5" s="1"/>
  <c r="M407" i="5" s="1"/>
  <c r="M408" i="5" s="1"/>
  <c r="M409" i="5" s="1"/>
  <c r="M410" i="5" s="1"/>
  <c r="M411" i="5" s="1"/>
  <c r="M412" i="5" s="1"/>
  <c r="M413" i="5" s="1"/>
  <c r="M414" i="5" s="1"/>
  <c r="M415" i="5" s="1"/>
  <c r="M416" i="5" s="1"/>
  <c r="M417" i="5" s="1"/>
  <c r="M418" i="5" s="1"/>
  <c r="M419" i="5" s="1"/>
  <c r="M420" i="5" s="1"/>
  <c r="M421" i="5" s="1"/>
  <c r="M422" i="5" s="1"/>
  <c r="M423" i="5" s="1"/>
  <c r="M424" i="5" s="1"/>
  <c r="M425" i="5" s="1"/>
  <c r="M426" i="5" s="1"/>
  <c r="M427" i="5" s="1"/>
  <c r="M428" i="5" s="1"/>
  <c r="M429" i="5" s="1"/>
  <c r="M430" i="5" s="1"/>
  <c r="M431" i="5" s="1"/>
  <c r="M432" i="5" s="1"/>
  <c r="M433" i="5" s="1"/>
  <c r="M434" i="5" s="1"/>
  <c r="M435" i="5" s="1"/>
  <c r="M436" i="5" s="1"/>
  <c r="M437" i="5" s="1"/>
  <c r="M438" i="5" s="1"/>
  <c r="M439" i="5" s="1"/>
  <c r="M440" i="5" s="1"/>
  <c r="M441" i="5" s="1"/>
  <c r="M442" i="5" s="1"/>
  <c r="M443" i="5" s="1"/>
  <c r="M444" i="5" s="1"/>
  <c r="M445" i="5" s="1"/>
  <c r="S206" i="5"/>
  <c r="L207" i="5"/>
  <c r="S207" i="5"/>
  <c r="L208" i="5"/>
  <c r="S208" i="5"/>
  <c r="L209" i="5"/>
  <c r="S209" i="5"/>
  <c r="L210" i="5"/>
  <c r="S210" i="5"/>
  <c r="L211" i="5"/>
  <c r="S211" i="5"/>
  <c r="L212" i="5"/>
  <c r="S212" i="5"/>
  <c r="L213" i="5"/>
  <c r="S213" i="5"/>
  <c r="L214" i="5"/>
  <c r="S214" i="5"/>
  <c r="L215" i="5"/>
  <c r="S215" i="5"/>
  <c r="L216" i="5"/>
  <c r="S216" i="5"/>
  <c r="L217" i="5"/>
  <c r="S217" i="5"/>
  <c r="L218" i="5"/>
  <c r="S218" i="5"/>
  <c r="L219" i="5"/>
  <c r="S219" i="5"/>
  <c r="L220" i="5"/>
  <c r="S220" i="5"/>
  <c r="L221" i="5"/>
  <c r="S221" i="5"/>
  <c r="L222" i="5"/>
  <c r="S222" i="5"/>
  <c r="L223" i="5"/>
  <c r="S223" i="5"/>
  <c r="L224" i="5"/>
  <c r="S224" i="5"/>
  <c r="L225" i="5"/>
  <c r="S225" i="5"/>
  <c r="L226" i="5"/>
  <c r="S226" i="5"/>
  <c r="L227" i="5"/>
  <c r="S227" i="5"/>
  <c r="L228" i="5"/>
  <c r="S228" i="5"/>
  <c r="L229" i="5"/>
  <c r="S229" i="5"/>
  <c r="L230" i="5"/>
  <c r="S230" i="5"/>
  <c r="L231" i="5"/>
  <c r="S231" i="5"/>
  <c r="L232" i="5"/>
  <c r="S232" i="5"/>
  <c r="L233" i="5"/>
  <c r="S233" i="5"/>
  <c r="L234" i="5"/>
  <c r="S234" i="5"/>
  <c r="L235" i="5"/>
  <c r="S235" i="5"/>
  <c r="L236" i="5"/>
  <c r="S236" i="5"/>
  <c r="L237" i="5"/>
  <c r="S237" i="5"/>
  <c r="L238" i="5"/>
  <c r="S238" i="5"/>
  <c r="L239" i="5"/>
  <c r="S239" i="5"/>
  <c r="L240" i="5"/>
  <c r="S240" i="5"/>
  <c r="L241" i="5"/>
  <c r="S241" i="5"/>
  <c r="L242" i="5"/>
  <c r="S242" i="5"/>
  <c r="L243" i="5"/>
  <c r="S243" i="5"/>
  <c r="L244" i="5"/>
  <c r="S244" i="5"/>
  <c r="L245" i="5"/>
  <c r="S245" i="5"/>
  <c r="L246" i="5"/>
  <c r="S246" i="5"/>
  <c r="L247" i="5"/>
  <c r="S247" i="5"/>
  <c r="L248" i="5"/>
  <c r="S248" i="5"/>
  <c r="L249" i="5"/>
  <c r="S249" i="5"/>
  <c r="L250" i="5"/>
  <c r="S250" i="5"/>
  <c r="L251" i="5"/>
  <c r="S251" i="5"/>
  <c r="L252" i="5"/>
  <c r="S252" i="5"/>
  <c r="L253" i="5"/>
  <c r="S253" i="5"/>
  <c r="L254" i="5"/>
  <c r="S254" i="5"/>
  <c r="L255" i="5"/>
  <c r="S255" i="5"/>
  <c r="L256" i="5"/>
  <c r="S256" i="5"/>
  <c r="L257" i="5"/>
  <c r="S257" i="5"/>
  <c r="L258" i="5"/>
  <c r="S258" i="5"/>
  <c r="L259" i="5"/>
  <c r="S259" i="5"/>
  <c r="L260" i="5"/>
  <c r="S260" i="5"/>
  <c r="L261" i="5"/>
  <c r="S261" i="5"/>
  <c r="L262" i="5"/>
  <c r="S262" i="5"/>
  <c r="L263" i="5"/>
  <c r="S263" i="5"/>
  <c r="L264" i="5"/>
  <c r="S264" i="5"/>
  <c r="L265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C344" i="5"/>
  <c r="C356" i="5" s="1"/>
  <c r="C368" i="5" s="1"/>
  <c r="C380" i="5" s="1"/>
  <c r="C392" i="5" s="1"/>
  <c r="C404" i="5" s="1"/>
  <c r="C416" i="5" s="1"/>
  <c r="C428" i="5" s="1"/>
  <c r="C440" i="5" s="1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D13" i="4"/>
  <c r="Y13" i="4" s="1"/>
  <c r="E14" i="4"/>
  <c r="F14" i="4" a="1"/>
  <c r="F14" i="4" s="1"/>
  <c r="G14" i="4"/>
  <c r="D15" i="4"/>
  <c r="E15" i="4" s="1"/>
  <c r="G15" i="4"/>
  <c r="V15" i="4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123" i="4" s="1"/>
  <c r="V124" i="4" s="1"/>
  <c r="V125" i="4" s="1"/>
  <c r="V126" i="4" s="1"/>
  <c r="V127" i="4" s="1"/>
  <c r="V128" i="4" s="1"/>
  <c r="V129" i="4" s="1"/>
  <c r="V130" i="4" s="1"/>
  <c r="V131" i="4" s="1"/>
  <c r="V132" i="4" s="1"/>
  <c r="V133" i="4" s="1"/>
  <c r="V134" i="4" s="1"/>
  <c r="V135" i="4" s="1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V146" i="4" s="1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V163" i="4" s="1"/>
  <c r="V164" i="4" s="1"/>
  <c r="V165" i="4" s="1"/>
  <c r="V166" i="4" s="1"/>
  <c r="V167" i="4" s="1"/>
  <c r="V168" i="4" s="1"/>
  <c r="V169" i="4" s="1"/>
  <c r="V170" i="4" s="1"/>
  <c r="V171" i="4" s="1"/>
  <c r="V172" i="4" s="1"/>
  <c r="V173" i="4" s="1"/>
  <c r="V174" i="4" s="1"/>
  <c r="V175" i="4" s="1"/>
  <c r="V176" i="4" s="1"/>
  <c r="V177" i="4" s="1"/>
  <c r="V178" i="4" s="1"/>
  <c r="V179" i="4" s="1"/>
  <c r="V180" i="4" s="1"/>
  <c r="V181" i="4" s="1"/>
  <c r="V182" i="4" s="1"/>
  <c r="V183" i="4" s="1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V194" i="4" s="1"/>
  <c r="V195" i="4" s="1"/>
  <c r="V196" i="4" s="1"/>
  <c r="V197" i="4" s="1"/>
  <c r="V198" i="4" s="1"/>
  <c r="V199" i="4" s="1"/>
  <c r="V200" i="4" s="1"/>
  <c r="V201" i="4" s="1"/>
  <c r="V202" i="4" s="1"/>
  <c r="V203" i="4" s="1"/>
  <c r="V204" i="4" s="1"/>
  <c r="V205" i="4" s="1"/>
  <c r="V206" i="4" s="1"/>
  <c r="V207" i="4" s="1"/>
  <c r="V208" i="4" s="1"/>
  <c r="V209" i="4" s="1"/>
  <c r="V210" i="4" s="1"/>
  <c r="V211" i="4" s="1"/>
  <c r="V212" i="4" s="1"/>
  <c r="V213" i="4" s="1"/>
  <c r="V214" i="4" s="1"/>
  <c r="V215" i="4" s="1"/>
  <c r="V216" i="4" s="1"/>
  <c r="V217" i="4" s="1"/>
  <c r="V218" i="4" s="1"/>
  <c r="V219" i="4" s="1"/>
  <c r="V220" i="4" s="1"/>
  <c r="V221" i="4" s="1"/>
  <c r="V222" i="4" s="1"/>
  <c r="V223" i="4" s="1"/>
  <c r="V224" i="4" s="1"/>
  <c r="V225" i="4" s="1"/>
  <c r="V226" i="4" s="1"/>
  <c r="V227" i="4" s="1"/>
  <c r="V228" i="4" s="1"/>
  <c r="V229" i="4" s="1"/>
  <c r="V230" i="4" s="1"/>
  <c r="V231" i="4" s="1"/>
  <c r="V232" i="4" s="1"/>
  <c r="V233" i="4" s="1"/>
  <c r="V234" i="4" s="1"/>
  <c r="V235" i="4" s="1"/>
  <c r="V236" i="4" s="1"/>
  <c r="V237" i="4" s="1"/>
  <c r="V238" i="4" s="1"/>
  <c r="V239" i="4" s="1"/>
  <c r="V240" i="4" s="1"/>
  <c r="V241" i="4" s="1"/>
  <c r="V242" i="4" s="1"/>
  <c r="V243" i="4" s="1"/>
  <c r="V244" i="4" s="1"/>
  <c r="V245" i="4" s="1"/>
  <c r="V246" i="4" s="1"/>
  <c r="V247" i="4" s="1"/>
  <c r="V248" i="4" s="1"/>
  <c r="V249" i="4" s="1"/>
  <c r="V250" i="4" s="1"/>
  <c r="V251" i="4" s="1"/>
  <c r="V252" i="4" s="1"/>
  <c r="V253" i="4" s="1"/>
  <c r="V254" i="4" s="1"/>
  <c r="V255" i="4" s="1"/>
  <c r="V256" i="4" s="1"/>
  <c r="V257" i="4" s="1"/>
  <c r="V258" i="4" s="1"/>
  <c r="V259" i="4" s="1"/>
  <c r="V260" i="4" s="1"/>
  <c r="V261" i="4" s="1"/>
  <c r="V262" i="4" s="1"/>
  <c r="V263" i="4" s="1"/>
  <c r="V264" i="4" s="1"/>
  <c r="V265" i="4" s="1"/>
  <c r="V266" i="4" s="1"/>
  <c r="V267" i="4" s="1"/>
  <c r="V268" i="4" s="1"/>
  <c r="V269" i="4" s="1"/>
  <c r="V270" i="4" s="1"/>
  <c r="V271" i="4" s="1"/>
  <c r="V272" i="4" s="1"/>
  <c r="V273" i="4" s="1"/>
  <c r="V274" i="4" s="1"/>
  <c r="V275" i="4" s="1"/>
  <c r="V276" i="4" s="1"/>
  <c r="V277" i="4" s="1"/>
  <c r="V278" i="4" s="1"/>
  <c r="V279" i="4" s="1"/>
  <c r="V280" i="4" s="1"/>
  <c r="V281" i="4" s="1"/>
  <c r="V282" i="4" s="1"/>
  <c r="V283" i="4" s="1"/>
  <c r="V284" i="4" s="1"/>
  <c r="V285" i="4" s="1"/>
  <c r="V286" i="4" s="1"/>
  <c r="V287" i="4" s="1"/>
  <c r="V288" i="4" s="1"/>
  <c r="V289" i="4" s="1"/>
  <c r="V290" i="4" s="1"/>
  <c r="V291" i="4" s="1"/>
  <c r="V292" i="4" s="1"/>
  <c r="V293" i="4" s="1"/>
  <c r="V294" i="4" s="1"/>
  <c r="V295" i="4" s="1"/>
  <c r="V296" i="4" s="1"/>
  <c r="V297" i="4" s="1"/>
  <c r="V298" i="4" s="1"/>
  <c r="V299" i="4" s="1"/>
  <c r="V300" i="4" s="1"/>
  <c r="V301" i="4" s="1"/>
  <c r="V302" i="4" s="1"/>
  <c r="V303" i="4" s="1"/>
  <c r="V304" i="4" s="1"/>
  <c r="V305" i="4" s="1"/>
  <c r="V306" i="4" s="1"/>
  <c r="V307" i="4" s="1"/>
  <c r="V308" i="4" s="1"/>
  <c r="V309" i="4" s="1"/>
  <c r="V310" i="4" s="1"/>
  <c r="V311" i="4" s="1"/>
  <c r="V312" i="4" s="1"/>
  <c r="V313" i="4" s="1"/>
  <c r="V314" i="4" s="1"/>
  <c r="V315" i="4" s="1"/>
  <c r="V316" i="4" s="1"/>
  <c r="V317" i="4" s="1"/>
  <c r="V318" i="4" s="1"/>
  <c r="V319" i="4" s="1"/>
  <c r="V320" i="4" s="1"/>
  <c r="V321" i="4" s="1"/>
  <c r="V322" i="4" s="1"/>
  <c r="V323" i="4" s="1"/>
  <c r="V324" i="4" s="1"/>
  <c r="V325" i="4" s="1"/>
  <c r="V326" i="4" s="1"/>
  <c r="V327" i="4" s="1"/>
  <c r="V328" i="4" s="1"/>
  <c r="V329" i="4" s="1"/>
  <c r="V330" i="4" s="1"/>
  <c r="V331" i="4" s="1"/>
  <c r="V332" i="4" s="1"/>
  <c r="V333" i="4" s="1"/>
  <c r="V334" i="4" s="1"/>
  <c r="V335" i="4" s="1"/>
  <c r="V336" i="4" s="1"/>
  <c r="V337" i="4" s="1"/>
  <c r="V338" i="4" s="1"/>
  <c r="V339" i="4" s="1"/>
  <c r="V340" i="4" s="1"/>
  <c r="V341" i="4" s="1"/>
  <c r="V342" i="4" s="1"/>
  <c r="V343" i="4" s="1"/>
  <c r="V344" i="4" s="1"/>
  <c r="V345" i="4" s="1"/>
  <c r="V346" i="4" s="1"/>
  <c r="V347" i="4" s="1"/>
  <c r="V348" i="4" s="1"/>
  <c r="V349" i="4" s="1"/>
  <c r="V350" i="4" s="1"/>
  <c r="V351" i="4" s="1"/>
  <c r="V352" i="4" s="1"/>
  <c r="V353" i="4" s="1"/>
  <c r="V354" i="4" s="1"/>
  <c r="V355" i="4" s="1"/>
  <c r="V356" i="4" s="1"/>
  <c r="V357" i="4" s="1"/>
  <c r="V358" i="4" s="1"/>
  <c r="V359" i="4" s="1"/>
  <c r="V360" i="4" s="1"/>
  <c r="V361" i="4" s="1"/>
  <c r="V362" i="4" s="1"/>
  <c r="V363" i="4" s="1"/>
  <c r="V364" i="4" s="1"/>
  <c r="V365" i="4" s="1"/>
  <c r="V366" i="4" s="1"/>
  <c r="V367" i="4" s="1"/>
  <c r="V368" i="4" s="1"/>
  <c r="V369" i="4" s="1"/>
  <c r="V370" i="4" s="1"/>
  <c r="V371" i="4" s="1"/>
  <c r="V372" i="4" s="1"/>
  <c r="V373" i="4" s="1"/>
  <c r="V374" i="4" s="1"/>
  <c r="V375" i="4" s="1"/>
  <c r="V376" i="4" s="1"/>
  <c r="V377" i="4" s="1"/>
  <c r="V378" i="4" s="1"/>
  <c r="V379" i="4" s="1"/>
  <c r="V380" i="4" s="1"/>
  <c r="V381" i="4" s="1"/>
  <c r="V382" i="4" s="1"/>
  <c r="V383" i="4" s="1"/>
  <c r="V384" i="4" s="1"/>
  <c r="V385" i="4" s="1"/>
  <c r="V386" i="4" s="1"/>
  <c r="V387" i="4" s="1"/>
  <c r="V388" i="4" s="1"/>
  <c r="V389" i="4" s="1"/>
  <c r="V390" i="4" s="1"/>
  <c r="V391" i="4" s="1"/>
  <c r="V392" i="4" s="1"/>
  <c r="V393" i="4" s="1"/>
  <c r="V394" i="4" s="1"/>
  <c r="V395" i="4" s="1"/>
  <c r="V396" i="4" s="1"/>
  <c r="V397" i="4" s="1"/>
  <c r="V398" i="4" s="1"/>
  <c r="V399" i="4" s="1"/>
  <c r="V400" i="4" s="1"/>
  <c r="V401" i="4" s="1"/>
  <c r="V402" i="4" s="1"/>
  <c r="V403" i="4" s="1"/>
  <c r="V404" i="4" s="1"/>
  <c r="V405" i="4" s="1"/>
  <c r="V406" i="4" s="1"/>
  <c r="V407" i="4" s="1"/>
  <c r="V408" i="4" s="1"/>
  <c r="V409" i="4" s="1"/>
  <c r="V410" i="4" s="1"/>
  <c r="V411" i="4" s="1"/>
  <c r="V412" i="4" s="1"/>
  <c r="V413" i="4" s="1"/>
  <c r="V414" i="4" s="1"/>
  <c r="V415" i="4" s="1"/>
  <c r="V416" i="4" s="1"/>
  <c r="V417" i="4" s="1"/>
  <c r="V418" i="4" s="1"/>
  <c r="V419" i="4" s="1"/>
  <c r="V420" i="4" s="1"/>
  <c r="V421" i="4" s="1"/>
  <c r="V422" i="4" s="1"/>
  <c r="V423" i="4" s="1"/>
  <c r="V424" i="4" s="1"/>
  <c r="V425" i="4" s="1"/>
  <c r="V426" i="4" s="1"/>
  <c r="V427" i="4" s="1"/>
  <c r="V428" i="4" s="1"/>
  <c r="V429" i="4" s="1"/>
  <c r="V430" i="4" s="1"/>
  <c r="V431" i="4" s="1"/>
  <c r="V432" i="4" s="1"/>
  <c r="V433" i="4" s="1"/>
  <c r="V434" i="4" s="1"/>
  <c r="V435" i="4" s="1"/>
  <c r="V436" i="4" s="1"/>
  <c r="V437" i="4" s="1"/>
  <c r="V438" i="4" s="1"/>
  <c r="V439" i="4" s="1"/>
  <c r="V440" i="4" s="1"/>
  <c r="V441" i="4" s="1"/>
  <c r="V442" i="4" s="1"/>
  <c r="V443" i="4" s="1"/>
  <c r="V444" i="4" s="1"/>
  <c r="V445" i="4" s="1"/>
  <c r="D16" i="4"/>
  <c r="G16" i="4"/>
  <c r="D17" i="4"/>
  <c r="G17" i="4"/>
  <c r="D18" i="4"/>
  <c r="F18" i="4" s="1" a="1"/>
  <c r="F18" i="4" s="1"/>
  <c r="E18" i="4"/>
  <c r="G18" i="4"/>
  <c r="D19" i="4"/>
  <c r="E19" i="4" s="1"/>
  <c r="G19" i="4"/>
  <c r="D20" i="4"/>
  <c r="E20" i="4" s="1"/>
  <c r="G20" i="4"/>
  <c r="D21" i="4"/>
  <c r="E21" i="4" s="1"/>
  <c r="G21" i="4"/>
  <c r="D22" i="4"/>
  <c r="F22" i="4" s="1" a="1"/>
  <c r="F22" i="4" s="1"/>
  <c r="E22" i="4"/>
  <c r="G22" i="4"/>
  <c r="D23" i="4"/>
  <c r="E23" i="4" s="1"/>
  <c r="G23" i="4"/>
  <c r="D24" i="4"/>
  <c r="E24" i="4" s="1"/>
  <c r="G24" i="4"/>
  <c r="C25" i="4"/>
  <c r="D25" i="4"/>
  <c r="D27" i="4" s="1"/>
  <c r="E25" i="4"/>
  <c r="F25" i="4" a="1"/>
  <c r="F25" i="4" s="1"/>
  <c r="G25" i="4"/>
  <c r="C26" i="4"/>
  <c r="C38" i="4" s="1"/>
  <c r="C50" i="4" s="1"/>
  <c r="C62" i="4" s="1"/>
  <c r="C74" i="4" s="1"/>
  <c r="C86" i="4" s="1"/>
  <c r="C98" i="4" s="1"/>
  <c r="C110" i="4" s="1"/>
  <c r="C122" i="4" s="1"/>
  <c r="C134" i="4" s="1"/>
  <c r="C146" i="4" s="1"/>
  <c r="C158" i="4" s="1"/>
  <c r="C170" i="4" s="1"/>
  <c r="C182" i="4" s="1"/>
  <c r="C194" i="4" s="1"/>
  <c r="C206" i="4" s="1"/>
  <c r="C218" i="4" s="1"/>
  <c r="C230" i="4" s="1"/>
  <c r="C242" i="4" s="1"/>
  <c r="C254" i="4" s="1"/>
  <c r="C266" i="4" s="1"/>
  <c r="C278" i="4" s="1"/>
  <c r="C290" i="4" s="1"/>
  <c r="C302" i="4" s="1"/>
  <c r="C314" i="4" s="1"/>
  <c r="C326" i="4" s="1"/>
  <c r="C338" i="4" s="1"/>
  <c r="C350" i="4" s="1"/>
  <c r="C362" i="4" s="1"/>
  <c r="C374" i="4" s="1"/>
  <c r="C386" i="4" s="1"/>
  <c r="C398" i="4" s="1"/>
  <c r="C410" i="4" s="1"/>
  <c r="C422" i="4" s="1"/>
  <c r="C434" i="4" s="1"/>
  <c r="G26" i="4"/>
  <c r="C27" i="4"/>
  <c r="G27" i="4"/>
  <c r="C28" i="4"/>
  <c r="D28" i="4"/>
  <c r="F28" i="4" s="1" a="1"/>
  <c r="F28" i="4" s="1"/>
  <c r="E28" i="4"/>
  <c r="G28" i="4"/>
  <c r="C29" i="4"/>
  <c r="C41" i="4" s="1"/>
  <c r="C53" i="4" s="1"/>
  <c r="D29" i="4"/>
  <c r="E29" i="4" s="1"/>
  <c r="G29" i="4"/>
  <c r="C30" i="4"/>
  <c r="G30" i="4"/>
  <c r="C31" i="4"/>
  <c r="D31" i="4"/>
  <c r="F31" i="4" s="1" a="1"/>
  <c r="F31" i="4" s="1"/>
  <c r="E31" i="4"/>
  <c r="G31" i="4"/>
  <c r="C32" i="4"/>
  <c r="C44" i="4" s="1"/>
  <c r="C56" i="4" s="1"/>
  <c r="C68" i="4" s="1"/>
  <c r="C80" i="4" s="1"/>
  <c r="C92" i="4" s="1"/>
  <c r="C104" i="4" s="1"/>
  <c r="C116" i="4" s="1"/>
  <c r="C128" i="4" s="1"/>
  <c r="C140" i="4" s="1"/>
  <c r="C152" i="4" s="1"/>
  <c r="C164" i="4" s="1"/>
  <c r="C176" i="4" s="1"/>
  <c r="C188" i="4" s="1"/>
  <c r="C200" i="4" s="1"/>
  <c r="C212" i="4" s="1"/>
  <c r="C224" i="4" s="1"/>
  <c r="C236" i="4" s="1"/>
  <c r="C248" i="4" s="1"/>
  <c r="C260" i="4" s="1"/>
  <c r="C272" i="4" s="1"/>
  <c r="C284" i="4" s="1"/>
  <c r="C296" i="4" s="1"/>
  <c r="C308" i="4" s="1"/>
  <c r="C320" i="4" s="1"/>
  <c r="C332" i="4" s="1"/>
  <c r="C344" i="4" s="1"/>
  <c r="C356" i="4" s="1"/>
  <c r="C368" i="4" s="1"/>
  <c r="C380" i="4" s="1"/>
  <c r="C392" i="4" s="1"/>
  <c r="C404" i="4" s="1"/>
  <c r="C416" i="4" s="1"/>
  <c r="C428" i="4" s="1"/>
  <c r="C440" i="4" s="1"/>
  <c r="G32" i="4"/>
  <c r="C33" i="4"/>
  <c r="C45" i="4" s="1"/>
  <c r="C57" i="4" s="1"/>
  <c r="C69" i="4" s="1"/>
  <c r="C81" i="4" s="1"/>
  <c r="C93" i="4" s="1"/>
  <c r="C105" i="4" s="1"/>
  <c r="C117" i="4" s="1"/>
  <c r="C129" i="4" s="1"/>
  <c r="C141" i="4" s="1"/>
  <c r="C153" i="4" s="1"/>
  <c r="C165" i="4" s="1"/>
  <c r="C177" i="4" s="1"/>
  <c r="D33" i="4"/>
  <c r="F33" i="4" s="1" a="1"/>
  <c r="F33" i="4" s="1"/>
  <c r="G33" i="4"/>
  <c r="C34" i="4"/>
  <c r="D34" i="4"/>
  <c r="F34" i="4" s="1" a="1"/>
  <c r="F34" i="4" s="1"/>
  <c r="E34" i="4"/>
  <c r="G34" i="4"/>
  <c r="C35" i="4"/>
  <c r="D35" i="4"/>
  <c r="E35" i="4" s="1"/>
  <c r="F35" i="4" a="1"/>
  <c r="F35" i="4" s="1"/>
  <c r="G35" i="4"/>
  <c r="C36" i="4"/>
  <c r="C48" i="4" s="1"/>
  <c r="C60" i="4" s="1"/>
  <c r="C72" i="4" s="1"/>
  <c r="C84" i="4" s="1"/>
  <c r="C96" i="4" s="1"/>
  <c r="C108" i="4" s="1"/>
  <c r="C120" i="4" s="1"/>
  <c r="C132" i="4" s="1"/>
  <c r="C144" i="4" s="1"/>
  <c r="C156" i="4" s="1"/>
  <c r="C168" i="4" s="1"/>
  <c r="C180" i="4" s="1"/>
  <c r="C192" i="4" s="1"/>
  <c r="C204" i="4" s="1"/>
  <c r="C216" i="4" s="1"/>
  <c r="C228" i="4" s="1"/>
  <c r="C240" i="4" s="1"/>
  <c r="C252" i="4" s="1"/>
  <c r="C264" i="4" s="1"/>
  <c r="C276" i="4" s="1"/>
  <c r="C288" i="4" s="1"/>
  <c r="C300" i="4" s="1"/>
  <c r="C312" i="4" s="1"/>
  <c r="C324" i="4" s="1"/>
  <c r="C336" i="4" s="1"/>
  <c r="C348" i="4" s="1"/>
  <c r="C360" i="4" s="1"/>
  <c r="C372" i="4" s="1"/>
  <c r="C384" i="4" s="1"/>
  <c r="C396" i="4" s="1"/>
  <c r="C408" i="4" s="1"/>
  <c r="C420" i="4" s="1"/>
  <c r="C432" i="4" s="1"/>
  <c r="C444" i="4" s="1"/>
  <c r="D36" i="4"/>
  <c r="E36" i="4" s="1"/>
  <c r="G36" i="4"/>
  <c r="C37" i="4"/>
  <c r="C49" i="4" s="1"/>
  <c r="C61" i="4" s="1"/>
  <c r="C73" i="4" s="1"/>
  <c r="C85" i="4" s="1"/>
  <c r="C97" i="4" s="1"/>
  <c r="C109" i="4" s="1"/>
  <c r="C121" i="4" s="1"/>
  <c r="C133" i="4" s="1"/>
  <c r="C145" i="4" s="1"/>
  <c r="C157" i="4" s="1"/>
  <c r="C169" i="4" s="1"/>
  <c r="C181" i="4" s="1"/>
  <c r="C193" i="4" s="1"/>
  <c r="C205" i="4" s="1"/>
  <c r="C217" i="4" s="1"/>
  <c r="C229" i="4" s="1"/>
  <c r="C241" i="4" s="1"/>
  <c r="C253" i="4" s="1"/>
  <c r="C265" i="4" s="1"/>
  <c r="C277" i="4" s="1"/>
  <c r="C289" i="4" s="1"/>
  <c r="C301" i="4" s="1"/>
  <c r="C313" i="4" s="1"/>
  <c r="C325" i="4" s="1"/>
  <c r="C337" i="4" s="1"/>
  <c r="C349" i="4" s="1"/>
  <c r="C361" i="4" s="1"/>
  <c r="C373" i="4" s="1"/>
  <c r="C385" i="4" s="1"/>
  <c r="C397" i="4" s="1"/>
  <c r="C409" i="4" s="1"/>
  <c r="C421" i="4" s="1"/>
  <c r="C433" i="4" s="1"/>
  <c r="C445" i="4" s="1"/>
  <c r="G37" i="4"/>
  <c r="G38" i="4"/>
  <c r="C39" i="4"/>
  <c r="G39" i="4"/>
  <c r="C40" i="4"/>
  <c r="C52" i="4" s="1"/>
  <c r="C64" i="4" s="1"/>
  <c r="C76" i="4" s="1"/>
  <c r="C88" i="4" s="1"/>
  <c r="C100" i="4" s="1"/>
  <c r="C112" i="4" s="1"/>
  <c r="C124" i="4" s="1"/>
  <c r="C136" i="4" s="1"/>
  <c r="C148" i="4" s="1"/>
  <c r="C160" i="4" s="1"/>
  <c r="C172" i="4" s="1"/>
  <c r="C184" i="4" s="1"/>
  <c r="C196" i="4" s="1"/>
  <c r="C208" i="4" s="1"/>
  <c r="C220" i="4" s="1"/>
  <c r="C232" i="4" s="1"/>
  <c r="C244" i="4" s="1"/>
  <c r="C256" i="4" s="1"/>
  <c r="C268" i="4" s="1"/>
  <c r="C280" i="4" s="1"/>
  <c r="C292" i="4" s="1"/>
  <c r="C304" i="4" s="1"/>
  <c r="C316" i="4" s="1"/>
  <c r="C328" i="4" s="1"/>
  <c r="C340" i="4" s="1"/>
  <c r="C352" i="4" s="1"/>
  <c r="C364" i="4" s="1"/>
  <c r="C376" i="4" s="1"/>
  <c r="C388" i="4" s="1"/>
  <c r="C400" i="4" s="1"/>
  <c r="C412" i="4" s="1"/>
  <c r="C424" i="4" s="1"/>
  <c r="C436" i="4" s="1"/>
  <c r="G40" i="4"/>
  <c r="G41" i="4"/>
  <c r="C42" i="4"/>
  <c r="G42" i="4"/>
  <c r="C43" i="4"/>
  <c r="G43" i="4"/>
  <c r="G44" i="4"/>
  <c r="G45" i="4"/>
  <c r="C46" i="4"/>
  <c r="G46" i="4"/>
  <c r="C47" i="4"/>
  <c r="C59" i="4" s="1"/>
  <c r="C71" i="4" s="1"/>
  <c r="C83" i="4" s="1"/>
  <c r="C95" i="4" s="1"/>
  <c r="C107" i="4" s="1"/>
  <c r="C119" i="4" s="1"/>
  <c r="C131" i="4" s="1"/>
  <c r="C143" i="4" s="1"/>
  <c r="G47" i="4"/>
  <c r="G48" i="4"/>
  <c r="G49" i="4"/>
  <c r="G50" i="4"/>
  <c r="C51" i="4"/>
  <c r="C63" i="4" s="1"/>
  <c r="C75" i="4" s="1"/>
  <c r="C87" i="4" s="1"/>
  <c r="C99" i="4" s="1"/>
  <c r="C111" i="4" s="1"/>
  <c r="C123" i="4" s="1"/>
  <c r="C135" i="4" s="1"/>
  <c r="C147" i="4" s="1"/>
  <c r="C159" i="4" s="1"/>
  <c r="C171" i="4" s="1"/>
  <c r="C183" i="4" s="1"/>
  <c r="C195" i="4" s="1"/>
  <c r="C207" i="4" s="1"/>
  <c r="C219" i="4" s="1"/>
  <c r="C231" i="4" s="1"/>
  <c r="C243" i="4" s="1"/>
  <c r="C255" i="4" s="1"/>
  <c r="C267" i="4" s="1"/>
  <c r="C279" i="4" s="1"/>
  <c r="C291" i="4" s="1"/>
  <c r="C303" i="4" s="1"/>
  <c r="C315" i="4" s="1"/>
  <c r="C327" i="4" s="1"/>
  <c r="C339" i="4" s="1"/>
  <c r="C351" i="4" s="1"/>
  <c r="C363" i="4" s="1"/>
  <c r="C375" i="4" s="1"/>
  <c r="C387" i="4" s="1"/>
  <c r="C399" i="4" s="1"/>
  <c r="C411" i="4" s="1"/>
  <c r="C423" i="4" s="1"/>
  <c r="C435" i="4" s="1"/>
  <c r="G51" i="4"/>
  <c r="G52" i="4"/>
  <c r="G53" i="4"/>
  <c r="C54" i="4"/>
  <c r="C66" i="4" s="1"/>
  <c r="C78" i="4" s="1"/>
  <c r="C90" i="4" s="1"/>
  <c r="C102" i="4" s="1"/>
  <c r="C114" i="4" s="1"/>
  <c r="C126" i="4" s="1"/>
  <c r="C138" i="4" s="1"/>
  <c r="C150" i="4" s="1"/>
  <c r="C162" i="4" s="1"/>
  <c r="C174" i="4" s="1"/>
  <c r="C186" i="4" s="1"/>
  <c r="C198" i="4" s="1"/>
  <c r="C210" i="4" s="1"/>
  <c r="C222" i="4" s="1"/>
  <c r="C234" i="4" s="1"/>
  <c r="C246" i="4" s="1"/>
  <c r="C258" i="4" s="1"/>
  <c r="C270" i="4" s="1"/>
  <c r="C282" i="4" s="1"/>
  <c r="C294" i="4" s="1"/>
  <c r="C306" i="4" s="1"/>
  <c r="C318" i="4" s="1"/>
  <c r="C330" i="4" s="1"/>
  <c r="C342" i="4" s="1"/>
  <c r="C354" i="4" s="1"/>
  <c r="C366" i="4" s="1"/>
  <c r="C378" i="4" s="1"/>
  <c r="C390" i="4" s="1"/>
  <c r="C402" i="4" s="1"/>
  <c r="C414" i="4" s="1"/>
  <c r="C426" i="4" s="1"/>
  <c r="C438" i="4" s="1"/>
  <c r="G54" i="4"/>
  <c r="C55" i="4"/>
  <c r="G55" i="4"/>
  <c r="G56" i="4"/>
  <c r="G57" i="4"/>
  <c r="C58" i="4"/>
  <c r="C70" i="4" s="1"/>
  <c r="C82" i="4" s="1"/>
  <c r="C94" i="4" s="1"/>
  <c r="C106" i="4" s="1"/>
  <c r="C118" i="4" s="1"/>
  <c r="C130" i="4" s="1"/>
  <c r="C142" i="4" s="1"/>
  <c r="C154" i="4" s="1"/>
  <c r="C166" i="4" s="1"/>
  <c r="C178" i="4" s="1"/>
  <c r="C190" i="4" s="1"/>
  <c r="C202" i="4" s="1"/>
  <c r="C214" i="4" s="1"/>
  <c r="C226" i="4" s="1"/>
  <c r="C238" i="4" s="1"/>
  <c r="C250" i="4" s="1"/>
  <c r="C262" i="4" s="1"/>
  <c r="C274" i="4" s="1"/>
  <c r="C286" i="4" s="1"/>
  <c r="C298" i="4" s="1"/>
  <c r="C310" i="4" s="1"/>
  <c r="C322" i="4" s="1"/>
  <c r="C334" i="4" s="1"/>
  <c r="C346" i="4" s="1"/>
  <c r="C358" i="4" s="1"/>
  <c r="C370" i="4" s="1"/>
  <c r="C382" i="4" s="1"/>
  <c r="C394" i="4" s="1"/>
  <c r="C406" i="4" s="1"/>
  <c r="C418" i="4" s="1"/>
  <c r="C430" i="4" s="1"/>
  <c r="C442" i="4" s="1"/>
  <c r="G58" i="4"/>
  <c r="G59" i="4"/>
  <c r="G60" i="4"/>
  <c r="G61" i="4"/>
  <c r="G62" i="4"/>
  <c r="G63" i="4"/>
  <c r="G64" i="4"/>
  <c r="C65" i="4"/>
  <c r="C77" i="4" s="1"/>
  <c r="C89" i="4" s="1"/>
  <c r="C101" i="4" s="1"/>
  <c r="C113" i="4" s="1"/>
  <c r="C125" i="4" s="1"/>
  <c r="C137" i="4" s="1"/>
  <c r="C149" i="4" s="1"/>
  <c r="C161" i="4" s="1"/>
  <c r="C173" i="4" s="1"/>
  <c r="C185" i="4" s="1"/>
  <c r="C197" i="4" s="1"/>
  <c r="C209" i="4" s="1"/>
  <c r="C221" i="4" s="1"/>
  <c r="C233" i="4" s="1"/>
  <c r="C245" i="4" s="1"/>
  <c r="C257" i="4" s="1"/>
  <c r="C269" i="4" s="1"/>
  <c r="C281" i="4" s="1"/>
  <c r="C293" i="4" s="1"/>
  <c r="C305" i="4" s="1"/>
  <c r="C317" i="4" s="1"/>
  <c r="C329" i="4" s="1"/>
  <c r="C341" i="4" s="1"/>
  <c r="C353" i="4" s="1"/>
  <c r="C365" i="4" s="1"/>
  <c r="C377" i="4" s="1"/>
  <c r="C389" i="4" s="1"/>
  <c r="C401" i="4" s="1"/>
  <c r="C413" i="4" s="1"/>
  <c r="C425" i="4" s="1"/>
  <c r="C437" i="4" s="1"/>
  <c r="G65" i="4"/>
  <c r="G66" i="4"/>
  <c r="C67" i="4"/>
  <c r="G67" i="4"/>
  <c r="G68" i="4"/>
  <c r="G69" i="4"/>
  <c r="G70" i="4"/>
  <c r="G71" i="4"/>
  <c r="G72" i="4"/>
  <c r="G73" i="4"/>
  <c r="G74" i="4"/>
  <c r="G75" i="4"/>
  <c r="G76" i="4"/>
  <c r="G77" i="4"/>
  <c r="G78" i="4"/>
  <c r="C79" i="4"/>
  <c r="G79" i="4"/>
  <c r="G80" i="4"/>
  <c r="G81" i="4"/>
  <c r="G82" i="4"/>
  <c r="G83" i="4"/>
  <c r="G84" i="4"/>
  <c r="G85" i="4"/>
  <c r="G86" i="4"/>
  <c r="I86" i="4"/>
  <c r="J86" i="4"/>
  <c r="G87" i="4"/>
  <c r="I87" i="4"/>
  <c r="J87" i="4"/>
  <c r="G88" i="4"/>
  <c r="I88" i="4"/>
  <c r="J88" i="4"/>
  <c r="G89" i="4"/>
  <c r="I89" i="4"/>
  <c r="J89" i="4"/>
  <c r="G90" i="4"/>
  <c r="I90" i="4"/>
  <c r="J90" i="4"/>
  <c r="C91" i="4"/>
  <c r="C103" i="4" s="1"/>
  <c r="C115" i="4" s="1"/>
  <c r="C127" i="4" s="1"/>
  <c r="C139" i="4" s="1"/>
  <c r="C151" i="4" s="1"/>
  <c r="C163" i="4" s="1"/>
  <c r="C175" i="4" s="1"/>
  <c r="C187" i="4" s="1"/>
  <c r="C199" i="4" s="1"/>
  <c r="C211" i="4" s="1"/>
  <c r="C223" i="4" s="1"/>
  <c r="C235" i="4" s="1"/>
  <c r="C247" i="4" s="1"/>
  <c r="C259" i="4" s="1"/>
  <c r="C271" i="4" s="1"/>
  <c r="C283" i="4" s="1"/>
  <c r="C295" i="4" s="1"/>
  <c r="C307" i="4" s="1"/>
  <c r="C319" i="4" s="1"/>
  <c r="C331" i="4" s="1"/>
  <c r="C343" i="4" s="1"/>
  <c r="C355" i="4" s="1"/>
  <c r="C367" i="4" s="1"/>
  <c r="C379" i="4" s="1"/>
  <c r="C391" i="4" s="1"/>
  <c r="C403" i="4" s="1"/>
  <c r="C415" i="4" s="1"/>
  <c r="C427" i="4" s="1"/>
  <c r="C439" i="4" s="1"/>
  <c r="G91" i="4"/>
  <c r="I91" i="4"/>
  <c r="J91" i="4"/>
  <c r="G92" i="4"/>
  <c r="I92" i="4"/>
  <c r="J92" i="4"/>
  <c r="G93" i="4"/>
  <c r="I93" i="4"/>
  <c r="J93" i="4"/>
  <c r="G94" i="4"/>
  <c r="I94" i="4"/>
  <c r="J94" i="4"/>
  <c r="G95" i="4"/>
  <c r="I95" i="4"/>
  <c r="J95" i="4"/>
  <c r="G96" i="4"/>
  <c r="I96" i="4"/>
  <c r="J96" i="4"/>
  <c r="G97" i="4"/>
  <c r="I97" i="4"/>
  <c r="J97" i="4"/>
  <c r="G98" i="4"/>
  <c r="I98" i="4"/>
  <c r="J98" i="4"/>
  <c r="G99" i="4"/>
  <c r="I99" i="4"/>
  <c r="J99" i="4"/>
  <c r="G100" i="4"/>
  <c r="I100" i="4"/>
  <c r="J100" i="4"/>
  <c r="G101" i="4"/>
  <c r="I101" i="4"/>
  <c r="J101" i="4"/>
  <c r="G102" i="4"/>
  <c r="I102" i="4"/>
  <c r="J102" i="4"/>
  <c r="G103" i="4"/>
  <c r="I103" i="4"/>
  <c r="J103" i="4"/>
  <c r="G104" i="4"/>
  <c r="I104" i="4"/>
  <c r="J104" i="4"/>
  <c r="G105" i="4"/>
  <c r="I105" i="4"/>
  <c r="J105" i="4"/>
  <c r="G106" i="4"/>
  <c r="I106" i="4"/>
  <c r="J106" i="4"/>
  <c r="G107" i="4"/>
  <c r="I107" i="4"/>
  <c r="J107" i="4"/>
  <c r="G108" i="4"/>
  <c r="I108" i="4"/>
  <c r="J108" i="4"/>
  <c r="G109" i="4"/>
  <c r="I109" i="4"/>
  <c r="J109" i="4"/>
  <c r="G110" i="4"/>
  <c r="I110" i="4"/>
  <c r="J110" i="4"/>
  <c r="G111" i="4"/>
  <c r="I111" i="4"/>
  <c r="J111" i="4"/>
  <c r="G112" i="4"/>
  <c r="I112" i="4"/>
  <c r="J112" i="4"/>
  <c r="G113" i="4"/>
  <c r="I113" i="4"/>
  <c r="J113" i="4"/>
  <c r="G114" i="4"/>
  <c r="I114" i="4"/>
  <c r="J114" i="4"/>
  <c r="G115" i="4"/>
  <c r="I115" i="4"/>
  <c r="J115" i="4"/>
  <c r="G116" i="4"/>
  <c r="I116" i="4"/>
  <c r="J116" i="4"/>
  <c r="G117" i="4"/>
  <c r="I117" i="4"/>
  <c r="J117" i="4"/>
  <c r="G118" i="4"/>
  <c r="I118" i="4"/>
  <c r="J118" i="4"/>
  <c r="G119" i="4"/>
  <c r="I119" i="4"/>
  <c r="J119" i="4"/>
  <c r="G120" i="4"/>
  <c r="I120" i="4"/>
  <c r="J120" i="4"/>
  <c r="G121" i="4"/>
  <c r="I121" i="4"/>
  <c r="J121" i="4"/>
  <c r="G122" i="4"/>
  <c r="I122" i="4"/>
  <c r="J122" i="4"/>
  <c r="G123" i="4"/>
  <c r="I123" i="4"/>
  <c r="J123" i="4"/>
  <c r="G124" i="4"/>
  <c r="I124" i="4"/>
  <c r="J124" i="4"/>
  <c r="G125" i="4"/>
  <c r="I125" i="4"/>
  <c r="J125" i="4"/>
  <c r="G126" i="4"/>
  <c r="I126" i="4"/>
  <c r="J126" i="4"/>
  <c r="G127" i="4"/>
  <c r="I127" i="4"/>
  <c r="J127" i="4"/>
  <c r="G128" i="4"/>
  <c r="I128" i="4"/>
  <c r="J128" i="4"/>
  <c r="G129" i="4"/>
  <c r="I129" i="4"/>
  <c r="J129" i="4"/>
  <c r="G130" i="4"/>
  <c r="I130" i="4"/>
  <c r="J130" i="4"/>
  <c r="G131" i="4"/>
  <c r="I131" i="4"/>
  <c r="J131" i="4"/>
  <c r="G132" i="4"/>
  <c r="I132" i="4"/>
  <c r="J132" i="4"/>
  <c r="G133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J146" i="4"/>
  <c r="J147" i="4"/>
  <c r="J148" i="4"/>
  <c r="J149" i="4"/>
  <c r="J150" i="4"/>
  <c r="J151" i="4"/>
  <c r="J152" i="4"/>
  <c r="J153" i="4"/>
  <c r="J154" i="4"/>
  <c r="C155" i="4"/>
  <c r="C167" i="4" s="1"/>
  <c r="C179" i="4" s="1"/>
  <c r="C191" i="4" s="1"/>
  <c r="C203" i="4" s="1"/>
  <c r="C215" i="4" s="1"/>
  <c r="C227" i="4" s="1"/>
  <c r="C239" i="4" s="1"/>
  <c r="C251" i="4" s="1"/>
  <c r="C263" i="4" s="1"/>
  <c r="C275" i="4" s="1"/>
  <c r="C287" i="4" s="1"/>
  <c r="C299" i="4" s="1"/>
  <c r="C311" i="4" s="1"/>
  <c r="C323" i="4" s="1"/>
  <c r="C335" i="4" s="1"/>
  <c r="C347" i="4" s="1"/>
  <c r="C359" i="4" s="1"/>
  <c r="C371" i="4" s="1"/>
  <c r="C383" i="4" s="1"/>
  <c r="C395" i="4" s="1"/>
  <c r="C407" i="4" s="1"/>
  <c r="C419" i="4" s="1"/>
  <c r="C431" i="4" s="1"/>
  <c r="C443" i="4" s="1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C189" i="4"/>
  <c r="C201" i="4" s="1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I205" i="4"/>
  <c r="L205" i="4"/>
  <c r="L206" i="4"/>
  <c r="M206" i="4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S206" i="4"/>
  <c r="L207" i="4"/>
  <c r="S207" i="4"/>
  <c r="L208" i="4"/>
  <c r="S208" i="4"/>
  <c r="L209" i="4"/>
  <c r="S209" i="4"/>
  <c r="L210" i="4"/>
  <c r="S210" i="4"/>
  <c r="L211" i="4"/>
  <c r="S211" i="4"/>
  <c r="L212" i="4"/>
  <c r="S212" i="4"/>
  <c r="C213" i="4"/>
  <c r="C225" i="4" s="1"/>
  <c r="C237" i="4" s="1"/>
  <c r="C249" i="4" s="1"/>
  <c r="C261" i="4" s="1"/>
  <c r="C273" i="4" s="1"/>
  <c r="C285" i="4" s="1"/>
  <c r="C297" i="4" s="1"/>
  <c r="C309" i="4" s="1"/>
  <c r="C321" i="4" s="1"/>
  <c r="C333" i="4" s="1"/>
  <c r="C345" i="4" s="1"/>
  <c r="C357" i="4" s="1"/>
  <c r="C369" i="4" s="1"/>
  <c r="C381" i="4" s="1"/>
  <c r="C393" i="4" s="1"/>
  <c r="C405" i="4" s="1"/>
  <c r="C417" i="4" s="1"/>
  <c r="C429" i="4" s="1"/>
  <c r="C441" i="4" s="1"/>
  <c r="L213" i="4"/>
  <c r="S213" i="4"/>
  <c r="L214" i="4"/>
  <c r="S214" i="4"/>
  <c r="L215" i="4"/>
  <c r="S215" i="4"/>
  <c r="L216" i="4"/>
  <c r="S216" i="4"/>
  <c r="L217" i="4"/>
  <c r="S217" i="4"/>
  <c r="L218" i="4"/>
  <c r="S218" i="4"/>
  <c r="L219" i="4"/>
  <c r="S219" i="4"/>
  <c r="L220" i="4"/>
  <c r="S220" i="4"/>
  <c r="L221" i="4"/>
  <c r="S221" i="4"/>
  <c r="L222" i="4"/>
  <c r="S222" i="4"/>
  <c r="L223" i="4"/>
  <c r="S223" i="4"/>
  <c r="L224" i="4"/>
  <c r="S224" i="4"/>
  <c r="L225" i="4"/>
  <c r="S225" i="4"/>
  <c r="L226" i="4"/>
  <c r="S226" i="4"/>
  <c r="L227" i="4"/>
  <c r="S227" i="4"/>
  <c r="L228" i="4"/>
  <c r="S228" i="4"/>
  <c r="L229" i="4"/>
  <c r="S229" i="4"/>
  <c r="L230" i="4"/>
  <c r="S230" i="4"/>
  <c r="L231" i="4"/>
  <c r="S231" i="4"/>
  <c r="L232" i="4"/>
  <c r="S232" i="4"/>
  <c r="L233" i="4"/>
  <c r="S233" i="4"/>
  <c r="L234" i="4"/>
  <c r="S234" i="4"/>
  <c r="L235" i="4"/>
  <c r="S235" i="4"/>
  <c r="L236" i="4"/>
  <c r="S236" i="4"/>
  <c r="L237" i="4"/>
  <c r="S237" i="4"/>
  <c r="L238" i="4"/>
  <c r="S238" i="4"/>
  <c r="L239" i="4"/>
  <c r="S239" i="4"/>
  <c r="L240" i="4"/>
  <c r="S240" i="4"/>
  <c r="L241" i="4"/>
  <c r="S241" i="4"/>
  <c r="L242" i="4"/>
  <c r="S242" i="4"/>
  <c r="L243" i="4"/>
  <c r="S243" i="4"/>
  <c r="L244" i="4"/>
  <c r="S244" i="4"/>
  <c r="L245" i="4"/>
  <c r="S245" i="4"/>
  <c r="L246" i="4"/>
  <c r="S246" i="4"/>
  <c r="L247" i="4"/>
  <c r="S247" i="4"/>
  <c r="L248" i="4"/>
  <c r="S248" i="4"/>
  <c r="L249" i="4"/>
  <c r="S249" i="4"/>
  <c r="L250" i="4"/>
  <c r="S250" i="4"/>
  <c r="L251" i="4"/>
  <c r="S251" i="4"/>
  <c r="L252" i="4"/>
  <c r="S252" i="4"/>
  <c r="L253" i="4"/>
  <c r="S253" i="4"/>
  <c r="L254" i="4"/>
  <c r="S254" i="4"/>
  <c r="L255" i="4"/>
  <c r="S255" i="4"/>
  <c r="L256" i="4"/>
  <c r="S256" i="4"/>
  <c r="L257" i="4"/>
  <c r="S257" i="4"/>
  <c r="L258" i="4"/>
  <c r="S258" i="4"/>
  <c r="L259" i="4"/>
  <c r="S259" i="4"/>
  <c r="L260" i="4"/>
  <c r="S260" i="4"/>
  <c r="L261" i="4"/>
  <c r="S261" i="4"/>
  <c r="L262" i="4"/>
  <c r="S262" i="4"/>
  <c r="L263" i="4"/>
  <c r="S263" i="4"/>
  <c r="L264" i="4"/>
  <c r="S264" i="4"/>
  <c r="L265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L325" i="4"/>
  <c r="O325" i="4"/>
  <c r="S325" i="4"/>
  <c r="O326" i="4"/>
  <c r="P326" i="4"/>
  <c r="S326" i="4"/>
  <c r="O327" i="4"/>
  <c r="P327" i="4"/>
  <c r="P328" i="4" s="1"/>
  <c r="P329" i="4" s="1"/>
  <c r="P330" i="4" s="1"/>
  <c r="P331" i="4" s="1"/>
  <c r="P332" i="4" s="1"/>
  <c r="P333" i="4" s="1"/>
  <c r="P334" i="4" s="1"/>
  <c r="P335" i="4" s="1"/>
  <c r="P336" i="4" s="1"/>
  <c r="P337" i="4" s="1"/>
  <c r="P338" i="4" s="1"/>
  <c r="P339" i="4" s="1"/>
  <c r="P340" i="4" s="1"/>
  <c r="P341" i="4" s="1"/>
  <c r="P342" i="4" s="1"/>
  <c r="P343" i="4" s="1"/>
  <c r="P344" i="4" s="1"/>
  <c r="P345" i="4" s="1"/>
  <c r="P346" i="4" s="1"/>
  <c r="P347" i="4" s="1"/>
  <c r="P348" i="4" s="1"/>
  <c r="P349" i="4" s="1"/>
  <c r="P350" i="4" s="1"/>
  <c r="P351" i="4" s="1"/>
  <c r="P352" i="4" s="1"/>
  <c r="P353" i="4" s="1"/>
  <c r="P354" i="4" s="1"/>
  <c r="P355" i="4" s="1"/>
  <c r="P356" i="4" s="1"/>
  <c r="P357" i="4" s="1"/>
  <c r="P358" i="4" s="1"/>
  <c r="P359" i="4" s="1"/>
  <c r="P360" i="4" s="1"/>
  <c r="P361" i="4" s="1"/>
  <c r="P362" i="4" s="1"/>
  <c r="P363" i="4" s="1"/>
  <c r="P364" i="4" s="1"/>
  <c r="P365" i="4" s="1"/>
  <c r="P366" i="4" s="1"/>
  <c r="P367" i="4" s="1"/>
  <c r="P368" i="4" s="1"/>
  <c r="P369" i="4" s="1"/>
  <c r="P370" i="4" s="1"/>
  <c r="P371" i="4" s="1"/>
  <c r="P372" i="4" s="1"/>
  <c r="P373" i="4" s="1"/>
  <c r="P374" i="4" s="1"/>
  <c r="P375" i="4" s="1"/>
  <c r="P376" i="4" s="1"/>
  <c r="P377" i="4" s="1"/>
  <c r="P378" i="4" s="1"/>
  <c r="P379" i="4" s="1"/>
  <c r="P380" i="4" s="1"/>
  <c r="P381" i="4" s="1"/>
  <c r="P382" i="4" s="1"/>
  <c r="P383" i="4" s="1"/>
  <c r="P384" i="4" s="1"/>
  <c r="P385" i="4" s="1"/>
  <c r="P386" i="4" s="1"/>
  <c r="P387" i="4" s="1"/>
  <c r="P388" i="4" s="1"/>
  <c r="P389" i="4" s="1"/>
  <c r="P390" i="4" s="1"/>
  <c r="P391" i="4" s="1"/>
  <c r="P392" i="4" s="1"/>
  <c r="P393" i="4" s="1"/>
  <c r="P394" i="4" s="1"/>
  <c r="P395" i="4" s="1"/>
  <c r="P396" i="4" s="1"/>
  <c r="P397" i="4" s="1"/>
  <c r="P398" i="4" s="1"/>
  <c r="P399" i="4" s="1"/>
  <c r="P400" i="4" s="1"/>
  <c r="P401" i="4" s="1"/>
  <c r="P402" i="4" s="1"/>
  <c r="P403" i="4" s="1"/>
  <c r="P404" i="4" s="1"/>
  <c r="P405" i="4" s="1"/>
  <c r="P406" i="4" s="1"/>
  <c r="P407" i="4" s="1"/>
  <c r="P408" i="4" s="1"/>
  <c r="P409" i="4" s="1"/>
  <c r="P410" i="4" s="1"/>
  <c r="P411" i="4" s="1"/>
  <c r="P412" i="4" s="1"/>
  <c r="P413" i="4" s="1"/>
  <c r="P414" i="4" s="1"/>
  <c r="P415" i="4" s="1"/>
  <c r="P416" i="4" s="1"/>
  <c r="P417" i="4" s="1"/>
  <c r="P418" i="4" s="1"/>
  <c r="P419" i="4" s="1"/>
  <c r="P420" i="4" s="1"/>
  <c r="P421" i="4" s="1"/>
  <c r="P422" i="4" s="1"/>
  <c r="P423" i="4" s="1"/>
  <c r="P424" i="4" s="1"/>
  <c r="P425" i="4" s="1"/>
  <c r="P426" i="4" s="1"/>
  <c r="P427" i="4" s="1"/>
  <c r="P428" i="4" s="1"/>
  <c r="P429" i="4" s="1"/>
  <c r="P430" i="4" s="1"/>
  <c r="P431" i="4" s="1"/>
  <c r="P432" i="4" s="1"/>
  <c r="P433" i="4" s="1"/>
  <c r="P434" i="4" s="1"/>
  <c r="P435" i="4" s="1"/>
  <c r="P436" i="4" s="1"/>
  <c r="P437" i="4" s="1"/>
  <c r="P438" i="4" s="1"/>
  <c r="P439" i="4" s="1"/>
  <c r="P440" i="4" s="1"/>
  <c r="P441" i="4" s="1"/>
  <c r="P442" i="4" s="1"/>
  <c r="P443" i="4" s="1"/>
  <c r="P444" i="4" s="1"/>
  <c r="P445" i="4" s="1"/>
  <c r="S327" i="4"/>
  <c r="O328" i="4"/>
  <c r="S328" i="4"/>
  <c r="O329" i="4"/>
  <c r="S329" i="4"/>
  <c r="O330" i="4"/>
  <c r="S330" i="4"/>
  <c r="O331" i="4"/>
  <c r="S331" i="4"/>
  <c r="O332" i="4"/>
  <c r="S332" i="4"/>
  <c r="O333" i="4"/>
  <c r="S333" i="4"/>
  <c r="O334" i="4"/>
  <c r="S334" i="4"/>
  <c r="O335" i="4"/>
  <c r="S335" i="4"/>
  <c r="O336" i="4"/>
  <c r="S336" i="4"/>
  <c r="O337" i="4"/>
  <c r="S337" i="4"/>
  <c r="O338" i="4"/>
  <c r="S338" i="4"/>
  <c r="O339" i="4"/>
  <c r="S339" i="4"/>
  <c r="O340" i="4"/>
  <c r="S340" i="4"/>
  <c r="O341" i="4"/>
  <c r="S341" i="4"/>
  <c r="O342" i="4"/>
  <c r="S342" i="4"/>
  <c r="O343" i="4"/>
  <c r="S343" i="4"/>
  <c r="O344" i="4"/>
  <c r="S344" i="4"/>
  <c r="O345" i="4"/>
  <c r="S345" i="4"/>
  <c r="O346" i="4"/>
  <c r="S346" i="4"/>
  <c r="O347" i="4"/>
  <c r="S347" i="4"/>
  <c r="O348" i="4"/>
  <c r="S348" i="4"/>
  <c r="O349" i="4"/>
  <c r="S349" i="4"/>
  <c r="O350" i="4"/>
  <c r="S350" i="4"/>
  <c r="O351" i="4"/>
  <c r="S351" i="4"/>
  <c r="O352" i="4"/>
  <c r="S352" i="4"/>
  <c r="O353" i="4"/>
  <c r="S353" i="4"/>
  <c r="O354" i="4"/>
  <c r="S354" i="4"/>
  <c r="O355" i="4"/>
  <c r="S355" i="4"/>
  <c r="O356" i="4"/>
  <c r="S356" i="4"/>
  <c r="O357" i="4"/>
  <c r="S357" i="4"/>
  <c r="O358" i="4"/>
  <c r="S358" i="4"/>
  <c r="O359" i="4"/>
  <c r="S359" i="4"/>
  <c r="O360" i="4"/>
  <c r="S360" i="4"/>
  <c r="O361" i="4"/>
  <c r="S361" i="4"/>
  <c r="O362" i="4"/>
  <c r="S362" i="4"/>
  <c r="O363" i="4"/>
  <c r="S363" i="4"/>
  <c r="O364" i="4"/>
  <c r="S364" i="4"/>
  <c r="O365" i="4"/>
  <c r="S365" i="4"/>
  <c r="O366" i="4"/>
  <c r="S366" i="4"/>
  <c r="O367" i="4"/>
  <c r="S367" i="4"/>
  <c r="O368" i="4"/>
  <c r="S368" i="4"/>
  <c r="O369" i="4"/>
  <c r="S369" i="4"/>
  <c r="O370" i="4"/>
  <c r="S370" i="4"/>
  <c r="O371" i="4"/>
  <c r="S371" i="4"/>
  <c r="O372" i="4"/>
  <c r="S372" i="4"/>
  <c r="O373" i="4"/>
  <c r="S373" i="4"/>
  <c r="O374" i="4"/>
  <c r="S374" i="4"/>
  <c r="O375" i="4"/>
  <c r="S375" i="4"/>
  <c r="O376" i="4"/>
  <c r="S376" i="4"/>
  <c r="O377" i="4"/>
  <c r="S377" i="4"/>
  <c r="O378" i="4"/>
  <c r="S378" i="4"/>
  <c r="O379" i="4"/>
  <c r="S379" i="4"/>
  <c r="O380" i="4"/>
  <c r="S380" i="4"/>
  <c r="O381" i="4"/>
  <c r="S381" i="4"/>
  <c r="O382" i="4"/>
  <c r="S382" i="4"/>
  <c r="O383" i="4"/>
  <c r="S383" i="4"/>
  <c r="O384" i="4"/>
  <c r="S384" i="4"/>
  <c r="O385" i="4"/>
  <c r="S385" i="4"/>
  <c r="W447" i="4"/>
  <c r="D13" i="3"/>
  <c r="Y13" i="3" s="1"/>
  <c r="E14" i="3"/>
  <c r="G14" i="3"/>
  <c r="W14" i="3"/>
  <c r="D15" i="3"/>
  <c r="E15" i="3" s="1"/>
  <c r="G15" i="3"/>
  <c r="V15" i="3"/>
  <c r="V16" i="3" s="1"/>
  <c r="V17" i="3" s="1"/>
  <c r="V18" i="3" s="1"/>
  <c r="V19" i="3" s="1"/>
  <c r="V20" i="3" s="1"/>
  <c r="V21" i="3" s="1"/>
  <c r="V22" i="3" s="1"/>
  <c r="V23" i="3" s="1"/>
  <c r="V24" i="3" s="1"/>
  <c r="V25" i="3" s="1"/>
  <c r="V26" i="3" s="1"/>
  <c r="V27" i="3" s="1"/>
  <c r="V28" i="3" s="1"/>
  <c r="V29" i="3" s="1"/>
  <c r="V30" i="3" s="1"/>
  <c r="V31" i="3" s="1"/>
  <c r="V32" i="3" s="1"/>
  <c r="V33" i="3" s="1"/>
  <c r="V34" i="3" s="1"/>
  <c r="V35" i="3" s="1"/>
  <c r="V36" i="3" s="1"/>
  <c r="V37" i="3" s="1"/>
  <c r="V38" i="3" s="1"/>
  <c r="V39" i="3" s="1"/>
  <c r="V40" i="3" s="1"/>
  <c r="V41" i="3" s="1"/>
  <c r="V42" i="3" s="1"/>
  <c r="V43" i="3" s="1"/>
  <c r="V44" i="3" s="1"/>
  <c r="V45" i="3" s="1"/>
  <c r="V46" i="3" s="1"/>
  <c r="V47" i="3" s="1"/>
  <c r="V48" i="3" s="1"/>
  <c r="V49" i="3" s="1"/>
  <c r="V50" i="3" s="1"/>
  <c r="V51" i="3" s="1"/>
  <c r="V52" i="3" s="1"/>
  <c r="V53" i="3" s="1"/>
  <c r="V54" i="3" s="1"/>
  <c r="V55" i="3" s="1"/>
  <c r="V56" i="3" s="1"/>
  <c r="V57" i="3" s="1"/>
  <c r="V58" i="3" s="1"/>
  <c r="V59" i="3" s="1"/>
  <c r="V60" i="3" s="1"/>
  <c r="V61" i="3" s="1"/>
  <c r="V62" i="3" s="1"/>
  <c r="V63" i="3" s="1"/>
  <c r="V64" i="3" s="1"/>
  <c r="V65" i="3" s="1"/>
  <c r="V66" i="3" s="1"/>
  <c r="V67" i="3" s="1"/>
  <c r="V68" i="3" s="1"/>
  <c r="V69" i="3" s="1"/>
  <c r="V70" i="3" s="1"/>
  <c r="V71" i="3" s="1"/>
  <c r="V72" i="3" s="1"/>
  <c r="V73" i="3" s="1"/>
  <c r="V74" i="3" s="1"/>
  <c r="V75" i="3" s="1"/>
  <c r="V76" i="3" s="1"/>
  <c r="V77" i="3" s="1"/>
  <c r="V78" i="3" s="1"/>
  <c r="V79" i="3" s="1"/>
  <c r="V80" i="3" s="1"/>
  <c r="V81" i="3" s="1"/>
  <c r="V82" i="3" s="1"/>
  <c r="V83" i="3" s="1"/>
  <c r="V84" i="3" s="1"/>
  <c r="V85" i="3" s="1"/>
  <c r="V86" i="3" s="1"/>
  <c r="V87" i="3" s="1"/>
  <c r="V88" i="3" s="1"/>
  <c r="V89" i="3" s="1"/>
  <c r="V90" i="3" s="1"/>
  <c r="V91" i="3" s="1"/>
  <c r="V92" i="3" s="1"/>
  <c r="V93" i="3" s="1"/>
  <c r="V94" i="3" s="1"/>
  <c r="V95" i="3" s="1"/>
  <c r="V96" i="3" s="1"/>
  <c r="V97" i="3" s="1"/>
  <c r="V98" i="3" s="1"/>
  <c r="V99" i="3" s="1"/>
  <c r="V100" i="3" s="1"/>
  <c r="V101" i="3" s="1"/>
  <c r="V102" i="3" s="1"/>
  <c r="V103" i="3" s="1"/>
  <c r="V104" i="3" s="1"/>
  <c r="V105" i="3" s="1"/>
  <c r="V106" i="3" s="1"/>
  <c r="V107" i="3" s="1"/>
  <c r="V108" i="3" s="1"/>
  <c r="V109" i="3" s="1"/>
  <c r="V110" i="3" s="1"/>
  <c r="V111" i="3" s="1"/>
  <c r="V112" i="3" s="1"/>
  <c r="V113" i="3" s="1"/>
  <c r="V114" i="3" s="1"/>
  <c r="V115" i="3" s="1"/>
  <c r="V116" i="3" s="1"/>
  <c r="V117" i="3" s="1"/>
  <c r="V118" i="3" s="1"/>
  <c r="V119" i="3" s="1"/>
  <c r="V120" i="3" s="1"/>
  <c r="V121" i="3" s="1"/>
  <c r="V122" i="3" s="1"/>
  <c r="V123" i="3" s="1"/>
  <c r="V124" i="3" s="1"/>
  <c r="V125" i="3" s="1"/>
  <c r="V126" i="3" s="1"/>
  <c r="V127" i="3" s="1"/>
  <c r="V128" i="3" s="1"/>
  <c r="V129" i="3" s="1"/>
  <c r="V130" i="3" s="1"/>
  <c r="V131" i="3" s="1"/>
  <c r="V132" i="3" s="1"/>
  <c r="V133" i="3" s="1"/>
  <c r="V134" i="3" s="1"/>
  <c r="V135" i="3" s="1"/>
  <c r="V136" i="3" s="1"/>
  <c r="V137" i="3" s="1"/>
  <c r="V138" i="3" s="1"/>
  <c r="V139" i="3" s="1"/>
  <c r="V140" i="3" s="1"/>
  <c r="V141" i="3" s="1"/>
  <c r="V142" i="3" s="1"/>
  <c r="V143" i="3" s="1"/>
  <c r="V144" i="3" s="1"/>
  <c r="V145" i="3" s="1"/>
  <c r="V146" i="3" s="1"/>
  <c r="V147" i="3" s="1"/>
  <c r="V148" i="3" s="1"/>
  <c r="V149" i="3" s="1"/>
  <c r="V150" i="3" s="1"/>
  <c r="V151" i="3" s="1"/>
  <c r="V152" i="3" s="1"/>
  <c r="V153" i="3" s="1"/>
  <c r="V154" i="3" s="1"/>
  <c r="V155" i="3" s="1"/>
  <c r="V156" i="3" s="1"/>
  <c r="V157" i="3" s="1"/>
  <c r="V158" i="3" s="1"/>
  <c r="V159" i="3" s="1"/>
  <c r="V160" i="3" s="1"/>
  <c r="V161" i="3" s="1"/>
  <c r="V162" i="3" s="1"/>
  <c r="V163" i="3" s="1"/>
  <c r="V164" i="3" s="1"/>
  <c r="V165" i="3" s="1"/>
  <c r="V166" i="3" s="1"/>
  <c r="V167" i="3" s="1"/>
  <c r="V168" i="3" s="1"/>
  <c r="V169" i="3" s="1"/>
  <c r="V170" i="3" s="1"/>
  <c r="V171" i="3" s="1"/>
  <c r="V172" i="3" s="1"/>
  <c r="V173" i="3" s="1"/>
  <c r="V174" i="3" s="1"/>
  <c r="V175" i="3" s="1"/>
  <c r="V176" i="3" s="1"/>
  <c r="V177" i="3" s="1"/>
  <c r="V178" i="3" s="1"/>
  <c r="V179" i="3" s="1"/>
  <c r="V180" i="3" s="1"/>
  <c r="V181" i="3" s="1"/>
  <c r="V182" i="3" s="1"/>
  <c r="V183" i="3" s="1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V194" i="3" s="1"/>
  <c r="V195" i="3" s="1"/>
  <c r="V196" i="3" s="1"/>
  <c r="V197" i="3" s="1"/>
  <c r="V198" i="3" s="1"/>
  <c r="V199" i="3" s="1"/>
  <c r="V200" i="3" s="1"/>
  <c r="V201" i="3" s="1"/>
  <c r="V202" i="3" s="1"/>
  <c r="V203" i="3" s="1"/>
  <c r="V204" i="3" s="1"/>
  <c r="V205" i="3" s="1"/>
  <c r="V206" i="3" s="1"/>
  <c r="V207" i="3" s="1"/>
  <c r="V208" i="3" s="1"/>
  <c r="V209" i="3" s="1"/>
  <c r="V210" i="3" s="1"/>
  <c r="V211" i="3" s="1"/>
  <c r="V212" i="3" s="1"/>
  <c r="V213" i="3" s="1"/>
  <c r="V214" i="3" s="1"/>
  <c r="V215" i="3" s="1"/>
  <c r="V216" i="3" s="1"/>
  <c r="V217" i="3" s="1"/>
  <c r="V218" i="3" s="1"/>
  <c r="V219" i="3" s="1"/>
  <c r="V220" i="3" s="1"/>
  <c r="V221" i="3" s="1"/>
  <c r="V222" i="3" s="1"/>
  <c r="V223" i="3" s="1"/>
  <c r="V224" i="3" s="1"/>
  <c r="V225" i="3" s="1"/>
  <c r="V226" i="3" s="1"/>
  <c r="V227" i="3" s="1"/>
  <c r="V228" i="3" s="1"/>
  <c r="V229" i="3" s="1"/>
  <c r="V230" i="3" s="1"/>
  <c r="V231" i="3" s="1"/>
  <c r="V232" i="3" s="1"/>
  <c r="V233" i="3" s="1"/>
  <c r="V234" i="3" s="1"/>
  <c r="V235" i="3" s="1"/>
  <c r="V236" i="3" s="1"/>
  <c r="V237" i="3" s="1"/>
  <c r="V238" i="3" s="1"/>
  <c r="V239" i="3" s="1"/>
  <c r="V240" i="3" s="1"/>
  <c r="V241" i="3" s="1"/>
  <c r="V242" i="3" s="1"/>
  <c r="V243" i="3" s="1"/>
  <c r="V244" i="3" s="1"/>
  <c r="V245" i="3" s="1"/>
  <c r="V246" i="3" s="1"/>
  <c r="V247" i="3" s="1"/>
  <c r="V248" i="3" s="1"/>
  <c r="V249" i="3" s="1"/>
  <c r="V250" i="3" s="1"/>
  <c r="V251" i="3" s="1"/>
  <c r="V252" i="3" s="1"/>
  <c r="V253" i="3" s="1"/>
  <c r="V254" i="3" s="1"/>
  <c r="V255" i="3" s="1"/>
  <c r="V256" i="3" s="1"/>
  <c r="V257" i="3" s="1"/>
  <c r="V258" i="3" s="1"/>
  <c r="V259" i="3" s="1"/>
  <c r="V260" i="3" s="1"/>
  <c r="V261" i="3" s="1"/>
  <c r="V262" i="3" s="1"/>
  <c r="V263" i="3" s="1"/>
  <c r="V264" i="3" s="1"/>
  <c r="V265" i="3" s="1"/>
  <c r="V266" i="3" s="1"/>
  <c r="V267" i="3" s="1"/>
  <c r="V268" i="3" s="1"/>
  <c r="V269" i="3" s="1"/>
  <c r="V270" i="3" s="1"/>
  <c r="V271" i="3" s="1"/>
  <c r="V272" i="3" s="1"/>
  <c r="V273" i="3" s="1"/>
  <c r="V274" i="3" s="1"/>
  <c r="V275" i="3" s="1"/>
  <c r="V276" i="3" s="1"/>
  <c r="V277" i="3" s="1"/>
  <c r="V278" i="3" s="1"/>
  <c r="V279" i="3" s="1"/>
  <c r="V280" i="3" s="1"/>
  <c r="V281" i="3" s="1"/>
  <c r="V282" i="3" s="1"/>
  <c r="V283" i="3" s="1"/>
  <c r="V284" i="3" s="1"/>
  <c r="V285" i="3" s="1"/>
  <c r="V286" i="3" s="1"/>
  <c r="V287" i="3" s="1"/>
  <c r="V288" i="3" s="1"/>
  <c r="V289" i="3" s="1"/>
  <c r="V290" i="3" s="1"/>
  <c r="V291" i="3" s="1"/>
  <c r="V292" i="3" s="1"/>
  <c r="V293" i="3" s="1"/>
  <c r="V294" i="3" s="1"/>
  <c r="V295" i="3" s="1"/>
  <c r="V296" i="3" s="1"/>
  <c r="V297" i="3" s="1"/>
  <c r="V298" i="3" s="1"/>
  <c r="V299" i="3" s="1"/>
  <c r="V300" i="3" s="1"/>
  <c r="V301" i="3" s="1"/>
  <c r="V302" i="3" s="1"/>
  <c r="V303" i="3" s="1"/>
  <c r="V304" i="3" s="1"/>
  <c r="V305" i="3" s="1"/>
  <c r="V306" i="3" s="1"/>
  <c r="V307" i="3" s="1"/>
  <c r="V308" i="3" s="1"/>
  <c r="V309" i="3" s="1"/>
  <c r="V310" i="3" s="1"/>
  <c r="V311" i="3" s="1"/>
  <c r="V312" i="3" s="1"/>
  <c r="V313" i="3" s="1"/>
  <c r="V314" i="3" s="1"/>
  <c r="V315" i="3" s="1"/>
  <c r="V316" i="3" s="1"/>
  <c r="V317" i="3" s="1"/>
  <c r="V318" i="3" s="1"/>
  <c r="V319" i="3" s="1"/>
  <c r="V320" i="3" s="1"/>
  <c r="V321" i="3" s="1"/>
  <c r="V322" i="3" s="1"/>
  <c r="V323" i="3" s="1"/>
  <c r="V324" i="3" s="1"/>
  <c r="V325" i="3" s="1"/>
  <c r="V326" i="3" s="1"/>
  <c r="V327" i="3" s="1"/>
  <c r="V328" i="3" s="1"/>
  <c r="V329" i="3" s="1"/>
  <c r="V330" i="3" s="1"/>
  <c r="V331" i="3" s="1"/>
  <c r="V332" i="3" s="1"/>
  <c r="V333" i="3" s="1"/>
  <c r="V334" i="3" s="1"/>
  <c r="V335" i="3" s="1"/>
  <c r="V336" i="3" s="1"/>
  <c r="V337" i="3" s="1"/>
  <c r="V338" i="3" s="1"/>
  <c r="V339" i="3" s="1"/>
  <c r="V340" i="3" s="1"/>
  <c r="V341" i="3" s="1"/>
  <c r="V342" i="3" s="1"/>
  <c r="V343" i="3" s="1"/>
  <c r="V344" i="3" s="1"/>
  <c r="V345" i="3" s="1"/>
  <c r="V346" i="3" s="1"/>
  <c r="V347" i="3" s="1"/>
  <c r="V348" i="3" s="1"/>
  <c r="V349" i="3" s="1"/>
  <c r="V350" i="3" s="1"/>
  <c r="V351" i="3" s="1"/>
  <c r="V352" i="3" s="1"/>
  <c r="V353" i="3" s="1"/>
  <c r="V354" i="3" s="1"/>
  <c r="V355" i="3" s="1"/>
  <c r="V356" i="3" s="1"/>
  <c r="V357" i="3" s="1"/>
  <c r="V358" i="3" s="1"/>
  <c r="V359" i="3" s="1"/>
  <c r="V360" i="3" s="1"/>
  <c r="V361" i="3" s="1"/>
  <c r="V362" i="3" s="1"/>
  <c r="V363" i="3" s="1"/>
  <c r="V364" i="3" s="1"/>
  <c r="V365" i="3" s="1"/>
  <c r="V366" i="3" s="1"/>
  <c r="V367" i="3" s="1"/>
  <c r="V368" i="3" s="1"/>
  <c r="V369" i="3" s="1"/>
  <c r="V370" i="3" s="1"/>
  <c r="V371" i="3" s="1"/>
  <c r="V372" i="3" s="1"/>
  <c r="V373" i="3" s="1"/>
  <c r="V374" i="3" s="1"/>
  <c r="V375" i="3" s="1"/>
  <c r="V376" i="3" s="1"/>
  <c r="V377" i="3" s="1"/>
  <c r="V378" i="3" s="1"/>
  <c r="V379" i="3" s="1"/>
  <c r="V380" i="3" s="1"/>
  <c r="V381" i="3" s="1"/>
  <c r="V382" i="3" s="1"/>
  <c r="V383" i="3" s="1"/>
  <c r="V384" i="3" s="1"/>
  <c r="V385" i="3" s="1"/>
  <c r="V386" i="3" s="1"/>
  <c r="V387" i="3" s="1"/>
  <c r="V388" i="3" s="1"/>
  <c r="V389" i="3" s="1"/>
  <c r="V390" i="3" s="1"/>
  <c r="V391" i="3" s="1"/>
  <c r="V392" i="3" s="1"/>
  <c r="V393" i="3" s="1"/>
  <c r="V394" i="3" s="1"/>
  <c r="V395" i="3" s="1"/>
  <c r="V396" i="3" s="1"/>
  <c r="V397" i="3" s="1"/>
  <c r="V398" i="3" s="1"/>
  <c r="V399" i="3" s="1"/>
  <c r="V400" i="3" s="1"/>
  <c r="V401" i="3" s="1"/>
  <c r="V402" i="3" s="1"/>
  <c r="V403" i="3" s="1"/>
  <c r="V404" i="3" s="1"/>
  <c r="V405" i="3" s="1"/>
  <c r="V406" i="3" s="1"/>
  <c r="V407" i="3" s="1"/>
  <c r="V408" i="3" s="1"/>
  <c r="V409" i="3" s="1"/>
  <c r="V410" i="3" s="1"/>
  <c r="V411" i="3" s="1"/>
  <c r="V412" i="3" s="1"/>
  <c r="V413" i="3" s="1"/>
  <c r="V414" i="3" s="1"/>
  <c r="V415" i="3" s="1"/>
  <c r="V416" i="3" s="1"/>
  <c r="V417" i="3" s="1"/>
  <c r="V418" i="3" s="1"/>
  <c r="V419" i="3" s="1"/>
  <c r="V420" i="3" s="1"/>
  <c r="V421" i="3" s="1"/>
  <c r="V422" i="3" s="1"/>
  <c r="V423" i="3" s="1"/>
  <c r="V424" i="3" s="1"/>
  <c r="V425" i="3" s="1"/>
  <c r="V426" i="3" s="1"/>
  <c r="V427" i="3" s="1"/>
  <c r="V428" i="3" s="1"/>
  <c r="V429" i="3" s="1"/>
  <c r="V430" i="3" s="1"/>
  <c r="V431" i="3" s="1"/>
  <c r="V432" i="3" s="1"/>
  <c r="V433" i="3" s="1"/>
  <c r="V434" i="3" s="1"/>
  <c r="V435" i="3" s="1"/>
  <c r="V436" i="3" s="1"/>
  <c r="V437" i="3" s="1"/>
  <c r="V438" i="3" s="1"/>
  <c r="V439" i="3" s="1"/>
  <c r="V440" i="3" s="1"/>
  <c r="V441" i="3" s="1"/>
  <c r="V442" i="3" s="1"/>
  <c r="V443" i="3" s="1"/>
  <c r="V444" i="3" s="1"/>
  <c r="V445" i="3" s="1"/>
  <c r="D16" i="3"/>
  <c r="E16" i="3" s="1"/>
  <c r="G16" i="3"/>
  <c r="D17" i="3"/>
  <c r="E17" i="3" s="1"/>
  <c r="G17" i="3"/>
  <c r="D18" i="3"/>
  <c r="W18" i="3" s="1"/>
  <c r="G18" i="3"/>
  <c r="D19" i="3"/>
  <c r="W19" i="3" s="1"/>
  <c r="G19" i="3"/>
  <c r="D20" i="3"/>
  <c r="E20" i="3" s="1"/>
  <c r="G20" i="3"/>
  <c r="D21" i="3"/>
  <c r="E21" i="3" s="1"/>
  <c r="G21" i="3"/>
  <c r="D22" i="3"/>
  <c r="E22" i="3" s="1"/>
  <c r="G22" i="3"/>
  <c r="W22" i="3"/>
  <c r="D23" i="3"/>
  <c r="E23" i="3" s="1"/>
  <c r="G23" i="3"/>
  <c r="D24" i="3"/>
  <c r="W24" i="3" s="1"/>
  <c r="G24" i="3"/>
  <c r="C25" i="3"/>
  <c r="D25" i="3"/>
  <c r="D31" i="3" s="1"/>
  <c r="G25" i="3"/>
  <c r="C26" i="3"/>
  <c r="G26" i="3"/>
  <c r="C27" i="3"/>
  <c r="C39" i="3" s="1"/>
  <c r="C51" i="3" s="1"/>
  <c r="C63" i="3" s="1"/>
  <c r="C75" i="3" s="1"/>
  <c r="C87" i="3" s="1"/>
  <c r="C99" i="3" s="1"/>
  <c r="C111" i="3" s="1"/>
  <c r="C123" i="3" s="1"/>
  <c r="C135" i="3" s="1"/>
  <c r="C147" i="3" s="1"/>
  <c r="C159" i="3" s="1"/>
  <c r="C171" i="3" s="1"/>
  <c r="C183" i="3" s="1"/>
  <c r="C195" i="3" s="1"/>
  <c r="C207" i="3" s="1"/>
  <c r="C219" i="3" s="1"/>
  <c r="C231" i="3" s="1"/>
  <c r="C243" i="3" s="1"/>
  <c r="C255" i="3" s="1"/>
  <c r="C267" i="3" s="1"/>
  <c r="C279" i="3" s="1"/>
  <c r="C291" i="3" s="1"/>
  <c r="C303" i="3" s="1"/>
  <c r="C315" i="3" s="1"/>
  <c r="C327" i="3" s="1"/>
  <c r="C339" i="3" s="1"/>
  <c r="C351" i="3" s="1"/>
  <c r="C363" i="3" s="1"/>
  <c r="C375" i="3" s="1"/>
  <c r="C387" i="3" s="1"/>
  <c r="C399" i="3" s="1"/>
  <c r="C411" i="3" s="1"/>
  <c r="C423" i="3" s="1"/>
  <c r="C435" i="3" s="1"/>
  <c r="G27" i="3"/>
  <c r="C28" i="3"/>
  <c r="C40" i="3" s="1"/>
  <c r="C52" i="3" s="1"/>
  <c r="C64" i="3" s="1"/>
  <c r="C76" i="3" s="1"/>
  <c r="C88" i="3" s="1"/>
  <c r="C100" i="3" s="1"/>
  <c r="C112" i="3" s="1"/>
  <c r="C124" i="3" s="1"/>
  <c r="C136" i="3" s="1"/>
  <c r="C148" i="3" s="1"/>
  <c r="C160" i="3" s="1"/>
  <c r="C172" i="3" s="1"/>
  <c r="C184" i="3" s="1"/>
  <c r="C196" i="3" s="1"/>
  <c r="C208" i="3" s="1"/>
  <c r="C220" i="3" s="1"/>
  <c r="C232" i="3" s="1"/>
  <c r="C244" i="3" s="1"/>
  <c r="C256" i="3" s="1"/>
  <c r="C268" i="3" s="1"/>
  <c r="C280" i="3" s="1"/>
  <c r="C292" i="3" s="1"/>
  <c r="C304" i="3" s="1"/>
  <c r="C316" i="3" s="1"/>
  <c r="C328" i="3" s="1"/>
  <c r="C340" i="3" s="1"/>
  <c r="C352" i="3" s="1"/>
  <c r="C364" i="3" s="1"/>
  <c r="C376" i="3" s="1"/>
  <c r="C388" i="3" s="1"/>
  <c r="C400" i="3" s="1"/>
  <c r="C412" i="3" s="1"/>
  <c r="C424" i="3" s="1"/>
  <c r="C436" i="3" s="1"/>
  <c r="G28" i="3"/>
  <c r="C29" i="3"/>
  <c r="C41" i="3" s="1"/>
  <c r="C53" i="3" s="1"/>
  <c r="C65" i="3" s="1"/>
  <c r="C77" i="3" s="1"/>
  <c r="C89" i="3" s="1"/>
  <c r="C101" i="3" s="1"/>
  <c r="C113" i="3" s="1"/>
  <c r="C125" i="3" s="1"/>
  <c r="C137" i="3" s="1"/>
  <c r="C149" i="3" s="1"/>
  <c r="C161" i="3" s="1"/>
  <c r="C173" i="3" s="1"/>
  <c r="C185" i="3" s="1"/>
  <c r="C197" i="3" s="1"/>
  <c r="C209" i="3" s="1"/>
  <c r="C221" i="3" s="1"/>
  <c r="C233" i="3" s="1"/>
  <c r="C245" i="3" s="1"/>
  <c r="C257" i="3" s="1"/>
  <c r="C269" i="3" s="1"/>
  <c r="C281" i="3" s="1"/>
  <c r="C293" i="3" s="1"/>
  <c r="C305" i="3" s="1"/>
  <c r="C317" i="3" s="1"/>
  <c r="C329" i="3" s="1"/>
  <c r="C341" i="3" s="1"/>
  <c r="C353" i="3" s="1"/>
  <c r="C365" i="3" s="1"/>
  <c r="C377" i="3" s="1"/>
  <c r="C389" i="3" s="1"/>
  <c r="C401" i="3" s="1"/>
  <c r="C413" i="3" s="1"/>
  <c r="C425" i="3" s="1"/>
  <c r="C437" i="3" s="1"/>
  <c r="G29" i="3"/>
  <c r="C30" i="3"/>
  <c r="C42" i="3" s="1"/>
  <c r="C54" i="3" s="1"/>
  <c r="C66" i="3" s="1"/>
  <c r="C78" i="3" s="1"/>
  <c r="C90" i="3" s="1"/>
  <c r="C102" i="3" s="1"/>
  <c r="C114" i="3" s="1"/>
  <c r="C126" i="3" s="1"/>
  <c r="C138" i="3" s="1"/>
  <c r="C150" i="3" s="1"/>
  <c r="C162" i="3" s="1"/>
  <c r="C174" i="3" s="1"/>
  <c r="C186" i="3" s="1"/>
  <c r="C198" i="3" s="1"/>
  <c r="C210" i="3" s="1"/>
  <c r="C222" i="3" s="1"/>
  <c r="C234" i="3" s="1"/>
  <c r="C246" i="3" s="1"/>
  <c r="C258" i="3" s="1"/>
  <c r="C270" i="3" s="1"/>
  <c r="C282" i="3" s="1"/>
  <c r="C294" i="3" s="1"/>
  <c r="C306" i="3" s="1"/>
  <c r="C318" i="3" s="1"/>
  <c r="C330" i="3" s="1"/>
  <c r="C342" i="3" s="1"/>
  <c r="C354" i="3" s="1"/>
  <c r="C366" i="3" s="1"/>
  <c r="C378" i="3" s="1"/>
  <c r="C390" i="3" s="1"/>
  <c r="C402" i="3" s="1"/>
  <c r="C414" i="3" s="1"/>
  <c r="C426" i="3" s="1"/>
  <c r="C438" i="3" s="1"/>
  <c r="G30" i="3"/>
  <c r="C31" i="3"/>
  <c r="C43" i="3" s="1"/>
  <c r="C55" i="3" s="1"/>
  <c r="C67" i="3" s="1"/>
  <c r="C79" i="3" s="1"/>
  <c r="C91" i="3" s="1"/>
  <c r="C103" i="3" s="1"/>
  <c r="C115" i="3" s="1"/>
  <c r="C127" i="3" s="1"/>
  <c r="C139" i="3" s="1"/>
  <c r="C151" i="3" s="1"/>
  <c r="C163" i="3" s="1"/>
  <c r="C175" i="3" s="1"/>
  <c r="C187" i="3" s="1"/>
  <c r="C199" i="3" s="1"/>
  <c r="C211" i="3" s="1"/>
  <c r="C223" i="3" s="1"/>
  <c r="C235" i="3" s="1"/>
  <c r="C247" i="3" s="1"/>
  <c r="C259" i="3" s="1"/>
  <c r="C271" i="3" s="1"/>
  <c r="C283" i="3" s="1"/>
  <c r="C295" i="3" s="1"/>
  <c r="C307" i="3" s="1"/>
  <c r="C319" i="3" s="1"/>
  <c r="C331" i="3" s="1"/>
  <c r="C343" i="3" s="1"/>
  <c r="C355" i="3" s="1"/>
  <c r="C367" i="3" s="1"/>
  <c r="C379" i="3" s="1"/>
  <c r="C391" i="3" s="1"/>
  <c r="C403" i="3" s="1"/>
  <c r="C415" i="3" s="1"/>
  <c r="C427" i="3" s="1"/>
  <c r="C439" i="3" s="1"/>
  <c r="G31" i="3"/>
  <c r="C32" i="3"/>
  <c r="C44" i="3" s="1"/>
  <c r="C56" i="3" s="1"/>
  <c r="C68" i="3" s="1"/>
  <c r="C80" i="3" s="1"/>
  <c r="C92" i="3" s="1"/>
  <c r="C104" i="3" s="1"/>
  <c r="C116" i="3" s="1"/>
  <c r="C128" i="3" s="1"/>
  <c r="C140" i="3" s="1"/>
  <c r="C152" i="3" s="1"/>
  <c r="C164" i="3" s="1"/>
  <c r="G32" i="3"/>
  <c r="C33" i="3"/>
  <c r="C45" i="3" s="1"/>
  <c r="C57" i="3" s="1"/>
  <c r="C69" i="3" s="1"/>
  <c r="C81" i="3" s="1"/>
  <c r="C93" i="3" s="1"/>
  <c r="C105" i="3" s="1"/>
  <c r="C117" i="3" s="1"/>
  <c r="C129" i="3" s="1"/>
  <c r="C141" i="3" s="1"/>
  <c r="C153" i="3" s="1"/>
  <c r="C165" i="3" s="1"/>
  <c r="C177" i="3" s="1"/>
  <c r="C189" i="3" s="1"/>
  <c r="C201" i="3" s="1"/>
  <c r="C213" i="3" s="1"/>
  <c r="C225" i="3" s="1"/>
  <c r="C237" i="3" s="1"/>
  <c r="C249" i="3" s="1"/>
  <c r="C261" i="3" s="1"/>
  <c r="C273" i="3" s="1"/>
  <c r="C285" i="3" s="1"/>
  <c r="C297" i="3" s="1"/>
  <c r="C309" i="3" s="1"/>
  <c r="C321" i="3" s="1"/>
  <c r="C333" i="3" s="1"/>
  <c r="C345" i="3" s="1"/>
  <c r="C357" i="3" s="1"/>
  <c r="G33" i="3"/>
  <c r="C34" i="3"/>
  <c r="C46" i="3" s="1"/>
  <c r="C58" i="3" s="1"/>
  <c r="C70" i="3" s="1"/>
  <c r="C82" i="3" s="1"/>
  <c r="C94" i="3" s="1"/>
  <c r="C106" i="3" s="1"/>
  <c r="C118" i="3" s="1"/>
  <c r="C130" i="3" s="1"/>
  <c r="C142" i="3" s="1"/>
  <c r="C154" i="3" s="1"/>
  <c r="C166" i="3" s="1"/>
  <c r="C178" i="3" s="1"/>
  <c r="C190" i="3" s="1"/>
  <c r="C202" i="3" s="1"/>
  <c r="C214" i="3" s="1"/>
  <c r="C226" i="3" s="1"/>
  <c r="C238" i="3" s="1"/>
  <c r="C250" i="3" s="1"/>
  <c r="C262" i="3" s="1"/>
  <c r="C274" i="3" s="1"/>
  <c r="C286" i="3" s="1"/>
  <c r="C298" i="3" s="1"/>
  <c r="C310" i="3" s="1"/>
  <c r="C322" i="3" s="1"/>
  <c r="C334" i="3" s="1"/>
  <c r="C346" i="3" s="1"/>
  <c r="C358" i="3" s="1"/>
  <c r="C370" i="3" s="1"/>
  <c r="C382" i="3" s="1"/>
  <c r="C394" i="3" s="1"/>
  <c r="C406" i="3" s="1"/>
  <c r="C418" i="3" s="1"/>
  <c r="C430" i="3" s="1"/>
  <c r="C442" i="3" s="1"/>
  <c r="G34" i="3"/>
  <c r="C35" i="3"/>
  <c r="C47" i="3" s="1"/>
  <c r="C59" i="3" s="1"/>
  <c r="C71" i="3" s="1"/>
  <c r="C83" i="3" s="1"/>
  <c r="C95" i="3" s="1"/>
  <c r="C107" i="3" s="1"/>
  <c r="C119" i="3" s="1"/>
  <c r="C131" i="3" s="1"/>
  <c r="C143" i="3" s="1"/>
  <c r="C155" i="3" s="1"/>
  <c r="C167" i="3" s="1"/>
  <c r="C179" i="3" s="1"/>
  <c r="C191" i="3" s="1"/>
  <c r="C203" i="3" s="1"/>
  <c r="C215" i="3" s="1"/>
  <c r="C227" i="3" s="1"/>
  <c r="C239" i="3" s="1"/>
  <c r="C251" i="3" s="1"/>
  <c r="C263" i="3" s="1"/>
  <c r="C275" i="3" s="1"/>
  <c r="C287" i="3" s="1"/>
  <c r="C299" i="3" s="1"/>
  <c r="C311" i="3" s="1"/>
  <c r="C323" i="3" s="1"/>
  <c r="C335" i="3" s="1"/>
  <c r="C347" i="3" s="1"/>
  <c r="C359" i="3" s="1"/>
  <c r="C371" i="3" s="1"/>
  <c r="C383" i="3" s="1"/>
  <c r="C395" i="3" s="1"/>
  <c r="C407" i="3" s="1"/>
  <c r="C419" i="3" s="1"/>
  <c r="C431" i="3" s="1"/>
  <c r="C443" i="3" s="1"/>
  <c r="G35" i="3"/>
  <c r="C36" i="3"/>
  <c r="C48" i="3" s="1"/>
  <c r="C60" i="3" s="1"/>
  <c r="C72" i="3" s="1"/>
  <c r="C84" i="3" s="1"/>
  <c r="C96" i="3" s="1"/>
  <c r="C108" i="3" s="1"/>
  <c r="C120" i="3" s="1"/>
  <c r="C132" i="3" s="1"/>
  <c r="C144" i="3" s="1"/>
  <c r="C156" i="3" s="1"/>
  <c r="C168" i="3" s="1"/>
  <c r="C180" i="3" s="1"/>
  <c r="C192" i="3" s="1"/>
  <c r="C204" i="3" s="1"/>
  <c r="C216" i="3" s="1"/>
  <c r="C228" i="3" s="1"/>
  <c r="C240" i="3" s="1"/>
  <c r="C252" i="3" s="1"/>
  <c r="C264" i="3" s="1"/>
  <c r="C276" i="3" s="1"/>
  <c r="C288" i="3" s="1"/>
  <c r="C300" i="3" s="1"/>
  <c r="C312" i="3" s="1"/>
  <c r="C324" i="3" s="1"/>
  <c r="C336" i="3" s="1"/>
  <c r="C348" i="3" s="1"/>
  <c r="C360" i="3" s="1"/>
  <c r="C372" i="3" s="1"/>
  <c r="C384" i="3" s="1"/>
  <c r="C396" i="3" s="1"/>
  <c r="C408" i="3" s="1"/>
  <c r="C420" i="3" s="1"/>
  <c r="C432" i="3" s="1"/>
  <c r="C444" i="3" s="1"/>
  <c r="G36" i="3"/>
  <c r="C37" i="3"/>
  <c r="C49" i="3" s="1"/>
  <c r="C61" i="3" s="1"/>
  <c r="C73" i="3" s="1"/>
  <c r="C85" i="3" s="1"/>
  <c r="C97" i="3" s="1"/>
  <c r="C109" i="3" s="1"/>
  <c r="C121" i="3" s="1"/>
  <c r="C133" i="3" s="1"/>
  <c r="C145" i="3" s="1"/>
  <c r="C157" i="3" s="1"/>
  <c r="C169" i="3" s="1"/>
  <c r="C181" i="3" s="1"/>
  <c r="C193" i="3" s="1"/>
  <c r="C205" i="3" s="1"/>
  <c r="C217" i="3" s="1"/>
  <c r="C229" i="3" s="1"/>
  <c r="C241" i="3" s="1"/>
  <c r="C253" i="3" s="1"/>
  <c r="C265" i="3" s="1"/>
  <c r="C277" i="3" s="1"/>
  <c r="C289" i="3" s="1"/>
  <c r="C301" i="3" s="1"/>
  <c r="C313" i="3" s="1"/>
  <c r="C325" i="3" s="1"/>
  <c r="C337" i="3" s="1"/>
  <c r="C349" i="3" s="1"/>
  <c r="C361" i="3" s="1"/>
  <c r="C373" i="3" s="1"/>
  <c r="C385" i="3" s="1"/>
  <c r="C397" i="3" s="1"/>
  <c r="C409" i="3" s="1"/>
  <c r="C421" i="3" s="1"/>
  <c r="C433" i="3" s="1"/>
  <c r="C445" i="3" s="1"/>
  <c r="G37" i="3"/>
  <c r="C38" i="3"/>
  <c r="C50" i="3" s="1"/>
  <c r="C62" i="3" s="1"/>
  <c r="C74" i="3" s="1"/>
  <c r="C86" i="3" s="1"/>
  <c r="C98" i="3" s="1"/>
  <c r="C110" i="3" s="1"/>
  <c r="C122" i="3" s="1"/>
  <c r="C134" i="3" s="1"/>
  <c r="C146" i="3" s="1"/>
  <c r="C158" i="3" s="1"/>
  <c r="C170" i="3" s="1"/>
  <c r="C182" i="3" s="1"/>
  <c r="C194" i="3" s="1"/>
  <c r="C206" i="3" s="1"/>
  <c r="C218" i="3" s="1"/>
  <c r="C230" i="3" s="1"/>
  <c r="C242" i="3" s="1"/>
  <c r="C254" i="3" s="1"/>
  <c r="C266" i="3" s="1"/>
  <c r="C278" i="3" s="1"/>
  <c r="C290" i="3" s="1"/>
  <c r="C302" i="3" s="1"/>
  <c r="C314" i="3" s="1"/>
  <c r="C326" i="3" s="1"/>
  <c r="C338" i="3" s="1"/>
  <c r="C350" i="3" s="1"/>
  <c r="C362" i="3" s="1"/>
  <c r="C374" i="3" s="1"/>
  <c r="C386" i="3" s="1"/>
  <c r="C398" i="3" s="1"/>
  <c r="C410" i="3" s="1"/>
  <c r="C422" i="3" s="1"/>
  <c r="C434" i="3" s="1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I86" i="3"/>
  <c r="J86" i="3"/>
  <c r="G87" i="3"/>
  <c r="I87" i="3"/>
  <c r="J87" i="3"/>
  <c r="G88" i="3"/>
  <c r="I88" i="3"/>
  <c r="J88" i="3"/>
  <c r="G89" i="3"/>
  <c r="I89" i="3"/>
  <c r="J89" i="3"/>
  <c r="G90" i="3"/>
  <c r="I90" i="3"/>
  <c r="J90" i="3"/>
  <c r="G91" i="3"/>
  <c r="I91" i="3"/>
  <c r="J91" i="3"/>
  <c r="G92" i="3"/>
  <c r="I92" i="3"/>
  <c r="J92" i="3"/>
  <c r="G93" i="3"/>
  <c r="I93" i="3"/>
  <c r="J93" i="3"/>
  <c r="G94" i="3"/>
  <c r="I94" i="3"/>
  <c r="J94" i="3"/>
  <c r="G95" i="3"/>
  <c r="I95" i="3"/>
  <c r="J95" i="3"/>
  <c r="G96" i="3"/>
  <c r="I96" i="3"/>
  <c r="J96" i="3"/>
  <c r="G97" i="3"/>
  <c r="I97" i="3"/>
  <c r="J97" i="3"/>
  <c r="G98" i="3"/>
  <c r="I98" i="3"/>
  <c r="J98" i="3"/>
  <c r="G99" i="3"/>
  <c r="I99" i="3"/>
  <c r="J99" i="3"/>
  <c r="G100" i="3"/>
  <c r="I100" i="3"/>
  <c r="J100" i="3"/>
  <c r="G101" i="3"/>
  <c r="I101" i="3"/>
  <c r="J101" i="3"/>
  <c r="G102" i="3"/>
  <c r="I102" i="3"/>
  <c r="J102" i="3"/>
  <c r="G103" i="3"/>
  <c r="I103" i="3"/>
  <c r="J103" i="3"/>
  <c r="G104" i="3"/>
  <c r="I104" i="3"/>
  <c r="J104" i="3"/>
  <c r="G105" i="3"/>
  <c r="I105" i="3"/>
  <c r="J105" i="3"/>
  <c r="G106" i="3"/>
  <c r="I106" i="3"/>
  <c r="J106" i="3"/>
  <c r="G107" i="3"/>
  <c r="I107" i="3"/>
  <c r="J107" i="3"/>
  <c r="G108" i="3"/>
  <c r="I108" i="3"/>
  <c r="J108" i="3"/>
  <c r="G109" i="3"/>
  <c r="I109" i="3"/>
  <c r="J109" i="3"/>
  <c r="G110" i="3"/>
  <c r="I110" i="3"/>
  <c r="J110" i="3"/>
  <c r="G111" i="3"/>
  <c r="I111" i="3"/>
  <c r="J111" i="3"/>
  <c r="G112" i="3"/>
  <c r="I112" i="3"/>
  <c r="J112" i="3"/>
  <c r="G113" i="3"/>
  <c r="I113" i="3"/>
  <c r="J113" i="3"/>
  <c r="G114" i="3"/>
  <c r="I114" i="3"/>
  <c r="J114" i="3"/>
  <c r="G115" i="3"/>
  <c r="I115" i="3"/>
  <c r="J115" i="3"/>
  <c r="G116" i="3"/>
  <c r="I116" i="3"/>
  <c r="J116" i="3"/>
  <c r="G117" i="3"/>
  <c r="I117" i="3"/>
  <c r="J117" i="3"/>
  <c r="G118" i="3"/>
  <c r="I118" i="3"/>
  <c r="J118" i="3"/>
  <c r="G119" i="3"/>
  <c r="I119" i="3"/>
  <c r="J119" i="3"/>
  <c r="G120" i="3"/>
  <c r="I120" i="3"/>
  <c r="J120" i="3"/>
  <c r="G121" i="3"/>
  <c r="I121" i="3"/>
  <c r="J121" i="3"/>
  <c r="G122" i="3"/>
  <c r="I122" i="3"/>
  <c r="J122" i="3"/>
  <c r="G123" i="3"/>
  <c r="I123" i="3"/>
  <c r="J123" i="3"/>
  <c r="G124" i="3"/>
  <c r="I124" i="3"/>
  <c r="J124" i="3"/>
  <c r="G125" i="3"/>
  <c r="I125" i="3"/>
  <c r="J125" i="3"/>
  <c r="G126" i="3"/>
  <c r="I126" i="3"/>
  <c r="J126" i="3"/>
  <c r="G127" i="3"/>
  <c r="I127" i="3"/>
  <c r="J127" i="3"/>
  <c r="G128" i="3"/>
  <c r="I128" i="3"/>
  <c r="J128" i="3"/>
  <c r="G129" i="3"/>
  <c r="I129" i="3"/>
  <c r="J129" i="3"/>
  <c r="G130" i="3"/>
  <c r="I130" i="3"/>
  <c r="J130" i="3"/>
  <c r="G131" i="3"/>
  <c r="I131" i="3"/>
  <c r="J131" i="3"/>
  <c r="G132" i="3"/>
  <c r="I132" i="3"/>
  <c r="J132" i="3"/>
  <c r="G133" i="3"/>
  <c r="I133" i="3"/>
  <c r="J133" i="3"/>
  <c r="I134" i="3"/>
  <c r="J134" i="3"/>
  <c r="I135" i="3"/>
  <c r="J135" i="3"/>
  <c r="I136" i="3"/>
  <c r="J136" i="3"/>
  <c r="I137" i="3"/>
  <c r="J137" i="3"/>
  <c r="I138" i="3"/>
  <c r="J138" i="3"/>
  <c r="I139" i="3"/>
  <c r="J139" i="3"/>
  <c r="I140" i="3"/>
  <c r="J140" i="3"/>
  <c r="I141" i="3"/>
  <c r="J141" i="3"/>
  <c r="I142" i="3"/>
  <c r="J142" i="3"/>
  <c r="I143" i="3"/>
  <c r="J143" i="3"/>
  <c r="I144" i="3"/>
  <c r="J144" i="3"/>
  <c r="I145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C176" i="3"/>
  <c r="C188" i="3" s="1"/>
  <c r="C200" i="3" s="1"/>
  <c r="C212" i="3" s="1"/>
  <c r="C224" i="3" s="1"/>
  <c r="C236" i="3" s="1"/>
  <c r="C248" i="3" s="1"/>
  <c r="C260" i="3" s="1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I205" i="3"/>
  <c r="L205" i="3"/>
  <c r="L206" i="3"/>
  <c r="M206" i="3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M242" i="3" s="1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M302" i="3" s="1"/>
  <c r="M303" i="3" s="1"/>
  <c r="M304" i="3" s="1"/>
  <c r="M305" i="3" s="1"/>
  <c r="M306" i="3" s="1"/>
  <c r="M307" i="3" s="1"/>
  <c r="M308" i="3" s="1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S206" i="3"/>
  <c r="L207" i="3"/>
  <c r="S207" i="3"/>
  <c r="L208" i="3"/>
  <c r="S208" i="3"/>
  <c r="L209" i="3"/>
  <c r="S209" i="3"/>
  <c r="L210" i="3"/>
  <c r="S210" i="3"/>
  <c r="L211" i="3"/>
  <c r="S211" i="3"/>
  <c r="L212" i="3"/>
  <c r="S212" i="3"/>
  <c r="L213" i="3"/>
  <c r="S213" i="3"/>
  <c r="L214" i="3"/>
  <c r="S214" i="3"/>
  <c r="L215" i="3"/>
  <c r="S215" i="3"/>
  <c r="L216" i="3"/>
  <c r="S216" i="3"/>
  <c r="L217" i="3"/>
  <c r="S217" i="3"/>
  <c r="L218" i="3"/>
  <c r="S218" i="3"/>
  <c r="L219" i="3"/>
  <c r="S219" i="3"/>
  <c r="L220" i="3"/>
  <c r="S220" i="3"/>
  <c r="L221" i="3"/>
  <c r="S221" i="3"/>
  <c r="L222" i="3"/>
  <c r="S222" i="3"/>
  <c r="L223" i="3"/>
  <c r="S223" i="3"/>
  <c r="L224" i="3"/>
  <c r="S224" i="3"/>
  <c r="L225" i="3"/>
  <c r="S225" i="3"/>
  <c r="L226" i="3"/>
  <c r="S226" i="3"/>
  <c r="L227" i="3"/>
  <c r="S227" i="3"/>
  <c r="L228" i="3"/>
  <c r="S228" i="3"/>
  <c r="L229" i="3"/>
  <c r="S229" i="3"/>
  <c r="L230" i="3"/>
  <c r="S230" i="3"/>
  <c r="L231" i="3"/>
  <c r="S231" i="3"/>
  <c r="L232" i="3"/>
  <c r="S232" i="3"/>
  <c r="L233" i="3"/>
  <c r="S233" i="3"/>
  <c r="L234" i="3"/>
  <c r="S234" i="3"/>
  <c r="L235" i="3"/>
  <c r="S235" i="3"/>
  <c r="L236" i="3"/>
  <c r="S236" i="3"/>
  <c r="L237" i="3"/>
  <c r="S237" i="3"/>
  <c r="L238" i="3"/>
  <c r="S238" i="3"/>
  <c r="L239" i="3"/>
  <c r="S239" i="3"/>
  <c r="L240" i="3"/>
  <c r="S240" i="3"/>
  <c r="L241" i="3"/>
  <c r="S241" i="3"/>
  <c r="L242" i="3"/>
  <c r="S242" i="3"/>
  <c r="L243" i="3"/>
  <c r="S243" i="3"/>
  <c r="L244" i="3"/>
  <c r="S244" i="3"/>
  <c r="L245" i="3"/>
  <c r="S245" i="3"/>
  <c r="L246" i="3"/>
  <c r="S246" i="3"/>
  <c r="L247" i="3"/>
  <c r="S247" i="3"/>
  <c r="L248" i="3"/>
  <c r="S248" i="3"/>
  <c r="L249" i="3"/>
  <c r="S249" i="3"/>
  <c r="L250" i="3"/>
  <c r="S250" i="3"/>
  <c r="L251" i="3"/>
  <c r="S251" i="3"/>
  <c r="L252" i="3"/>
  <c r="S252" i="3"/>
  <c r="L253" i="3"/>
  <c r="S253" i="3"/>
  <c r="L254" i="3"/>
  <c r="S254" i="3"/>
  <c r="L255" i="3"/>
  <c r="S255" i="3"/>
  <c r="L256" i="3"/>
  <c r="S256" i="3"/>
  <c r="L257" i="3"/>
  <c r="S257" i="3"/>
  <c r="L258" i="3"/>
  <c r="S258" i="3"/>
  <c r="L259" i="3"/>
  <c r="S259" i="3"/>
  <c r="L260" i="3"/>
  <c r="S260" i="3"/>
  <c r="L261" i="3"/>
  <c r="S261" i="3"/>
  <c r="L262" i="3"/>
  <c r="S262" i="3"/>
  <c r="L263" i="3"/>
  <c r="S263" i="3"/>
  <c r="L264" i="3"/>
  <c r="S264" i="3"/>
  <c r="L265" i="3"/>
  <c r="S265" i="3"/>
  <c r="S266" i="3"/>
  <c r="S267" i="3"/>
  <c r="S268" i="3"/>
  <c r="S269" i="3"/>
  <c r="S270" i="3"/>
  <c r="S271" i="3"/>
  <c r="C272" i="3"/>
  <c r="C284" i="3" s="1"/>
  <c r="C296" i="3" s="1"/>
  <c r="C308" i="3" s="1"/>
  <c r="C320" i="3" s="1"/>
  <c r="C332" i="3" s="1"/>
  <c r="C344" i="3" s="1"/>
  <c r="C356" i="3" s="1"/>
  <c r="C368" i="3" s="1"/>
  <c r="C380" i="3" s="1"/>
  <c r="C392" i="3" s="1"/>
  <c r="C404" i="3" s="1"/>
  <c r="C416" i="3" s="1"/>
  <c r="C428" i="3" s="1"/>
  <c r="C440" i="3" s="1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L325" i="3"/>
  <c r="O325" i="3"/>
  <c r="S325" i="3"/>
  <c r="O326" i="3"/>
  <c r="P326" i="3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P362" i="3" s="1"/>
  <c r="P363" i="3" s="1"/>
  <c r="P364" i="3" s="1"/>
  <c r="P365" i="3" s="1"/>
  <c r="P366" i="3" s="1"/>
  <c r="P367" i="3" s="1"/>
  <c r="P368" i="3" s="1"/>
  <c r="P369" i="3" s="1"/>
  <c r="P370" i="3" s="1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P421" i="3" s="1"/>
  <c r="P422" i="3" s="1"/>
  <c r="P423" i="3" s="1"/>
  <c r="P424" i="3" s="1"/>
  <c r="P425" i="3" s="1"/>
  <c r="P426" i="3" s="1"/>
  <c r="P427" i="3" s="1"/>
  <c r="P428" i="3" s="1"/>
  <c r="P429" i="3" s="1"/>
  <c r="P430" i="3" s="1"/>
  <c r="P431" i="3" s="1"/>
  <c r="P432" i="3" s="1"/>
  <c r="P433" i="3" s="1"/>
  <c r="P434" i="3" s="1"/>
  <c r="P435" i="3" s="1"/>
  <c r="P436" i="3" s="1"/>
  <c r="P437" i="3" s="1"/>
  <c r="P438" i="3" s="1"/>
  <c r="P439" i="3" s="1"/>
  <c r="P440" i="3" s="1"/>
  <c r="P441" i="3" s="1"/>
  <c r="P442" i="3" s="1"/>
  <c r="P443" i="3" s="1"/>
  <c r="P444" i="3" s="1"/>
  <c r="P445" i="3" s="1"/>
  <c r="S326" i="3"/>
  <c r="O327" i="3"/>
  <c r="S327" i="3"/>
  <c r="O328" i="3"/>
  <c r="S328" i="3"/>
  <c r="O329" i="3"/>
  <c r="S329" i="3"/>
  <c r="O330" i="3"/>
  <c r="S330" i="3"/>
  <c r="O331" i="3"/>
  <c r="S331" i="3"/>
  <c r="O332" i="3"/>
  <c r="S332" i="3"/>
  <c r="O333" i="3"/>
  <c r="S333" i="3"/>
  <c r="O334" i="3"/>
  <c r="S334" i="3"/>
  <c r="O335" i="3"/>
  <c r="S335" i="3"/>
  <c r="O336" i="3"/>
  <c r="S336" i="3"/>
  <c r="O337" i="3"/>
  <c r="S337" i="3"/>
  <c r="O338" i="3"/>
  <c r="S338" i="3"/>
  <c r="O339" i="3"/>
  <c r="S339" i="3"/>
  <c r="O340" i="3"/>
  <c r="S340" i="3"/>
  <c r="O341" i="3"/>
  <c r="S341" i="3"/>
  <c r="O342" i="3"/>
  <c r="S342" i="3"/>
  <c r="O343" i="3"/>
  <c r="S343" i="3"/>
  <c r="O344" i="3"/>
  <c r="S344" i="3"/>
  <c r="O345" i="3"/>
  <c r="S345" i="3"/>
  <c r="O346" i="3"/>
  <c r="S346" i="3"/>
  <c r="O347" i="3"/>
  <c r="S347" i="3"/>
  <c r="O348" i="3"/>
  <c r="S348" i="3"/>
  <c r="O349" i="3"/>
  <c r="S349" i="3"/>
  <c r="O350" i="3"/>
  <c r="S350" i="3"/>
  <c r="O351" i="3"/>
  <c r="S351" i="3"/>
  <c r="O352" i="3"/>
  <c r="S352" i="3"/>
  <c r="O353" i="3"/>
  <c r="S353" i="3"/>
  <c r="O354" i="3"/>
  <c r="S354" i="3"/>
  <c r="O355" i="3"/>
  <c r="S355" i="3"/>
  <c r="O356" i="3"/>
  <c r="S356" i="3"/>
  <c r="O357" i="3"/>
  <c r="S357" i="3"/>
  <c r="O358" i="3"/>
  <c r="S358" i="3"/>
  <c r="O359" i="3"/>
  <c r="S359" i="3"/>
  <c r="O360" i="3"/>
  <c r="S360" i="3"/>
  <c r="O361" i="3"/>
  <c r="S361" i="3"/>
  <c r="O362" i="3"/>
  <c r="S362" i="3"/>
  <c r="O363" i="3"/>
  <c r="S363" i="3"/>
  <c r="O364" i="3"/>
  <c r="S364" i="3"/>
  <c r="O365" i="3"/>
  <c r="S365" i="3"/>
  <c r="O366" i="3"/>
  <c r="S366" i="3"/>
  <c r="O367" i="3"/>
  <c r="S367" i="3"/>
  <c r="O368" i="3"/>
  <c r="S368" i="3"/>
  <c r="C369" i="3"/>
  <c r="C381" i="3" s="1"/>
  <c r="C393" i="3" s="1"/>
  <c r="C405" i="3" s="1"/>
  <c r="C417" i="3" s="1"/>
  <c r="C429" i="3" s="1"/>
  <c r="C441" i="3" s="1"/>
  <c r="O369" i="3"/>
  <c r="S369" i="3"/>
  <c r="O370" i="3"/>
  <c r="S370" i="3"/>
  <c r="O371" i="3"/>
  <c r="S371" i="3"/>
  <c r="O372" i="3"/>
  <c r="S372" i="3"/>
  <c r="O373" i="3"/>
  <c r="S373" i="3"/>
  <c r="O374" i="3"/>
  <c r="S374" i="3"/>
  <c r="O375" i="3"/>
  <c r="S375" i="3"/>
  <c r="O376" i="3"/>
  <c r="S376" i="3"/>
  <c r="O377" i="3"/>
  <c r="S377" i="3"/>
  <c r="O378" i="3"/>
  <c r="S378" i="3"/>
  <c r="O379" i="3"/>
  <c r="S379" i="3"/>
  <c r="O380" i="3"/>
  <c r="S380" i="3"/>
  <c r="O381" i="3"/>
  <c r="S381" i="3"/>
  <c r="O382" i="3"/>
  <c r="S382" i="3"/>
  <c r="O383" i="3"/>
  <c r="S383" i="3"/>
  <c r="O384" i="3"/>
  <c r="S384" i="3"/>
  <c r="O385" i="3"/>
  <c r="S385" i="3"/>
  <c r="D17" i="2"/>
  <c r="D25" i="2"/>
  <c r="D33" i="2"/>
  <c r="D40" i="2"/>
  <c r="D44" i="2"/>
  <c r="D50" i="2"/>
  <c r="F35" i="8" l="1" a="1"/>
  <c r="F35" i="8" s="1"/>
  <c r="D31" i="8"/>
  <c r="E28" i="8"/>
  <c r="D34" i="8"/>
  <c r="E34" i="8" s="1"/>
  <c r="F23" i="8" a="1"/>
  <c r="F23" i="8" s="1"/>
  <c r="F19" i="8" a="1"/>
  <c r="F19" i="8" s="1"/>
  <c r="F15" i="8" a="1"/>
  <c r="F15" i="8" s="1"/>
  <c r="D34" i="7"/>
  <c r="F20" i="7" a="1"/>
  <c r="F20" i="7" s="1"/>
  <c r="D26" i="7"/>
  <c r="D33" i="7"/>
  <c r="D36" i="7"/>
  <c r="W36" i="7" s="1"/>
  <c r="W28" i="7"/>
  <c r="F25" i="7" a="1"/>
  <c r="F25" i="7" s="1"/>
  <c r="F19" i="7" a="1"/>
  <c r="F19" i="7" s="1"/>
  <c r="E25" i="7"/>
  <c r="E19" i="7"/>
  <c r="W15" i="7"/>
  <c r="D32" i="7"/>
  <c r="F21" i="7" a="1"/>
  <c r="F21" i="7" s="1"/>
  <c r="F18" i="7" a="1"/>
  <c r="F18" i="7" s="1"/>
  <c r="E15" i="7"/>
  <c r="D35" i="7"/>
  <c r="E24" i="7"/>
  <c r="W20" i="7"/>
  <c r="E23" i="6"/>
  <c r="E19" i="6"/>
  <c r="F36" i="6" a="1"/>
  <c r="F36" i="6" s="1"/>
  <c r="E16" i="6"/>
  <c r="F19" i="5" a="1"/>
  <c r="F19" i="5" s="1"/>
  <c r="F22" i="5" a="1"/>
  <c r="F22" i="5" s="1"/>
  <c r="F18" i="5" a="1"/>
  <c r="F18" i="5" s="1"/>
  <c r="E33" i="4"/>
  <c r="F29" i="4" a="1"/>
  <c r="F29" i="4" s="1"/>
  <c r="F19" i="4" a="1"/>
  <c r="F19" i="4" s="1"/>
  <c r="F15" i="4" a="1"/>
  <c r="F15" i="4" s="1"/>
  <c r="F23" i="4" a="1"/>
  <c r="F23" i="4" s="1"/>
  <c r="D30" i="4"/>
  <c r="E30" i="4" s="1"/>
  <c r="F22" i="3" a="1"/>
  <c r="F22" i="3" s="1"/>
  <c r="W20" i="3"/>
  <c r="F20" i="3" a="1"/>
  <c r="F20" i="3" s="1"/>
  <c r="E24" i="3"/>
  <c r="W16" i="3"/>
  <c r="D34" i="3"/>
  <c r="E34" i="3" s="1"/>
  <c r="F24" i="3" a="1"/>
  <c r="F24" i="3" s="1"/>
  <c r="E18" i="3"/>
  <c r="D35" i="3"/>
  <c r="W35" i="3" s="1"/>
  <c r="D30" i="3"/>
  <c r="F25" i="3" a="1"/>
  <c r="F25" i="3" s="1"/>
  <c r="E19" i="3"/>
  <c r="W21" i="3"/>
  <c r="W15" i="3"/>
  <c r="D33" i="3"/>
  <c r="F33" i="3" s="1" a="1"/>
  <c r="F33" i="3" s="1"/>
  <c r="F18" i="3" a="1"/>
  <c r="F18" i="3" s="1"/>
  <c r="R21" i="6"/>
  <c r="R22" i="6" s="1"/>
  <c r="R23" i="6" s="1"/>
  <c r="R24" i="6" s="1"/>
  <c r="R25" i="6" s="1"/>
  <c r="R26" i="6" s="1"/>
  <c r="R27" i="6" s="1"/>
  <c r="R28" i="6" s="1"/>
  <c r="R29" i="6" s="1"/>
  <c r="R30" i="6" s="1"/>
  <c r="Y14" i="6"/>
  <c r="Y14" i="4"/>
  <c r="F16" i="8" a="1"/>
  <c r="F16" i="8" s="1"/>
  <c r="E16" i="8"/>
  <c r="E27" i="8"/>
  <c r="F27" i="8" a="1"/>
  <c r="F27" i="8" s="1"/>
  <c r="F30" i="8" a="1"/>
  <c r="F30" i="8" s="1"/>
  <c r="F34" i="8" a="1"/>
  <c r="F34" i="8" s="1"/>
  <c r="F24" i="8" a="1"/>
  <c r="F24" i="8" s="1"/>
  <c r="F36" i="8" a="1"/>
  <c r="F36" i="8" s="1"/>
  <c r="F20" i="8" a="1"/>
  <c r="F20" i="8" s="1"/>
  <c r="E25" i="8"/>
  <c r="F21" i="8" a="1"/>
  <c r="F21" i="8" s="1"/>
  <c r="F17" i="8" a="1"/>
  <c r="F17" i="8" s="1"/>
  <c r="D32" i="8"/>
  <c r="D26" i="8"/>
  <c r="W34" i="7"/>
  <c r="F34" i="7" a="1"/>
  <c r="F34" i="7" s="1"/>
  <c r="E34" i="7"/>
  <c r="E31" i="7"/>
  <c r="F31" i="7" a="1"/>
  <c r="F31" i="7" s="1"/>
  <c r="F33" i="7" a="1"/>
  <c r="F33" i="7" s="1"/>
  <c r="W33" i="7"/>
  <c r="E33" i="7"/>
  <c r="W17" i="7"/>
  <c r="F17" i="7" a="1"/>
  <c r="F17" i="7" s="1"/>
  <c r="W35" i="7"/>
  <c r="W23" i="7"/>
  <c r="F23" i="7" a="1"/>
  <c r="F23" i="7" s="1"/>
  <c r="E26" i="7"/>
  <c r="F28" i="7" a="1"/>
  <c r="F28" i="7" s="1"/>
  <c r="D27" i="7"/>
  <c r="D29" i="7"/>
  <c r="F32" i="7" a="1"/>
  <c r="F32" i="7" s="1"/>
  <c r="D30" i="7"/>
  <c r="W25" i="7"/>
  <c r="F22" i="7" a="1"/>
  <c r="F22" i="7" s="1"/>
  <c r="F16" i="7" a="1"/>
  <c r="F16" i="7" s="1"/>
  <c r="E35" i="6"/>
  <c r="F35" i="6" a="1"/>
  <c r="F35" i="6" s="1"/>
  <c r="E29" i="6"/>
  <c r="F29" i="6" a="1"/>
  <c r="F29" i="6" s="1"/>
  <c r="E31" i="6"/>
  <c r="F21" i="6" a="1"/>
  <c r="F21" i="6" s="1"/>
  <c r="F17" i="6" a="1"/>
  <c r="F17" i="6" s="1"/>
  <c r="E21" i="6"/>
  <c r="E17" i="6"/>
  <c r="D32" i="6"/>
  <c r="D26" i="6"/>
  <c r="F34" i="6" a="1"/>
  <c r="F34" i="6" s="1"/>
  <c r="D33" i="6"/>
  <c r="F28" i="6" a="1"/>
  <c r="F28" i="6" s="1"/>
  <c r="D27" i="6"/>
  <c r="E21" i="5"/>
  <c r="F21" i="5" a="1"/>
  <c r="F21" i="5" s="1"/>
  <c r="W21" i="5"/>
  <c r="W34" i="5"/>
  <c r="F34" i="5" a="1"/>
  <c r="F34" i="5" s="1"/>
  <c r="W23" i="5"/>
  <c r="F23" i="5" a="1"/>
  <c r="F23" i="5" s="1"/>
  <c r="E15" i="5"/>
  <c r="F15" i="5" a="1"/>
  <c r="F15" i="5" s="1"/>
  <c r="W15" i="5"/>
  <c r="W17" i="5"/>
  <c r="F17" i="5" a="1"/>
  <c r="F17" i="5" s="1"/>
  <c r="F33" i="5" a="1"/>
  <c r="F33" i="5" s="1"/>
  <c r="W33" i="5"/>
  <c r="E33" i="5"/>
  <c r="E30" i="5"/>
  <c r="F30" i="5" a="1"/>
  <c r="F30" i="5" s="1"/>
  <c r="W30" i="5"/>
  <c r="F31" i="5" a="1"/>
  <c r="F31" i="5" s="1"/>
  <c r="W31" i="5"/>
  <c r="D32" i="5"/>
  <c r="E36" i="5"/>
  <c r="D35" i="5"/>
  <c r="F25" i="5" a="1"/>
  <c r="F25" i="5" s="1"/>
  <c r="E24" i="5"/>
  <c r="E18" i="5"/>
  <c r="F28" i="5" a="1"/>
  <c r="F28" i="5" s="1"/>
  <c r="D26" i="5"/>
  <c r="F20" i="5" a="1"/>
  <c r="F20" i="5" s="1"/>
  <c r="D27" i="5"/>
  <c r="D29" i="5"/>
  <c r="F16" i="4" a="1"/>
  <c r="F16" i="4" s="1"/>
  <c r="E16" i="4"/>
  <c r="E27" i="4"/>
  <c r="F27" i="4" a="1"/>
  <c r="F27" i="4" s="1"/>
  <c r="F24" i="4" a="1"/>
  <c r="F24" i="4" s="1"/>
  <c r="F20" i="4" a="1"/>
  <c r="F20" i="4" s="1"/>
  <c r="F36" i="4" a="1"/>
  <c r="F36" i="4" s="1"/>
  <c r="F21" i="4" a="1"/>
  <c r="F21" i="4" s="1"/>
  <c r="F17" i="4" a="1"/>
  <c r="F17" i="4" s="1"/>
  <c r="E17" i="4"/>
  <c r="D32" i="4"/>
  <c r="D26" i="4"/>
  <c r="E31" i="3"/>
  <c r="F31" i="3" a="1"/>
  <c r="F31" i="3" s="1"/>
  <c r="W31" i="3"/>
  <c r="W17" i="3"/>
  <c r="F17" i="3" a="1"/>
  <c r="F17" i="3" s="1"/>
  <c r="W34" i="3"/>
  <c r="F34" i="3" a="1"/>
  <c r="F34" i="3" s="1"/>
  <c r="W23" i="3"/>
  <c r="F23" i="3" a="1"/>
  <c r="F23" i="3" s="1"/>
  <c r="D32" i="3"/>
  <c r="D36" i="3"/>
  <c r="E25" i="3"/>
  <c r="F19" i="3" a="1"/>
  <c r="F19" i="3" s="1"/>
  <c r="D26" i="3"/>
  <c r="D27" i="3"/>
  <c r="F30" i="3" a="1"/>
  <c r="F30" i="3" s="1"/>
  <c r="D28" i="3"/>
  <c r="F21" i="3" a="1"/>
  <c r="F21" i="3" s="1"/>
  <c r="F15" i="3" a="1"/>
  <c r="F15" i="3" s="1"/>
  <c r="D29" i="3"/>
  <c r="W25" i="3"/>
  <c r="F16" i="3" a="1"/>
  <c r="F16" i="3" s="1"/>
  <c r="E31" i="8" l="1"/>
  <c r="F31" i="8" a="1"/>
  <c r="F31" i="8" s="1"/>
  <c r="E32" i="7"/>
  <c r="W32" i="7"/>
  <c r="E36" i="7"/>
  <c r="F36" i="7" a="1"/>
  <c r="F36" i="7" s="1"/>
  <c r="E35" i="7"/>
  <c r="F35" i="7" a="1"/>
  <c r="F35" i="7" s="1"/>
  <c r="W26" i="7"/>
  <c r="F26" i="7" a="1"/>
  <c r="F26" i="7" s="1"/>
  <c r="D37" i="7"/>
  <c r="F30" i="4" a="1"/>
  <c r="F30" i="4" s="1"/>
  <c r="E33" i="3"/>
  <c r="W33" i="3"/>
  <c r="E30" i="3"/>
  <c r="W30" i="3"/>
  <c r="E35" i="3"/>
  <c r="F35" i="3" a="1"/>
  <c r="F35" i="3" s="1"/>
  <c r="Y15" i="6"/>
  <c r="Y16" i="6" s="1"/>
  <c r="R31" i="6"/>
  <c r="R32" i="6" s="1"/>
  <c r="R33" i="6" s="1"/>
  <c r="R34" i="6" s="1"/>
  <c r="Y15" i="4"/>
  <c r="E26" i="8"/>
  <c r="F26" i="8" a="1"/>
  <c r="F26" i="8" s="1"/>
  <c r="D37" i="8"/>
  <c r="Y14" i="8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E32" i="8"/>
  <c r="F32" i="8" a="1"/>
  <c r="F32" i="8" s="1"/>
  <c r="Y14" i="7"/>
  <c r="Y15" i="7" s="1"/>
  <c r="Y16" i="7" s="1"/>
  <c r="Y17" i="7" s="1"/>
  <c r="Y18" i="7" s="1"/>
  <c r="Y19" i="7" s="1"/>
  <c r="Y20" i="7" s="1"/>
  <c r="Y21" i="7" s="1"/>
  <c r="Y22" i="7" s="1"/>
  <c r="E29" i="7"/>
  <c r="F29" i="7" a="1"/>
  <c r="F29" i="7" s="1"/>
  <c r="W29" i="7"/>
  <c r="E30" i="7"/>
  <c r="F30" i="7" a="1"/>
  <c r="F30" i="7" s="1"/>
  <c r="W30" i="7"/>
  <c r="E27" i="7"/>
  <c r="F27" i="7" a="1"/>
  <c r="F27" i="7" s="1"/>
  <c r="W27" i="7"/>
  <c r="F33" i="6" a="1"/>
  <c r="F33" i="6" s="1"/>
  <c r="E33" i="6"/>
  <c r="E26" i="6"/>
  <c r="F26" i="6" a="1"/>
  <c r="F26" i="6" s="1"/>
  <c r="D37" i="6"/>
  <c r="F27" i="6" a="1"/>
  <c r="F27" i="6" s="1"/>
  <c r="E27" i="6"/>
  <c r="E32" i="6"/>
  <c r="F32" i="6" a="1"/>
  <c r="F32" i="6" s="1"/>
  <c r="E29" i="5"/>
  <c r="F29" i="5" a="1"/>
  <c r="F29" i="5" s="1"/>
  <c r="W29" i="5"/>
  <c r="E32" i="5"/>
  <c r="W32" i="5"/>
  <c r="F32" i="5" a="1"/>
  <c r="F32" i="5" s="1"/>
  <c r="E27" i="5"/>
  <c r="F27" i="5" a="1"/>
  <c r="F27" i="5" s="1"/>
  <c r="W27" i="5"/>
  <c r="Y14" i="5"/>
  <c r="W35" i="5"/>
  <c r="E35" i="5"/>
  <c r="F35" i="5" a="1"/>
  <c r="F35" i="5" s="1"/>
  <c r="W26" i="5"/>
  <c r="E26" i="5"/>
  <c r="D37" i="5"/>
  <c r="F26" i="5" a="1"/>
  <c r="F26" i="5" s="1"/>
  <c r="E32" i="4"/>
  <c r="F32" i="4" a="1"/>
  <c r="F32" i="4" s="1"/>
  <c r="E26" i="4"/>
  <c r="F26" i="4" a="1"/>
  <c r="F26" i="4" s="1"/>
  <c r="D37" i="4"/>
  <c r="W26" i="3"/>
  <c r="E26" i="3"/>
  <c r="D37" i="3"/>
  <c r="F26" i="3" a="1"/>
  <c r="F26" i="3" s="1"/>
  <c r="Y14" i="3"/>
  <c r="Y15" i="3" s="1"/>
  <c r="Y16" i="3" s="1"/>
  <c r="Y17" i="3" s="1"/>
  <c r="Y18" i="3" s="1"/>
  <c r="Y19" i="3" s="1"/>
  <c r="Y20" i="3" s="1"/>
  <c r="Y21" i="3" s="1"/>
  <c r="Y22" i="3" s="1"/>
  <c r="Y23" i="3" s="1"/>
  <c r="Y24" i="3" s="1"/>
  <c r="Y25" i="3" s="1"/>
  <c r="E27" i="3"/>
  <c r="F27" i="3" a="1"/>
  <c r="F27" i="3" s="1"/>
  <c r="W27" i="3"/>
  <c r="W36" i="3"/>
  <c r="F36" i="3" a="1"/>
  <c r="F36" i="3" s="1"/>
  <c r="E36" i="3"/>
  <c r="E29" i="3"/>
  <c r="F29" i="3" a="1"/>
  <c r="F29" i="3" s="1"/>
  <c r="W29" i="3"/>
  <c r="E32" i="3"/>
  <c r="F32" i="3" a="1"/>
  <c r="F32" i="3" s="1"/>
  <c r="W32" i="3"/>
  <c r="E28" i="3"/>
  <c r="F28" i="3" a="1"/>
  <c r="F28" i="3" s="1"/>
  <c r="W28" i="3"/>
  <c r="Y23" i="7" l="1"/>
  <c r="Y24" i="7" s="1"/>
  <c r="Y25" i="7" s="1"/>
  <c r="Y26" i="7" s="1"/>
  <c r="W37" i="7"/>
  <c r="E37" i="7"/>
  <c r="F37" i="7" a="1"/>
  <c r="F37" i="7" s="1"/>
  <c r="D38" i="7"/>
  <c r="Y16" i="4"/>
  <c r="Y17" i="4" s="1"/>
  <c r="Y18" i="4" s="1"/>
  <c r="Y19" i="4" s="1"/>
  <c r="Y20" i="4" s="1"/>
  <c r="Y21" i="4" s="1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26" i="3"/>
  <c r="Y17" i="6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R35" i="6"/>
  <c r="D38" i="8"/>
  <c r="E37" i="8"/>
  <c r="F37" i="8" a="1"/>
  <c r="F37" i="8" s="1"/>
  <c r="D38" i="6"/>
  <c r="E37" i="6"/>
  <c r="F37" i="6" a="1"/>
  <c r="F37" i="6" s="1"/>
  <c r="Y15" i="5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D38" i="5"/>
  <c r="E37" i="5"/>
  <c r="F37" i="5" a="1"/>
  <c r="F37" i="5" s="1"/>
  <c r="W37" i="5"/>
  <c r="D38" i="4"/>
  <c r="E37" i="4"/>
  <c r="F37" i="4" a="1"/>
  <c r="F37" i="4" s="1"/>
  <c r="W37" i="3"/>
  <c r="D38" i="3"/>
  <c r="E37" i="3"/>
  <c r="F37" i="3" a="1"/>
  <c r="F37" i="3" s="1"/>
  <c r="Y27" i="7" l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W38" i="7"/>
  <c r="D49" i="7"/>
  <c r="F38" i="7" a="1"/>
  <c r="F38" i="7" s="1"/>
  <c r="D39" i="7"/>
  <c r="E38" i="7"/>
  <c r="Y27" i="3"/>
  <c r="Y28" i="3" s="1"/>
  <c r="Y29" i="3" s="1"/>
  <c r="Y30" i="3" s="1"/>
  <c r="Y31" i="3" s="1"/>
  <c r="Y32" i="3" s="1"/>
  <c r="Y33" i="3" s="1"/>
  <c r="Y34" i="3" s="1"/>
  <c r="Y35" i="3" s="1"/>
  <c r="Y36" i="3" s="1"/>
  <c r="R36" i="6"/>
  <c r="Y35" i="6"/>
  <c r="D39" i="8"/>
  <c r="E38" i="8"/>
  <c r="F38" i="8" a="1"/>
  <c r="F38" i="8" s="1"/>
  <c r="D49" i="8"/>
  <c r="Y26" i="8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D39" i="6"/>
  <c r="E38" i="6"/>
  <c r="F38" i="6" a="1"/>
  <c r="F38" i="6" s="1"/>
  <c r="D49" i="6"/>
  <c r="Y26" i="5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W38" i="5"/>
  <c r="D39" i="5"/>
  <c r="E38" i="5"/>
  <c r="D49" i="5"/>
  <c r="F38" i="5" a="1"/>
  <c r="F38" i="5" s="1"/>
  <c r="Y37" i="4"/>
  <c r="D39" i="4"/>
  <c r="E38" i="4"/>
  <c r="F38" i="4" a="1"/>
  <c r="F38" i="4" s="1"/>
  <c r="D49" i="4"/>
  <c r="W38" i="3"/>
  <c r="D39" i="3"/>
  <c r="E38" i="3"/>
  <c r="F38" i="3" a="1"/>
  <c r="F38" i="3" s="1"/>
  <c r="D49" i="3"/>
  <c r="E39" i="7" l="1"/>
  <c r="F39" i="7" a="1"/>
  <c r="F39" i="7" s="1"/>
  <c r="W39" i="7"/>
  <c r="D40" i="7"/>
  <c r="W49" i="7"/>
  <c r="E49" i="7"/>
  <c r="F49" i="7" a="1"/>
  <c r="F49" i="7" s="1"/>
  <c r="D50" i="7"/>
  <c r="Y38" i="7"/>
  <c r="Y38" i="4"/>
  <c r="R37" i="6"/>
  <c r="Y36" i="6"/>
  <c r="Y37" i="5"/>
  <c r="Y38" i="5" s="1"/>
  <c r="Y38" i="8"/>
  <c r="D50" i="8"/>
  <c r="E49" i="8"/>
  <c r="F49" i="8" a="1"/>
  <c r="F49" i="8" s="1"/>
  <c r="E39" i="8"/>
  <c r="F39" i="8" a="1"/>
  <c r="F39" i="8" s="1"/>
  <c r="D40" i="8"/>
  <c r="D50" i="6"/>
  <c r="E49" i="6"/>
  <c r="F49" i="6" a="1"/>
  <c r="F49" i="6" s="1"/>
  <c r="D40" i="6"/>
  <c r="F39" i="6" a="1"/>
  <c r="F39" i="6" s="1"/>
  <c r="E39" i="6"/>
  <c r="D40" i="5"/>
  <c r="E39" i="5"/>
  <c r="F39" i="5" a="1"/>
  <c r="F39" i="5" s="1"/>
  <c r="W39" i="5"/>
  <c r="D50" i="5"/>
  <c r="E49" i="5"/>
  <c r="F49" i="5" a="1"/>
  <c r="F49" i="5" s="1"/>
  <c r="W49" i="5"/>
  <c r="D50" i="4"/>
  <c r="E49" i="4"/>
  <c r="F49" i="4" a="1"/>
  <c r="F49" i="4" s="1"/>
  <c r="E39" i="4"/>
  <c r="F39" i="4" a="1"/>
  <c r="F39" i="4" s="1"/>
  <c r="D40" i="4"/>
  <c r="Y37" i="3"/>
  <c r="E49" i="3"/>
  <c r="D50" i="3"/>
  <c r="W49" i="3"/>
  <c r="F49" i="3" a="1"/>
  <c r="F49" i="3" s="1"/>
  <c r="D40" i="3"/>
  <c r="E39" i="3"/>
  <c r="F39" i="3" a="1"/>
  <c r="F39" i="3" s="1"/>
  <c r="W39" i="3"/>
  <c r="W50" i="7" l="1"/>
  <c r="F50" i="7" a="1"/>
  <c r="F50" i="7" s="1"/>
  <c r="D61" i="7"/>
  <c r="D51" i="7"/>
  <c r="E50" i="7"/>
  <c r="E40" i="7"/>
  <c r="F40" i="7" a="1"/>
  <c r="F40" i="7" s="1"/>
  <c r="W40" i="7"/>
  <c r="D41" i="7"/>
  <c r="Y39" i="7"/>
  <c r="R38" i="6"/>
  <c r="Y37" i="6"/>
  <c r="Y38" i="3"/>
  <c r="Y39" i="8"/>
  <c r="F40" i="8" a="1"/>
  <c r="F40" i="8" s="1"/>
  <c r="D41" i="8"/>
  <c r="E40" i="8"/>
  <c r="D51" i="8"/>
  <c r="E50" i="8"/>
  <c r="D61" i="8"/>
  <c r="F50" i="8" a="1"/>
  <c r="F50" i="8" s="1"/>
  <c r="E40" i="6"/>
  <c r="F40" i="6" a="1"/>
  <c r="F40" i="6" s="1"/>
  <c r="D41" i="6"/>
  <c r="D51" i="6"/>
  <c r="E50" i="6"/>
  <c r="F50" i="6" a="1"/>
  <c r="F50" i="6" s="1"/>
  <c r="D61" i="6"/>
  <c r="Y39" i="5"/>
  <c r="W50" i="5"/>
  <c r="D51" i="5"/>
  <c r="E50" i="5"/>
  <c r="D61" i="5"/>
  <c r="F50" i="5" a="1"/>
  <c r="F50" i="5" s="1"/>
  <c r="D41" i="5"/>
  <c r="E40" i="5"/>
  <c r="F40" i="5" a="1"/>
  <c r="F40" i="5" s="1"/>
  <c r="W40" i="5"/>
  <c r="F40" i="4" a="1"/>
  <c r="F40" i="4" s="1"/>
  <c r="D41" i="4"/>
  <c r="E40" i="4"/>
  <c r="Y39" i="4"/>
  <c r="D51" i="4"/>
  <c r="E50" i="4"/>
  <c r="F50" i="4" a="1"/>
  <c r="F50" i="4" s="1"/>
  <c r="D61" i="4"/>
  <c r="D41" i="3"/>
  <c r="E40" i="3"/>
  <c r="F40" i="3" a="1"/>
  <c r="F40" i="3" s="1"/>
  <c r="W40" i="3"/>
  <c r="W50" i="3"/>
  <c r="D51" i="3"/>
  <c r="F50" i="3" a="1"/>
  <c r="F50" i="3" s="1"/>
  <c r="D61" i="3"/>
  <c r="E50" i="3"/>
  <c r="Y39" i="3" l="1"/>
  <c r="Y40" i="3" s="1"/>
  <c r="Y40" i="8"/>
  <c r="Y40" i="7"/>
  <c r="F51" i="7" a="1"/>
  <c r="F51" i="7" s="1"/>
  <c r="W51" i="7"/>
  <c r="D52" i="7"/>
  <c r="E51" i="7"/>
  <c r="D42" i="7"/>
  <c r="F41" i="7" a="1"/>
  <c r="F41" i="7" s="1"/>
  <c r="E41" i="7"/>
  <c r="W41" i="7"/>
  <c r="W61" i="7"/>
  <c r="D62" i="7"/>
  <c r="E61" i="7"/>
  <c r="F61" i="7" a="1"/>
  <c r="F61" i="7" s="1"/>
  <c r="Y40" i="5"/>
  <c r="R39" i="6"/>
  <c r="Y38" i="6"/>
  <c r="Y40" i="4"/>
  <c r="D62" i="8"/>
  <c r="E61" i="8"/>
  <c r="F61" i="8" a="1"/>
  <c r="F61" i="8" s="1"/>
  <c r="E51" i="8"/>
  <c r="F51" i="8" a="1"/>
  <c r="F51" i="8" s="1"/>
  <c r="D52" i="8"/>
  <c r="E41" i="8"/>
  <c r="F41" i="8" a="1"/>
  <c r="F41" i="8" s="1"/>
  <c r="D42" i="8"/>
  <c r="E41" i="6"/>
  <c r="F41" i="6" a="1"/>
  <c r="F41" i="6" s="1"/>
  <c r="D42" i="6"/>
  <c r="D52" i="6"/>
  <c r="F51" i="6" a="1"/>
  <c r="F51" i="6" s="1"/>
  <c r="E51" i="6"/>
  <c r="E61" i="6"/>
  <c r="F61" i="6" a="1"/>
  <c r="F61" i="6" s="1"/>
  <c r="D62" i="6"/>
  <c r="D62" i="5"/>
  <c r="E61" i="5"/>
  <c r="F61" i="5" a="1"/>
  <c r="F61" i="5" s="1"/>
  <c r="W61" i="5"/>
  <c r="E41" i="5"/>
  <c r="F41" i="5" a="1"/>
  <c r="F41" i="5" s="1"/>
  <c r="W41" i="5"/>
  <c r="D42" i="5"/>
  <c r="D52" i="5"/>
  <c r="E51" i="5"/>
  <c r="F51" i="5" a="1"/>
  <c r="F51" i="5" s="1"/>
  <c r="W51" i="5"/>
  <c r="D62" i="4"/>
  <c r="E61" i="4"/>
  <c r="F61" i="4" a="1"/>
  <c r="F61" i="4" s="1"/>
  <c r="E41" i="4"/>
  <c r="F41" i="4" a="1"/>
  <c r="F41" i="4" s="1"/>
  <c r="D42" i="4"/>
  <c r="E51" i="4"/>
  <c r="F51" i="4" a="1"/>
  <c r="F51" i="4" s="1"/>
  <c r="D52" i="4"/>
  <c r="E61" i="3"/>
  <c r="F61" i="3" a="1"/>
  <c r="F61" i="3" s="1"/>
  <c r="W61" i="3"/>
  <c r="D62" i="3"/>
  <c r="D52" i="3"/>
  <c r="W51" i="3"/>
  <c r="E51" i="3"/>
  <c r="F51" i="3" a="1"/>
  <c r="F51" i="3" s="1"/>
  <c r="D42" i="3"/>
  <c r="E41" i="3"/>
  <c r="F41" i="3" a="1"/>
  <c r="F41" i="3" s="1"/>
  <c r="W41" i="3"/>
  <c r="Y41" i="7" l="1"/>
  <c r="W62" i="7"/>
  <c r="F62" i="7" a="1"/>
  <c r="F62" i="7" s="1"/>
  <c r="D73" i="7"/>
  <c r="D63" i="7"/>
  <c r="E62" i="7"/>
  <c r="F42" i="7" a="1"/>
  <c r="F42" i="7" s="1"/>
  <c r="W42" i="7"/>
  <c r="D43" i="7"/>
  <c r="E42" i="7"/>
  <c r="D53" i="7"/>
  <c r="W52" i="7"/>
  <c r="E52" i="7"/>
  <c r="F52" i="7" a="1"/>
  <c r="F52" i="7" s="1"/>
  <c r="Y41" i="4"/>
  <c r="Y41" i="3"/>
  <c r="Y41" i="8"/>
  <c r="Y41" i="5"/>
  <c r="R40" i="6"/>
  <c r="Y39" i="6"/>
  <c r="F52" i="8" a="1"/>
  <c r="F52" i="8" s="1"/>
  <c r="E52" i="8"/>
  <c r="D53" i="8"/>
  <c r="E62" i="8"/>
  <c r="D63" i="8"/>
  <c r="F62" i="8" a="1"/>
  <c r="F62" i="8" s="1"/>
  <c r="D73" i="8"/>
  <c r="D43" i="8"/>
  <c r="F42" i="8" a="1"/>
  <c r="F42" i="8" s="1"/>
  <c r="E42" i="8"/>
  <c r="E52" i="6"/>
  <c r="F52" i="6" a="1"/>
  <c r="F52" i="6" s="1"/>
  <c r="D53" i="6"/>
  <c r="D43" i="6"/>
  <c r="E42" i="6"/>
  <c r="F42" i="6" a="1"/>
  <c r="F42" i="6" s="1"/>
  <c r="E62" i="6"/>
  <c r="D63" i="6"/>
  <c r="D73" i="6"/>
  <c r="F62" i="6" a="1"/>
  <c r="F62" i="6" s="1"/>
  <c r="W62" i="5"/>
  <c r="D63" i="5"/>
  <c r="E62" i="5"/>
  <c r="D73" i="5"/>
  <c r="F62" i="5" a="1"/>
  <c r="F62" i="5" s="1"/>
  <c r="D53" i="5"/>
  <c r="E52" i="5"/>
  <c r="F52" i="5" a="1"/>
  <c r="F52" i="5" s="1"/>
  <c r="W52" i="5"/>
  <c r="D43" i="5"/>
  <c r="E42" i="5"/>
  <c r="F42" i="5" a="1"/>
  <c r="F42" i="5" s="1"/>
  <c r="W42" i="5"/>
  <c r="D43" i="4"/>
  <c r="F42" i="4" a="1"/>
  <c r="F42" i="4" s="1"/>
  <c r="E42" i="4"/>
  <c r="D63" i="4"/>
  <c r="E62" i="4"/>
  <c r="D73" i="4"/>
  <c r="F62" i="4" a="1"/>
  <c r="F62" i="4" s="1"/>
  <c r="F52" i="4" a="1"/>
  <c r="F52" i="4" s="1"/>
  <c r="D53" i="4"/>
  <c r="E52" i="4"/>
  <c r="D53" i="3"/>
  <c r="E52" i="3"/>
  <c r="F52" i="3" a="1"/>
  <c r="F52" i="3" s="1"/>
  <c r="W52" i="3"/>
  <c r="W62" i="3"/>
  <c r="D63" i="3"/>
  <c r="F62" i="3" a="1"/>
  <c r="F62" i="3" s="1"/>
  <c r="D73" i="3"/>
  <c r="E62" i="3"/>
  <c r="D43" i="3"/>
  <c r="E42" i="3"/>
  <c r="F42" i="3" a="1"/>
  <c r="F42" i="3" s="1"/>
  <c r="W42" i="3"/>
  <c r="Y42" i="7" l="1"/>
  <c r="Y42" i="8"/>
  <c r="D54" i="7"/>
  <c r="E53" i="7"/>
  <c r="F53" i="7" a="1"/>
  <c r="F53" i="7" s="1"/>
  <c r="W53" i="7"/>
  <c r="E43" i="7"/>
  <c r="F43" i="7" a="1"/>
  <c r="F43" i="7" s="1"/>
  <c r="D44" i="7"/>
  <c r="W43" i="7"/>
  <c r="D64" i="7"/>
  <c r="E63" i="7"/>
  <c r="F63" i="7" a="1"/>
  <c r="F63" i="7" s="1"/>
  <c r="W63" i="7"/>
  <c r="W73" i="7"/>
  <c r="F73" i="7" a="1"/>
  <c r="F73" i="7" s="1"/>
  <c r="E73" i="7"/>
  <c r="D74" i="7"/>
  <c r="Y42" i="4"/>
  <c r="Y42" i="5"/>
  <c r="Y42" i="3"/>
  <c r="R41" i="6"/>
  <c r="Y40" i="6"/>
  <c r="E73" i="8"/>
  <c r="D74" i="8"/>
  <c r="F73" i="8" a="1"/>
  <c r="F73" i="8" s="1"/>
  <c r="F63" i="8" a="1"/>
  <c r="F63" i="8" s="1"/>
  <c r="E63" i="8"/>
  <c r="D64" i="8"/>
  <c r="E53" i="8"/>
  <c r="D54" i="8"/>
  <c r="F53" i="8" a="1"/>
  <c r="F53" i="8" s="1"/>
  <c r="D44" i="8"/>
  <c r="E43" i="8"/>
  <c r="F43" i="8" a="1"/>
  <c r="F43" i="8" s="1"/>
  <c r="E73" i="6"/>
  <c r="F73" i="6" a="1"/>
  <c r="F73" i="6" s="1"/>
  <c r="D74" i="6"/>
  <c r="D44" i="6"/>
  <c r="E43" i="6"/>
  <c r="F43" i="6" a="1"/>
  <c r="F43" i="6" s="1"/>
  <c r="E53" i="6"/>
  <c r="F53" i="6" a="1"/>
  <c r="F53" i="6" s="1"/>
  <c r="D54" i="6"/>
  <c r="E63" i="6"/>
  <c r="F63" i="6" a="1"/>
  <c r="F63" i="6" s="1"/>
  <c r="D64" i="6"/>
  <c r="E53" i="5"/>
  <c r="F53" i="5" a="1"/>
  <c r="F53" i="5" s="1"/>
  <c r="W53" i="5"/>
  <c r="D54" i="5"/>
  <c r="D74" i="5"/>
  <c r="E73" i="5"/>
  <c r="F73" i="5" a="1"/>
  <c r="F73" i="5" s="1"/>
  <c r="W73" i="5"/>
  <c r="D64" i="5"/>
  <c r="E63" i="5"/>
  <c r="F63" i="5" a="1"/>
  <c r="F63" i="5" s="1"/>
  <c r="W63" i="5"/>
  <c r="F43" i="5" a="1"/>
  <c r="F43" i="5" s="1"/>
  <c r="W43" i="5"/>
  <c r="D44" i="5"/>
  <c r="E43" i="5"/>
  <c r="E73" i="4"/>
  <c r="F73" i="4" a="1"/>
  <c r="F73" i="4" s="1"/>
  <c r="D74" i="4"/>
  <c r="E63" i="4"/>
  <c r="F63" i="4" a="1"/>
  <c r="F63" i="4" s="1"/>
  <c r="D64" i="4"/>
  <c r="D44" i="4"/>
  <c r="E43" i="4"/>
  <c r="F43" i="4" a="1"/>
  <c r="F43" i="4" s="1"/>
  <c r="E53" i="4"/>
  <c r="D54" i="4"/>
  <c r="F53" i="4" a="1"/>
  <c r="F53" i="4" s="1"/>
  <c r="E73" i="3"/>
  <c r="D74" i="3"/>
  <c r="W73" i="3"/>
  <c r="F73" i="3" a="1"/>
  <c r="F73" i="3" s="1"/>
  <c r="D64" i="3"/>
  <c r="W63" i="3"/>
  <c r="E63" i="3"/>
  <c r="F63" i="3" a="1"/>
  <c r="F63" i="3" s="1"/>
  <c r="E53" i="3"/>
  <c r="F53" i="3" a="1"/>
  <c r="F53" i="3" s="1"/>
  <c r="W53" i="3"/>
  <c r="D54" i="3"/>
  <c r="E43" i="3"/>
  <c r="F43" i="3" a="1"/>
  <c r="F43" i="3" s="1"/>
  <c r="W43" i="3"/>
  <c r="D44" i="3"/>
  <c r="Y43" i="7" l="1"/>
  <c r="Y43" i="3"/>
  <c r="Y43" i="8"/>
  <c r="D65" i="7"/>
  <c r="F64" i="7" a="1"/>
  <c r="F64" i="7" s="1"/>
  <c r="E64" i="7"/>
  <c r="W64" i="7"/>
  <c r="W44" i="7"/>
  <c r="E44" i="7"/>
  <c r="F44" i="7" a="1"/>
  <c r="F44" i="7" s="1"/>
  <c r="D45" i="7"/>
  <c r="F74" i="7" a="1"/>
  <c r="F74" i="7" s="1"/>
  <c r="W74" i="7"/>
  <c r="E74" i="7"/>
  <c r="D85" i="7"/>
  <c r="D75" i="7"/>
  <c r="D55" i="7"/>
  <c r="E54" i="7"/>
  <c r="F54" i="7" a="1"/>
  <c r="F54" i="7" s="1"/>
  <c r="W54" i="7"/>
  <c r="Y43" i="5"/>
  <c r="Y43" i="4"/>
  <c r="R42" i="6"/>
  <c r="Y41" i="6"/>
  <c r="E54" i="8"/>
  <c r="F54" i="8" a="1"/>
  <c r="F54" i="8" s="1"/>
  <c r="D55" i="8"/>
  <c r="D65" i="8"/>
  <c r="E64" i="8"/>
  <c r="F64" i="8" a="1"/>
  <c r="F64" i="8" s="1"/>
  <c r="E74" i="8"/>
  <c r="D75" i="8"/>
  <c r="D85" i="8"/>
  <c r="F74" i="8" a="1"/>
  <c r="F74" i="8" s="1"/>
  <c r="D45" i="8"/>
  <c r="E44" i="8"/>
  <c r="F44" i="8" a="1"/>
  <c r="F44" i="8" s="1"/>
  <c r="D45" i="6"/>
  <c r="E44" i="6"/>
  <c r="F44" i="6" a="1"/>
  <c r="F44" i="6" s="1"/>
  <c r="E64" i="6"/>
  <c r="D65" i="6"/>
  <c r="F64" i="6" a="1"/>
  <c r="F64" i="6" s="1"/>
  <c r="E74" i="6"/>
  <c r="D75" i="6"/>
  <c r="D85" i="6"/>
  <c r="F74" i="6" a="1"/>
  <c r="F74" i="6" s="1"/>
  <c r="E54" i="6"/>
  <c r="F54" i="6" a="1"/>
  <c r="F54" i="6" s="1"/>
  <c r="D55" i="6"/>
  <c r="E44" i="5"/>
  <c r="W44" i="5"/>
  <c r="F44" i="5" a="1"/>
  <c r="F44" i="5" s="1"/>
  <c r="D45" i="5"/>
  <c r="W74" i="5"/>
  <c r="D75" i="5"/>
  <c r="E74" i="5"/>
  <c r="D85" i="5"/>
  <c r="F74" i="5" a="1"/>
  <c r="F74" i="5" s="1"/>
  <c r="D55" i="5"/>
  <c r="E54" i="5"/>
  <c r="F54" i="5" a="1"/>
  <c r="F54" i="5" s="1"/>
  <c r="W54" i="5"/>
  <c r="D65" i="5"/>
  <c r="E64" i="5"/>
  <c r="F64" i="5" a="1"/>
  <c r="F64" i="5" s="1"/>
  <c r="W64" i="5"/>
  <c r="D45" i="4"/>
  <c r="E44" i="4"/>
  <c r="F44" i="4" a="1"/>
  <c r="F44" i="4" s="1"/>
  <c r="F64" i="4" a="1"/>
  <c r="F64" i="4" s="1"/>
  <c r="D65" i="4"/>
  <c r="E64" i="4"/>
  <c r="E74" i="4"/>
  <c r="D75" i="4"/>
  <c r="D85" i="4"/>
  <c r="F74" i="4" a="1"/>
  <c r="F74" i="4" s="1"/>
  <c r="D55" i="4"/>
  <c r="F54" i="4" a="1"/>
  <c r="F54" i="4" s="1"/>
  <c r="E54" i="4"/>
  <c r="E44" i="3"/>
  <c r="F44" i="3" a="1"/>
  <c r="F44" i="3" s="1"/>
  <c r="W44" i="3"/>
  <c r="D45" i="3"/>
  <c r="D65" i="3"/>
  <c r="E64" i="3"/>
  <c r="W64" i="3"/>
  <c r="F64" i="3" a="1"/>
  <c r="F64" i="3" s="1"/>
  <c r="W74" i="3"/>
  <c r="D75" i="3"/>
  <c r="F74" i="3" a="1"/>
  <c r="F74" i="3" s="1"/>
  <c r="D85" i="3"/>
  <c r="E74" i="3"/>
  <c r="D55" i="3"/>
  <c r="E54" i="3"/>
  <c r="F54" i="3" a="1"/>
  <c r="F54" i="3" s="1"/>
  <c r="W54" i="3"/>
  <c r="Y44" i="7" l="1"/>
  <c r="Y44" i="5"/>
  <c r="Y44" i="3"/>
  <c r="Y44" i="8"/>
  <c r="W85" i="7"/>
  <c r="D86" i="7"/>
  <c r="E85" i="7"/>
  <c r="F85" i="7" a="1"/>
  <c r="F85" i="7" s="1"/>
  <c r="W45" i="7"/>
  <c r="E45" i="7"/>
  <c r="D46" i="7"/>
  <c r="F45" i="7" a="1"/>
  <c r="F45" i="7" s="1"/>
  <c r="E55" i="7"/>
  <c r="F55" i="7" a="1"/>
  <c r="F55" i="7" s="1"/>
  <c r="W55" i="7"/>
  <c r="D56" i="7"/>
  <c r="D76" i="7"/>
  <c r="E75" i="7"/>
  <c r="F75" i="7" a="1"/>
  <c r="F75" i="7" s="1"/>
  <c r="W75" i="7"/>
  <c r="D66" i="7"/>
  <c r="E65" i="7"/>
  <c r="F65" i="7" a="1"/>
  <c r="F65" i="7" s="1"/>
  <c r="W65" i="7"/>
  <c r="Y44" i="4"/>
  <c r="R43" i="6"/>
  <c r="Y42" i="6"/>
  <c r="D56" i="8"/>
  <c r="E55" i="8"/>
  <c r="F55" i="8" a="1"/>
  <c r="F55" i="8" s="1"/>
  <c r="E45" i="8"/>
  <c r="F45" i="8" a="1"/>
  <c r="F45" i="8" s="1"/>
  <c r="D46" i="8"/>
  <c r="E85" i="8"/>
  <c r="F85" i="8" a="1"/>
  <c r="F85" i="8" s="1"/>
  <c r="D86" i="8"/>
  <c r="E65" i="8"/>
  <c r="D66" i="8"/>
  <c r="F65" i="8" a="1"/>
  <c r="F65" i="8" s="1"/>
  <c r="E75" i="8"/>
  <c r="F75" i="8" a="1"/>
  <c r="F75" i="8" s="1"/>
  <c r="D76" i="8"/>
  <c r="E65" i="6"/>
  <c r="F65" i="6" a="1"/>
  <c r="F65" i="6" s="1"/>
  <c r="D66" i="6"/>
  <c r="D56" i="6"/>
  <c r="E55" i="6"/>
  <c r="F55" i="6" a="1"/>
  <c r="F55" i="6" s="1"/>
  <c r="D46" i="6"/>
  <c r="F45" i="6" a="1"/>
  <c r="F45" i="6" s="1"/>
  <c r="E45" i="6"/>
  <c r="E85" i="6"/>
  <c r="D86" i="6"/>
  <c r="F85" i="6" a="1"/>
  <c r="F85" i="6" s="1"/>
  <c r="D76" i="6"/>
  <c r="E75" i="6"/>
  <c r="F75" i="6" a="1"/>
  <c r="F75" i="6" s="1"/>
  <c r="D86" i="5"/>
  <c r="E85" i="5"/>
  <c r="F85" i="5" a="1"/>
  <c r="F85" i="5" s="1"/>
  <c r="W85" i="5"/>
  <c r="E65" i="5"/>
  <c r="F65" i="5" a="1"/>
  <c r="F65" i="5" s="1"/>
  <c r="D66" i="5"/>
  <c r="W65" i="5"/>
  <c r="F45" i="5" a="1"/>
  <c r="F45" i="5" s="1"/>
  <c r="W45" i="5"/>
  <c r="E45" i="5"/>
  <c r="D46" i="5"/>
  <c r="D76" i="5"/>
  <c r="E75" i="5"/>
  <c r="F75" i="5" a="1"/>
  <c r="F75" i="5" s="1"/>
  <c r="W75" i="5"/>
  <c r="F55" i="5" a="1"/>
  <c r="F55" i="5" s="1"/>
  <c r="W55" i="5"/>
  <c r="D56" i="5"/>
  <c r="E55" i="5"/>
  <c r="E65" i="4"/>
  <c r="F65" i="4" a="1"/>
  <c r="F65" i="4" s="1"/>
  <c r="D66" i="4"/>
  <c r="D56" i="4"/>
  <c r="E55" i="4"/>
  <c r="F55" i="4" a="1"/>
  <c r="F55" i="4" s="1"/>
  <c r="E45" i="4"/>
  <c r="F45" i="4" a="1"/>
  <c r="F45" i="4" s="1"/>
  <c r="D46" i="4"/>
  <c r="D86" i="4"/>
  <c r="E85" i="4"/>
  <c r="F85" i="4" a="1"/>
  <c r="F85" i="4" s="1"/>
  <c r="D76" i="4"/>
  <c r="E75" i="4"/>
  <c r="F75" i="4" a="1"/>
  <c r="F75" i="4" s="1"/>
  <c r="E65" i="3"/>
  <c r="F65" i="3" a="1"/>
  <c r="F65" i="3" s="1"/>
  <c r="W65" i="3"/>
  <c r="D66" i="3"/>
  <c r="E85" i="3"/>
  <c r="F85" i="3" a="1"/>
  <c r="F85" i="3" s="1"/>
  <c r="W85" i="3"/>
  <c r="D86" i="3"/>
  <c r="F45" i="3" a="1"/>
  <c r="F45" i="3" s="1"/>
  <c r="E45" i="3"/>
  <c r="D46" i="3"/>
  <c r="W45" i="3"/>
  <c r="F55" i="3" a="1"/>
  <c r="F55" i="3" s="1"/>
  <c r="W55" i="3"/>
  <c r="D56" i="3"/>
  <c r="E55" i="3"/>
  <c r="D76" i="3"/>
  <c r="W75" i="3"/>
  <c r="E75" i="3"/>
  <c r="F75" i="3" a="1"/>
  <c r="F75" i="3" s="1"/>
  <c r="Y45" i="5" l="1"/>
  <c r="Y45" i="4"/>
  <c r="Y45" i="8"/>
  <c r="E56" i="7"/>
  <c r="W56" i="7"/>
  <c r="D57" i="7"/>
  <c r="F56" i="7" a="1"/>
  <c r="F56" i="7" s="1"/>
  <c r="W46" i="7"/>
  <c r="F46" i="7" a="1"/>
  <c r="F46" i="7" s="1"/>
  <c r="E46" i="7"/>
  <c r="D47" i="7"/>
  <c r="Y45" i="7"/>
  <c r="D67" i="7"/>
  <c r="E66" i="7"/>
  <c r="F66" i="7" a="1"/>
  <c r="F66" i="7" s="1"/>
  <c r="W66" i="7"/>
  <c r="D97" i="7"/>
  <c r="D87" i="7"/>
  <c r="E86" i="7"/>
  <c r="W86" i="7"/>
  <c r="F86" i="7" a="1"/>
  <c r="F86" i="7" s="1"/>
  <c r="D77" i="7"/>
  <c r="E76" i="7"/>
  <c r="F76" i="7" a="1"/>
  <c r="F76" i="7" s="1"/>
  <c r="W76" i="7"/>
  <c r="Y45" i="3"/>
  <c r="R44" i="6"/>
  <c r="Y43" i="6"/>
  <c r="F46" i="8" a="1"/>
  <c r="F46" i="8" s="1"/>
  <c r="D47" i="8"/>
  <c r="E46" i="8"/>
  <c r="E66" i="8"/>
  <c r="F66" i="8" a="1"/>
  <c r="F66" i="8" s="1"/>
  <c r="D67" i="8"/>
  <c r="D87" i="8"/>
  <c r="F86" i="8" a="1"/>
  <c r="F86" i="8" s="1"/>
  <c r="D97" i="8"/>
  <c r="E86" i="8"/>
  <c r="D57" i="8"/>
  <c r="E56" i="8"/>
  <c r="F56" i="8" a="1"/>
  <c r="F56" i="8" s="1"/>
  <c r="D77" i="8"/>
  <c r="E76" i="8"/>
  <c r="F76" i="8" a="1"/>
  <c r="F76" i="8" s="1"/>
  <c r="D57" i="6"/>
  <c r="E56" i="6"/>
  <c r="F56" i="6" a="1"/>
  <c r="F56" i="6" s="1"/>
  <c r="E76" i="6"/>
  <c r="F76" i="6" a="1"/>
  <c r="F76" i="6" s="1"/>
  <c r="D77" i="6"/>
  <c r="E46" i="6"/>
  <c r="F46" i="6" a="1"/>
  <c r="F46" i="6" s="1"/>
  <c r="D47" i="6"/>
  <c r="E86" i="6"/>
  <c r="F86" i="6" a="1"/>
  <c r="F86" i="6" s="1"/>
  <c r="D97" i="6"/>
  <c r="D87" i="6"/>
  <c r="E66" i="6"/>
  <c r="F66" i="6" a="1"/>
  <c r="F66" i="6" s="1"/>
  <c r="D67" i="6"/>
  <c r="D67" i="5"/>
  <c r="E66" i="5"/>
  <c r="F66" i="5" a="1"/>
  <c r="F66" i="5" s="1"/>
  <c r="W66" i="5"/>
  <c r="D77" i="5"/>
  <c r="E76" i="5"/>
  <c r="F76" i="5" a="1"/>
  <c r="F76" i="5" s="1"/>
  <c r="W76" i="5"/>
  <c r="W46" i="5"/>
  <c r="D47" i="5"/>
  <c r="F46" i="5" a="1"/>
  <c r="F46" i="5" s="1"/>
  <c r="E46" i="5"/>
  <c r="Y46" i="5" s="1"/>
  <c r="W86" i="5"/>
  <c r="D97" i="5"/>
  <c r="E86" i="5"/>
  <c r="D87" i="5"/>
  <c r="F86" i="5" a="1"/>
  <c r="F86" i="5" s="1"/>
  <c r="E56" i="5"/>
  <c r="W56" i="5"/>
  <c r="F56" i="5" a="1"/>
  <c r="F56" i="5" s="1"/>
  <c r="D57" i="5"/>
  <c r="E76" i="4"/>
  <c r="F76" i="4" a="1"/>
  <c r="F76" i="4" s="1"/>
  <c r="D77" i="4"/>
  <c r="D57" i="4"/>
  <c r="E56" i="4"/>
  <c r="F56" i="4" a="1"/>
  <c r="F56" i="4" s="1"/>
  <c r="D67" i="4"/>
  <c r="E66" i="4"/>
  <c r="F66" i="4" a="1"/>
  <c r="F66" i="4" s="1"/>
  <c r="D87" i="4"/>
  <c r="E86" i="4"/>
  <c r="D97" i="4"/>
  <c r="F86" i="4" a="1"/>
  <c r="F86" i="4" s="1"/>
  <c r="F46" i="4" a="1"/>
  <c r="F46" i="4" s="1"/>
  <c r="D47" i="4"/>
  <c r="E46" i="4"/>
  <c r="E56" i="3"/>
  <c r="D57" i="3"/>
  <c r="F56" i="3" a="1"/>
  <c r="F56" i="3" s="1"/>
  <c r="W56" i="3"/>
  <c r="D67" i="3"/>
  <c r="E66" i="3"/>
  <c r="F66" i="3" a="1"/>
  <c r="F66" i="3" s="1"/>
  <c r="W66" i="3"/>
  <c r="W46" i="3"/>
  <c r="F46" i="3" a="1"/>
  <c r="F46" i="3" s="1"/>
  <c r="E46" i="3"/>
  <c r="D47" i="3"/>
  <c r="D77" i="3"/>
  <c r="E76" i="3"/>
  <c r="F76" i="3" a="1"/>
  <c r="F76" i="3" s="1"/>
  <c r="W76" i="3"/>
  <c r="W86" i="3"/>
  <c r="D97" i="3"/>
  <c r="F86" i="3" a="1"/>
  <c r="F86" i="3" s="1"/>
  <c r="D87" i="3"/>
  <c r="E86" i="3"/>
  <c r="Y46" i="4" l="1"/>
  <c r="Y46" i="8"/>
  <c r="Y46" i="7"/>
  <c r="E67" i="7"/>
  <c r="F67" i="7" a="1"/>
  <c r="F67" i="7" s="1"/>
  <c r="D68" i="7"/>
  <c r="W67" i="7"/>
  <c r="D78" i="7"/>
  <c r="F77" i="7" a="1"/>
  <c r="F77" i="7" s="1"/>
  <c r="E77" i="7"/>
  <c r="W77" i="7"/>
  <c r="E47" i="7"/>
  <c r="W47" i="7"/>
  <c r="F47" i="7" a="1"/>
  <c r="F47" i="7" s="1"/>
  <c r="D48" i="7"/>
  <c r="W87" i="7"/>
  <c r="E87" i="7"/>
  <c r="F87" i="7" a="1"/>
  <c r="F87" i="7" s="1"/>
  <c r="D88" i="7"/>
  <c r="W97" i="7"/>
  <c r="F97" i="7" a="1"/>
  <c r="F97" i="7" s="1"/>
  <c r="D98" i="7"/>
  <c r="E97" i="7"/>
  <c r="F57" i="7" a="1"/>
  <c r="F57" i="7" s="1"/>
  <c r="W57" i="7"/>
  <c r="E57" i="7"/>
  <c r="D58" i="7"/>
  <c r="Y46" i="3"/>
  <c r="R45" i="6"/>
  <c r="Y44" i="6"/>
  <c r="E77" i="8"/>
  <c r="D78" i="8"/>
  <c r="F77" i="8" a="1"/>
  <c r="F77" i="8" s="1"/>
  <c r="F57" i="8" a="1"/>
  <c r="F57" i="8" s="1"/>
  <c r="D58" i="8"/>
  <c r="E57" i="8"/>
  <c r="E97" i="8"/>
  <c r="F97" i="8" a="1"/>
  <c r="F97" i="8" s="1"/>
  <c r="D98" i="8"/>
  <c r="E67" i="8"/>
  <c r="D68" i="8"/>
  <c r="F67" i="8" a="1"/>
  <c r="F67" i="8" s="1"/>
  <c r="E47" i="8"/>
  <c r="D48" i="8"/>
  <c r="F47" i="8" a="1"/>
  <c r="F47" i="8" s="1"/>
  <c r="D88" i="8"/>
  <c r="F87" i="8" a="1"/>
  <c r="F87" i="8" s="1"/>
  <c r="E87" i="8"/>
  <c r="E87" i="6"/>
  <c r="D88" i="6"/>
  <c r="F87" i="6" a="1"/>
  <c r="F87" i="6" s="1"/>
  <c r="F57" i="6" a="1"/>
  <c r="F57" i="6" s="1"/>
  <c r="D58" i="6"/>
  <c r="E57" i="6"/>
  <c r="E77" i="6"/>
  <c r="D78" i="6"/>
  <c r="F77" i="6" a="1"/>
  <c r="F77" i="6" s="1"/>
  <c r="D98" i="6"/>
  <c r="E97" i="6"/>
  <c r="F97" i="6" a="1"/>
  <c r="F97" i="6" s="1"/>
  <c r="E47" i="6"/>
  <c r="F47" i="6" a="1"/>
  <c r="F47" i="6" s="1"/>
  <c r="D48" i="6"/>
  <c r="E67" i="6"/>
  <c r="D68" i="6"/>
  <c r="F67" i="6" a="1"/>
  <c r="F67" i="6" s="1"/>
  <c r="W47" i="5"/>
  <c r="D48" i="5"/>
  <c r="E47" i="5"/>
  <c r="F47" i="5" a="1"/>
  <c r="F47" i="5" s="1"/>
  <c r="Y47" i="5" s="1"/>
  <c r="F57" i="5" a="1"/>
  <c r="F57" i="5" s="1"/>
  <c r="W57" i="5"/>
  <c r="E57" i="5"/>
  <c r="D58" i="5"/>
  <c r="E87" i="5"/>
  <c r="D88" i="5"/>
  <c r="F87" i="5" a="1"/>
  <c r="F87" i="5" s="1"/>
  <c r="W87" i="5"/>
  <c r="E77" i="5"/>
  <c r="F77" i="5" a="1"/>
  <c r="F77" i="5" s="1"/>
  <c r="W77" i="5"/>
  <c r="D78" i="5"/>
  <c r="E97" i="5"/>
  <c r="D98" i="5"/>
  <c r="F97" i="5" a="1"/>
  <c r="F97" i="5" s="1"/>
  <c r="W97" i="5"/>
  <c r="F67" i="5" a="1"/>
  <c r="F67" i="5" s="1"/>
  <c r="W67" i="5"/>
  <c r="D68" i="5"/>
  <c r="E67" i="5"/>
  <c r="E47" i="4"/>
  <c r="F47" i="4" a="1"/>
  <c r="F47" i="4" s="1"/>
  <c r="D48" i="4"/>
  <c r="E57" i="4"/>
  <c r="F57" i="4" a="1"/>
  <c r="F57" i="4" s="1"/>
  <c r="D58" i="4"/>
  <c r="D98" i="4"/>
  <c r="E97" i="4"/>
  <c r="F97" i="4" a="1"/>
  <c r="F97" i="4" s="1"/>
  <c r="E77" i="4"/>
  <c r="D78" i="4"/>
  <c r="F77" i="4" a="1"/>
  <c r="F77" i="4" s="1"/>
  <c r="D88" i="4"/>
  <c r="E87" i="4"/>
  <c r="F87" i="4" a="1"/>
  <c r="F87" i="4" s="1"/>
  <c r="E67" i="4"/>
  <c r="F67" i="4" a="1"/>
  <c r="F67" i="4" s="1"/>
  <c r="D68" i="4"/>
  <c r="E77" i="3"/>
  <c r="F77" i="3" a="1"/>
  <c r="F77" i="3" s="1"/>
  <c r="W77" i="3"/>
  <c r="D78" i="3"/>
  <c r="W47" i="3"/>
  <c r="D48" i="3"/>
  <c r="E47" i="3"/>
  <c r="F47" i="3" a="1"/>
  <c r="F47" i="3" s="1"/>
  <c r="F57" i="3" a="1"/>
  <c r="F57" i="3" s="1"/>
  <c r="E57" i="3"/>
  <c r="W57" i="3"/>
  <c r="D58" i="3"/>
  <c r="F67" i="3" a="1"/>
  <c r="F67" i="3" s="1"/>
  <c r="W67" i="3"/>
  <c r="D68" i="3"/>
  <c r="E67" i="3"/>
  <c r="W87" i="3"/>
  <c r="E87" i="3"/>
  <c r="D88" i="3"/>
  <c r="F87" i="3" a="1"/>
  <c r="F87" i="3" s="1"/>
  <c r="W97" i="3"/>
  <c r="D98" i="3"/>
  <c r="E97" i="3"/>
  <c r="F97" i="3" a="1"/>
  <c r="F97" i="3" s="1"/>
  <c r="Y47" i="4" l="1"/>
  <c r="Y47" i="3"/>
  <c r="Y47" i="8"/>
  <c r="W48" i="7"/>
  <c r="F48" i="7" a="1"/>
  <c r="F48" i="7" s="1"/>
  <c r="E48" i="7"/>
  <c r="Y47" i="7"/>
  <c r="W98" i="7"/>
  <c r="D109" i="7"/>
  <c r="E98" i="7"/>
  <c r="F98" i="7" a="1"/>
  <c r="F98" i="7" s="1"/>
  <c r="D99" i="7"/>
  <c r="W88" i="7"/>
  <c r="D89" i="7"/>
  <c r="E88" i="7"/>
  <c r="F88" i="7" a="1"/>
  <c r="F88" i="7" s="1"/>
  <c r="W78" i="7"/>
  <c r="F78" i="7" a="1"/>
  <c r="F78" i="7" s="1"/>
  <c r="E78" i="7"/>
  <c r="D79" i="7"/>
  <c r="F68" i="7" a="1"/>
  <c r="F68" i="7" s="1"/>
  <c r="E68" i="7"/>
  <c r="W68" i="7"/>
  <c r="D69" i="7"/>
  <c r="D59" i="7"/>
  <c r="W58" i="7"/>
  <c r="F58" i="7" a="1"/>
  <c r="F58" i="7" s="1"/>
  <c r="E58" i="7"/>
  <c r="R46" i="6"/>
  <c r="Y45" i="6"/>
  <c r="E68" i="8"/>
  <c r="D69" i="8"/>
  <c r="F68" i="8" a="1"/>
  <c r="F68" i="8" s="1"/>
  <c r="E78" i="8"/>
  <c r="F78" i="8" a="1"/>
  <c r="F78" i="8" s="1"/>
  <c r="D79" i="8"/>
  <c r="F58" i="8" a="1"/>
  <c r="F58" i="8" s="1"/>
  <c r="E58" i="8"/>
  <c r="D59" i="8"/>
  <c r="D99" i="8"/>
  <c r="F98" i="8" a="1"/>
  <c r="F98" i="8" s="1"/>
  <c r="D109" i="8"/>
  <c r="E98" i="8"/>
  <c r="F48" i="8" a="1"/>
  <c r="F48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E48" i="8"/>
  <c r="D89" i="8"/>
  <c r="E88" i="8"/>
  <c r="F88" i="8" a="1"/>
  <c r="F88" i="8" s="1"/>
  <c r="F48" i="6" a="1"/>
  <c r="F48" i="6" s="1"/>
  <c r="E48" i="6"/>
  <c r="D89" i="6"/>
  <c r="E88" i="6"/>
  <c r="F88" i="6" a="1"/>
  <c r="F88" i="6" s="1"/>
  <c r="D99" i="6"/>
  <c r="E98" i="6"/>
  <c r="D109" i="6"/>
  <c r="F98" i="6" a="1"/>
  <c r="F98" i="6" s="1"/>
  <c r="E58" i="6"/>
  <c r="F58" i="6" a="1"/>
  <c r="F58" i="6" s="1"/>
  <c r="D59" i="6"/>
  <c r="E68" i="6"/>
  <c r="F68" i="6" a="1"/>
  <c r="F68" i="6" s="1"/>
  <c r="D69" i="6"/>
  <c r="E78" i="6"/>
  <c r="F78" i="6" a="1"/>
  <c r="F78" i="6" s="1"/>
  <c r="D79" i="6"/>
  <c r="W98" i="5"/>
  <c r="D109" i="5"/>
  <c r="E98" i="5"/>
  <c r="D99" i="5"/>
  <c r="F98" i="5" a="1"/>
  <c r="F98" i="5" s="1"/>
  <c r="D79" i="5"/>
  <c r="E78" i="5"/>
  <c r="F78" i="5" a="1"/>
  <c r="F78" i="5" s="1"/>
  <c r="W78" i="5"/>
  <c r="E68" i="5"/>
  <c r="W68" i="5"/>
  <c r="D69" i="5"/>
  <c r="F68" i="5" a="1"/>
  <c r="F68" i="5" s="1"/>
  <c r="W48" i="5"/>
  <c r="E48" i="5"/>
  <c r="F48" i="5" a="1"/>
  <c r="F48" i="5" s="1"/>
  <c r="W88" i="5"/>
  <c r="E88" i="5"/>
  <c r="D89" i="5"/>
  <c r="F88" i="5" a="1"/>
  <c r="F88" i="5" s="1"/>
  <c r="W58" i="5"/>
  <c r="D59" i="5"/>
  <c r="F58" i="5" a="1"/>
  <c r="F58" i="5" s="1"/>
  <c r="E58" i="5"/>
  <c r="F58" i="4" a="1"/>
  <c r="F58" i="4" s="1"/>
  <c r="D59" i="4"/>
  <c r="E58" i="4"/>
  <c r="D89" i="4"/>
  <c r="E88" i="4"/>
  <c r="F88" i="4" a="1"/>
  <c r="F88" i="4" s="1"/>
  <c r="D79" i="4"/>
  <c r="E78" i="4"/>
  <c r="F78" i="4" a="1"/>
  <c r="F78" i="4" s="1"/>
  <c r="F48" i="4" a="1"/>
  <c r="F48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E48" i="4"/>
  <c r="E68" i="4"/>
  <c r="D69" i="4"/>
  <c r="F68" i="4" a="1"/>
  <c r="F68" i="4" s="1"/>
  <c r="D99" i="4"/>
  <c r="E98" i="4"/>
  <c r="D109" i="4"/>
  <c r="F98" i="4" a="1"/>
  <c r="F98" i="4" s="1"/>
  <c r="W48" i="3"/>
  <c r="E48" i="3"/>
  <c r="F48" i="3" a="1"/>
  <c r="F48" i="3" s="1"/>
  <c r="E68" i="3"/>
  <c r="F68" i="3" a="1"/>
  <c r="F68" i="3" s="1"/>
  <c r="W68" i="3"/>
  <c r="D69" i="3"/>
  <c r="D79" i="3"/>
  <c r="E78" i="3"/>
  <c r="F78" i="3" a="1"/>
  <c r="F78" i="3" s="1"/>
  <c r="W78" i="3"/>
  <c r="W98" i="3"/>
  <c r="D109" i="3"/>
  <c r="D99" i="3"/>
  <c r="E98" i="3"/>
  <c r="F98" i="3" a="1"/>
  <c r="F98" i="3" s="1"/>
  <c r="W58" i="3"/>
  <c r="D59" i="3"/>
  <c r="E58" i="3"/>
  <c r="W88" i="3"/>
  <c r="E88" i="3"/>
  <c r="F88" i="3" a="1"/>
  <c r="F88" i="3" s="1"/>
  <c r="D89" i="3"/>
  <c r="Y48" i="7" l="1"/>
  <c r="Y49" i="7" s="1"/>
  <c r="Y50" i="7" s="1"/>
  <c r="Y51" i="7" s="1"/>
  <c r="Y52" i="7" s="1"/>
  <c r="Y53" i="7" s="1"/>
  <c r="Y54" i="7" s="1"/>
  <c r="Y55" i="7" s="1"/>
  <c r="Y56" i="7" s="1"/>
  <c r="Y57" i="7" s="1"/>
  <c r="Y58" i="8"/>
  <c r="D70" i="7"/>
  <c r="F69" i="7" a="1"/>
  <c r="F69" i="7" s="1"/>
  <c r="W69" i="7"/>
  <c r="E69" i="7"/>
  <c r="W99" i="7"/>
  <c r="D100" i="7"/>
  <c r="E99" i="7"/>
  <c r="F99" i="7" a="1"/>
  <c r="F99" i="7" s="1"/>
  <c r="E79" i="7"/>
  <c r="F79" i="7" a="1"/>
  <c r="F79" i="7" s="1"/>
  <c r="D80" i="7"/>
  <c r="W79" i="7"/>
  <c r="F109" i="7" a="1"/>
  <c r="F109" i="7" s="1"/>
  <c r="W109" i="7"/>
  <c r="D110" i="7"/>
  <c r="E109" i="7"/>
  <c r="W89" i="7"/>
  <c r="F89" i="7" a="1"/>
  <c r="F89" i="7" s="1"/>
  <c r="D90" i="7"/>
  <c r="E89" i="7"/>
  <c r="F59" i="7" a="1"/>
  <c r="F59" i="7" s="1"/>
  <c r="W59" i="7"/>
  <c r="D60" i="7"/>
  <c r="E59" i="7"/>
  <c r="Y48" i="5"/>
  <c r="Y49" i="5" s="1"/>
  <c r="Y50" i="5" s="1"/>
  <c r="Y51" i="5" s="1"/>
  <c r="Y52" i="5" s="1"/>
  <c r="Y53" i="5" s="1"/>
  <c r="Y54" i="5" s="1"/>
  <c r="Y55" i="5" s="1"/>
  <c r="Y56" i="5" s="1"/>
  <c r="Y57" i="5" s="1"/>
  <c r="Y58" i="4"/>
  <c r="Y48" i="3"/>
  <c r="Y49" i="3" s="1"/>
  <c r="Y50" i="3" s="1"/>
  <c r="Y51" i="3" s="1"/>
  <c r="Y52" i="3" s="1"/>
  <c r="Y53" i="3" s="1"/>
  <c r="Y54" i="3" s="1"/>
  <c r="Y55" i="3" s="1"/>
  <c r="Y56" i="3" s="1"/>
  <c r="Y57" i="3" s="1"/>
  <c r="R47" i="6"/>
  <c r="Y46" i="6"/>
  <c r="E69" i="8"/>
  <c r="F69" i="8" a="1"/>
  <c r="F69" i="8" s="1"/>
  <c r="D70" i="8"/>
  <c r="E109" i="8"/>
  <c r="F109" i="8" a="1"/>
  <c r="F109" i="8" s="1"/>
  <c r="D110" i="8"/>
  <c r="D100" i="8"/>
  <c r="F99" i="8" a="1"/>
  <c r="F99" i="8" s="1"/>
  <c r="E99" i="8"/>
  <c r="E59" i="8"/>
  <c r="D60" i="8"/>
  <c r="F59" i="8" a="1"/>
  <c r="F59" i="8" s="1"/>
  <c r="D90" i="8"/>
  <c r="E89" i="8"/>
  <c r="F89" i="8" a="1"/>
  <c r="F89" i="8" s="1"/>
  <c r="E79" i="8"/>
  <c r="D80" i="8"/>
  <c r="F79" i="8" a="1"/>
  <c r="F79" i="8" s="1"/>
  <c r="D90" i="6"/>
  <c r="E89" i="6"/>
  <c r="F89" i="6" a="1"/>
  <c r="F89" i="6" s="1"/>
  <c r="E59" i="6"/>
  <c r="D60" i="6"/>
  <c r="F59" i="6" a="1"/>
  <c r="F59" i="6" s="1"/>
  <c r="D110" i="6"/>
  <c r="E109" i="6"/>
  <c r="F109" i="6" a="1"/>
  <c r="F109" i="6" s="1"/>
  <c r="E79" i="6"/>
  <c r="F79" i="6" a="1"/>
  <c r="F79" i="6" s="1"/>
  <c r="D80" i="6"/>
  <c r="D100" i="6"/>
  <c r="E99" i="6"/>
  <c r="F99" i="6" a="1"/>
  <c r="F99" i="6" s="1"/>
  <c r="D70" i="6"/>
  <c r="E69" i="6"/>
  <c r="F69" i="6" a="1"/>
  <c r="F69" i="6" s="1"/>
  <c r="W59" i="5"/>
  <c r="D60" i="5"/>
  <c r="E59" i="5"/>
  <c r="F59" i="5" a="1"/>
  <c r="F59" i="5" s="1"/>
  <c r="E99" i="5"/>
  <c r="D100" i="5"/>
  <c r="F99" i="5" a="1"/>
  <c r="F99" i="5" s="1"/>
  <c r="W99" i="5"/>
  <c r="F69" i="5" a="1"/>
  <c r="F69" i="5" s="1"/>
  <c r="W69" i="5"/>
  <c r="E69" i="5"/>
  <c r="D70" i="5"/>
  <c r="E109" i="5"/>
  <c r="D110" i="5"/>
  <c r="F109" i="5" a="1"/>
  <c r="F109" i="5" s="1"/>
  <c r="W109" i="5"/>
  <c r="F79" i="5" a="1"/>
  <c r="F79" i="5" s="1"/>
  <c r="W79" i="5"/>
  <c r="D80" i="5"/>
  <c r="E79" i="5"/>
  <c r="W89" i="5"/>
  <c r="E89" i="5"/>
  <c r="F89" i="5" a="1"/>
  <c r="F89" i="5" s="1"/>
  <c r="D90" i="5"/>
  <c r="D90" i="4"/>
  <c r="E89" i="4"/>
  <c r="F89" i="4" a="1"/>
  <c r="F89" i="4" s="1"/>
  <c r="E59" i="4"/>
  <c r="F59" i="4" a="1"/>
  <c r="F59" i="4" s="1"/>
  <c r="D60" i="4"/>
  <c r="D110" i="4"/>
  <c r="E109" i="4"/>
  <c r="F109" i="4" a="1"/>
  <c r="F109" i="4" s="1"/>
  <c r="D70" i="4"/>
  <c r="E69" i="4"/>
  <c r="F69" i="4" a="1"/>
  <c r="F69" i="4" s="1"/>
  <c r="D100" i="4"/>
  <c r="E99" i="4"/>
  <c r="F99" i="4" a="1"/>
  <c r="F99" i="4" s="1"/>
  <c r="E79" i="4"/>
  <c r="F79" i="4" a="1"/>
  <c r="F79" i="4" s="1"/>
  <c r="D80" i="4"/>
  <c r="W109" i="3"/>
  <c r="E109" i="3"/>
  <c r="F109" i="3" a="1"/>
  <c r="F109" i="3" s="1"/>
  <c r="D110" i="3"/>
  <c r="D100" i="3"/>
  <c r="E99" i="3"/>
  <c r="F99" i="3" a="1"/>
  <c r="F99" i="3" s="1"/>
  <c r="W99" i="3"/>
  <c r="W59" i="3"/>
  <c r="D60" i="3"/>
  <c r="E59" i="3"/>
  <c r="F59" i="3" a="1"/>
  <c r="F59" i="3" s="1"/>
  <c r="F79" i="3" a="1"/>
  <c r="F79" i="3" s="1"/>
  <c r="W79" i="3"/>
  <c r="D80" i="3"/>
  <c r="E79" i="3"/>
  <c r="W89" i="3"/>
  <c r="D90" i="3"/>
  <c r="E89" i="3"/>
  <c r="F89" i="3" a="1"/>
  <c r="F89" i="3" s="1"/>
  <c r="F69" i="3" a="1"/>
  <c r="F69" i="3" s="1"/>
  <c r="E69" i="3"/>
  <c r="D70" i="3"/>
  <c r="W69" i="3"/>
  <c r="Y58" i="7" l="1"/>
  <c r="Y59" i="7" s="1"/>
  <c r="Y58" i="3"/>
  <c r="Y59" i="3" s="1"/>
  <c r="Y58" i="5"/>
  <c r="Y59" i="8"/>
  <c r="F90" i="7" a="1"/>
  <c r="F90" i="7" s="1"/>
  <c r="D91" i="7"/>
  <c r="W90" i="7"/>
  <c r="E90" i="7"/>
  <c r="W100" i="7"/>
  <c r="D101" i="7"/>
  <c r="F100" i="7" a="1"/>
  <c r="F100" i="7" s="1"/>
  <c r="E100" i="7"/>
  <c r="E80" i="7"/>
  <c r="W80" i="7"/>
  <c r="F80" i="7" a="1"/>
  <c r="F80" i="7" s="1"/>
  <c r="D81" i="7"/>
  <c r="D121" i="7"/>
  <c r="D111" i="7"/>
  <c r="E110" i="7"/>
  <c r="F110" i="7" a="1"/>
  <c r="F110" i="7" s="1"/>
  <c r="W110" i="7"/>
  <c r="E60" i="7"/>
  <c r="W60" i="7"/>
  <c r="F60" i="7" a="1"/>
  <c r="F60" i="7" s="1"/>
  <c r="W70" i="7"/>
  <c r="E70" i="7"/>
  <c r="D71" i="7"/>
  <c r="F70" i="7" a="1"/>
  <c r="F70" i="7" s="1"/>
  <c r="Y59" i="5"/>
  <c r="Y59" i="4"/>
  <c r="R48" i="6"/>
  <c r="Y47" i="6"/>
  <c r="D121" i="8"/>
  <c r="D111" i="8"/>
  <c r="F110" i="8" a="1"/>
  <c r="F110" i="8" s="1"/>
  <c r="E110" i="8"/>
  <c r="D71" i="8"/>
  <c r="E70" i="8"/>
  <c r="F70" i="8" a="1"/>
  <c r="F70" i="8" s="1"/>
  <c r="E60" i="8"/>
  <c r="F60" i="8" a="1"/>
  <c r="F60" i="8" s="1"/>
  <c r="E80" i="8"/>
  <c r="D81" i="8"/>
  <c r="F80" i="8" a="1"/>
  <c r="F80" i="8" s="1"/>
  <c r="E90" i="8"/>
  <c r="F90" i="8" a="1"/>
  <c r="F90" i="8" s="1"/>
  <c r="D91" i="8"/>
  <c r="D101" i="8"/>
  <c r="E100" i="8"/>
  <c r="F100" i="8" a="1"/>
  <c r="F100" i="8" s="1"/>
  <c r="E80" i="6"/>
  <c r="D81" i="6"/>
  <c r="F80" i="6" a="1"/>
  <c r="F80" i="6" s="1"/>
  <c r="E100" i="6"/>
  <c r="F100" i="6" a="1"/>
  <c r="F100" i="6" s="1"/>
  <c r="D101" i="6"/>
  <c r="E90" i="6"/>
  <c r="F90" i="6" a="1"/>
  <c r="F90" i="6" s="1"/>
  <c r="D91" i="6"/>
  <c r="E60" i="6"/>
  <c r="F60" i="6" a="1"/>
  <c r="F60" i="6" s="1"/>
  <c r="E70" i="6"/>
  <c r="D71" i="6"/>
  <c r="F70" i="6" a="1"/>
  <c r="F70" i="6" s="1"/>
  <c r="D111" i="6"/>
  <c r="E110" i="6"/>
  <c r="D121" i="6"/>
  <c r="F110" i="6" a="1"/>
  <c r="F110" i="6" s="1"/>
  <c r="W70" i="5"/>
  <c r="D71" i="5"/>
  <c r="F70" i="5" a="1"/>
  <c r="F70" i="5" s="1"/>
  <c r="E70" i="5"/>
  <c r="W60" i="5"/>
  <c r="E60" i="5"/>
  <c r="F60" i="5" a="1"/>
  <c r="F60" i="5" s="1"/>
  <c r="W90" i="5"/>
  <c r="F90" i="5" a="1"/>
  <c r="F90" i="5" s="1"/>
  <c r="D91" i="5"/>
  <c r="E90" i="5"/>
  <c r="W110" i="5"/>
  <c r="E110" i="5"/>
  <c r="F110" i="5" a="1"/>
  <c r="F110" i="5" s="1"/>
  <c r="D121" i="5"/>
  <c r="D111" i="5"/>
  <c r="E80" i="5"/>
  <c r="W80" i="5"/>
  <c r="F80" i="5" a="1"/>
  <c r="F80" i="5" s="1"/>
  <c r="D81" i="5"/>
  <c r="W100" i="5"/>
  <c r="E100" i="5"/>
  <c r="D101" i="5"/>
  <c r="F100" i="5" a="1"/>
  <c r="F100" i="5" s="1"/>
  <c r="E70" i="4"/>
  <c r="F70" i="4" a="1"/>
  <c r="F70" i="4" s="1"/>
  <c r="D71" i="4"/>
  <c r="E90" i="4"/>
  <c r="F90" i="4" a="1"/>
  <c r="F90" i="4" s="1"/>
  <c r="D91" i="4"/>
  <c r="E80" i="4"/>
  <c r="D81" i="4"/>
  <c r="F80" i="4" a="1"/>
  <c r="F80" i="4" s="1"/>
  <c r="D111" i="4"/>
  <c r="E110" i="4"/>
  <c r="D121" i="4"/>
  <c r="F110" i="4" a="1"/>
  <c r="F110" i="4" s="1"/>
  <c r="D101" i="4"/>
  <c r="E100" i="4"/>
  <c r="F100" i="4" a="1"/>
  <c r="F100" i="4" s="1"/>
  <c r="F60" i="4" a="1"/>
  <c r="F60" i="4" s="1"/>
  <c r="E60" i="4"/>
  <c r="W100" i="3"/>
  <c r="D101" i="3"/>
  <c r="E100" i="3"/>
  <c r="F100" i="3" a="1"/>
  <c r="F100" i="3" s="1"/>
  <c r="W70" i="3"/>
  <c r="F70" i="3" a="1"/>
  <c r="F70" i="3" s="1"/>
  <c r="E70" i="3"/>
  <c r="D71" i="3"/>
  <c r="W60" i="3"/>
  <c r="E60" i="3"/>
  <c r="F60" i="3" a="1"/>
  <c r="F60" i="3" s="1"/>
  <c r="W110" i="3"/>
  <c r="D121" i="3"/>
  <c r="D111" i="3"/>
  <c r="E110" i="3"/>
  <c r="F110" i="3" a="1"/>
  <c r="F110" i="3" s="1"/>
  <c r="F90" i="3" a="1"/>
  <c r="F90" i="3" s="1"/>
  <c r="D91" i="3"/>
  <c r="E90" i="3"/>
  <c r="W90" i="3"/>
  <c r="E80" i="3"/>
  <c r="D81" i="3"/>
  <c r="F80" i="3" a="1"/>
  <c r="F80" i="3" s="1"/>
  <c r="W80" i="3"/>
  <c r="Y60" i="5" l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60" i="8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W101" i="7"/>
  <c r="F101" i="7" a="1"/>
  <c r="F101" i="7" s="1"/>
  <c r="D102" i="7"/>
  <c r="E101" i="7"/>
  <c r="Y60" i="7"/>
  <c r="Y61" i="7" s="1"/>
  <c r="Y62" i="7" s="1"/>
  <c r="Y63" i="7" s="1"/>
  <c r="Y64" i="7" s="1"/>
  <c r="Y65" i="7" s="1"/>
  <c r="Y66" i="7" s="1"/>
  <c r="Y67" i="7" s="1"/>
  <c r="Y68" i="7" s="1"/>
  <c r="Y69" i="7" s="1"/>
  <c r="D112" i="7"/>
  <c r="F111" i="7" a="1"/>
  <c r="F111" i="7" s="1"/>
  <c r="W111" i="7"/>
  <c r="E111" i="7"/>
  <c r="W121" i="7"/>
  <c r="E121" i="7"/>
  <c r="D122" i="7"/>
  <c r="F121" i="7" a="1"/>
  <c r="F121" i="7" s="1"/>
  <c r="W91" i="7"/>
  <c r="F91" i="7" a="1"/>
  <c r="F91" i="7" s="1"/>
  <c r="D92" i="7"/>
  <c r="E91" i="7"/>
  <c r="W71" i="7"/>
  <c r="D72" i="7"/>
  <c r="E71" i="7"/>
  <c r="F71" i="7" a="1"/>
  <c r="F71" i="7" s="1"/>
  <c r="F81" i="7" a="1"/>
  <c r="F81" i="7" s="1"/>
  <c r="W81" i="7"/>
  <c r="E81" i="7"/>
  <c r="D82" i="7"/>
  <c r="Y60" i="4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60" i="3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R49" i="6"/>
  <c r="Y48" i="6"/>
  <c r="E91" i="8"/>
  <c r="F91" i="8" a="1"/>
  <c r="F91" i="8" s="1"/>
  <c r="D92" i="8"/>
  <c r="E81" i="8"/>
  <c r="F81" i="8" a="1"/>
  <c r="F81" i="8" s="1"/>
  <c r="D82" i="8"/>
  <c r="D112" i="8"/>
  <c r="F111" i="8" a="1"/>
  <c r="F111" i="8" s="1"/>
  <c r="E111" i="8"/>
  <c r="D122" i="8"/>
  <c r="F121" i="8" a="1"/>
  <c r="F121" i="8" s="1"/>
  <c r="E121" i="8"/>
  <c r="E71" i="8"/>
  <c r="D72" i="8"/>
  <c r="F71" i="8" a="1"/>
  <c r="F71" i="8" s="1"/>
  <c r="D102" i="8"/>
  <c r="E101" i="8"/>
  <c r="F101" i="8" a="1"/>
  <c r="F101" i="8" s="1"/>
  <c r="E91" i="6"/>
  <c r="F91" i="6" a="1"/>
  <c r="F91" i="6" s="1"/>
  <c r="D92" i="6"/>
  <c r="E71" i="6"/>
  <c r="F71" i="6" a="1"/>
  <c r="F71" i="6" s="1"/>
  <c r="D72" i="6"/>
  <c r="E81" i="6"/>
  <c r="F81" i="6" a="1"/>
  <c r="F81" i="6" s="1"/>
  <c r="D82" i="6"/>
  <c r="D112" i="6"/>
  <c r="E111" i="6"/>
  <c r="F111" i="6" a="1"/>
  <c r="F111" i="6" s="1"/>
  <c r="D122" i="6"/>
  <c r="E121" i="6"/>
  <c r="F121" i="6" a="1"/>
  <c r="F121" i="6" s="1"/>
  <c r="E101" i="6"/>
  <c r="F101" i="6" a="1"/>
  <c r="F101" i="6" s="1"/>
  <c r="D102" i="6"/>
  <c r="E121" i="5"/>
  <c r="D122" i="5"/>
  <c r="W121" i="5"/>
  <c r="F121" i="5" a="1"/>
  <c r="F121" i="5" s="1"/>
  <c r="W71" i="5"/>
  <c r="D72" i="5"/>
  <c r="F71" i="5" a="1"/>
  <c r="F71" i="5" s="1"/>
  <c r="E71" i="5"/>
  <c r="W101" i="5"/>
  <c r="F101" i="5" a="1"/>
  <c r="F101" i="5" s="1"/>
  <c r="D102" i="5"/>
  <c r="E101" i="5"/>
  <c r="F81" i="5" a="1"/>
  <c r="F81" i="5" s="1"/>
  <c r="W81" i="5"/>
  <c r="E81" i="5"/>
  <c r="D82" i="5"/>
  <c r="F91" i="5" a="1"/>
  <c r="F91" i="5" s="1"/>
  <c r="W91" i="5"/>
  <c r="E91" i="5"/>
  <c r="D92" i="5"/>
  <c r="F111" i="5" a="1"/>
  <c r="F111" i="5" s="1"/>
  <c r="W111" i="5"/>
  <c r="D112" i="5"/>
  <c r="E111" i="5"/>
  <c r="D112" i="4"/>
  <c r="E111" i="4"/>
  <c r="F111" i="4" a="1"/>
  <c r="F111" i="4" s="1"/>
  <c r="E71" i="4"/>
  <c r="D72" i="4"/>
  <c r="F71" i="4" a="1"/>
  <c r="F71" i="4" s="1"/>
  <c r="D102" i="4"/>
  <c r="E101" i="4"/>
  <c r="F101" i="4" a="1"/>
  <c r="F101" i="4" s="1"/>
  <c r="D82" i="4"/>
  <c r="E81" i="4"/>
  <c r="F81" i="4" a="1"/>
  <c r="F81" i="4" s="1"/>
  <c r="D122" i="4"/>
  <c r="E121" i="4"/>
  <c r="F121" i="4" a="1"/>
  <c r="F121" i="4" s="1"/>
  <c r="E91" i="4"/>
  <c r="F91" i="4" a="1"/>
  <c r="F91" i="4" s="1"/>
  <c r="D92" i="4"/>
  <c r="F81" i="3" a="1"/>
  <c r="F81" i="3" s="1"/>
  <c r="E81" i="3"/>
  <c r="W81" i="3"/>
  <c r="D82" i="3"/>
  <c r="D122" i="3"/>
  <c r="E121" i="3"/>
  <c r="F121" i="3" a="1"/>
  <c r="F121" i="3" s="1"/>
  <c r="W121" i="3"/>
  <c r="W111" i="3"/>
  <c r="D112" i="3"/>
  <c r="E111" i="3"/>
  <c r="F111" i="3" a="1"/>
  <c r="F111" i="3" s="1"/>
  <c r="D102" i="3"/>
  <c r="E101" i="3"/>
  <c r="F101" i="3" a="1"/>
  <c r="F101" i="3" s="1"/>
  <c r="W101" i="3"/>
  <c r="F91" i="3" a="1"/>
  <c r="F91" i="3" s="1"/>
  <c r="W91" i="3"/>
  <c r="E91" i="3"/>
  <c r="D92" i="3"/>
  <c r="W71" i="3"/>
  <c r="D72" i="3"/>
  <c r="E71" i="3"/>
  <c r="F71" i="3" a="1"/>
  <c r="F71" i="3" s="1"/>
  <c r="Y70" i="7" l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71" i="8"/>
  <c r="F72" i="7" a="1"/>
  <c r="F72" i="7" s="1"/>
  <c r="E72" i="7"/>
  <c r="W72" i="7"/>
  <c r="D113" i="7"/>
  <c r="E112" i="7"/>
  <c r="F112" i="7" a="1"/>
  <c r="F112" i="7" s="1"/>
  <c r="W112" i="7"/>
  <c r="E92" i="7"/>
  <c r="F92" i="7" a="1"/>
  <c r="F92" i="7" s="1"/>
  <c r="W92" i="7"/>
  <c r="D93" i="7"/>
  <c r="W82" i="7"/>
  <c r="F82" i="7" a="1"/>
  <c r="F82" i="7" s="1"/>
  <c r="D83" i="7"/>
  <c r="E82" i="7"/>
  <c r="D103" i="7"/>
  <c r="F102" i="7" a="1"/>
  <c r="F102" i="7" s="1"/>
  <c r="W102" i="7"/>
  <c r="E102" i="7"/>
  <c r="W122" i="7"/>
  <c r="D133" i="7"/>
  <c r="E122" i="7"/>
  <c r="D123" i="7"/>
  <c r="F122" i="7" a="1"/>
  <c r="F122" i="7" s="1"/>
  <c r="Y71" i="3"/>
  <c r="Y71" i="5"/>
  <c r="R50" i="6"/>
  <c r="Y49" i="6"/>
  <c r="Y71" i="4"/>
  <c r="D93" i="8"/>
  <c r="E92" i="8"/>
  <c r="F92" i="8" a="1"/>
  <c r="F92" i="8" s="1"/>
  <c r="E122" i="8"/>
  <c r="D133" i="8"/>
  <c r="D123" i="8"/>
  <c r="F122" i="8" a="1"/>
  <c r="F122" i="8" s="1"/>
  <c r="E72" i="8"/>
  <c r="F72" i="8" a="1"/>
  <c r="F72" i="8" s="1"/>
  <c r="D113" i="8"/>
  <c r="E112" i="8"/>
  <c r="F112" i="8" a="1"/>
  <c r="F112" i="8" s="1"/>
  <c r="E102" i="8"/>
  <c r="F102" i="8" a="1"/>
  <c r="F102" i="8" s="1"/>
  <c r="D103" i="8"/>
  <c r="F82" i="8" a="1"/>
  <c r="F82" i="8" s="1"/>
  <c r="D83" i="8"/>
  <c r="E82" i="8"/>
  <c r="D123" i="6"/>
  <c r="D133" i="6"/>
  <c r="E122" i="6"/>
  <c r="F122" i="6" a="1"/>
  <c r="F122" i="6" s="1"/>
  <c r="E112" i="6"/>
  <c r="F112" i="6" a="1"/>
  <c r="F112" i="6" s="1"/>
  <c r="D113" i="6"/>
  <c r="F102" i="6" a="1"/>
  <c r="F102" i="6" s="1"/>
  <c r="D103" i="6"/>
  <c r="E102" i="6"/>
  <c r="E82" i="6"/>
  <c r="D83" i="6"/>
  <c r="F82" i="6" a="1"/>
  <c r="F82" i="6" s="1"/>
  <c r="D93" i="6"/>
  <c r="E92" i="6"/>
  <c r="F92" i="6" a="1"/>
  <c r="F92" i="6" s="1"/>
  <c r="E72" i="6"/>
  <c r="F72" i="6" a="1"/>
  <c r="F72" i="6" s="1"/>
  <c r="W112" i="5"/>
  <c r="E112" i="5"/>
  <c r="D113" i="5"/>
  <c r="F112" i="5" a="1"/>
  <c r="F112" i="5" s="1"/>
  <c r="W102" i="5"/>
  <c r="F102" i="5" a="1"/>
  <c r="F102" i="5" s="1"/>
  <c r="D103" i="5"/>
  <c r="E102" i="5"/>
  <c r="W122" i="5"/>
  <c r="D123" i="5"/>
  <c r="E122" i="5"/>
  <c r="F122" i="5" a="1"/>
  <c r="F122" i="5" s="1"/>
  <c r="D133" i="5"/>
  <c r="E92" i="5"/>
  <c r="D93" i="5"/>
  <c r="W92" i="5"/>
  <c r="F92" i="5" a="1"/>
  <c r="F92" i="5" s="1"/>
  <c r="W82" i="5"/>
  <c r="D83" i="5"/>
  <c r="F82" i="5" a="1"/>
  <c r="F82" i="5" s="1"/>
  <c r="E82" i="5"/>
  <c r="W72" i="5"/>
  <c r="E72" i="5"/>
  <c r="F72" i="5" a="1"/>
  <c r="F72" i="5" s="1"/>
  <c r="D83" i="4"/>
  <c r="E82" i="4"/>
  <c r="F82" i="4" a="1"/>
  <c r="F82" i="4" s="1"/>
  <c r="D133" i="4"/>
  <c r="D123" i="4"/>
  <c r="E122" i="4"/>
  <c r="F122" i="4" a="1"/>
  <c r="F122" i="4" s="1"/>
  <c r="D113" i="4"/>
  <c r="E112" i="4"/>
  <c r="F112" i="4" a="1"/>
  <c r="F112" i="4" s="1"/>
  <c r="F92" i="4" a="1"/>
  <c r="F92" i="4" s="1"/>
  <c r="D93" i="4"/>
  <c r="E92" i="4"/>
  <c r="E72" i="4"/>
  <c r="F72" i="4" a="1"/>
  <c r="F72" i="4" s="1"/>
  <c r="E102" i="4"/>
  <c r="F102" i="4" a="1"/>
  <c r="F102" i="4" s="1"/>
  <c r="D103" i="4"/>
  <c r="D103" i="3"/>
  <c r="E102" i="3"/>
  <c r="F102" i="3" a="1"/>
  <c r="F102" i="3" s="1"/>
  <c r="W102" i="3"/>
  <c r="E92" i="3"/>
  <c r="D93" i="3"/>
  <c r="F92" i="3" a="1"/>
  <c r="F92" i="3" s="1"/>
  <c r="W92" i="3"/>
  <c r="W82" i="3"/>
  <c r="F82" i="3" a="1"/>
  <c r="F82" i="3" s="1"/>
  <c r="D83" i="3"/>
  <c r="E82" i="3"/>
  <c r="W72" i="3"/>
  <c r="E72" i="3"/>
  <c r="F72" i="3" a="1"/>
  <c r="F72" i="3" s="1"/>
  <c r="W112" i="3"/>
  <c r="D113" i="3"/>
  <c r="E112" i="3"/>
  <c r="F112" i="3" a="1"/>
  <c r="F112" i="3" s="1"/>
  <c r="D123" i="3"/>
  <c r="E122" i="3"/>
  <c r="F122" i="3" a="1"/>
  <c r="F122" i="3" s="1"/>
  <c r="D133" i="3"/>
  <c r="W122" i="3"/>
  <c r="Y72" i="8" l="1"/>
  <c r="Y73" i="8" s="1"/>
  <c r="Y74" i="8" s="1"/>
  <c r="Y75" i="8" s="1"/>
  <c r="Y76" i="8" s="1"/>
  <c r="Y77" i="8" s="1"/>
  <c r="Y78" i="8" s="1"/>
  <c r="Y79" i="8" s="1"/>
  <c r="Y80" i="8" s="1"/>
  <c r="Y81" i="8" s="1"/>
  <c r="D94" i="7"/>
  <c r="E93" i="7"/>
  <c r="F93" i="7" a="1"/>
  <c r="F93" i="7" s="1"/>
  <c r="W93" i="7"/>
  <c r="D104" i="7"/>
  <c r="F103" i="7" a="1"/>
  <c r="F103" i="7" s="1"/>
  <c r="W103" i="7"/>
  <c r="E103" i="7"/>
  <c r="Y82" i="7"/>
  <c r="D114" i="7"/>
  <c r="E113" i="7"/>
  <c r="F113" i="7" a="1"/>
  <c r="F113" i="7" s="1"/>
  <c r="W113" i="7"/>
  <c r="D124" i="7"/>
  <c r="W123" i="7"/>
  <c r="F123" i="7" a="1"/>
  <c r="F123" i="7" s="1"/>
  <c r="E123" i="7"/>
  <c r="W83" i="7"/>
  <c r="F83" i="7" a="1"/>
  <c r="F83" i="7" s="1"/>
  <c r="D84" i="7"/>
  <c r="E83" i="7"/>
  <c r="W133" i="7"/>
  <c r="E133" i="7"/>
  <c r="D134" i="7"/>
  <c r="F133" i="7" a="1"/>
  <c r="F133" i="7" s="1"/>
  <c r="Y72" i="5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72" i="4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72" i="3"/>
  <c r="Y73" i="3" s="1"/>
  <c r="Y74" i="3" s="1"/>
  <c r="Y75" i="3" s="1"/>
  <c r="Y76" i="3" s="1"/>
  <c r="Y77" i="3" s="1"/>
  <c r="Y78" i="3" s="1"/>
  <c r="Y79" i="3" s="1"/>
  <c r="Y80" i="3" s="1"/>
  <c r="Y81" i="3" s="1"/>
  <c r="R51" i="6"/>
  <c r="Y50" i="6"/>
  <c r="E103" i="8"/>
  <c r="F103" i="8" a="1"/>
  <c r="F103" i="8" s="1"/>
  <c r="D104" i="8"/>
  <c r="E133" i="8"/>
  <c r="F133" i="8" a="1"/>
  <c r="F133" i="8" s="1"/>
  <c r="D134" i="8"/>
  <c r="D114" i="8"/>
  <c r="F113" i="8" a="1"/>
  <c r="F113" i="8" s="1"/>
  <c r="E113" i="8"/>
  <c r="D94" i="8"/>
  <c r="F93" i="8" a="1"/>
  <c r="F93" i="8" s="1"/>
  <c r="E93" i="8"/>
  <c r="E83" i="8"/>
  <c r="D84" i="8"/>
  <c r="F83" i="8" a="1"/>
  <c r="F83" i="8" s="1"/>
  <c r="E123" i="8"/>
  <c r="F123" i="8" a="1"/>
  <c r="F123" i="8" s="1"/>
  <c r="D124" i="8"/>
  <c r="D134" i="6"/>
  <c r="E133" i="6"/>
  <c r="F133" i="6" a="1"/>
  <c r="F133" i="6" s="1"/>
  <c r="D124" i="6"/>
  <c r="E123" i="6"/>
  <c r="F123" i="6" a="1"/>
  <c r="F123" i="6" s="1"/>
  <c r="D94" i="6"/>
  <c r="F93" i="6" a="1"/>
  <c r="F93" i="6" s="1"/>
  <c r="E93" i="6"/>
  <c r="E83" i="6"/>
  <c r="F83" i="6" a="1"/>
  <c r="F83" i="6" s="1"/>
  <c r="D84" i="6"/>
  <c r="D104" i="6"/>
  <c r="E103" i="6"/>
  <c r="F103" i="6" a="1"/>
  <c r="F103" i="6" s="1"/>
  <c r="E113" i="6"/>
  <c r="F113" i="6" a="1"/>
  <c r="F113" i="6" s="1"/>
  <c r="D114" i="6"/>
  <c r="F133" i="5" a="1"/>
  <c r="F133" i="5" s="1"/>
  <c r="E133" i="5"/>
  <c r="D134" i="5"/>
  <c r="W133" i="5"/>
  <c r="W113" i="5"/>
  <c r="D114" i="5"/>
  <c r="E113" i="5"/>
  <c r="F113" i="5" a="1"/>
  <c r="F113" i="5" s="1"/>
  <c r="D84" i="5"/>
  <c r="E83" i="5"/>
  <c r="F83" i="5" a="1"/>
  <c r="F83" i="5" s="1"/>
  <c r="W83" i="5"/>
  <c r="W123" i="5"/>
  <c r="D124" i="5"/>
  <c r="E123" i="5"/>
  <c r="F123" i="5" a="1"/>
  <c r="F123" i="5" s="1"/>
  <c r="F93" i="5" a="1"/>
  <c r="F93" i="5" s="1"/>
  <c r="D94" i="5"/>
  <c r="E93" i="5"/>
  <c r="W93" i="5"/>
  <c r="F103" i="5" a="1"/>
  <c r="F103" i="5" s="1"/>
  <c r="W103" i="5"/>
  <c r="E103" i="5"/>
  <c r="D104" i="5"/>
  <c r="D94" i="4"/>
  <c r="E93" i="4"/>
  <c r="F93" i="4" a="1"/>
  <c r="F93" i="4" s="1"/>
  <c r="D124" i="4"/>
  <c r="E123" i="4"/>
  <c r="F123" i="4" a="1"/>
  <c r="F123" i="4" s="1"/>
  <c r="E83" i="4"/>
  <c r="F83" i="4" a="1"/>
  <c r="F83" i="4" s="1"/>
  <c r="D84" i="4"/>
  <c r="E103" i="4"/>
  <c r="F103" i="4" a="1"/>
  <c r="F103" i="4" s="1"/>
  <c r="D104" i="4"/>
  <c r="D134" i="4"/>
  <c r="F133" i="4" a="1"/>
  <c r="F133" i="4" s="1"/>
  <c r="E133" i="4"/>
  <c r="D114" i="4"/>
  <c r="E113" i="4"/>
  <c r="F113" i="4" a="1"/>
  <c r="F113" i="4" s="1"/>
  <c r="F133" i="3" a="1"/>
  <c r="F133" i="3" s="1"/>
  <c r="E133" i="3"/>
  <c r="W133" i="3"/>
  <c r="D134" i="3"/>
  <c r="F93" i="3" a="1"/>
  <c r="F93" i="3" s="1"/>
  <c r="W93" i="3"/>
  <c r="D94" i="3"/>
  <c r="E93" i="3"/>
  <c r="E123" i="3"/>
  <c r="D124" i="3"/>
  <c r="F123" i="3" a="1"/>
  <c r="F123" i="3" s="1"/>
  <c r="W123" i="3"/>
  <c r="W83" i="3"/>
  <c r="D84" i="3"/>
  <c r="E83" i="3"/>
  <c r="F83" i="3" a="1"/>
  <c r="F83" i="3" s="1"/>
  <c r="E103" i="3"/>
  <c r="D104" i="3"/>
  <c r="F103" i="3" a="1"/>
  <c r="F103" i="3" s="1"/>
  <c r="W103" i="3"/>
  <c r="W113" i="3"/>
  <c r="D114" i="3"/>
  <c r="E113" i="3"/>
  <c r="F113" i="3" a="1"/>
  <c r="F113" i="3" s="1"/>
  <c r="Y82" i="8" l="1"/>
  <c r="Y83" i="8" s="1"/>
  <c r="Y83" i="7"/>
  <c r="E114" i="7"/>
  <c r="D115" i="7"/>
  <c r="F114" i="7" a="1"/>
  <c r="F114" i="7" s="1"/>
  <c r="W114" i="7"/>
  <c r="W84" i="7"/>
  <c r="E84" i="7"/>
  <c r="F84" i="7" a="1"/>
  <c r="F84" i="7" s="1"/>
  <c r="E104" i="7"/>
  <c r="D105" i="7"/>
  <c r="W104" i="7"/>
  <c r="F104" i="7" a="1"/>
  <c r="F104" i="7" s="1"/>
  <c r="W124" i="7"/>
  <c r="D125" i="7"/>
  <c r="E124" i="7"/>
  <c r="F124" i="7" a="1"/>
  <c r="F124" i="7" s="1"/>
  <c r="W134" i="7"/>
  <c r="D135" i="7"/>
  <c r="D145" i="7"/>
  <c r="F134" i="7" a="1"/>
  <c r="F134" i="7" s="1"/>
  <c r="E134" i="7"/>
  <c r="W94" i="7"/>
  <c r="D95" i="7"/>
  <c r="F94" i="7" a="1"/>
  <c r="F94" i="7" s="1"/>
  <c r="E94" i="7"/>
  <c r="Y83" i="5"/>
  <c r="Y83" i="4"/>
  <c r="Y82" i="3"/>
  <c r="R52" i="6"/>
  <c r="Y51" i="6"/>
  <c r="D135" i="8"/>
  <c r="F134" i="8" a="1"/>
  <c r="F134" i="8" s="1"/>
  <c r="E134" i="8"/>
  <c r="D145" i="8"/>
  <c r="D105" i="8"/>
  <c r="E104" i="8"/>
  <c r="F104" i="8" a="1"/>
  <c r="F104" i="8" s="1"/>
  <c r="E84" i="8"/>
  <c r="F84" i="8" a="1"/>
  <c r="F84" i="8" s="1"/>
  <c r="D95" i="8"/>
  <c r="E94" i="8"/>
  <c r="F94" i="8" a="1"/>
  <c r="F94" i="8" s="1"/>
  <c r="E124" i="8"/>
  <c r="F124" i="8" a="1"/>
  <c r="F124" i="8" s="1"/>
  <c r="D125" i="8"/>
  <c r="E114" i="8"/>
  <c r="F114" i="8" a="1"/>
  <c r="F114" i="8" s="1"/>
  <c r="D115" i="8"/>
  <c r="E84" i="6"/>
  <c r="F84" i="6" a="1"/>
  <c r="F84" i="6" s="1"/>
  <c r="D105" i="6"/>
  <c r="E104" i="6"/>
  <c r="F104" i="6" a="1"/>
  <c r="F104" i="6" s="1"/>
  <c r="D125" i="6"/>
  <c r="E124" i="6"/>
  <c r="F124" i="6" a="1"/>
  <c r="F124" i="6" s="1"/>
  <c r="D135" i="6"/>
  <c r="E134" i="6"/>
  <c r="F134" i="6" a="1"/>
  <c r="F134" i="6" s="1"/>
  <c r="D145" i="6"/>
  <c r="F114" i="6" a="1"/>
  <c r="F114" i="6" s="1"/>
  <c r="D115" i="6"/>
  <c r="E114" i="6"/>
  <c r="D95" i="6"/>
  <c r="E94" i="6"/>
  <c r="F94" i="6" a="1"/>
  <c r="F94" i="6" s="1"/>
  <c r="E104" i="5"/>
  <c r="D105" i="5"/>
  <c r="W104" i="5"/>
  <c r="F104" i="5" a="1"/>
  <c r="F104" i="5" s="1"/>
  <c r="W124" i="5"/>
  <c r="D125" i="5"/>
  <c r="E124" i="5"/>
  <c r="F124" i="5" a="1"/>
  <c r="F124" i="5" s="1"/>
  <c r="F114" i="5" a="1"/>
  <c r="F114" i="5" s="1"/>
  <c r="E114" i="5"/>
  <c r="W114" i="5"/>
  <c r="D115" i="5"/>
  <c r="E134" i="5"/>
  <c r="F134" i="5" a="1"/>
  <c r="F134" i="5" s="1"/>
  <c r="D135" i="5"/>
  <c r="D145" i="5"/>
  <c r="W134" i="5"/>
  <c r="W84" i="5"/>
  <c r="E84" i="5"/>
  <c r="F84" i="5" a="1"/>
  <c r="F84" i="5" s="1"/>
  <c r="E94" i="5"/>
  <c r="D95" i="5"/>
  <c r="F94" i="5" a="1"/>
  <c r="F94" i="5" s="1"/>
  <c r="W94" i="5"/>
  <c r="D135" i="4"/>
  <c r="F134" i="4" a="1"/>
  <c r="F134" i="4" s="1"/>
  <c r="D145" i="4"/>
  <c r="E134" i="4"/>
  <c r="D125" i="4"/>
  <c r="E124" i="4"/>
  <c r="F124" i="4" a="1"/>
  <c r="F124" i="4" s="1"/>
  <c r="F104" i="4" a="1"/>
  <c r="F104" i="4" s="1"/>
  <c r="D105" i="4"/>
  <c r="E104" i="4"/>
  <c r="D95" i="4"/>
  <c r="E94" i="4"/>
  <c r="F94" i="4" a="1"/>
  <c r="F94" i="4" s="1"/>
  <c r="F84" i="4" a="1"/>
  <c r="F84" i="4" s="1"/>
  <c r="E84" i="4"/>
  <c r="E114" i="4"/>
  <c r="F114" i="4" a="1"/>
  <c r="F114" i="4" s="1"/>
  <c r="D115" i="4"/>
  <c r="E134" i="3"/>
  <c r="F134" i="3" a="1"/>
  <c r="F134" i="3" s="1"/>
  <c r="W134" i="3"/>
  <c r="D145" i="3"/>
  <c r="D135" i="3"/>
  <c r="W84" i="3"/>
  <c r="E84" i="3"/>
  <c r="F84" i="3" a="1"/>
  <c r="F84" i="3" s="1"/>
  <c r="W114" i="3"/>
  <c r="D115" i="3"/>
  <c r="E114" i="3"/>
  <c r="F114" i="3" a="1"/>
  <c r="F114" i="3" s="1"/>
  <c r="E124" i="3"/>
  <c r="D125" i="3"/>
  <c r="F124" i="3" a="1"/>
  <c r="F124" i="3" s="1"/>
  <c r="W124" i="3"/>
  <c r="D105" i="3"/>
  <c r="E104" i="3"/>
  <c r="F104" i="3" a="1"/>
  <c r="F104" i="3" s="1"/>
  <c r="W104" i="3"/>
  <c r="E94" i="3"/>
  <c r="D95" i="3"/>
  <c r="F94" i="3" a="1"/>
  <c r="F94" i="3" s="1"/>
  <c r="W94" i="3"/>
  <c r="Y83" i="3" l="1"/>
  <c r="Y84" i="8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W145" i="7"/>
  <c r="D146" i="7"/>
  <c r="F145" i="7" a="1"/>
  <c r="F145" i="7" s="1"/>
  <c r="E145" i="7"/>
  <c r="F135" i="7" a="1"/>
  <c r="F135" i="7" s="1"/>
  <c r="W135" i="7"/>
  <c r="D136" i="7"/>
  <c r="E135" i="7"/>
  <c r="Y84" i="7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F125" i="7" a="1"/>
  <c r="F125" i="7" s="1"/>
  <c r="W125" i="7"/>
  <c r="E125" i="7"/>
  <c r="D126" i="7"/>
  <c r="W115" i="7"/>
  <c r="F115" i="7" a="1"/>
  <c r="F115" i="7" s="1"/>
  <c r="E115" i="7"/>
  <c r="D116" i="7"/>
  <c r="F95" i="7" a="1"/>
  <c r="F95" i="7" s="1"/>
  <c r="W95" i="7"/>
  <c r="D96" i="7"/>
  <c r="E95" i="7"/>
  <c r="W105" i="7"/>
  <c r="D106" i="7"/>
  <c r="E105" i="7"/>
  <c r="F105" i="7" a="1"/>
  <c r="F105" i="7" s="1"/>
  <c r="Y84" i="5"/>
  <c r="Y85" i="5" s="1"/>
  <c r="Y86" i="5" s="1"/>
  <c r="Y87" i="5" s="1"/>
  <c r="Y88" i="5" s="1"/>
  <c r="Y89" i="5" s="1"/>
  <c r="Y90" i="5" s="1"/>
  <c r="Y91" i="5" s="1"/>
  <c r="Y92" i="5" s="1"/>
  <c r="Y93" i="5" s="1"/>
  <c r="Y94" i="5" s="1"/>
  <c r="Y84" i="4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R53" i="6"/>
  <c r="Y52" i="6"/>
  <c r="E145" i="8"/>
  <c r="D146" i="8"/>
  <c r="F145" i="8" a="1"/>
  <c r="F145" i="8" s="1"/>
  <c r="E125" i="8"/>
  <c r="F125" i="8" a="1"/>
  <c r="F125" i="8" s="1"/>
  <c r="D126" i="8"/>
  <c r="D96" i="8"/>
  <c r="E95" i="8"/>
  <c r="F95" i="8" a="1"/>
  <c r="F95" i="8" s="1"/>
  <c r="D106" i="8"/>
  <c r="F105" i="8" a="1"/>
  <c r="F105" i="8" s="1"/>
  <c r="E105" i="8"/>
  <c r="D136" i="8"/>
  <c r="E135" i="8"/>
  <c r="F135" i="8" a="1"/>
  <c r="F135" i="8" s="1"/>
  <c r="E115" i="8"/>
  <c r="D116" i="8"/>
  <c r="F115" i="8" a="1"/>
  <c r="F115" i="8" s="1"/>
  <c r="D106" i="6"/>
  <c r="F105" i="6" a="1"/>
  <c r="F105" i="6" s="1"/>
  <c r="E105" i="6"/>
  <c r="E145" i="6"/>
  <c r="F145" i="6" a="1"/>
  <c r="F145" i="6" s="1"/>
  <c r="D146" i="6"/>
  <c r="D136" i="6"/>
  <c r="E135" i="6"/>
  <c r="F135" i="6" a="1"/>
  <c r="F135" i="6" s="1"/>
  <c r="E115" i="6"/>
  <c r="F115" i="6" a="1"/>
  <c r="F115" i="6" s="1"/>
  <c r="D116" i="6"/>
  <c r="D96" i="6"/>
  <c r="E95" i="6"/>
  <c r="F95" i="6" a="1"/>
  <c r="F95" i="6" s="1"/>
  <c r="D126" i="6"/>
  <c r="E125" i="6"/>
  <c r="F125" i="6" a="1"/>
  <c r="F125" i="6" s="1"/>
  <c r="E145" i="5"/>
  <c r="F145" i="5" a="1"/>
  <c r="F145" i="5" s="1"/>
  <c r="D146" i="5"/>
  <c r="W145" i="5"/>
  <c r="F95" i="5" a="1"/>
  <c r="F95" i="5" s="1"/>
  <c r="W95" i="5"/>
  <c r="D96" i="5"/>
  <c r="E95" i="5"/>
  <c r="F115" i="5" a="1"/>
  <c r="F115" i="5" s="1"/>
  <c r="E115" i="5"/>
  <c r="D116" i="5"/>
  <c r="W115" i="5"/>
  <c r="F105" i="5" a="1"/>
  <c r="F105" i="5" s="1"/>
  <c r="E105" i="5"/>
  <c r="W105" i="5"/>
  <c r="D106" i="5"/>
  <c r="E135" i="5"/>
  <c r="F135" i="5" a="1"/>
  <c r="F135" i="5" s="1"/>
  <c r="D136" i="5"/>
  <c r="W135" i="5"/>
  <c r="W125" i="5"/>
  <c r="D126" i="5"/>
  <c r="E125" i="5"/>
  <c r="F125" i="5" a="1"/>
  <c r="F125" i="5" s="1"/>
  <c r="D126" i="4"/>
  <c r="E125" i="4"/>
  <c r="F125" i="4" a="1"/>
  <c r="F125" i="4" s="1"/>
  <c r="D146" i="4"/>
  <c r="E145" i="4"/>
  <c r="F145" i="4" a="1"/>
  <c r="F145" i="4" s="1"/>
  <c r="D96" i="4"/>
  <c r="E95" i="4"/>
  <c r="F95" i="4" a="1"/>
  <c r="F95" i="4" s="1"/>
  <c r="E115" i="4"/>
  <c r="F115" i="4" a="1"/>
  <c r="F115" i="4" s="1"/>
  <c r="D116" i="4"/>
  <c r="D136" i="4"/>
  <c r="E135" i="4"/>
  <c r="F135" i="4" a="1"/>
  <c r="F135" i="4" s="1"/>
  <c r="D106" i="4"/>
  <c r="E105" i="4"/>
  <c r="F105" i="4" a="1"/>
  <c r="F105" i="4" s="1"/>
  <c r="F105" i="3" a="1"/>
  <c r="F105" i="3" s="1"/>
  <c r="D106" i="3"/>
  <c r="E105" i="3"/>
  <c r="W105" i="3"/>
  <c r="E135" i="3"/>
  <c r="F135" i="3" a="1"/>
  <c r="F135" i="3" s="1"/>
  <c r="D136" i="3"/>
  <c r="W135" i="3"/>
  <c r="W125" i="3"/>
  <c r="E125" i="3"/>
  <c r="D126" i="3"/>
  <c r="F125" i="3" a="1"/>
  <c r="F125" i="3" s="1"/>
  <c r="E145" i="3"/>
  <c r="D146" i="3"/>
  <c r="F145" i="3" a="1"/>
  <c r="F145" i="3" s="1"/>
  <c r="W145" i="3"/>
  <c r="F95" i="3" a="1"/>
  <c r="F95" i="3" s="1"/>
  <c r="W95" i="3"/>
  <c r="E95" i="3"/>
  <c r="D96" i="3"/>
  <c r="W115" i="3"/>
  <c r="E115" i="3"/>
  <c r="D116" i="3"/>
  <c r="F115" i="3" a="1"/>
  <c r="F115" i="3" s="1"/>
  <c r="Y84" i="3" l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7"/>
  <c r="W96" i="7"/>
  <c r="E96" i="7"/>
  <c r="F96" i="7" a="1"/>
  <c r="F96" i="7" s="1"/>
  <c r="W136" i="7"/>
  <c r="D137" i="7"/>
  <c r="F136" i="7" a="1"/>
  <c r="F136" i="7" s="1"/>
  <c r="E136" i="7"/>
  <c r="E116" i="7"/>
  <c r="D117" i="7"/>
  <c r="F116" i="7" a="1"/>
  <c r="F116" i="7" s="1"/>
  <c r="W116" i="7"/>
  <c r="W106" i="7"/>
  <c r="F106" i="7" a="1"/>
  <c r="F106" i="7" s="1"/>
  <c r="D107" i="7"/>
  <c r="E106" i="7"/>
  <c r="E126" i="7"/>
  <c r="D127" i="7"/>
  <c r="W126" i="7"/>
  <c r="F126" i="7" a="1"/>
  <c r="F126" i="7" s="1"/>
  <c r="D147" i="7"/>
  <c r="F146" i="7" a="1"/>
  <c r="F146" i="7" s="1"/>
  <c r="E146" i="7"/>
  <c r="D157" i="7"/>
  <c r="W146" i="7"/>
  <c r="Y95" i="5"/>
  <c r="Y95" i="4"/>
  <c r="Y95" i="8"/>
  <c r="R54" i="6"/>
  <c r="Y53" i="6"/>
  <c r="E136" i="8"/>
  <c r="D137" i="8"/>
  <c r="F136" i="8" a="1"/>
  <c r="F136" i="8" s="1"/>
  <c r="D107" i="8"/>
  <c r="E106" i="8"/>
  <c r="F106" i="8" a="1"/>
  <c r="F106" i="8" s="1"/>
  <c r="F146" i="8" a="1"/>
  <c r="F146" i="8" s="1"/>
  <c r="D157" i="8"/>
  <c r="E146" i="8"/>
  <c r="D147" i="8"/>
  <c r="D117" i="8"/>
  <c r="E116" i="8"/>
  <c r="F116" i="8" a="1"/>
  <c r="F116" i="8" s="1"/>
  <c r="E96" i="8"/>
  <c r="F96" i="8" a="1"/>
  <c r="F96" i="8" s="1"/>
  <c r="E126" i="8"/>
  <c r="F126" i="8" a="1"/>
  <c r="F126" i="8" s="1"/>
  <c r="D127" i="8"/>
  <c r="D147" i="6"/>
  <c r="F146" i="6" a="1"/>
  <c r="F146" i="6" s="1"/>
  <c r="D157" i="6"/>
  <c r="E146" i="6"/>
  <c r="D117" i="6"/>
  <c r="E116" i="6"/>
  <c r="F116" i="6" a="1"/>
  <c r="F116" i="6" s="1"/>
  <c r="E96" i="6"/>
  <c r="F96" i="6" a="1"/>
  <c r="F96" i="6" s="1"/>
  <c r="D107" i="6"/>
  <c r="E106" i="6"/>
  <c r="F106" i="6" a="1"/>
  <c r="F106" i="6" s="1"/>
  <c r="D127" i="6"/>
  <c r="E126" i="6"/>
  <c r="F126" i="6" a="1"/>
  <c r="F126" i="6" s="1"/>
  <c r="E136" i="6"/>
  <c r="F136" i="6" a="1"/>
  <c r="F136" i="6" s="1"/>
  <c r="D137" i="6"/>
  <c r="E106" i="5"/>
  <c r="D107" i="5"/>
  <c r="W106" i="5"/>
  <c r="F106" i="5" a="1"/>
  <c r="F106" i="5" s="1"/>
  <c r="W126" i="5"/>
  <c r="E126" i="5"/>
  <c r="D127" i="5"/>
  <c r="F126" i="5" a="1"/>
  <c r="F126" i="5" s="1"/>
  <c r="E146" i="5"/>
  <c r="D157" i="5"/>
  <c r="F146" i="5" a="1"/>
  <c r="F146" i="5" s="1"/>
  <c r="W146" i="5"/>
  <c r="D147" i="5"/>
  <c r="E116" i="5"/>
  <c r="D117" i="5"/>
  <c r="W116" i="5"/>
  <c r="F116" i="5" a="1"/>
  <c r="F116" i="5" s="1"/>
  <c r="E136" i="5"/>
  <c r="F136" i="5" a="1"/>
  <c r="F136" i="5" s="1"/>
  <c r="D137" i="5"/>
  <c r="W136" i="5"/>
  <c r="W96" i="5"/>
  <c r="E96" i="5"/>
  <c r="F96" i="5" a="1"/>
  <c r="F96" i="5" s="1"/>
  <c r="E136" i="4"/>
  <c r="F136" i="4" a="1"/>
  <c r="F136" i="4" s="1"/>
  <c r="D137" i="4"/>
  <c r="D147" i="4"/>
  <c r="F146" i="4" a="1"/>
  <c r="F146" i="4" s="1"/>
  <c r="E146" i="4"/>
  <c r="D157" i="4"/>
  <c r="F116" i="4" a="1"/>
  <c r="F116" i="4" s="1"/>
  <c r="D117" i="4"/>
  <c r="E116" i="4"/>
  <c r="D127" i="4"/>
  <c r="E126" i="4"/>
  <c r="F126" i="4" a="1"/>
  <c r="F126" i="4" s="1"/>
  <c r="E96" i="4"/>
  <c r="F96" i="4" a="1"/>
  <c r="F96" i="4" s="1"/>
  <c r="D107" i="4"/>
  <c r="E106" i="4"/>
  <c r="F106" i="4" a="1"/>
  <c r="F106" i="4" s="1"/>
  <c r="W116" i="3"/>
  <c r="D117" i="3"/>
  <c r="E116" i="3"/>
  <c r="F116" i="3" a="1"/>
  <c r="F116" i="3" s="1"/>
  <c r="E146" i="3"/>
  <c r="D157" i="3"/>
  <c r="D147" i="3"/>
  <c r="F146" i="3" a="1"/>
  <c r="F146" i="3" s="1"/>
  <c r="W146" i="3"/>
  <c r="E136" i="3"/>
  <c r="F136" i="3" a="1"/>
  <c r="F136" i="3" s="1"/>
  <c r="W136" i="3"/>
  <c r="D137" i="3"/>
  <c r="W96" i="3"/>
  <c r="E96" i="3"/>
  <c r="F96" i="3" a="1"/>
  <c r="F96" i="3" s="1"/>
  <c r="W126" i="3"/>
  <c r="E126" i="3"/>
  <c r="D127" i="3"/>
  <c r="F126" i="3" a="1"/>
  <c r="F126" i="3" s="1"/>
  <c r="E106" i="3"/>
  <c r="D107" i="3"/>
  <c r="F106" i="3" a="1"/>
  <c r="F106" i="3" s="1"/>
  <c r="W106" i="3"/>
  <c r="Y95" i="3" l="1"/>
  <c r="Y96" i="7"/>
  <c r="Y97" i="7" s="1"/>
  <c r="Y98" i="7" s="1"/>
  <c r="Y99" i="7" s="1"/>
  <c r="Y100" i="7" s="1"/>
  <c r="Y101" i="7" s="1"/>
  <c r="Y102" i="7" s="1"/>
  <c r="Y103" i="7" s="1"/>
  <c r="Y104" i="7" s="1"/>
  <c r="Y105" i="7" s="1"/>
  <c r="W147" i="7"/>
  <c r="D148" i="7"/>
  <c r="E147" i="7"/>
  <c r="F147" i="7" a="1"/>
  <c r="F147" i="7" s="1"/>
  <c r="F117" i="7" a="1"/>
  <c r="F117" i="7" s="1"/>
  <c r="D118" i="7"/>
  <c r="W117" i="7"/>
  <c r="E117" i="7"/>
  <c r="W127" i="7"/>
  <c r="E127" i="7"/>
  <c r="F127" i="7" a="1"/>
  <c r="F127" i="7" s="1"/>
  <c r="D128" i="7"/>
  <c r="E137" i="7"/>
  <c r="F137" i="7" a="1"/>
  <c r="F137" i="7" s="1"/>
  <c r="D138" i="7"/>
  <c r="W137" i="7"/>
  <c r="Y106" i="7"/>
  <c r="F107" i="7" a="1"/>
  <c r="F107" i="7" s="1"/>
  <c r="W107" i="7"/>
  <c r="D108" i="7"/>
  <c r="E107" i="7"/>
  <c r="F157" i="7" a="1"/>
  <c r="F157" i="7" s="1"/>
  <c r="D158" i="7"/>
  <c r="E157" i="7"/>
  <c r="W157" i="7"/>
  <c r="Y96" i="5"/>
  <c r="Y97" i="5" s="1"/>
  <c r="Y98" i="5" s="1"/>
  <c r="Y99" i="5" s="1"/>
  <c r="Y100" i="5" s="1"/>
  <c r="Y101" i="5" s="1"/>
  <c r="Y102" i="5" s="1"/>
  <c r="Y103" i="5" s="1"/>
  <c r="Y104" i="5" s="1"/>
  <c r="Y105" i="5" s="1"/>
  <c r="Y96" i="8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96" i="4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R55" i="6"/>
  <c r="Y54" i="6"/>
  <c r="D108" i="8"/>
  <c r="E107" i="8"/>
  <c r="F107" i="8" a="1"/>
  <c r="F107" i="8" s="1"/>
  <c r="F137" i="8" a="1"/>
  <c r="F137" i="8" s="1"/>
  <c r="E137" i="8"/>
  <c r="D138" i="8"/>
  <c r="D118" i="8"/>
  <c r="F117" i="8" a="1"/>
  <c r="F117" i="8" s="1"/>
  <c r="E117" i="8"/>
  <c r="E147" i="8"/>
  <c r="D148" i="8"/>
  <c r="F147" i="8" a="1"/>
  <c r="F147" i="8" s="1"/>
  <c r="E127" i="8"/>
  <c r="F127" i="8" a="1"/>
  <c r="F127" i="8" s="1"/>
  <c r="D128" i="8"/>
  <c r="F157" i="8" a="1"/>
  <c r="F157" i="8" s="1"/>
  <c r="D158" i="8"/>
  <c r="E157" i="8"/>
  <c r="D118" i="6"/>
  <c r="F117" i="6" a="1"/>
  <c r="F117" i="6" s="1"/>
  <c r="E117" i="6"/>
  <c r="E137" i="6"/>
  <c r="F137" i="6" a="1"/>
  <c r="F137" i="6" s="1"/>
  <c r="D138" i="6"/>
  <c r="E157" i="6"/>
  <c r="D158" i="6"/>
  <c r="F157" i="6" a="1"/>
  <c r="F157" i="6" s="1"/>
  <c r="D128" i="6"/>
  <c r="E127" i="6"/>
  <c r="F127" i="6" a="1"/>
  <c r="F127" i="6" s="1"/>
  <c r="D108" i="6"/>
  <c r="E107" i="6"/>
  <c r="F107" i="6" a="1"/>
  <c r="F107" i="6" s="1"/>
  <c r="E147" i="6"/>
  <c r="F147" i="6" a="1"/>
  <c r="F147" i="6" s="1"/>
  <c r="D148" i="6"/>
  <c r="W127" i="5"/>
  <c r="E127" i="5"/>
  <c r="D128" i="5"/>
  <c r="F127" i="5" a="1"/>
  <c r="F127" i="5" s="1"/>
  <c r="F117" i="5" a="1"/>
  <c r="F117" i="5" s="1"/>
  <c r="E117" i="5"/>
  <c r="W117" i="5"/>
  <c r="D118" i="5"/>
  <c r="F147" i="5" a="1"/>
  <c r="F147" i="5" s="1"/>
  <c r="W147" i="5"/>
  <c r="E147" i="5"/>
  <c r="D148" i="5"/>
  <c r="F107" i="5" a="1"/>
  <c r="F107" i="5" s="1"/>
  <c r="W107" i="5"/>
  <c r="D108" i="5"/>
  <c r="E107" i="5"/>
  <c r="E137" i="5"/>
  <c r="F137" i="5" a="1"/>
  <c r="F137" i="5" s="1"/>
  <c r="D138" i="5"/>
  <c r="W137" i="5"/>
  <c r="E157" i="5"/>
  <c r="F157" i="5" a="1"/>
  <c r="F157" i="5" s="1"/>
  <c r="W157" i="5"/>
  <c r="D158" i="5"/>
  <c r="E137" i="4"/>
  <c r="F137" i="4" a="1"/>
  <c r="F137" i="4" s="1"/>
  <c r="D138" i="4"/>
  <c r="E147" i="4"/>
  <c r="F147" i="4" a="1"/>
  <c r="F147" i="4" s="1"/>
  <c r="D148" i="4"/>
  <c r="D128" i="4"/>
  <c r="F127" i="4" a="1"/>
  <c r="F127" i="4" s="1"/>
  <c r="E127" i="4"/>
  <c r="D118" i="4"/>
  <c r="E117" i="4"/>
  <c r="F117" i="4" a="1"/>
  <c r="F117" i="4" s="1"/>
  <c r="D108" i="4"/>
  <c r="E107" i="4"/>
  <c r="F107" i="4" a="1"/>
  <c r="F107" i="4" s="1"/>
  <c r="D158" i="4"/>
  <c r="F157" i="4" a="1"/>
  <c r="F157" i="4" s="1"/>
  <c r="E157" i="4"/>
  <c r="F157" i="3" a="1"/>
  <c r="F157" i="3" s="1"/>
  <c r="D158" i="3"/>
  <c r="E157" i="3"/>
  <c r="W157" i="3"/>
  <c r="E137" i="3"/>
  <c r="W137" i="3"/>
  <c r="D138" i="3"/>
  <c r="F137" i="3" a="1"/>
  <c r="F137" i="3" s="1"/>
  <c r="F117" i="3" a="1"/>
  <c r="F117" i="3" s="1"/>
  <c r="W117" i="3"/>
  <c r="D118" i="3"/>
  <c r="E117" i="3"/>
  <c r="F107" i="3" a="1"/>
  <c r="F107" i="3" s="1"/>
  <c r="E107" i="3"/>
  <c r="W107" i="3"/>
  <c r="D108" i="3"/>
  <c r="W127" i="3"/>
  <c r="E127" i="3"/>
  <c r="D128" i="3"/>
  <c r="F127" i="3" a="1"/>
  <c r="F127" i="3" s="1"/>
  <c r="F147" i="3" a="1"/>
  <c r="F147" i="3" s="1"/>
  <c r="W147" i="3"/>
  <c r="D148" i="3"/>
  <c r="E147" i="3"/>
  <c r="Y96" i="3" l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7" i="8"/>
  <c r="D159" i="7"/>
  <c r="F158" i="7" a="1"/>
  <c r="F158" i="7" s="1"/>
  <c r="E158" i="7"/>
  <c r="D169" i="7"/>
  <c r="W158" i="7"/>
  <c r="W128" i="7"/>
  <c r="E128" i="7"/>
  <c r="D129" i="7"/>
  <c r="F128" i="7" a="1"/>
  <c r="F128" i="7" s="1"/>
  <c r="W108" i="7"/>
  <c r="E108" i="7"/>
  <c r="F108" i="7" a="1"/>
  <c r="F108" i="7" s="1"/>
  <c r="Y107" i="7"/>
  <c r="F118" i="7" a="1"/>
  <c r="F118" i="7" s="1"/>
  <c r="W118" i="7"/>
  <c r="D119" i="7"/>
  <c r="E118" i="7"/>
  <c r="F138" i="7" a="1"/>
  <c r="F138" i="7" s="1"/>
  <c r="D139" i="7"/>
  <c r="W138" i="7"/>
  <c r="E138" i="7"/>
  <c r="E148" i="7"/>
  <c r="F148" i="7" a="1"/>
  <c r="F148" i="7" s="1"/>
  <c r="W148" i="7"/>
  <c r="D149" i="7"/>
  <c r="Y106" i="5"/>
  <c r="Y107" i="5" s="1"/>
  <c r="Y107" i="4"/>
  <c r="R56" i="6"/>
  <c r="Y55" i="6"/>
  <c r="D149" i="8"/>
  <c r="E148" i="8"/>
  <c r="F148" i="8" a="1"/>
  <c r="F148" i="8" s="1"/>
  <c r="E108" i="8"/>
  <c r="F108" i="8" a="1"/>
  <c r="F108" i="8" s="1"/>
  <c r="F158" i="8" a="1"/>
  <c r="F158" i="8" s="1"/>
  <c r="D159" i="8"/>
  <c r="E158" i="8"/>
  <c r="D169" i="8"/>
  <c r="D119" i="8"/>
  <c r="E118" i="8"/>
  <c r="F118" i="8" a="1"/>
  <c r="F118" i="8" s="1"/>
  <c r="E128" i="8"/>
  <c r="F128" i="8" a="1"/>
  <c r="F128" i="8" s="1"/>
  <c r="D129" i="8"/>
  <c r="E138" i="8"/>
  <c r="F138" i="8" a="1"/>
  <c r="F138" i="8" s="1"/>
  <c r="D139" i="8"/>
  <c r="F138" i="6" a="1"/>
  <c r="F138" i="6" s="1"/>
  <c r="D139" i="6"/>
  <c r="E138" i="6"/>
  <c r="E108" i="6"/>
  <c r="F108" i="6" a="1"/>
  <c r="F108" i="6" s="1"/>
  <c r="F148" i="6" a="1"/>
  <c r="F148" i="6" s="1"/>
  <c r="D149" i="6"/>
  <c r="E148" i="6"/>
  <c r="D119" i="6"/>
  <c r="E118" i="6"/>
  <c r="F118" i="6" a="1"/>
  <c r="F118" i="6" s="1"/>
  <c r="D129" i="6"/>
  <c r="E128" i="6"/>
  <c r="F128" i="6" a="1"/>
  <c r="F128" i="6" s="1"/>
  <c r="E158" i="6"/>
  <c r="F158" i="6" a="1"/>
  <c r="F158" i="6" s="1"/>
  <c r="D169" i="6"/>
  <c r="D159" i="6"/>
  <c r="E158" i="5"/>
  <c r="D169" i="5"/>
  <c r="F158" i="5" a="1"/>
  <c r="F158" i="5" s="1"/>
  <c r="W158" i="5"/>
  <c r="D159" i="5"/>
  <c r="W128" i="5"/>
  <c r="E128" i="5"/>
  <c r="D129" i="5"/>
  <c r="F128" i="5" a="1"/>
  <c r="F128" i="5" s="1"/>
  <c r="W148" i="5"/>
  <c r="F148" i="5" a="1"/>
  <c r="F148" i="5" s="1"/>
  <c r="E148" i="5"/>
  <c r="D149" i="5"/>
  <c r="E138" i="5"/>
  <c r="F138" i="5" a="1"/>
  <c r="F138" i="5" s="1"/>
  <c r="D139" i="5"/>
  <c r="W138" i="5"/>
  <c r="W108" i="5"/>
  <c r="E108" i="5"/>
  <c r="F108" i="5" a="1"/>
  <c r="F108" i="5" s="1"/>
  <c r="E118" i="5"/>
  <c r="F118" i="5" a="1"/>
  <c r="F118" i="5" s="1"/>
  <c r="W118" i="5"/>
  <c r="D119" i="5"/>
  <c r="F138" i="4" a="1"/>
  <c r="F138" i="4" s="1"/>
  <c r="D139" i="4"/>
  <c r="E138" i="4"/>
  <c r="D119" i="4"/>
  <c r="E118" i="4"/>
  <c r="F118" i="4" a="1"/>
  <c r="F118" i="4" s="1"/>
  <c r="F148" i="4" a="1"/>
  <c r="F148" i="4" s="1"/>
  <c r="E148" i="4"/>
  <c r="D149" i="4"/>
  <c r="D129" i="4"/>
  <c r="F128" i="4" a="1"/>
  <c r="F128" i="4" s="1"/>
  <c r="E128" i="4"/>
  <c r="E108" i="4"/>
  <c r="F108" i="4" a="1"/>
  <c r="F108" i="4" s="1"/>
  <c r="D159" i="4"/>
  <c r="D169" i="4"/>
  <c r="E158" i="4"/>
  <c r="F158" i="4" a="1"/>
  <c r="F158" i="4" s="1"/>
  <c r="E138" i="3"/>
  <c r="D139" i="3"/>
  <c r="F138" i="3" a="1"/>
  <c r="F138" i="3" s="1"/>
  <c r="W138" i="3"/>
  <c r="E108" i="3"/>
  <c r="W108" i="3"/>
  <c r="F108" i="3" a="1"/>
  <c r="F108" i="3" s="1"/>
  <c r="W148" i="3"/>
  <c r="D149" i="3"/>
  <c r="E148" i="3"/>
  <c r="F148" i="3" a="1"/>
  <c r="F148" i="3" s="1"/>
  <c r="E118" i="3"/>
  <c r="D119" i="3"/>
  <c r="W118" i="3"/>
  <c r="F118" i="3" a="1"/>
  <c r="F118" i="3" s="1"/>
  <c r="E158" i="3"/>
  <c r="D159" i="3"/>
  <c r="F158" i="3" a="1"/>
  <c r="F158" i="3" s="1"/>
  <c r="W158" i="3"/>
  <c r="D169" i="3"/>
  <c r="W128" i="3"/>
  <c r="E128" i="3"/>
  <c r="D129" i="3"/>
  <c r="F128" i="3" a="1"/>
  <c r="F128" i="3" s="1"/>
  <c r="Y108" i="8" l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08" i="7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E129" i="7"/>
  <c r="D130" i="7"/>
  <c r="F129" i="7" a="1"/>
  <c r="F129" i="7" s="1"/>
  <c r="W129" i="7"/>
  <c r="D120" i="7"/>
  <c r="W119" i="7"/>
  <c r="E119" i="7"/>
  <c r="F119" i="7" a="1"/>
  <c r="F119" i="7" s="1"/>
  <c r="F149" i="7" a="1"/>
  <c r="F149" i="7" s="1"/>
  <c r="D150" i="7"/>
  <c r="E149" i="7"/>
  <c r="W149" i="7"/>
  <c r="E139" i="7"/>
  <c r="F139" i="7" a="1"/>
  <c r="F139" i="7" s="1"/>
  <c r="D140" i="7"/>
  <c r="W139" i="7"/>
  <c r="W169" i="7"/>
  <c r="E169" i="7"/>
  <c r="F169" i="7" a="1"/>
  <c r="F169" i="7" s="1"/>
  <c r="D170" i="7"/>
  <c r="W159" i="7"/>
  <c r="E159" i="7"/>
  <c r="F159" i="7" a="1"/>
  <c r="F159" i="7" s="1"/>
  <c r="D160" i="7"/>
  <c r="Y108" i="5"/>
  <c r="Y109" i="5" s="1"/>
  <c r="Y110" i="5" s="1"/>
  <c r="Y111" i="5" s="1"/>
  <c r="Y112" i="5" s="1"/>
  <c r="Y113" i="5" s="1"/>
  <c r="Y114" i="5" s="1"/>
  <c r="Y115" i="5" s="1"/>
  <c r="Y116" i="5" s="1"/>
  <c r="Y117" i="5" s="1"/>
  <c r="Y118" i="5" s="1"/>
  <c r="Y108" i="4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08" i="3"/>
  <c r="Y109" i="3" s="1"/>
  <c r="Y110" i="3" s="1"/>
  <c r="Y111" i="3" s="1"/>
  <c r="Y112" i="3" s="1"/>
  <c r="Y113" i="3" s="1"/>
  <c r="Y114" i="3" s="1"/>
  <c r="Y115" i="3" s="1"/>
  <c r="Y116" i="3" s="1"/>
  <c r="Y117" i="3" s="1"/>
  <c r="R57" i="6"/>
  <c r="Y56" i="6"/>
  <c r="E119" i="8"/>
  <c r="F119" i="8" a="1"/>
  <c r="F119" i="8" s="1"/>
  <c r="D120" i="8"/>
  <c r="E149" i="8"/>
  <c r="F149" i="8" a="1"/>
  <c r="F149" i="8" s="1"/>
  <c r="D150" i="8"/>
  <c r="D140" i="8"/>
  <c r="E139" i="8"/>
  <c r="F139" i="8" a="1"/>
  <c r="F139" i="8" s="1"/>
  <c r="F169" i="8" a="1"/>
  <c r="F169" i="8" s="1"/>
  <c r="D170" i="8"/>
  <c r="E169" i="8"/>
  <c r="E129" i="8"/>
  <c r="F129" i="8" a="1"/>
  <c r="F129" i="8" s="1"/>
  <c r="D130" i="8"/>
  <c r="E159" i="8"/>
  <c r="F159" i="8" a="1"/>
  <c r="F159" i="8" s="1"/>
  <c r="D160" i="8"/>
  <c r="D130" i="6"/>
  <c r="E129" i="6"/>
  <c r="F129" i="6" a="1"/>
  <c r="F129" i="6" s="1"/>
  <c r="E139" i="6"/>
  <c r="F139" i="6" a="1"/>
  <c r="F139" i="6" s="1"/>
  <c r="D140" i="6"/>
  <c r="E159" i="6"/>
  <c r="F159" i="6" a="1"/>
  <c r="F159" i="6" s="1"/>
  <c r="D160" i="6"/>
  <c r="D170" i="6"/>
  <c r="E169" i="6"/>
  <c r="F169" i="6" a="1"/>
  <c r="F169" i="6" s="1"/>
  <c r="E149" i="6"/>
  <c r="F149" i="6" a="1"/>
  <c r="F149" i="6" s="1"/>
  <c r="D150" i="6"/>
  <c r="D120" i="6"/>
  <c r="E119" i="6"/>
  <c r="F119" i="6" a="1"/>
  <c r="F119" i="6" s="1"/>
  <c r="E139" i="5"/>
  <c r="F139" i="5" a="1"/>
  <c r="F139" i="5" s="1"/>
  <c r="D140" i="5"/>
  <c r="W139" i="5"/>
  <c r="F159" i="5" a="1"/>
  <c r="F159" i="5" s="1"/>
  <c r="W159" i="5"/>
  <c r="E159" i="5"/>
  <c r="D160" i="5"/>
  <c r="W119" i="5"/>
  <c r="D120" i="5"/>
  <c r="E119" i="5"/>
  <c r="F119" i="5" a="1"/>
  <c r="F119" i="5" s="1"/>
  <c r="W149" i="5"/>
  <c r="E149" i="5"/>
  <c r="F149" i="5" a="1"/>
  <c r="F149" i="5" s="1"/>
  <c r="D150" i="5"/>
  <c r="E169" i="5"/>
  <c r="W169" i="5"/>
  <c r="D170" i="5"/>
  <c r="F169" i="5" a="1"/>
  <c r="F169" i="5" s="1"/>
  <c r="W129" i="5"/>
  <c r="E129" i="5"/>
  <c r="D130" i="5"/>
  <c r="F129" i="5" a="1"/>
  <c r="F129" i="5" s="1"/>
  <c r="E139" i="4"/>
  <c r="F139" i="4" a="1"/>
  <c r="F139" i="4" s="1"/>
  <c r="D140" i="4"/>
  <c r="D120" i="4"/>
  <c r="E119" i="4"/>
  <c r="F119" i="4" a="1"/>
  <c r="F119" i="4" s="1"/>
  <c r="D150" i="4"/>
  <c r="F149" i="4" a="1"/>
  <c r="F149" i="4" s="1"/>
  <c r="E149" i="4"/>
  <c r="D130" i="4"/>
  <c r="F129" i="4" a="1"/>
  <c r="F129" i="4" s="1"/>
  <c r="E129" i="4"/>
  <c r="E169" i="4"/>
  <c r="F169" i="4" a="1"/>
  <c r="F169" i="4" s="1"/>
  <c r="D170" i="4"/>
  <c r="E159" i="4"/>
  <c r="F159" i="4" a="1"/>
  <c r="F159" i="4" s="1"/>
  <c r="D160" i="4"/>
  <c r="F119" i="3" a="1"/>
  <c r="F119" i="3" s="1"/>
  <c r="W119" i="3"/>
  <c r="D120" i="3"/>
  <c r="E119" i="3"/>
  <c r="E139" i="3"/>
  <c r="F139" i="3" a="1"/>
  <c r="F139" i="3" s="1"/>
  <c r="W139" i="3"/>
  <c r="D140" i="3"/>
  <c r="W129" i="3"/>
  <c r="E129" i="3"/>
  <c r="F129" i="3" a="1"/>
  <c r="F129" i="3" s="1"/>
  <c r="D130" i="3"/>
  <c r="D170" i="3"/>
  <c r="E169" i="3"/>
  <c r="F169" i="3" a="1"/>
  <c r="F169" i="3" s="1"/>
  <c r="W169" i="3"/>
  <c r="D150" i="3"/>
  <c r="E149" i="3"/>
  <c r="F149" i="3" a="1"/>
  <c r="F149" i="3" s="1"/>
  <c r="W149" i="3"/>
  <c r="F159" i="3" a="1"/>
  <c r="F159" i="3" s="1"/>
  <c r="E159" i="3"/>
  <c r="W159" i="3"/>
  <c r="D160" i="3"/>
  <c r="Y119" i="8" l="1"/>
  <c r="Y119" i="7"/>
  <c r="D171" i="7"/>
  <c r="W170" i="7"/>
  <c r="D181" i="7"/>
  <c r="E170" i="7"/>
  <c r="F170" i="7" a="1"/>
  <c r="F170" i="7" s="1"/>
  <c r="W120" i="7"/>
  <c r="E120" i="7"/>
  <c r="F120" i="7" a="1"/>
  <c r="F120" i="7" s="1"/>
  <c r="E160" i="7"/>
  <c r="F160" i="7" a="1"/>
  <c r="F160" i="7" s="1"/>
  <c r="D161" i="7"/>
  <c r="W160" i="7"/>
  <c r="W140" i="7"/>
  <c r="F140" i="7" a="1"/>
  <c r="F140" i="7" s="1"/>
  <c r="D141" i="7"/>
  <c r="E140" i="7"/>
  <c r="W130" i="7"/>
  <c r="E130" i="7"/>
  <c r="D131" i="7"/>
  <c r="F130" i="7" a="1"/>
  <c r="F130" i="7" s="1"/>
  <c r="F150" i="7" a="1"/>
  <c r="F150" i="7" s="1"/>
  <c r="E150" i="7"/>
  <c r="W150" i="7"/>
  <c r="D151" i="7"/>
  <c r="Y119" i="5"/>
  <c r="Y118" i="3"/>
  <c r="R58" i="6"/>
  <c r="Y57" i="6"/>
  <c r="Y119" i="4"/>
  <c r="E120" i="8"/>
  <c r="F120" i="8" a="1"/>
  <c r="F120" i="8" s="1"/>
  <c r="D171" i="8"/>
  <c r="E170" i="8"/>
  <c r="F170" i="8" a="1"/>
  <c r="F170" i="8" s="1"/>
  <c r="D181" i="8"/>
  <c r="E160" i="8"/>
  <c r="F160" i="8" a="1"/>
  <c r="F160" i="8" s="1"/>
  <c r="D161" i="8"/>
  <c r="D141" i="8"/>
  <c r="E140" i="8"/>
  <c r="F140" i="8" a="1"/>
  <c r="F140" i="8" s="1"/>
  <c r="E130" i="8"/>
  <c r="F130" i="8" a="1"/>
  <c r="F130" i="8" s="1"/>
  <c r="D131" i="8"/>
  <c r="D151" i="8"/>
  <c r="E150" i="8"/>
  <c r="F150" i="8" a="1"/>
  <c r="F150" i="8" s="1"/>
  <c r="D141" i="6"/>
  <c r="E140" i="6"/>
  <c r="F140" i="6" a="1"/>
  <c r="F140" i="6" s="1"/>
  <c r="D171" i="6"/>
  <c r="E170" i="6"/>
  <c r="F170" i="6" a="1"/>
  <c r="F170" i="6" s="1"/>
  <c r="D181" i="6"/>
  <c r="D131" i="6"/>
  <c r="E130" i="6"/>
  <c r="F130" i="6" a="1"/>
  <c r="F130" i="6" s="1"/>
  <c r="D161" i="6"/>
  <c r="E160" i="6"/>
  <c r="F160" i="6" a="1"/>
  <c r="F160" i="6" s="1"/>
  <c r="E120" i="6"/>
  <c r="F120" i="6" a="1"/>
  <c r="F120" i="6" s="1"/>
  <c r="D151" i="6"/>
  <c r="E150" i="6"/>
  <c r="F150" i="6" a="1"/>
  <c r="F150" i="6" s="1"/>
  <c r="W150" i="5"/>
  <c r="D151" i="5"/>
  <c r="E150" i="5"/>
  <c r="F150" i="5" a="1"/>
  <c r="F150" i="5" s="1"/>
  <c r="W130" i="5"/>
  <c r="E130" i="5"/>
  <c r="D131" i="5"/>
  <c r="F130" i="5" a="1"/>
  <c r="F130" i="5" s="1"/>
  <c r="E140" i="5"/>
  <c r="F140" i="5" a="1"/>
  <c r="F140" i="5" s="1"/>
  <c r="D141" i="5"/>
  <c r="W140" i="5"/>
  <c r="E170" i="5"/>
  <c r="D181" i="5"/>
  <c r="F170" i="5" a="1"/>
  <c r="F170" i="5" s="1"/>
  <c r="D171" i="5"/>
  <c r="W170" i="5"/>
  <c r="E160" i="5"/>
  <c r="F160" i="5" a="1"/>
  <c r="F160" i="5" s="1"/>
  <c r="W160" i="5"/>
  <c r="D161" i="5"/>
  <c r="F120" i="5" a="1"/>
  <c r="F120" i="5" s="1"/>
  <c r="W120" i="5"/>
  <c r="E120" i="5"/>
  <c r="E140" i="4"/>
  <c r="F140" i="4" a="1"/>
  <c r="F140" i="4" s="1"/>
  <c r="D141" i="4"/>
  <c r="D131" i="4"/>
  <c r="F130" i="4" a="1"/>
  <c r="F130" i="4" s="1"/>
  <c r="E130" i="4"/>
  <c r="F160" i="4" a="1"/>
  <c r="F160" i="4" s="1"/>
  <c r="E160" i="4"/>
  <c r="D161" i="4"/>
  <c r="E120" i="4"/>
  <c r="F120" i="4" a="1"/>
  <c r="F120" i="4" s="1"/>
  <c r="D151" i="4"/>
  <c r="E150" i="4"/>
  <c r="F150" i="4" a="1"/>
  <c r="F150" i="4" s="1"/>
  <c r="D171" i="4"/>
  <c r="E170" i="4"/>
  <c r="F170" i="4" a="1"/>
  <c r="F170" i="4" s="1"/>
  <c r="D181" i="4"/>
  <c r="W150" i="3"/>
  <c r="D151" i="3"/>
  <c r="E150" i="3"/>
  <c r="F150" i="3" a="1"/>
  <c r="F150" i="3" s="1"/>
  <c r="D161" i="3"/>
  <c r="F160" i="3" a="1"/>
  <c r="F160" i="3" s="1"/>
  <c r="W160" i="3"/>
  <c r="E160" i="3"/>
  <c r="F170" i="3" a="1"/>
  <c r="F170" i="3" s="1"/>
  <c r="D181" i="3"/>
  <c r="E170" i="3"/>
  <c r="D171" i="3"/>
  <c r="W170" i="3"/>
  <c r="E120" i="3"/>
  <c r="F120" i="3" a="1"/>
  <c r="F120" i="3" s="1"/>
  <c r="W120" i="3"/>
  <c r="W130" i="3"/>
  <c r="E130" i="3"/>
  <c r="F130" i="3" a="1"/>
  <c r="F130" i="3" s="1"/>
  <c r="D131" i="3"/>
  <c r="E140" i="3"/>
  <c r="W140" i="3"/>
  <c r="D141" i="3"/>
  <c r="F140" i="3" a="1"/>
  <c r="F140" i="3" s="1"/>
  <c r="Y120" i="4" l="1"/>
  <c r="Y121" i="4" s="1"/>
  <c r="Y122" i="4" s="1"/>
  <c r="Y123" i="4" s="1"/>
  <c r="Y124" i="4" s="1"/>
  <c r="Y125" i="4" s="1"/>
  <c r="Y126" i="4" s="1"/>
  <c r="Y127" i="4" s="1"/>
  <c r="Y128" i="4" s="1"/>
  <c r="Y129" i="4" s="1"/>
  <c r="Y130" i="4" s="1"/>
  <c r="Y120" i="8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F131" i="7" a="1"/>
  <c r="F131" i="7" s="1"/>
  <c r="W131" i="7"/>
  <c r="E131" i="7"/>
  <c r="D132" i="7"/>
  <c r="Y120" i="7"/>
  <c r="Y121" i="7" s="1"/>
  <c r="Y122" i="7" s="1"/>
  <c r="Y123" i="7" s="1"/>
  <c r="Y124" i="7" s="1"/>
  <c r="Y125" i="7" s="1"/>
  <c r="Y126" i="7" s="1"/>
  <c r="Y127" i="7" s="1"/>
  <c r="Y128" i="7" s="1"/>
  <c r="Y129" i="7" s="1"/>
  <c r="Y130" i="7" s="1"/>
  <c r="W141" i="7"/>
  <c r="D142" i="7"/>
  <c r="F141" i="7" a="1"/>
  <c r="F141" i="7" s="1"/>
  <c r="E141" i="7"/>
  <c r="E181" i="7"/>
  <c r="W181" i="7"/>
  <c r="D182" i="7"/>
  <c r="F181" i="7" a="1"/>
  <c r="F181" i="7" s="1"/>
  <c r="D162" i="7"/>
  <c r="F161" i="7" a="1"/>
  <c r="F161" i="7" s="1"/>
  <c r="E161" i="7"/>
  <c r="W161" i="7"/>
  <c r="D152" i="7"/>
  <c r="E151" i="7"/>
  <c r="W151" i="7"/>
  <c r="F151" i="7" a="1"/>
  <c r="F151" i="7" s="1"/>
  <c r="W171" i="7"/>
  <c r="F171" i="7" a="1"/>
  <c r="F171" i="7" s="1"/>
  <c r="D172" i="7"/>
  <c r="E171" i="7"/>
  <c r="Y119" i="3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R59" i="6"/>
  <c r="Y58" i="6"/>
  <c r="Y120" i="5"/>
  <c r="Y121" i="5" s="1"/>
  <c r="Y122" i="5" s="1"/>
  <c r="Y123" i="5" s="1"/>
  <c r="Y124" i="5" s="1"/>
  <c r="Y125" i="5" s="1"/>
  <c r="Y126" i="5" s="1"/>
  <c r="Y127" i="5" s="1"/>
  <c r="Y128" i="5" s="1"/>
  <c r="Y129" i="5" s="1"/>
  <c r="Y130" i="5" s="1"/>
  <c r="E171" i="8"/>
  <c r="F171" i="8" a="1"/>
  <c r="F171" i="8" s="1"/>
  <c r="D172" i="8"/>
  <c r="D142" i="8"/>
  <c r="E141" i="8"/>
  <c r="F141" i="8" a="1"/>
  <c r="F141" i="8" s="1"/>
  <c r="D162" i="8"/>
  <c r="E161" i="8"/>
  <c r="F161" i="8" a="1"/>
  <c r="F161" i="8" s="1"/>
  <c r="D152" i="8"/>
  <c r="E151" i="8"/>
  <c r="F151" i="8" a="1"/>
  <c r="F151" i="8" s="1"/>
  <c r="E131" i="8"/>
  <c r="F131" i="8" a="1"/>
  <c r="F131" i="8" s="1"/>
  <c r="D132" i="8"/>
  <c r="F181" i="8" a="1"/>
  <c r="F181" i="8" s="1"/>
  <c r="D182" i="8"/>
  <c r="E181" i="8"/>
  <c r="D162" i="6"/>
  <c r="E161" i="6"/>
  <c r="F161" i="6" a="1"/>
  <c r="F161" i="6" s="1"/>
  <c r="D142" i="6"/>
  <c r="E141" i="6"/>
  <c r="F141" i="6" a="1"/>
  <c r="F141" i="6" s="1"/>
  <c r="D172" i="6"/>
  <c r="E171" i="6"/>
  <c r="F171" i="6" a="1"/>
  <c r="F171" i="6" s="1"/>
  <c r="E151" i="6"/>
  <c r="F151" i="6" a="1"/>
  <c r="F151" i="6" s="1"/>
  <c r="D152" i="6"/>
  <c r="D132" i="6"/>
  <c r="E131" i="6"/>
  <c r="F131" i="6" a="1"/>
  <c r="F131" i="6" s="1"/>
  <c r="D182" i="6"/>
  <c r="E181" i="6"/>
  <c r="F181" i="6" a="1"/>
  <c r="F181" i="6" s="1"/>
  <c r="F171" i="5" a="1"/>
  <c r="F171" i="5" s="1"/>
  <c r="E171" i="5"/>
  <c r="W171" i="5"/>
  <c r="D172" i="5"/>
  <c r="E181" i="5"/>
  <c r="W181" i="5"/>
  <c r="D182" i="5"/>
  <c r="F181" i="5" a="1"/>
  <c r="F181" i="5" s="1"/>
  <c r="W161" i="5"/>
  <c r="D162" i="5"/>
  <c r="E161" i="5"/>
  <c r="F161" i="5" a="1"/>
  <c r="F161" i="5" s="1"/>
  <c r="W151" i="5"/>
  <c r="D152" i="5"/>
  <c r="E151" i="5"/>
  <c r="F151" i="5" a="1"/>
  <c r="F151" i="5" s="1"/>
  <c r="E141" i="5"/>
  <c r="F141" i="5" a="1"/>
  <c r="F141" i="5" s="1"/>
  <c r="D142" i="5"/>
  <c r="W141" i="5"/>
  <c r="W131" i="5"/>
  <c r="E131" i="5"/>
  <c r="F131" i="5" a="1"/>
  <c r="F131" i="5" s="1"/>
  <c r="D132" i="5"/>
  <c r="D132" i="4"/>
  <c r="F131" i="4" a="1"/>
  <c r="F131" i="4" s="1"/>
  <c r="E131" i="4"/>
  <c r="D142" i="4"/>
  <c r="F141" i="4" a="1"/>
  <c r="F141" i="4" s="1"/>
  <c r="E141" i="4"/>
  <c r="D162" i="4"/>
  <c r="E161" i="4"/>
  <c r="F161" i="4" a="1"/>
  <c r="F161" i="4" s="1"/>
  <c r="D182" i="4"/>
  <c r="E181" i="4"/>
  <c r="F181" i="4" a="1"/>
  <c r="F181" i="4" s="1"/>
  <c r="D152" i="4"/>
  <c r="F151" i="4" a="1"/>
  <c r="F151" i="4" s="1"/>
  <c r="E151" i="4"/>
  <c r="E171" i="4"/>
  <c r="D172" i="4"/>
  <c r="F171" i="4" a="1"/>
  <c r="F171" i="4" s="1"/>
  <c r="W161" i="3"/>
  <c r="D162" i="3"/>
  <c r="E161" i="3"/>
  <c r="F161" i="3" a="1"/>
  <c r="F161" i="3" s="1"/>
  <c r="E151" i="3"/>
  <c r="F151" i="3" a="1"/>
  <c r="F151" i="3" s="1"/>
  <c r="W151" i="3"/>
  <c r="D152" i="3"/>
  <c r="E171" i="3"/>
  <c r="F171" i="3" a="1"/>
  <c r="F171" i="3" s="1"/>
  <c r="W171" i="3"/>
  <c r="D172" i="3"/>
  <c r="W131" i="3"/>
  <c r="F131" i="3" a="1"/>
  <c r="F131" i="3" s="1"/>
  <c r="D132" i="3"/>
  <c r="E131" i="3"/>
  <c r="E181" i="3"/>
  <c r="F181" i="3" a="1"/>
  <c r="F181" i="3" s="1"/>
  <c r="W181" i="3"/>
  <c r="D182" i="3"/>
  <c r="E141" i="3"/>
  <c r="D142" i="3"/>
  <c r="F141" i="3" a="1"/>
  <c r="F141" i="3" s="1"/>
  <c r="W141" i="3"/>
  <c r="W152" i="7" l="1"/>
  <c r="D153" i="7"/>
  <c r="E152" i="7"/>
  <c r="F152" i="7" a="1"/>
  <c r="F152" i="7" s="1"/>
  <c r="W142" i="7"/>
  <c r="D143" i="7"/>
  <c r="F142" i="7" a="1"/>
  <c r="F142" i="7" s="1"/>
  <c r="E142" i="7"/>
  <c r="W132" i="7"/>
  <c r="E132" i="7"/>
  <c r="F132" i="7" a="1"/>
  <c r="F132" i="7" s="1"/>
  <c r="F172" i="7" a="1"/>
  <c r="F172" i="7" s="1"/>
  <c r="D173" i="7"/>
  <c r="E172" i="7"/>
  <c r="W172" i="7"/>
  <c r="W182" i="7"/>
  <c r="D183" i="7"/>
  <c r="F182" i="7" a="1"/>
  <c r="F182" i="7" s="1"/>
  <c r="E182" i="7"/>
  <c r="D193" i="7"/>
  <c r="Y131" i="7"/>
  <c r="D163" i="7"/>
  <c r="E162" i="7"/>
  <c r="F162" i="7" a="1"/>
  <c r="F162" i="7" s="1"/>
  <c r="W162" i="7"/>
  <c r="Y131" i="5"/>
  <c r="Y130" i="3"/>
  <c r="Y131" i="8"/>
  <c r="Y131" i="4"/>
  <c r="R60" i="6"/>
  <c r="Y59" i="6"/>
  <c r="E142" i="8"/>
  <c r="F142" i="8" a="1"/>
  <c r="F142" i="8" s="1"/>
  <c r="D143" i="8"/>
  <c r="D173" i="8"/>
  <c r="F172" i="8" a="1"/>
  <c r="F172" i="8" s="1"/>
  <c r="E172" i="8"/>
  <c r="F152" i="8" a="1"/>
  <c r="F152" i="8" s="1"/>
  <c r="E152" i="8"/>
  <c r="D153" i="8"/>
  <c r="D163" i="8"/>
  <c r="E162" i="8"/>
  <c r="F162" i="8" a="1"/>
  <c r="F162" i="8" s="1"/>
  <c r="D183" i="8"/>
  <c r="D193" i="8"/>
  <c r="E182" i="8"/>
  <c r="F182" i="8" a="1"/>
  <c r="F182" i="8" s="1"/>
  <c r="E132" i="8"/>
  <c r="F132" i="8" a="1"/>
  <c r="F132" i="8" s="1"/>
  <c r="D143" i="6"/>
  <c r="E142" i="6"/>
  <c r="F142" i="6" a="1"/>
  <c r="F142" i="6" s="1"/>
  <c r="E132" i="6"/>
  <c r="F132" i="6" a="1"/>
  <c r="F132" i="6" s="1"/>
  <c r="D153" i="6"/>
  <c r="F152" i="6" a="1"/>
  <c r="F152" i="6" s="1"/>
  <c r="E152" i="6"/>
  <c r="D163" i="6"/>
  <c r="E162" i="6"/>
  <c r="F162" i="6" a="1"/>
  <c r="F162" i="6" s="1"/>
  <c r="D183" i="6"/>
  <c r="E182" i="6"/>
  <c r="F182" i="6" a="1"/>
  <c r="F182" i="6" s="1"/>
  <c r="D193" i="6"/>
  <c r="E172" i="6"/>
  <c r="F172" i="6" a="1"/>
  <c r="F172" i="6" s="1"/>
  <c r="D173" i="6"/>
  <c r="W152" i="5"/>
  <c r="D153" i="5"/>
  <c r="E152" i="5"/>
  <c r="F152" i="5" a="1"/>
  <c r="F152" i="5" s="1"/>
  <c r="F172" i="5" a="1"/>
  <c r="F172" i="5" s="1"/>
  <c r="W172" i="5"/>
  <c r="D173" i="5"/>
  <c r="E172" i="5"/>
  <c r="W132" i="5"/>
  <c r="F132" i="5" a="1"/>
  <c r="F132" i="5" s="1"/>
  <c r="E132" i="5"/>
  <c r="E162" i="5"/>
  <c r="F162" i="5" a="1"/>
  <c r="F162" i="5" s="1"/>
  <c r="W162" i="5"/>
  <c r="D163" i="5"/>
  <c r="E142" i="5"/>
  <c r="F142" i="5" a="1"/>
  <c r="F142" i="5" s="1"/>
  <c r="D143" i="5"/>
  <c r="W142" i="5"/>
  <c r="E182" i="5"/>
  <c r="D183" i="5"/>
  <c r="F182" i="5" a="1"/>
  <c r="F182" i="5" s="1"/>
  <c r="D193" i="5"/>
  <c r="W182" i="5"/>
  <c r="D153" i="4"/>
  <c r="F152" i="4" a="1"/>
  <c r="F152" i="4" s="1"/>
  <c r="E152" i="4"/>
  <c r="E142" i="4"/>
  <c r="F142" i="4" a="1"/>
  <c r="F142" i="4" s="1"/>
  <c r="D143" i="4"/>
  <c r="D183" i="4"/>
  <c r="E182" i="4"/>
  <c r="F182" i="4" a="1"/>
  <c r="F182" i="4" s="1"/>
  <c r="D193" i="4"/>
  <c r="F132" i="4" a="1"/>
  <c r="F132" i="4" s="1"/>
  <c r="E132" i="4"/>
  <c r="F172" i="4" a="1"/>
  <c r="F172" i="4" s="1"/>
  <c r="D173" i="4"/>
  <c r="E172" i="4"/>
  <c r="D163" i="4"/>
  <c r="E162" i="4"/>
  <c r="F162" i="4" a="1"/>
  <c r="F162" i="4" s="1"/>
  <c r="D173" i="3"/>
  <c r="F172" i="3" a="1"/>
  <c r="F172" i="3" s="1"/>
  <c r="E172" i="3"/>
  <c r="W172" i="3"/>
  <c r="E162" i="3"/>
  <c r="W162" i="3"/>
  <c r="D163" i="3"/>
  <c r="F162" i="3" a="1"/>
  <c r="F162" i="3" s="1"/>
  <c r="E142" i="3"/>
  <c r="F142" i="3" a="1"/>
  <c r="F142" i="3" s="1"/>
  <c r="W142" i="3"/>
  <c r="D143" i="3"/>
  <c r="F182" i="3" a="1"/>
  <c r="F182" i="3" s="1"/>
  <c r="W182" i="3"/>
  <c r="D193" i="3"/>
  <c r="D183" i="3"/>
  <c r="E182" i="3"/>
  <c r="E132" i="3"/>
  <c r="F132" i="3" a="1"/>
  <c r="F132" i="3" s="1"/>
  <c r="W132" i="3"/>
  <c r="W152" i="3"/>
  <c r="D153" i="3"/>
  <c r="F152" i="3" a="1"/>
  <c r="F152" i="3" s="1"/>
  <c r="E152" i="3"/>
  <c r="Y131" i="3" l="1"/>
  <c r="Y132" i="7"/>
  <c r="Y133" i="7" s="1"/>
  <c r="Y134" i="7" s="1"/>
  <c r="Y135" i="7" s="1"/>
  <c r="Y136" i="7" s="1"/>
  <c r="Y137" i="7" s="1"/>
  <c r="Y138" i="7" s="1"/>
  <c r="Y139" i="7" s="1"/>
  <c r="Y140" i="7" s="1"/>
  <c r="Y141" i="7" s="1"/>
  <c r="Y142" i="7" s="1"/>
  <c r="E193" i="7"/>
  <c r="F193" i="7" a="1"/>
  <c r="F193" i="7" s="1"/>
  <c r="W193" i="7"/>
  <c r="D194" i="7"/>
  <c r="D184" i="7"/>
  <c r="E183" i="7"/>
  <c r="W183" i="7"/>
  <c r="F183" i="7" a="1"/>
  <c r="F183" i="7" s="1"/>
  <c r="W143" i="7"/>
  <c r="D144" i="7"/>
  <c r="F143" i="7" a="1"/>
  <c r="F143" i="7" s="1"/>
  <c r="E143" i="7"/>
  <c r="D164" i="7"/>
  <c r="W163" i="7"/>
  <c r="E163" i="7"/>
  <c r="F163" i="7" a="1"/>
  <c r="F163" i="7" s="1"/>
  <c r="W153" i="7"/>
  <c r="D154" i="7"/>
  <c r="E153" i="7"/>
  <c r="F153" i="7" a="1"/>
  <c r="F153" i="7" s="1"/>
  <c r="F173" i="7" a="1"/>
  <c r="F173" i="7" s="1"/>
  <c r="W173" i="7"/>
  <c r="D174" i="7"/>
  <c r="E173" i="7"/>
  <c r="Y132" i="5"/>
  <c r="Y133" i="5" s="1"/>
  <c r="Y134" i="5" s="1"/>
  <c r="Y135" i="5" s="1"/>
  <c r="Y136" i="5" s="1"/>
  <c r="Y137" i="5" s="1"/>
  <c r="Y138" i="5" s="1"/>
  <c r="Y139" i="5" s="1"/>
  <c r="Y140" i="5" s="1"/>
  <c r="Y141" i="5" s="1"/>
  <c r="Y142" i="5" s="1"/>
  <c r="Y132" i="4"/>
  <c r="Y133" i="4" s="1"/>
  <c r="Y134" i="4" s="1"/>
  <c r="Y135" i="4" s="1"/>
  <c r="Y136" i="4" s="1"/>
  <c r="Y137" i="4" s="1"/>
  <c r="Y138" i="4" s="1"/>
  <c r="Y139" i="4" s="1"/>
  <c r="Y140" i="4" s="1"/>
  <c r="Y141" i="4" s="1"/>
  <c r="Y132" i="8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R61" i="6"/>
  <c r="Y60" i="6"/>
  <c r="E183" i="8"/>
  <c r="F183" i="8" a="1"/>
  <c r="F183" i="8" s="1"/>
  <c r="D184" i="8"/>
  <c r="D174" i="8"/>
  <c r="E173" i="8"/>
  <c r="F173" i="8" a="1"/>
  <c r="F173" i="8" s="1"/>
  <c r="D144" i="8"/>
  <c r="E143" i="8"/>
  <c r="F143" i="8" a="1"/>
  <c r="F143" i="8" s="1"/>
  <c r="F193" i="8" a="1"/>
  <c r="F193" i="8" s="1"/>
  <c r="D194" i="8"/>
  <c r="E193" i="8"/>
  <c r="E163" i="8"/>
  <c r="F163" i="8" a="1"/>
  <c r="F163" i="8" s="1"/>
  <c r="D164" i="8"/>
  <c r="E153" i="8"/>
  <c r="F153" i="8" a="1"/>
  <c r="F153" i="8" s="1"/>
  <c r="D154" i="8"/>
  <c r="D184" i="6"/>
  <c r="E183" i="6"/>
  <c r="F183" i="6" a="1"/>
  <c r="F183" i="6" s="1"/>
  <c r="D144" i="6"/>
  <c r="E143" i="6"/>
  <c r="F143" i="6" a="1"/>
  <c r="F143" i="6" s="1"/>
  <c r="E173" i="6"/>
  <c r="F173" i="6" a="1"/>
  <c r="F173" i="6" s="1"/>
  <c r="D174" i="6"/>
  <c r="E163" i="6"/>
  <c r="F163" i="6" a="1"/>
  <c r="F163" i="6" s="1"/>
  <c r="D164" i="6"/>
  <c r="E193" i="6"/>
  <c r="F193" i="6" a="1"/>
  <c r="F193" i="6" s="1"/>
  <c r="D194" i="6"/>
  <c r="E153" i="6"/>
  <c r="D154" i="6"/>
  <c r="F153" i="6" a="1"/>
  <c r="F153" i="6" s="1"/>
  <c r="W163" i="5"/>
  <c r="D164" i="5"/>
  <c r="F163" i="5" a="1"/>
  <c r="F163" i="5" s="1"/>
  <c r="E163" i="5"/>
  <c r="F183" i="5" a="1"/>
  <c r="F183" i="5" s="1"/>
  <c r="E183" i="5"/>
  <c r="W183" i="5"/>
  <c r="D184" i="5"/>
  <c r="D154" i="5"/>
  <c r="E153" i="5"/>
  <c r="F153" i="5" a="1"/>
  <c r="F153" i="5" s="1"/>
  <c r="W153" i="5"/>
  <c r="D194" i="5"/>
  <c r="E193" i="5"/>
  <c r="F193" i="5" a="1"/>
  <c r="F193" i="5" s="1"/>
  <c r="W193" i="5"/>
  <c r="E143" i="5"/>
  <c r="F143" i="5" a="1"/>
  <c r="F143" i="5" s="1"/>
  <c r="D144" i="5"/>
  <c r="W143" i="5"/>
  <c r="W173" i="5"/>
  <c r="E173" i="5"/>
  <c r="F173" i="5" a="1"/>
  <c r="F173" i="5" s="1"/>
  <c r="D174" i="5"/>
  <c r="E153" i="4"/>
  <c r="F153" i="4" a="1"/>
  <c r="F153" i="4" s="1"/>
  <c r="D154" i="4"/>
  <c r="E173" i="4"/>
  <c r="F173" i="4" a="1"/>
  <c r="F173" i="4" s="1"/>
  <c r="D174" i="4"/>
  <c r="D194" i="4"/>
  <c r="E193" i="4"/>
  <c r="F193" i="4" a="1"/>
  <c r="F193" i="4" s="1"/>
  <c r="D184" i="4"/>
  <c r="E183" i="4"/>
  <c r="F183" i="4" a="1"/>
  <c r="F183" i="4" s="1"/>
  <c r="E163" i="4"/>
  <c r="F163" i="4" a="1"/>
  <c r="F163" i="4" s="1"/>
  <c r="D164" i="4"/>
  <c r="D144" i="4"/>
  <c r="E143" i="4"/>
  <c r="F143" i="4" a="1"/>
  <c r="F143" i="4" s="1"/>
  <c r="W153" i="3"/>
  <c r="D154" i="3"/>
  <c r="E153" i="3"/>
  <c r="F153" i="3" a="1"/>
  <c r="F153" i="3" s="1"/>
  <c r="E143" i="3"/>
  <c r="W143" i="3"/>
  <c r="D144" i="3"/>
  <c r="F143" i="3" a="1"/>
  <c r="F143" i="3" s="1"/>
  <c r="D174" i="3"/>
  <c r="E173" i="3"/>
  <c r="F173" i="3" a="1"/>
  <c r="F173" i="3" s="1"/>
  <c r="W173" i="3"/>
  <c r="E193" i="3"/>
  <c r="F193" i="3" a="1"/>
  <c r="F193" i="3" s="1"/>
  <c r="W193" i="3"/>
  <c r="D194" i="3"/>
  <c r="F163" i="3" a="1"/>
  <c r="F163" i="3" s="1"/>
  <c r="W163" i="3"/>
  <c r="E163" i="3"/>
  <c r="D164" i="3"/>
  <c r="E183" i="3"/>
  <c r="F183" i="3" a="1"/>
  <c r="F183" i="3" s="1"/>
  <c r="D184" i="3"/>
  <c r="W183" i="3"/>
  <c r="Y142" i="4" l="1"/>
  <c r="Y132" i="3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7"/>
  <c r="W144" i="7"/>
  <c r="F144" i="7" a="1"/>
  <c r="F144" i="7" s="1"/>
  <c r="E144" i="7"/>
  <c r="W154" i="7"/>
  <c r="E154" i="7"/>
  <c r="D155" i="7"/>
  <c r="F154" i="7" a="1"/>
  <c r="F154" i="7" s="1"/>
  <c r="E184" i="7"/>
  <c r="W184" i="7"/>
  <c r="D185" i="7"/>
  <c r="F184" i="7" a="1"/>
  <c r="F184" i="7" s="1"/>
  <c r="W194" i="7"/>
  <c r="D195" i="7"/>
  <c r="E194" i="7"/>
  <c r="F194" i="7" a="1"/>
  <c r="F194" i="7" s="1"/>
  <c r="D205" i="7"/>
  <c r="W164" i="7"/>
  <c r="D165" i="7"/>
  <c r="E164" i="7"/>
  <c r="F164" i="7" a="1"/>
  <c r="F164" i="7" s="1"/>
  <c r="E174" i="7"/>
  <c r="W174" i="7"/>
  <c r="F174" i="7" a="1"/>
  <c r="F174" i="7" s="1"/>
  <c r="D175" i="7"/>
  <c r="Y143" i="8"/>
  <c r="R62" i="6"/>
  <c r="Y61" i="6"/>
  <c r="Y143" i="5"/>
  <c r="F174" i="8" a="1"/>
  <c r="F174" i="8" s="1"/>
  <c r="E174" i="8"/>
  <c r="D175" i="8"/>
  <c r="D185" i="8"/>
  <c r="E184" i="8"/>
  <c r="F184" i="8" a="1"/>
  <c r="F184" i="8" s="1"/>
  <c r="E194" i="8"/>
  <c r="F194" i="8" a="1"/>
  <c r="F194" i="8" s="1"/>
  <c r="D205" i="8"/>
  <c r="D195" i="8"/>
  <c r="F154" i="8" a="1"/>
  <c r="F154" i="8" s="1"/>
  <c r="D155" i="8"/>
  <c r="E154" i="8"/>
  <c r="E144" i="8"/>
  <c r="F144" i="8" a="1"/>
  <c r="F144" i="8" s="1"/>
  <c r="F164" i="8" a="1"/>
  <c r="F164" i="8" s="1"/>
  <c r="D165" i="8"/>
  <c r="E164" i="8"/>
  <c r="D195" i="6"/>
  <c r="E194" i="6"/>
  <c r="F194" i="6" a="1"/>
  <c r="F194" i="6" s="1"/>
  <c r="D205" i="6"/>
  <c r="E144" i="6"/>
  <c r="F144" i="6" a="1"/>
  <c r="F144" i="6" s="1"/>
  <c r="D165" i="6"/>
  <c r="E164" i="6"/>
  <c r="F164" i="6" a="1"/>
  <c r="F164" i="6" s="1"/>
  <c r="D175" i="6"/>
  <c r="E174" i="6"/>
  <c r="F174" i="6" a="1"/>
  <c r="F174" i="6" s="1"/>
  <c r="F184" i="6" a="1"/>
  <c r="F184" i="6" s="1"/>
  <c r="E184" i="6"/>
  <c r="D185" i="6"/>
  <c r="E154" i="6"/>
  <c r="F154" i="6" a="1"/>
  <c r="F154" i="6" s="1"/>
  <c r="D155" i="6"/>
  <c r="W194" i="5"/>
  <c r="E194" i="5"/>
  <c r="F194" i="5" a="1"/>
  <c r="F194" i="5" s="1"/>
  <c r="D195" i="5"/>
  <c r="D205" i="5"/>
  <c r="D175" i="5"/>
  <c r="E174" i="5"/>
  <c r="F174" i="5" a="1"/>
  <c r="F174" i="5" s="1"/>
  <c r="W174" i="5"/>
  <c r="W164" i="5"/>
  <c r="D165" i="5"/>
  <c r="E164" i="5"/>
  <c r="F164" i="5" a="1"/>
  <c r="F164" i="5" s="1"/>
  <c r="D155" i="5"/>
  <c r="E154" i="5"/>
  <c r="F154" i="5" a="1"/>
  <c r="F154" i="5" s="1"/>
  <c r="W154" i="5"/>
  <c r="E144" i="5"/>
  <c r="F144" i="5" a="1"/>
  <c r="F144" i="5" s="1"/>
  <c r="W144" i="5"/>
  <c r="F184" i="5" a="1"/>
  <c r="F184" i="5" s="1"/>
  <c r="W184" i="5"/>
  <c r="E184" i="5"/>
  <c r="D185" i="5"/>
  <c r="F154" i="4" a="1"/>
  <c r="F154" i="4" s="1"/>
  <c r="D155" i="4"/>
  <c r="E154" i="4"/>
  <c r="F184" i="4" a="1"/>
  <c r="F184" i="4" s="1"/>
  <c r="D185" i="4"/>
  <c r="E184" i="4"/>
  <c r="F144" i="4" a="1"/>
  <c r="F144" i="4" s="1"/>
  <c r="E144" i="4"/>
  <c r="D195" i="4"/>
  <c r="F194" i="4" a="1"/>
  <c r="F194" i="4" s="1"/>
  <c r="D205" i="4"/>
  <c r="E194" i="4"/>
  <c r="D165" i="4"/>
  <c r="E164" i="4"/>
  <c r="F164" i="4" a="1"/>
  <c r="F164" i="4" s="1"/>
  <c r="F174" i="4" a="1"/>
  <c r="F174" i="4" s="1"/>
  <c r="D175" i="4"/>
  <c r="E174" i="4"/>
  <c r="F194" i="3" a="1"/>
  <c r="F194" i="3" s="1"/>
  <c r="D205" i="3"/>
  <c r="W194" i="3"/>
  <c r="E194" i="3"/>
  <c r="D195" i="3"/>
  <c r="E144" i="3"/>
  <c r="W144" i="3"/>
  <c r="F144" i="3" a="1"/>
  <c r="F144" i="3" s="1"/>
  <c r="D185" i="3"/>
  <c r="F184" i="3" a="1"/>
  <c r="F184" i="3" s="1"/>
  <c r="W184" i="3"/>
  <c r="E184" i="3"/>
  <c r="D155" i="3"/>
  <c r="E154" i="3"/>
  <c r="F154" i="3" a="1"/>
  <c r="F154" i="3" s="1"/>
  <c r="W154" i="3"/>
  <c r="W164" i="3"/>
  <c r="F164" i="3" a="1"/>
  <c r="F164" i="3" s="1"/>
  <c r="E164" i="3"/>
  <c r="D165" i="3"/>
  <c r="E174" i="3"/>
  <c r="W174" i="3"/>
  <c r="D175" i="3"/>
  <c r="F174" i="3" a="1"/>
  <c r="F174" i="3" s="1"/>
  <c r="Y144" i="7" l="1"/>
  <c r="Y145" i="7" s="1"/>
  <c r="Y146" i="7" s="1"/>
  <c r="Y147" i="7" s="1"/>
  <c r="Y148" i="7" s="1"/>
  <c r="Y149" i="7" s="1"/>
  <c r="Y150" i="7" s="1"/>
  <c r="Y151" i="7" s="1"/>
  <c r="Y152" i="7" s="1"/>
  <c r="Y153" i="7" s="1"/>
  <c r="Y143" i="4"/>
  <c r="Y144" i="4" s="1"/>
  <c r="Y145" i="4" s="1"/>
  <c r="Y146" i="4" s="1"/>
  <c r="Y147" i="4" s="1"/>
  <c r="Y148" i="4" s="1"/>
  <c r="Y149" i="4" s="1"/>
  <c r="Y150" i="4" s="1"/>
  <c r="Y151" i="4" s="1"/>
  <c r="Y152" i="4" s="1"/>
  <c r="Y153" i="4" s="1"/>
  <c r="Y154" i="4" s="1"/>
  <c r="Y143" i="3"/>
  <c r="F185" i="7" a="1"/>
  <c r="F185" i="7" s="1"/>
  <c r="W185" i="7"/>
  <c r="D186" i="7"/>
  <c r="E185" i="7"/>
  <c r="E165" i="7"/>
  <c r="F165" i="7" a="1"/>
  <c r="F165" i="7" s="1"/>
  <c r="W165" i="7"/>
  <c r="D166" i="7"/>
  <c r="F155" i="7" a="1"/>
  <c r="F155" i="7" s="1"/>
  <c r="W155" i="7"/>
  <c r="D156" i="7"/>
  <c r="E155" i="7"/>
  <c r="W205" i="7"/>
  <c r="E205" i="7"/>
  <c r="F205" i="7" a="1"/>
  <c r="F205" i="7" s="1"/>
  <c r="D206" i="7"/>
  <c r="W195" i="7"/>
  <c r="D196" i="7"/>
  <c r="E195" i="7"/>
  <c r="F195" i="7" a="1"/>
  <c r="F195" i="7" s="1"/>
  <c r="D176" i="7"/>
  <c r="E175" i="7"/>
  <c r="W175" i="7"/>
  <c r="F175" i="7" a="1"/>
  <c r="F175" i="7" s="1"/>
  <c r="Y144" i="5"/>
  <c r="Y145" i="5" s="1"/>
  <c r="Y146" i="5" s="1"/>
  <c r="Y147" i="5" s="1"/>
  <c r="Y148" i="5" s="1"/>
  <c r="Y149" i="5" s="1"/>
  <c r="Y150" i="5" s="1"/>
  <c r="Y151" i="5" s="1"/>
  <c r="Y152" i="5" s="1"/>
  <c r="Y153" i="5" s="1"/>
  <c r="Y154" i="5" s="1"/>
  <c r="Y144" i="8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R63" i="6"/>
  <c r="Y62" i="6"/>
  <c r="D186" i="8"/>
  <c r="E185" i="8"/>
  <c r="F185" i="8" a="1"/>
  <c r="F185" i="8" s="1"/>
  <c r="D156" i="8"/>
  <c r="E155" i="8"/>
  <c r="F155" i="8" a="1"/>
  <c r="F155" i="8" s="1"/>
  <c r="F175" i="8" a="1"/>
  <c r="F175" i="8" s="1"/>
  <c r="D176" i="8"/>
  <c r="E175" i="8"/>
  <c r="E195" i="8"/>
  <c r="F195" i="8" a="1"/>
  <c r="F195" i="8" s="1"/>
  <c r="D196" i="8"/>
  <c r="F205" i="8" a="1"/>
  <c r="F205" i="8" s="1"/>
  <c r="D206" i="8"/>
  <c r="E205" i="8"/>
  <c r="E165" i="8"/>
  <c r="F165" i="8" a="1"/>
  <c r="F165" i="8" s="1"/>
  <c r="D166" i="8"/>
  <c r="E185" i="6"/>
  <c r="F185" i="6" a="1"/>
  <c r="F185" i="6" s="1"/>
  <c r="D186" i="6"/>
  <c r="E205" i="6"/>
  <c r="F205" i="6" a="1"/>
  <c r="F205" i="6" s="1"/>
  <c r="D206" i="6"/>
  <c r="D176" i="6"/>
  <c r="E175" i="6"/>
  <c r="F175" i="6" a="1"/>
  <c r="F175" i="6" s="1"/>
  <c r="D196" i="6"/>
  <c r="E195" i="6"/>
  <c r="F195" i="6" a="1"/>
  <c r="F195" i="6" s="1"/>
  <c r="F155" i="6" a="1"/>
  <c r="F155" i="6" s="1"/>
  <c r="D156" i="6"/>
  <c r="E155" i="6"/>
  <c r="D166" i="6"/>
  <c r="E165" i="6"/>
  <c r="F165" i="6" a="1"/>
  <c r="F165" i="6" s="1"/>
  <c r="W185" i="5"/>
  <c r="D186" i="5"/>
  <c r="E185" i="5"/>
  <c r="F185" i="5" a="1"/>
  <c r="F185" i="5" s="1"/>
  <c r="D206" i="5"/>
  <c r="E205" i="5"/>
  <c r="F205" i="5" a="1"/>
  <c r="F205" i="5" s="1"/>
  <c r="W205" i="5"/>
  <c r="D156" i="5"/>
  <c r="E155" i="5"/>
  <c r="F155" i="5" a="1"/>
  <c r="F155" i="5" s="1"/>
  <c r="W155" i="5"/>
  <c r="W195" i="5"/>
  <c r="D196" i="5"/>
  <c r="E195" i="5"/>
  <c r="F195" i="5" a="1"/>
  <c r="F195" i="5" s="1"/>
  <c r="D166" i="5"/>
  <c r="E165" i="5"/>
  <c r="F165" i="5" a="1"/>
  <c r="F165" i="5" s="1"/>
  <c r="W165" i="5"/>
  <c r="D176" i="5"/>
  <c r="E175" i="5"/>
  <c r="W175" i="5"/>
  <c r="F175" i="5" a="1"/>
  <c r="F175" i="5" s="1"/>
  <c r="E165" i="4"/>
  <c r="D166" i="4"/>
  <c r="F165" i="4" a="1"/>
  <c r="F165" i="4" s="1"/>
  <c r="E205" i="4"/>
  <c r="F205" i="4" a="1"/>
  <c r="F205" i="4" s="1"/>
  <c r="D206" i="4"/>
  <c r="D156" i="4"/>
  <c r="E155" i="4"/>
  <c r="F155" i="4" a="1"/>
  <c r="F155" i="4" s="1"/>
  <c r="F195" i="4" a="1"/>
  <c r="F195" i="4" s="1"/>
  <c r="D196" i="4"/>
  <c r="E195" i="4"/>
  <c r="D176" i="4"/>
  <c r="E175" i="4"/>
  <c r="F175" i="4" a="1"/>
  <c r="F175" i="4" s="1"/>
  <c r="D186" i="4"/>
  <c r="F185" i="4" a="1"/>
  <c r="F185" i="4" s="1"/>
  <c r="E185" i="4"/>
  <c r="W195" i="3"/>
  <c r="D196" i="3"/>
  <c r="E195" i="3"/>
  <c r="F195" i="3" a="1"/>
  <c r="F195" i="3" s="1"/>
  <c r="F155" i="3" a="1"/>
  <c r="F155" i="3" s="1"/>
  <c r="W155" i="3"/>
  <c r="D156" i="3"/>
  <c r="E155" i="3"/>
  <c r="F175" i="3" a="1"/>
  <c r="F175" i="3" s="1"/>
  <c r="W175" i="3"/>
  <c r="E175" i="3"/>
  <c r="D176" i="3"/>
  <c r="W165" i="3"/>
  <c r="D166" i="3"/>
  <c r="F165" i="3" a="1"/>
  <c r="F165" i="3" s="1"/>
  <c r="E165" i="3"/>
  <c r="E205" i="3"/>
  <c r="D206" i="3"/>
  <c r="F205" i="3" a="1"/>
  <c r="F205" i="3" s="1"/>
  <c r="W205" i="3"/>
  <c r="D186" i="3"/>
  <c r="E185" i="3"/>
  <c r="W185" i="3"/>
  <c r="F185" i="3" a="1"/>
  <c r="F185" i="3" s="1"/>
  <c r="Y154" i="7" l="1"/>
  <c r="Y144" i="3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8"/>
  <c r="W196" i="7"/>
  <c r="D197" i="7"/>
  <c r="E196" i="7"/>
  <c r="F196" i="7" a="1"/>
  <c r="F196" i="7" s="1"/>
  <c r="E166" i="7"/>
  <c r="D167" i="7"/>
  <c r="F166" i="7" a="1"/>
  <c r="F166" i="7" s="1"/>
  <c r="W166" i="7"/>
  <c r="F206" i="7" a="1"/>
  <c r="F206" i="7" s="1"/>
  <c r="D217" i="7"/>
  <c r="W206" i="7"/>
  <c r="D207" i="7"/>
  <c r="E206" i="7"/>
  <c r="F186" i="7" a="1"/>
  <c r="F186" i="7" s="1"/>
  <c r="W186" i="7"/>
  <c r="D187" i="7"/>
  <c r="E186" i="7"/>
  <c r="E176" i="7"/>
  <c r="F176" i="7" a="1"/>
  <c r="F176" i="7" s="1"/>
  <c r="D177" i="7"/>
  <c r="W176" i="7"/>
  <c r="W156" i="7"/>
  <c r="E156" i="7"/>
  <c r="F156" i="7" a="1"/>
  <c r="F156" i="7" s="1"/>
  <c r="Y155" i="5"/>
  <c r="Y155" i="4"/>
  <c r="R64" i="6"/>
  <c r="Y63" i="6"/>
  <c r="D217" i="8"/>
  <c r="D207" i="8"/>
  <c r="E206" i="8"/>
  <c r="F206" i="8" a="1"/>
  <c r="F206" i="8" s="1"/>
  <c r="E156" i="8"/>
  <c r="F156" i="8" a="1"/>
  <c r="F156" i="8" s="1"/>
  <c r="D197" i="8"/>
  <c r="E196" i="8"/>
  <c r="F196" i="8" a="1"/>
  <c r="F196" i="8" s="1"/>
  <c r="F186" i="8" a="1"/>
  <c r="F186" i="8" s="1"/>
  <c r="D187" i="8"/>
  <c r="E186" i="8"/>
  <c r="D167" i="8"/>
  <c r="E166" i="8"/>
  <c r="F166" i="8" a="1"/>
  <c r="F166" i="8" s="1"/>
  <c r="D177" i="8"/>
  <c r="F176" i="8" a="1"/>
  <c r="F176" i="8" s="1"/>
  <c r="E176" i="8"/>
  <c r="E156" i="6"/>
  <c r="F156" i="6" a="1"/>
  <c r="F156" i="6" s="1"/>
  <c r="D187" i="6"/>
  <c r="E186" i="6"/>
  <c r="F186" i="6" a="1"/>
  <c r="F186" i="6" s="1"/>
  <c r="F196" i="6" a="1"/>
  <c r="F196" i="6" s="1"/>
  <c r="D197" i="6"/>
  <c r="E196" i="6"/>
  <c r="D167" i="6"/>
  <c r="E166" i="6"/>
  <c r="F166" i="6" a="1"/>
  <c r="F166" i="6" s="1"/>
  <c r="D177" i="6"/>
  <c r="E176" i="6"/>
  <c r="F176" i="6" a="1"/>
  <c r="F176" i="6" s="1"/>
  <c r="E206" i="6"/>
  <c r="D217" i="6"/>
  <c r="F206" i="6" a="1"/>
  <c r="F206" i="6" s="1"/>
  <c r="D207" i="6"/>
  <c r="W206" i="5"/>
  <c r="D207" i="5"/>
  <c r="D217" i="5"/>
  <c r="E206" i="5"/>
  <c r="F206" i="5" a="1"/>
  <c r="F206" i="5" s="1"/>
  <c r="D197" i="5"/>
  <c r="F196" i="5" a="1"/>
  <c r="F196" i="5" s="1"/>
  <c r="W196" i="5"/>
  <c r="E196" i="5"/>
  <c r="W186" i="5"/>
  <c r="E186" i="5"/>
  <c r="F186" i="5" a="1"/>
  <c r="F186" i="5" s="1"/>
  <c r="D187" i="5"/>
  <c r="W176" i="5"/>
  <c r="F176" i="5" a="1"/>
  <c r="F176" i="5" s="1"/>
  <c r="E176" i="5"/>
  <c r="D177" i="5"/>
  <c r="E156" i="5"/>
  <c r="F156" i="5" a="1"/>
  <c r="F156" i="5" s="1"/>
  <c r="W156" i="5"/>
  <c r="F166" i="5" a="1"/>
  <c r="F166" i="5" s="1"/>
  <c r="W166" i="5"/>
  <c r="D167" i="5"/>
  <c r="E166" i="5"/>
  <c r="D177" i="4"/>
  <c r="E176" i="4"/>
  <c r="F176" i="4" a="1"/>
  <c r="F176" i="4" s="1"/>
  <c r="F166" i="4" a="1"/>
  <c r="F166" i="4" s="1"/>
  <c r="E166" i="4"/>
  <c r="D167" i="4"/>
  <c r="F196" i="4" a="1"/>
  <c r="F196" i="4" s="1"/>
  <c r="E196" i="4"/>
  <c r="D197" i="4"/>
  <c r="E186" i="4"/>
  <c r="F186" i="4" a="1"/>
  <c r="F186" i="4" s="1"/>
  <c r="D187" i="4"/>
  <c r="E156" i="4"/>
  <c r="F156" i="4" a="1"/>
  <c r="F156" i="4" s="1"/>
  <c r="D207" i="4"/>
  <c r="E206" i="4"/>
  <c r="F206" i="4" a="1"/>
  <c r="F206" i="4" s="1"/>
  <c r="D217" i="4"/>
  <c r="F206" i="3" a="1"/>
  <c r="F206" i="3" s="1"/>
  <c r="E206" i="3"/>
  <c r="D217" i="3"/>
  <c r="W206" i="3"/>
  <c r="D207" i="3"/>
  <c r="D167" i="3"/>
  <c r="E166" i="3"/>
  <c r="F166" i="3" a="1"/>
  <c r="F166" i="3" s="1"/>
  <c r="W166" i="3"/>
  <c r="F176" i="3" a="1"/>
  <c r="F176" i="3" s="1"/>
  <c r="W176" i="3"/>
  <c r="D177" i="3"/>
  <c r="E176" i="3"/>
  <c r="W196" i="3"/>
  <c r="D197" i="3"/>
  <c r="E196" i="3"/>
  <c r="F196" i="3" a="1"/>
  <c r="F196" i="3" s="1"/>
  <c r="E186" i="3"/>
  <c r="W186" i="3"/>
  <c r="F186" i="3" a="1"/>
  <c r="F186" i="3" s="1"/>
  <c r="D187" i="3"/>
  <c r="E156" i="3"/>
  <c r="W156" i="3"/>
  <c r="F156" i="3" a="1"/>
  <c r="F156" i="3" s="1"/>
  <c r="Y155" i="7" l="1"/>
  <c r="Y156" i="7" s="1"/>
  <c r="Y157" i="7" s="1"/>
  <c r="Y158" i="7" s="1"/>
  <c r="Y159" i="7" s="1"/>
  <c r="Y160" i="7" s="1"/>
  <c r="Y161" i="7" s="1"/>
  <c r="Y162" i="7" s="1"/>
  <c r="Y163" i="7" s="1"/>
  <c r="Y164" i="7" s="1"/>
  <c r="Y165" i="7" s="1"/>
  <c r="Y166" i="7" s="1"/>
  <c r="Y156" i="5"/>
  <c r="Y157" i="5" s="1"/>
  <c r="Y158" i="5" s="1"/>
  <c r="Y159" i="5" s="1"/>
  <c r="Y160" i="5" s="1"/>
  <c r="Y161" i="5" s="1"/>
  <c r="Y162" i="5" s="1"/>
  <c r="Y163" i="5" s="1"/>
  <c r="Y164" i="5" s="1"/>
  <c r="Y165" i="5" s="1"/>
  <c r="Y166" i="5" s="1"/>
  <c r="Y155" i="3"/>
  <c r="Y156" i="8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E207" i="7"/>
  <c r="W207" i="7"/>
  <c r="D208" i="7"/>
  <c r="F207" i="7" a="1"/>
  <c r="F207" i="7" s="1"/>
  <c r="F217" i="7" a="1"/>
  <c r="F217" i="7" s="1"/>
  <c r="W217" i="7"/>
  <c r="E217" i="7"/>
  <c r="D218" i="7"/>
  <c r="E177" i="7"/>
  <c r="D178" i="7"/>
  <c r="F177" i="7" a="1"/>
  <c r="F177" i="7" s="1"/>
  <c r="W177" i="7"/>
  <c r="F167" i="7" a="1"/>
  <c r="F167" i="7" s="1"/>
  <c r="E167" i="7"/>
  <c r="D168" i="7"/>
  <c r="W167" i="7"/>
  <c r="W187" i="7"/>
  <c r="F187" i="7" a="1"/>
  <c r="F187" i="7" s="1"/>
  <c r="D188" i="7"/>
  <c r="E187" i="7"/>
  <c r="F197" i="7" a="1"/>
  <c r="F197" i="7" s="1"/>
  <c r="W197" i="7"/>
  <c r="E197" i="7"/>
  <c r="D198" i="7"/>
  <c r="Y156" i="4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R65" i="6"/>
  <c r="Y64" i="6"/>
  <c r="D168" i="8"/>
  <c r="E167" i="8"/>
  <c r="F167" i="8" a="1"/>
  <c r="F167" i="8" s="1"/>
  <c r="F187" i="8" a="1"/>
  <c r="F187" i="8" s="1"/>
  <c r="D188" i="8"/>
  <c r="E187" i="8"/>
  <c r="D208" i="8"/>
  <c r="F207" i="8" a="1"/>
  <c r="F207" i="8" s="1"/>
  <c r="E207" i="8"/>
  <c r="D218" i="8"/>
  <c r="E217" i="8"/>
  <c r="F217" i="8" a="1"/>
  <c r="F217" i="8" s="1"/>
  <c r="E177" i="8"/>
  <c r="F177" i="8" a="1"/>
  <c r="F177" i="8" s="1"/>
  <c r="D178" i="8"/>
  <c r="D198" i="8"/>
  <c r="E197" i="8"/>
  <c r="F197" i="8" a="1"/>
  <c r="F197" i="8" s="1"/>
  <c r="D178" i="6"/>
  <c r="E177" i="6"/>
  <c r="F177" i="6" a="1"/>
  <c r="F177" i="6" s="1"/>
  <c r="E187" i="6"/>
  <c r="D188" i="6"/>
  <c r="F187" i="6" a="1"/>
  <c r="F187" i="6" s="1"/>
  <c r="E167" i="6"/>
  <c r="F167" i="6" a="1"/>
  <c r="F167" i="6" s="1"/>
  <c r="D168" i="6"/>
  <c r="D208" i="6"/>
  <c r="F207" i="6" a="1"/>
  <c r="F207" i="6" s="1"/>
  <c r="E207" i="6"/>
  <c r="E217" i="6"/>
  <c r="D218" i="6"/>
  <c r="F217" i="6" a="1"/>
  <c r="F217" i="6" s="1"/>
  <c r="E197" i="6"/>
  <c r="F197" i="6" a="1"/>
  <c r="F197" i="6" s="1"/>
  <c r="D198" i="6"/>
  <c r="D168" i="5"/>
  <c r="E167" i="5"/>
  <c r="F167" i="5" a="1"/>
  <c r="F167" i="5" s="1"/>
  <c r="W167" i="5"/>
  <c r="D188" i="5"/>
  <c r="E187" i="5"/>
  <c r="F187" i="5" a="1"/>
  <c r="F187" i="5" s="1"/>
  <c r="W187" i="5"/>
  <c r="W217" i="5"/>
  <c r="D218" i="5"/>
  <c r="F217" i="5" a="1"/>
  <c r="F217" i="5" s="1"/>
  <c r="E217" i="5"/>
  <c r="W207" i="5"/>
  <c r="D208" i="5"/>
  <c r="F207" i="5" a="1"/>
  <c r="F207" i="5" s="1"/>
  <c r="E207" i="5"/>
  <c r="E177" i="5"/>
  <c r="F177" i="5" a="1"/>
  <c r="F177" i="5" s="1"/>
  <c r="W177" i="5"/>
  <c r="D178" i="5"/>
  <c r="E197" i="5"/>
  <c r="F197" i="5" a="1"/>
  <c r="F197" i="5" s="1"/>
  <c r="W197" i="5"/>
  <c r="D198" i="5"/>
  <c r="E177" i="4"/>
  <c r="F177" i="4" a="1"/>
  <c r="F177" i="4" s="1"/>
  <c r="D178" i="4"/>
  <c r="D218" i="4"/>
  <c r="E217" i="4"/>
  <c r="F217" i="4" a="1"/>
  <c r="F217" i="4" s="1"/>
  <c r="E187" i="4"/>
  <c r="F187" i="4" a="1"/>
  <c r="F187" i="4" s="1"/>
  <c r="D188" i="4"/>
  <c r="D198" i="4"/>
  <c r="E197" i="4"/>
  <c r="F197" i="4" a="1"/>
  <c r="F197" i="4" s="1"/>
  <c r="D208" i="4"/>
  <c r="F207" i="4" a="1"/>
  <c r="F207" i="4" s="1"/>
  <c r="E207" i="4"/>
  <c r="F167" i="4" a="1"/>
  <c r="F167" i="4" s="1"/>
  <c r="D168" i="4"/>
  <c r="E167" i="4"/>
  <c r="F207" i="3" a="1"/>
  <c r="F207" i="3" s="1"/>
  <c r="E207" i="3"/>
  <c r="W207" i="3"/>
  <c r="D208" i="3"/>
  <c r="D178" i="3"/>
  <c r="E177" i="3"/>
  <c r="F177" i="3" a="1"/>
  <c r="F177" i="3" s="1"/>
  <c r="W177" i="3"/>
  <c r="D198" i="3"/>
  <c r="E197" i="3"/>
  <c r="F197" i="3" a="1"/>
  <c r="F197" i="3" s="1"/>
  <c r="W197" i="3"/>
  <c r="W217" i="3"/>
  <c r="D218" i="3"/>
  <c r="E217" i="3"/>
  <c r="F217" i="3" a="1"/>
  <c r="F217" i="3" s="1"/>
  <c r="F187" i="3" a="1"/>
  <c r="F187" i="3" s="1"/>
  <c r="W187" i="3"/>
  <c r="E187" i="3"/>
  <c r="D188" i="3"/>
  <c r="D168" i="3"/>
  <c r="E167" i="3"/>
  <c r="F167" i="3" a="1"/>
  <c r="F167" i="3" s="1"/>
  <c r="W167" i="3"/>
  <c r="Y156" i="3" l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E178" i="7"/>
  <c r="F178" i="7" a="1"/>
  <c r="F178" i="7" s="1"/>
  <c r="W178" i="7"/>
  <c r="D179" i="7"/>
  <c r="F188" i="7" a="1"/>
  <c r="F188" i="7" s="1"/>
  <c r="W188" i="7"/>
  <c r="E188" i="7"/>
  <c r="D189" i="7"/>
  <c r="W218" i="7"/>
  <c r="D219" i="7"/>
  <c r="E218" i="7"/>
  <c r="F218" i="7" a="1"/>
  <c r="F218" i="7" s="1"/>
  <c r="D229" i="7"/>
  <c r="W168" i="7"/>
  <c r="E168" i="7"/>
  <c r="F168" i="7" a="1"/>
  <c r="F168" i="7" s="1"/>
  <c r="Y167" i="7"/>
  <c r="F208" i="7" a="1"/>
  <c r="F208" i="7" s="1"/>
  <c r="E208" i="7"/>
  <c r="W208" i="7"/>
  <c r="D209" i="7"/>
  <c r="W198" i="7"/>
  <c r="D199" i="7"/>
  <c r="E198" i="7"/>
  <c r="F198" i="7" a="1"/>
  <c r="F198" i="7" s="1"/>
  <c r="Y167" i="8"/>
  <c r="Y167" i="5"/>
  <c r="R66" i="6"/>
  <c r="Y65" i="6"/>
  <c r="Y167" i="4"/>
  <c r="D189" i="8"/>
  <c r="E188" i="8"/>
  <c r="F188" i="8" a="1"/>
  <c r="F188" i="8" s="1"/>
  <c r="D219" i="8"/>
  <c r="D229" i="8"/>
  <c r="E218" i="8"/>
  <c r="F218" i="8" a="1"/>
  <c r="F218" i="8" s="1"/>
  <c r="F168" i="8" a="1"/>
  <c r="F168" i="8" s="1"/>
  <c r="E168" i="8"/>
  <c r="E208" i="8"/>
  <c r="F208" i="8" a="1"/>
  <c r="F208" i="8" s="1"/>
  <c r="D209" i="8"/>
  <c r="F198" i="8" a="1"/>
  <c r="F198" i="8" s="1"/>
  <c r="E198" i="8"/>
  <c r="D199" i="8"/>
  <c r="D179" i="8"/>
  <c r="F178" i="8" a="1"/>
  <c r="F178" i="8" s="1"/>
  <c r="E178" i="8"/>
  <c r="E218" i="6"/>
  <c r="F218" i="6" a="1"/>
  <c r="F218" i="6" s="1"/>
  <c r="D219" i="6"/>
  <c r="D229" i="6"/>
  <c r="D189" i="6"/>
  <c r="E188" i="6"/>
  <c r="F188" i="6" a="1"/>
  <c r="F188" i="6" s="1"/>
  <c r="D209" i="6"/>
  <c r="E208" i="6"/>
  <c r="F208" i="6" a="1"/>
  <c r="F208" i="6" s="1"/>
  <c r="E178" i="6"/>
  <c r="F178" i="6" a="1"/>
  <c r="F178" i="6" s="1"/>
  <c r="D179" i="6"/>
  <c r="D199" i="6"/>
  <c r="E198" i="6"/>
  <c r="F198" i="6" a="1"/>
  <c r="F198" i="6" s="1"/>
  <c r="E168" i="6"/>
  <c r="F168" i="6" a="1"/>
  <c r="F168" i="6" s="1"/>
  <c r="W188" i="5"/>
  <c r="D189" i="5"/>
  <c r="E188" i="5"/>
  <c r="F188" i="5" a="1"/>
  <c r="F188" i="5" s="1"/>
  <c r="W178" i="5"/>
  <c r="D179" i="5"/>
  <c r="E178" i="5"/>
  <c r="F178" i="5" a="1"/>
  <c r="F178" i="5" s="1"/>
  <c r="W218" i="5"/>
  <c r="E218" i="5"/>
  <c r="D219" i="5"/>
  <c r="F218" i="5" a="1"/>
  <c r="F218" i="5" s="1"/>
  <c r="D229" i="5"/>
  <c r="F168" i="5" a="1"/>
  <c r="F168" i="5" s="1"/>
  <c r="E168" i="5"/>
  <c r="W168" i="5"/>
  <c r="D199" i="5"/>
  <c r="E198" i="5"/>
  <c r="F198" i="5" a="1"/>
  <c r="F198" i="5" s="1"/>
  <c r="W198" i="5"/>
  <c r="D209" i="5"/>
  <c r="E208" i="5"/>
  <c r="F208" i="5" a="1"/>
  <c r="F208" i="5" s="1"/>
  <c r="W208" i="5"/>
  <c r="F178" i="4" a="1"/>
  <c r="F178" i="4" s="1"/>
  <c r="E178" i="4"/>
  <c r="D179" i="4"/>
  <c r="D219" i="4"/>
  <c r="E218" i="4"/>
  <c r="F218" i="4" a="1"/>
  <c r="F218" i="4" s="1"/>
  <c r="D229" i="4"/>
  <c r="E198" i="4"/>
  <c r="F198" i="4" a="1"/>
  <c r="F198" i="4" s="1"/>
  <c r="D199" i="4"/>
  <c r="D189" i="4"/>
  <c r="E188" i="4"/>
  <c r="F188" i="4" a="1"/>
  <c r="F188" i="4" s="1"/>
  <c r="F208" i="4" a="1"/>
  <c r="F208" i="4" s="1"/>
  <c r="D209" i="4"/>
  <c r="E208" i="4"/>
  <c r="E168" i="4"/>
  <c r="F168" i="4" a="1"/>
  <c r="F168" i="4" s="1"/>
  <c r="F208" i="3" a="1"/>
  <c r="F208" i="3" s="1"/>
  <c r="W208" i="3"/>
  <c r="E208" i="3"/>
  <c r="D209" i="3"/>
  <c r="D179" i="3"/>
  <c r="E178" i="3"/>
  <c r="F178" i="3" a="1"/>
  <c r="F178" i="3" s="1"/>
  <c r="W178" i="3"/>
  <c r="W168" i="3"/>
  <c r="E168" i="3"/>
  <c r="F168" i="3" a="1"/>
  <c r="F168" i="3" s="1"/>
  <c r="F188" i="3" a="1"/>
  <c r="F188" i="3" s="1"/>
  <c r="D189" i="3"/>
  <c r="E188" i="3"/>
  <c r="W188" i="3"/>
  <c r="W218" i="3"/>
  <c r="D219" i="3"/>
  <c r="D229" i="3"/>
  <c r="E218" i="3"/>
  <c r="F218" i="3" a="1"/>
  <c r="F218" i="3" s="1"/>
  <c r="D199" i="3"/>
  <c r="E198" i="3"/>
  <c r="F198" i="3" a="1"/>
  <c r="F198" i="3" s="1"/>
  <c r="W198" i="3"/>
  <c r="Y167" i="3" l="1"/>
  <c r="Y168" i="8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E219" i="7"/>
  <c r="W219" i="7"/>
  <c r="F219" i="7" a="1"/>
  <c r="F219" i="7" s="1"/>
  <c r="D220" i="7"/>
  <c r="E209" i="7"/>
  <c r="F209" i="7" a="1"/>
  <c r="F209" i="7" s="1"/>
  <c r="W209" i="7"/>
  <c r="D210" i="7"/>
  <c r="F189" i="7" a="1"/>
  <c r="F189" i="7" s="1"/>
  <c r="D190" i="7"/>
  <c r="E189" i="7"/>
  <c r="W189" i="7"/>
  <c r="Y168" i="7"/>
  <c r="Y169" i="7" s="1"/>
  <c r="Y170" i="7" s="1"/>
  <c r="Y171" i="7" s="1"/>
  <c r="Y172" i="7" s="1"/>
  <c r="Y173" i="7" s="1"/>
  <c r="Y174" i="7" s="1"/>
  <c r="Y175" i="7" s="1"/>
  <c r="Y176" i="7" s="1"/>
  <c r="Y177" i="7" s="1"/>
  <c r="Y178" i="7" s="1"/>
  <c r="E179" i="7"/>
  <c r="W179" i="7"/>
  <c r="F179" i="7" a="1"/>
  <c r="F179" i="7" s="1"/>
  <c r="D180" i="7"/>
  <c r="F229" i="7" a="1"/>
  <c r="F229" i="7" s="1"/>
  <c r="W229" i="7"/>
  <c r="D230" i="7"/>
  <c r="E229" i="7"/>
  <c r="W199" i="7"/>
  <c r="D200" i="7"/>
  <c r="E199" i="7"/>
  <c r="F199" i="7" a="1"/>
  <c r="F199" i="7" s="1"/>
  <c r="Y168" i="5"/>
  <c r="Y169" i="5" s="1"/>
  <c r="Y170" i="5" s="1"/>
  <c r="Y171" i="5" s="1"/>
  <c r="Y172" i="5" s="1"/>
  <c r="Y173" i="5" s="1"/>
  <c r="Y174" i="5" s="1"/>
  <c r="Y175" i="5" s="1"/>
  <c r="Y176" i="5" s="1"/>
  <c r="Y177" i="5" s="1"/>
  <c r="Y178" i="5" s="1"/>
  <c r="Y168" i="4"/>
  <c r="Y169" i="4" s="1"/>
  <c r="Y170" i="4" s="1"/>
  <c r="Y171" i="4" s="1"/>
  <c r="Y172" i="4" s="1"/>
  <c r="Y173" i="4" s="1"/>
  <c r="Y174" i="4" s="1"/>
  <c r="Y175" i="4" s="1"/>
  <c r="Y176" i="4" s="1"/>
  <c r="Y177" i="4" s="1"/>
  <c r="Y178" i="4" s="1"/>
  <c r="R67" i="6"/>
  <c r="Y66" i="6"/>
  <c r="D230" i="8"/>
  <c r="E229" i="8"/>
  <c r="F229" i="8" a="1"/>
  <c r="F229" i="8" s="1"/>
  <c r="D220" i="8"/>
  <c r="F219" i="8" a="1"/>
  <c r="F219" i="8" s="1"/>
  <c r="E219" i="8"/>
  <c r="F209" i="8" a="1"/>
  <c r="F209" i="8" s="1"/>
  <c r="D210" i="8"/>
  <c r="E209" i="8"/>
  <c r="E189" i="8"/>
  <c r="F189" i="8" a="1"/>
  <c r="F189" i="8" s="1"/>
  <c r="D190" i="8"/>
  <c r="D180" i="8"/>
  <c r="E179" i="8"/>
  <c r="F179" i="8" a="1"/>
  <c r="F179" i="8" s="1"/>
  <c r="F199" i="8" a="1"/>
  <c r="F199" i="8" s="1"/>
  <c r="D200" i="8"/>
  <c r="E199" i="8"/>
  <c r="D190" i="6"/>
  <c r="E189" i="6"/>
  <c r="F189" i="6" a="1"/>
  <c r="F189" i="6" s="1"/>
  <c r="E199" i="6"/>
  <c r="F199" i="6" a="1"/>
  <c r="F199" i="6" s="1"/>
  <c r="D200" i="6"/>
  <c r="E179" i="6"/>
  <c r="F179" i="6" a="1"/>
  <c r="F179" i="6" s="1"/>
  <c r="D180" i="6"/>
  <c r="E229" i="6"/>
  <c r="F229" i="6" a="1"/>
  <c r="F229" i="6" s="1"/>
  <c r="D230" i="6"/>
  <c r="D220" i="6"/>
  <c r="F219" i="6" a="1"/>
  <c r="F219" i="6" s="1"/>
  <c r="E219" i="6"/>
  <c r="D210" i="6"/>
  <c r="E209" i="6"/>
  <c r="F209" i="6" a="1"/>
  <c r="F209" i="6" s="1"/>
  <c r="F179" i="5" a="1"/>
  <c r="F179" i="5" s="1"/>
  <c r="E179" i="5"/>
  <c r="W179" i="5"/>
  <c r="D180" i="5"/>
  <c r="W229" i="5"/>
  <c r="D230" i="5"/>
  <c r="F229" i="5" a="1"/>
  <c r="F229" i="5" s="1"/>
  <c r="E229" i="5"/>
  <c r="D210" i="5"/>
  <c r="E209" i="5"/>
  <c r="F209" i="5" a="1"/>
  <c r="F209" i="5" s="1"/>
  <c r="W209" i="5"/>
  <c r="D220" i="5"/>
  <c r="E219" i="5"/>
  <c r="F219" i="5" a="1"/>
  <c r="F219" i="5" s="1"/>
  <c r="W219" i="5"/>
  <c r="F189" i="5" a="1"/>
  <c r="F189" i="5" s="1"/>
  <c r="D190" i="5"/>
  <c r="E189" i="5"/>
  <c r="W189" i="5"/>
  <c r="D200" i="5"/>
  <c r="F199" i="5" a="1"/>
  <c r="F199" i="5" s="1"/>
  <c r="E199" i="5"/>
  <c r="W199" i="5"/>
  <c r="D220" i="4"/>
  <c r="E219" i="4"/>
  <c r="F219" i="4" a="1"/>
  <c r="F219" i="4" s="1"/>
  <c r="D190" i="4"/>
  <c r="E189" i="4"/>
  <c r="F189" i="4" a="1"/>
  <c r="F189" i="4" s="1"/>
  <c r="D180" i="4"/>
  <c r="E179" i="4"/>
  <c r="F179" i="4" a="1"/>
  <c r="F179" i="4" s="1"/>
  <c r="D200" i="4"/>
  <c r="E199" i="4"/>
  <c r="F199" i="4" a="1"/>
  <c r="F199" i="4" s="1"/>
  <c r="F229" i="4" a="1"/>
  <c r="F229" i="4" s="1"/>
  <c r="D230" i="4"/>
  <c r="E229" i="4"/>
  <c r="E209" i="4"/>
  <c r="D210" i="4"/>
  <c r="F209" i="4" a="1"/>
  <c r="F209" i="4" s="1"/>
  <c r="D180" i="3"/>
  <c r="W179" i="3"/>
  <c r="E179" i="3"/>
  <c r="F179" i="3" a="1"/>
  <c r="F179" i="3" s="1"/>
  <c r="E189" i="3"/>
  <c r="F189" i="3" a="1"/>
  <c r="F189" i="3" s="1"/>
  <c r="W189" i="3"/>
  <c r="D190" i="3"/>
  <c r="F209" i="3" a="1"/>
  <c r="F209" i="3" s="1"/>
  <c r="W209" i="3"/>
  <c r="E209" i="3"/>
  <c r="D210" i="3"/>
  <c r="W199" i="3"/>
  <c r="E199" i="3"/>
  <c r="F199" i="3" a="1"/>
  <c r="F199" i="3" s="1"/>
  <c r="D200" i="3"/>
  <c r="W229" i="3"/>
  <c r="D230" i="3"/>
  <c r="E229" i="3"/>
  <c r="F229" i="3" a="1"/>
  <c r="F229" i="3" s="1"/>
  <c r="W219" i="3"/>
  <c r="D220" i="3"/>
  <c r="E219" i="3"/>
  <c r="F219" i="3" a="1"/>
  <c r="F219" i="3" s="1"/>
  <c r="Y168" i="3" l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8"/>
  <c r="E230" i="7"/>
  <c r="D241" i="7"/>
  <c r="F230" i="7" a="1"/>
  <c r="F230" i="7" s="1"/>
  <c r="W230" i="7"/>
  <c r="D231" i="7"/>
  <c r="F190" i="7" a="1"/>
  <c r="F190" i="7" s="1"/>
  <c r="W190" i="7"/>
  <c r="E190" i="7"/>
  <c r="D191" i="7"/>
  <c r="D211" i="7"/>
  <c r="E210" i="7"/>
  <c r="F210" i="7" a="1"/>
  <c r="F210" i="7" s="1"/>
  <c r="W210" i="7"/>
  <c r="E180" i="7"/>
  <c r="W180" i="7"/>
  <c r="F180" i="7" a="1"/>
  <c r="F180" i="7" s="1"/>
  <c r="Y179" i="7"/>
  <c r="E200" i="7"/>
  <c r="F200" i="7" a="1"/>
  <c r="F200" i="7" s="1"/>
  <c r="D201" i="7"/>
  <c r="W200" i="7"/>
  <c r="E220" i="7"/>
  <c r="F220" i="7" a="1"/>
  <c r="F220" i="7" s="1"/>
  <c r="W220" i="7"/>
  <c r="D221" i="7"/>
  <c r="Y179" i="4"/>
  <c r="R68" i="6"/>
  <c r="Y67" i="6"/>
  <c r="Y179" i="5"/>
  <c r="E220" i="8"/>
  <c r="F220" i="8" a="1"/>
  <c r="F220" i="8" s="1"/>
  <c r="D221" i="8"/>
  <c r="F180" i="8" a="1"/>
  <c r="F180" i="8" s="1"/>
  <c r="E180" i="8"/>
  <c r="D191" i="8"/>
  <c r="F190" i="8" a="1"/>
  <c r="F190" i="8" s="1"/>
  <c r="E190" i="8"/>
  <c r="D231" i="8"/>
  <c r="D241" i="8"/>
  <c r="E230" i="8"/>
  <c r="F230" i="8" a="1"/>
  <c r="F230" i="8" s="1"/>
  <c r="E200" i="8"/>
  <c r="F200" i="8" a="1"/>
  <c r="F200" i="8" s="1"/>
  <c r="D201" i="8"/>
  <c r="E210" i="8"/>
  <c r="D211" i="8"/>
  <c r="F210" i="8" a="1"/>
  <c r="F210" i="8" s="1"/>
  <c r="E220" i="6"/>
  <c r="F220" i="6" a="1"/>
  <c r="F220" i="6" s="1"/>
  <c r="D221" i="6"/>
  <c r="D231" i="6"/>
  <c r="D241" i="6"/>
  <c r="E230" i="6"/>
  <c r="F230" i="6" a="1"/>
  <c r="F230" i="6" s="1"/>
  <c r="F190" i="6" a="1"/>
  <c r="F190" i="6" s="1"/>
  <c r="E190" i="6"/>
  <c r="D191" i="6"/>
  <c r="F180" i="6" a="1"/>
  <c r="F180" i="6" s="1"/>
  <c r="E180" i="6"/>
  <c r="D211" i="6"/>
  <c r="F210" i="6" a="1"/>
  <c r="F210" i="6" s="1"/>
  <c r="E210" i="6"/>
  <c r="D201" i="6"/>
  <c r="E200" i="6"/>
  <c r="F200" i="6" a="1"/>
  <c r="F200" i="6" s="1"/>
  <c r="W230" i="5"/>
  <c r="E230" i="5"/>
  <c r="D241" i="5"/>
  <c r="F230" i="5" a="1"/>
  <c r="F230" i="5" s="1"/>
  <c r="D231" i="5"/>
  <c r="W220" i="5"/>
  <c r="D221" i="5"/>
  <c r="F220" i="5" a="1"/>
  <c r="F220" i="5" s="1"/>
  <c r="E220" i="5"/>
  <c r="W180" i="5"/>
  <c r="E180" i="5"/>
  <c r="F180" i="5" a="1"/>
  <c r="F180" i="5" s="1"/>
  <c r="E200" i="5"/>
  <c r="W200" i="5"/>
  <c r="D201" i="5"/>
  <c r="F200" i="5" a="1"/>
  <c r="F200" i="5" s="1"/>
  <c r="E210" i="5"/>
  <c r="F210" i="5" a="1"/>
  <c r="F210" i="5" s="1"/>
  <c r="W210" i="5"/>
  <c r="D211" i="5"/>
  <c r="E190" i="5"/>
  <c r="F190" i="5" a="1"/>
  <c r="F190" i="5" s="1"/>
  <c r="W190" i="5"/>
  <c r="D191" i="5"/>
  <c r="D241" i="4"/>
  <c r="D231" i="4"/>
  <c r="E230" i="4"/>
  <c r="F230" i="4" a="1"/>
  <c r="F230" i="4" s="1"/>
  <c r="D201" i="4"/>
  <c r="E200" i="4"/>
  <c r="F200" i="4" a="1"/>
  <c r="F200" i="4" s="1"/>
  <c r="F220" i="4" a="1"/>
  <c r="F220" i="4" s="1"/>
  <c r="D221" i="4"/>
  <c r="E220" i="4"/>
  <c r="F210" i="4" a="1"/>
  <c r="F210" i="4" s="1"/>
  <c r="E210" i="4"/>
  <c r="D211" i="4"/>
  <c r="E180" i="4"/>
  <c r="F180" i="4" a="1"/>
  <c r="F180" i="4" s="1"/>
  <c r="F190" i="4" a="1"/>
  <c r="F190" i="4" s="1"/>
  <c r="D191" i="4"/>
  <c r="E190" i="4"/>
  <c r="E200" i="3"/>
  <c r="F200" i="3" a="1"/>
  <c r="F200" i="3" s="1"/>
  <c r="W200" i="3"/>
  <c r="D201" i="3"/>
  <c r="W220" i="3"/>
  <c r="D221" i="3"/>
  <c r="E220" i="3"/>
  <c r="F220" i="3" a="1"/>
  <c r="F220" i="3" s="1"/>
  <c r="F210" i="3" a="1"/>
  <c r="F210" i="3" s="1"/>
  <c r="W210" i="3"/>
  <c r="D211" i="3"/>
  <c r="E210" i="3"/>
  <c r="W180" i="3"/>
  <c r="E180" i="3"/>
  <c r="F180" i="3" a="1"/>
  <c r="F180" i="3" s="1"/>
  <c r="W230" i="3"/>
  <c r="D231" i="3"/>
  <c r="E230" i="3"/>
  <c r="F230" i="3" a="1"/>
  <c r="F230" i="3" s="1"/>
  <c r="D241" i="3"/>
  <c r="W190" i="3"/>
  <c r="D191" i="3"/>
  <c r="F190" i="3" a="1"/>
  <c r="F190" i="3" s="1"/>
  <c r="E190" i="3"/>
  <c r="Y180" i="4" l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79" i="3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80" i="8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E211" i="7"/>
  <c r="F211" i="7" a="1"/>
  <c r="F211" i="7" s="1"/>
  <c r="W211" i="7"/>
  <c r="D212" i="7"/>
  <c r="W201" i="7"/>
  <c r="D202" i="7"/>
  <c r="E201" i="7"/>
  <c r="F201" i="7" a="1"/>
  <c r="F201" i="7" s="1"/>
  <c r="F191" i="7" a="1"/>
  <c r="F191" i="7" s="1"/>
  <c r="E191" i="7"/>
  <c r="W191" i="7"/>
  <c r="D192" i="7"/>
  <c r="D232" i="7"/>
  <c r="E231" i="7"/>
  <c r="W231" i="7"/>
  <c r="F231" i="7" a="1"/>
  <c r="F231" i="7" s="1"/>
  <c r="W221" i="7"/>
  <c r="D222" i="7"/>
  <c r="F221" i="7" a="1"/>
  <c r="F221" i="7" s="1"/>
  <c r="E221" i="7"/>
  <c r="Y180" i="7"/>
  <c r="Y181" i="7" s="1"/>
  <c r="Y182" i="7" s="1"/>
  <c r="Y183" i="7" s="1"/>
  <c r="Y184" i="7" s="1"/>
  <c r="Y185" i="7" s="1"/>
  <c r="Y186" i="7" s="1"/>
  <c r="Y187" i="7" s="1"/>
  <c r="Y188" i="7" s="1"/>
  <c r="Y189" i="7" s="1"/>
  <c r="Y190" i="7" s="1"/>
  <c r="W241" i="7"/>
  <c r="D242" i="7"/>
  <c r="E241" i="7"/>
  <c r="F241" i="7" a="1"/>
  <c r="F241" i="7" s="1"/>
  <c r="R69" i="6"/>
  <c r="Y68" i="6"/>
  <c r="Y180" i="5"/>
  <c r="Y181" i="5" s="1"/>
  <c r="Y182" i="5" s="1"/>
  <c r="Y183" i="5" s="1"/>
  <c r="Y184" i="5" s="1"/>
  <c r="Y185" i="5" s="1"/>
  <c r="Y186" i="5" s="1"/>
  <c r="Y187" i="5" s="1"/>
  <c r="Y188" i="5" s="1"/>
  <c r="Y189" i="5" s="1"/>
  <c r="Y190" i="5" s="1"/>
  <c r="F221" i="8" a="1"/>
  <c r="F221" i="8" s="1"/>
  <c r="D222" i="8"/>
  <c r="E221" i="8"/>
  <c r="D242" i="8"/>
  <c r="E241" i="8"/>
  <c r="F241" i="8" a="1"/>
  <c r="F241" i="8" s="1"/>
  <c r="F231" i="8" a="1"/>
  <c r="F231" i="8" s="1"/>
  <c r="D232" i="8"/>
  <c r="E231" i="8"/>
  <c r="D212" i="8"/>
  <c r="E211" i="8"/>
  <c r="F211" i="8" a="1"/>
  <c r="F211" i="8" s="1"/>
  <c r="E201" i="8"/>
  <c r="F201" i="8" a="1"/>
  <c r="F201" i="8" s="1"/>
  <c r="D202" i="8"/>
  <c r="D192" i="8"/>
  <c r="E191" i="8"/>
  <c r="F191" i="8" a="1"/>
  <c r="F191" i="8" s="1"/>
  <c r="D242" i="6"/>
  <c r="E241" i="6"/>
  <c r="F241" i="6" a="1"/>
  <c r="F241" i="6" s="1"/>
  <c r="E211" i="6"/>
  <c r="D212" i="6"/>
  <c r="F211" i="6" a="1"/>
  <c r="F211" i="6" s="1"/>
  <c r="D232" i="6"/>
  <c r="E231" i="6"/>
  <c r="F231" i="6" a="1"/>
  <c r="F231" i="6" s="1"/>
  <c r="E221" i="6"/>
  <c r="F221" i="6" a="1"/>
  <c r="F221" i="6" s="1"/>
  <c r="D222" i="6"/>
  <c r="E191" i="6"/>
  <c r="F191" i="6" a="1"/>
  <c r="F191" i="6" s="1"/>
  <c r="D192" i="6"/>
  <c r="D202" i="6"/>
  <c r="E201" i="6"/>
  <c r="F201" i="6" a="1"/>
  <c r="F201" i="6" s="1"/>
  <c r="W191" i="5"/>
  <c r="E191" i="5"/>
  <c r="F191" i="5" a="1"/>
  <c r="F191" i="5" s="1"/>
  <c r="D192" i="5"/>
  <c r="D232" i="5"/>
  <c r="E231" i="5"/>
  <c r="W231" i="5"/>
  <c r="F231" i="5" a="1"/>
  <c r="F231" i="5" s="1"/>
  <c r="W241" i="5"/>
  <c r="F241" i="5" a="1"/>
  <c r="F241" i="5" s="1"/>
  <c r="E241" i="5"/>
  <c r="D242" i="5"/>
  <c r="D212" i="5"/>
  <c r="E211" i="5"/>
  <c r="F211" i="5" a="1"/>
  <c r="F211" i="5" s="1"/>
  <c r="W211" i="5"/>
  <c r="E201" i="5"/>
  <c r="F201" i="5" a="1"/>
  <c r="F201" i="5" s="1"/>
  <c r="W201" i="5"/>
  <c r="D202" i="5"/>
  <c r="D222" i="5"/>
  <c r="E221" i="5"/>
  <c r="F221" i="5" a="1"/>
  <c r="F221" i="5" s="1"/>
  <c r="W221" i="5"/>
  <c r="D232" i="4"/>
  <c r="E231" i="4"/>
  <c r="F231" i="4" a="1"/>
  <c r="F231" i="4" s="1"/>
  <c r="D242" i="4"/>
  <c r="E241" i="4"/>
  <c r="F241" i="4" a="1"/>
  <c r="F241" i="4" s="1"/>
  <c r="E211" i="4"/>
  <c r="D212" i="4"/>
  <c r="F211" i="4" a="1"/>
  <c r="F211" i="4" s="1"/>
  <c r="E221" i="4"/>
  <c r="D222" i="4"/>
  <c r="F221" i="4" a="1"/>
  <c r="F221" i="4" s="1"/>
  <c r="E201" i="4"/>
  <c r="F201" i="4" a="1"/>
  <c r="F201" i="4" s="1"/>
  <c r="D202" i="4"/>
  <c r="E191" i="4"/>
  <c r="F191" i="4" a="1"/>
  <c r="F191" i="4" s="1"/>
  <c r="D192" i="4"/>
  <c r="W201" i="3"/>
  <c r="D202" i="3"/>
  <c r="F201" i="3" a="1"/>
  <c r="F201" i="3" s="1"/>
  <c r="E201" i="3"/>
  <c r="D192" i="3"/>
  <c r="W191" i="3"/>
  <c r="E191" i="3"/>
  <c r="F191" i="3" a="1"/>
  <c r="F191" i="3" s="1"/>
  <c r="F211" i="3" a="1"/>
  <c r="F211" i="3" s="1"/>
  <c r="W211" i="3"/>
  <c r="D212" i="3"/>
  <c r="E211" i="3"/>
  <c r="W241" i="3"/>
  <c r="E241" i="3"/>
  <c r="F241" i="3" a="1"/>
  <c r="F241" i="3" s="1"/>
  <c r="D242" i="3"/>
  <c r="W231" i="3"/>
  <c r="D232" i="3"/>
  <c r="E231" i="3"/>
  <c r="F231" i="3" a="1"/>
  <c r="F231" i="3" s="1"/>
  <c r="W221" i="3"/>
  <c r="D222" i="3"/>
  <c r="E221" i="3"/>
  <c r="F221" i="3" a="1"/>
  <c r="F221" i="3" s="1"/>
  <c r="W212" i="7" l="1"/>
  <c r="D213" i="7"/>
  <c r="F212" i="7" a="1"/>
  <c r="F212" i="7" s="1"/>
  <c r="E212" i="7"/>
  <c r="Y191" i="7"/>
  <c r="F222" i="7" a="1"/>
  <c r="F222" i="7" s="1"/>
  <c r="D223" i="7"/>
  <c r="E222" i="7"/>
  <c r="W222" i="7"/>
  <c r="E202" i="7"/>
  <c r="D203" i="7"/>
  <c r="F202" i="7" a="1"/>
  <c r="F202" i="7" s="1"/>
  <c r="W202" i="7"/>
  <c r="E232" i="7"/>
  <c r="F232" i="7" a="1"/>
  <c r="F232" i="7" s="1"/>
  <c r="W232" i="7"/>
  <c r="D233" i="7"/>
  <c r="E242" i="7"/>
  <c r="D253" i="7"/>
  <c r="F242" i="7" a="1"/>
  <c r="F242" i="7" s="1"/>
  <c r="D243" i="7"/>
  <c r="W242" i="7"/>
  <c r="F192" i="7" a="1"/>
  <c r="F192" i="7" s="1"/>
  <c r="W192" i="7"/>
  <c r="E192" i="7"/>
  <c r="Y191" i="4"/>
  <c r="Y191" i="8"/>
  <c r="Y191" i="3"/>
  <c r="R70" i="6"/>
  <c r="Y69" i="6"/>
  <c r="Y191" i="5"/>
  <c r="D243" i="8"/>
  <c r="E242" i="8"/>
  <c r="F242" i="8" a="1"/>
  <c r="F242" i="8" s="1"/>
  <c r="D253" i="8"/>
  <c r="D203" i="8"/>
  <c r="E202" i="8"/>
  <c r="F202" i="8" a="1"/>
  <c r="F202" i="8" s="1"/>
  <c r="E222" i="8"/>
  <c r="D223" i="8"/>
  <c r="F222" i="8" a="1"/>
  <c r="F222" i="8" s="1"/>
  <c r="D213" i="8"/>
  <c r="E212" i="8"/>
  <c r="F212" i="8" a="1"/>
  <c r="F212" i="8" s="1"/>
  <c r="E232" i="8"/>
  <c r="F232" i="8" a="1"/>
  <c r="F232" i="8" s="1"/>
  <c r="D233" i="8"/>
  <c r="F192" i="8" a="1"/>
  <c r="F192" i="8" s="1"/>
  <c r="E192" i="8"/>
  <c r="E212" i="6"/>
  <c r="F212" i="6" a="1"/>
  <c r="F212" i="6" s="1"/>
  <c r="D213" i="6"/>
  <c r="D223" i="6"/>
  <c r="F222" i="6" a="1"/>
  <c r="F222" i="6" s="1"/>
  <c r="E222" i="6"/>
  <c r="D243" i="6"/>
  <c r="E242" i="6"/>
  <c r="D253" i="6"/>
  <c r="F242" i="6" a="1"/>
  <c r="F242" i="6" s="1"/>
  <c r="D233" i="6"/>
  <c r="E232" i="6"/>
  <c r="F232" i="6" a="1"/>
  <c r="F232" i="6" s="1"/>
  <c r="F202" i="6" a="1"/>
  <c r="F202" i="6" s="1"/>
  <c r="D203" i="6"/>
  <c r="E202" i="6"/>
  <c r="E192" i="6"/>
  <c r="F192" i="6" a="1"/>
  <c r="F192" i="6" s="1"/>
  <c r="F212" i="5" a="1"/>
  <c r="F212" i="5" s="1"/>
  <c r="E212" i="5"/>
  <c r="W212" i="5"/>
  <c r="D213" i="5"/>
  <c r="W192" i="5"/>
  <c r="E192" i="5"/>
  <c r="F192" i="5" a="1"/>
  <c r="F192" i="5" s="1"/>
  <c r="F202" i="5" a="1"/>
  <c r="F202" i="5" s="1"/>
  <c r="E202" i="5"/>
  <c r="W202" i="5"/>
  <c r="D203" i="5"/>
  <c r="W232" i="5"/>
  <c r="D233" i="5"/>
  <c r="F232" i="5" a="1"/>
  <c r="F232" i="5" s="1"/>
  <c r="E232" i="5"/>
  <c r="E222" i="5"/>
  <c r="F222" i="5" a="1"/>
  <c r="F222" i="5" s="1"/>
  <c r="W222" i="5"/>
  <c r="D223" i="5"/>
  <c r="W242" i="5"/>
  <c r="F242" i="5" a="1"/>
  <c r="F242" i="5" s="1"/>
  <c r="D243" i="5"/>
  <c r="D253" i="5"/>
  <c r="E242" i="5"/>
  <c r="E242" i="4"/>
  <c r="F242" i="4" a="1"/>
  <c r="F242" i="4" s="1"/>
  <c r="D253" i="4"/>
  <c r="D243" i="4"/>
  <c r="F222" i="4" a="1"/>
  <c r="F222" i="4" s="1"/>
  <c r="D223" i="4"/>
  <c r="E222" i="4"/>
  <c r="D233" i="4"/>
  <c r="E232" i="4"/>
  <c r="F232" i="4" a="1"/>
  <c r="F232" i="4" s="1"/>
  <c r="D213" i="4"/>
  <c r="E212" i="4"/>
  <c r="F212" i="4" a="1"/>
  <c r="F212" i="4" s="1"/>
  <c r="F202" i="4" a="1"/>
  <c r="F202" i="4" s="1"/>
  <c r="D203" i="4"/>
  <c r="E202" i="4"/>
  <c r="F192" i="4" a="1"/>
  <c r="F192" i="4" s="1"/>
  <c r="E192" i="4"/>
  <c r="W232" i="3"/>
  <c r="E232" i="3"/>
  <c r="F232" i="3" a="1"/>
  <c r="F232" i="3" s="1"/>
  <c r="D233" i="3"/>
  <c r="F212" i="3" a="1"/>
  <c r="F212" i="3" s="1"/>
  <c r="W212" i="3"/>
  <c r="D213" i="3"/>
  <c r="E212" i="3"/>
  <c r="W192" i="3"/>
  <c r="E192" i="3"/>
  <c r="F192" i="3" a="1"/>
  <c r="F192" i="3" s="1"/>
  <c r="W222" i="3"/>
  <c r="D223" i="3"/>
  <c r="E222" i="3"/>
  <c r="F222" i="3" a="1"/>
  <c r="F222" i="3" s="1"/>
  <c r="W202" i="3"/>
  <c r="D203" i="3"/>
  <c r="E202" i="3"/>
  <c r="F202" i="3" a="1"/>
  <c r="F202" i="3" s="1"/>
  <c r="W242" i="3"/>
  <c r="E242" i="3"/>
  <c r="F242" i="3" a="1"/>
  <c r="F242" i="3" s="1"/>
  <c r="D243" i="3"/>
  <c r="D253" i="3"/>
  <c r="E253" i="7" l="1"/>
  <c r="D254" i="7"/>
  <c r="F253" i="7" a="1"/>
  <c r="F253" i="7" s="1"/>
  <c r="W253" i="7"/>
  <c r="W233" i="7"/>
  <c r="F233" i="7" a="1"/>
  <c r="F233" i="7" s="1"/>
  <c r="E233" i="7"/>
  <c r="D234" i="7"/>
  <c r="D224" i="7"/>
  <c r="E223" i="7"/>
  <c r="F223" i="7" a="1"/>
  <c r="F223" i="7" s="1"/>
  <c r="W223" i="7"/>
  <c r="Y192" i="7"/>
  <c r="Y193" i="7" s="1"/>
  <c r="Y194" i="7" s="1"/>
  <c r="Y195" i="7" s="1"/>
  <c r="Y196" i="7" s="1"/>
  <c r="Y197" i="7" s="1"/>
  <c r="Y198" i="7" s="1"/>
  <c r="Y199" i="7" s="1"/>
  <c r="Y200" i="7" s="1"/>
  <c r="Y201" i="7" s="1"/>
  <c r="D214" i="7"/>
  <c r="F213" i="7" a="1"/>
  <c r="F213" i="7" s="1"/>
  <c r="E213" i="7"/>
  <c r="W213" i="7"/>
  <c r="E243" i="7"/>
  <c r="F243" i="7" a="1"/>
  <c r="F243" i="7" s="1"/>
  <c r="D244" i="7"/>
  <c r="W243" i="7"/>
  <c r="F203" i="7" a="1"/>
  <c r="F203" i="7" s="1"/>
  <c r="D204" i="7"/>
  <c r="E203" i="7"/>
  <c r="W203" i="7"/>
  <c r="Y192" i="5"/>
  <c r="Y193" i="5" s="1"/>
  <c r="Y194" i="5" s="1"/>
  <c r="Y195" i="5" s="1"/>
  <c r="Y196" i="5" s="1"/>
  <c r="Y197" i="5" s="1"/>
  <c r="Y198" i="5" s="1"/>
  <c r="Y199" i="5" s="1"/>
  <c r="Y200" i="5" s="1"/>
  <c r="Y201" i="5" s="1"/>
  <c r="Y192" i="4"/>
  <c r="Y193" i="4" s="1"/>
  <c r="Y194" i="4" s="1"/>
  <c r="Y195" i="4" s="1"/>
  <c r="Y196" i="4" s="1"/>
  <c r="Y197" i="4" s="1"/>
  <c r="Y198" i="4" s="1"/>
  <c r="Y199" i="4" s="1"/>
  <c r="Y200" i="4" s="1"/>
  <c r="Y201" i="4" s="1"/>
  <c r="Y202" i="4" s="1"/>
  <c r="Y192" i="3"/>
  <c r="Y193" i="3" s="1"/>
  <c r="Y194" i="3" s="1"/>
  <c r="Y195" i="3" s="1"/>
  <c r="Y196" i="3" s="1"/>
  <c r="Y197" i="3" s="1"/>
  <c r="Y198" i="3" s="1"/>
  <c r="Y199" i="3" s="1"/>
  <c r="Y200" i="3" s="1"/>
  <c r="Y201" i="3" s="1"/>
  <c r="Y192" i="8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R71" i="6"/>
  <c r="Y70" i="6"/>
  <c r="D204" i="8"/>
  <c r="E203" i="8"/>
  <c r="F203" i="8" a="1"/>
  <c r="F203" i="8" s="1"/>
  <c r="D254" i="8"/>
  <c r="E253" i="8"/>
  <c r="F253" i="8" a="1"/>
  <c r="F253" i="8" s="1"/>
  <c r="D214" i="8"/>
  <c r="F213" i="8" a="1"/>
  <c r="F213" i="8" s="1"/>
  <c r="E213" i="8"/>
  <c r="E243" i="8"/>
  <c r="F243" i="8" a="1"/>
  <c r="F243" i="8" s="1"/>
  <c r="D244" i="8"/>
  <c r="D224" i="8"/>
  <c r="E223" i="8"/>
  <c r="F223" i="8" a="1"/>
  <c r="F223" i="8" s="1"/>
  <c r="E233" i="8"/>
  <c r="F233" i="8" a="1"/>
  <c r="F233" i="8" s="1"/>
  <c r="D234" i="8"/>
  <c r="D224" i="6"/>
  <c r="E223" i="6"/>
  <c r="F223" i="6" a="1"/>
  <c r="F223" i="6" s="1"/>
  <c r="F213" i="6" a="1"/>
  <c r="F213" i="6" s="1"/>
  <c r="D214" i="6"/>
  <c r="E213" i="6"/>
  <c r="D234" i="6"/>
  <c r="E233" i="6"/>
  <c r="F233" i="6" a="1"/>
  <c r="F233" i="6" s="1"/>
  <c r="D254" i="6"/>
  <c r="F253" i="6" a="1"/>
  <c r="F253" i="6" s="1"/>
  <c r="E253" i="6"/>
  <c r="D244" i="6"/>
  <c r="E243" i="6"/>
  <c r="F243" i="6" a="1"/>
  <c r="F243" i="6" s="1"/>
  <c r="E203" i="6"/>
  <c r="F203" i="6" a="1"/>
  <c r="F203" i="6" s="1"/>
  <c r="D204" i="6"/>
  <c r="E213" i="5"/>
  <c r="W213" i="5"/>
  <c r="F213" i="5" a="1"/>
  <c r="F213" i="5" s="1"/>
  <c r="D214" i="5"/>
  <c r="W243" i="5"/>
  <c r="F243" i="5" a="1"/>
  <c r="F243" i="5" s="1"/>
  <c r="E243" i="5"/>
  <c r="D244" i="5"/>
  <c r="D234" i="5"/>
  <c r="E233" i="5"/>
  <c r="W233" i="5"/>
  <c r="F233" i="5" a="1"/>
  <c r="F233" i="5" s="1"/>
  <c r="W203" i="5"/>
  <c r="F203" i="5" a="1"/>
  <c r="F203" i="5" s="1"/>
  <c r="D204" i="5"/>
  <c r="E203" i="5"/>
  <c r="D224" i="5"/>
  <c r="E223" i="5"/>
  <c r="F223" i="5" a="1"/>
  <c r="F223" i="5" s="1"/>
  <c r="W223" i="5"/>
  <c r="W253" i="5"/>
  <c r="E253" i="5"/>
  <c r="F253" i="5" a="1"/>
  <c r="F253" i="5" s="1"/>
  <c r="D254" i="5"/>
  <c r="E243" i="4"/>
  <c r="F243" i="4" a="1"/>
  <c r="F243" i="4" s="1"/>
  <c r="D244" i="4"/>
  <c r="E253" i="4"/>
  <c r="F253" i="4" a="1"/>
  <c r="F253" i="4" s="1"/>
  <c r="D254" i="4"/>
  <c r="D214" i="4"/>
  <c r="E213" i="4"/>
  <c r="F213" i="4" a="1"/>
  <c r="F213" i="4" s="1"/>
  <c r="E233" i="4"/>
  <c r="F233" i="4" a="1"/>
  <c r="F233" i="4" s="1"/>
  <c r="D234" i="4"/>
  <c r="F203" i="4" a="1"/>
  <c r="F203" i="4" s="1"/>
  <c r="E203" i="4"/>
  <c r="D204" i="4"/>
  <c r="E223" i="4"/>
  <c r="F223" i="4" a="1"/>
  <c r="F223" i="4" s="1"/>
  <c r="D224" i="4"/>
  <c r="E253" i="3"/>
  <c r="W253" i="3"/>
  <c r="D254" i="3"/>
  <c r="F253" i="3" a="1"/>
  <c r="F253" i="3" s="1"/>
  <c r="W243" i="3"/>
  <c r="E243" i="3"/>
  <c r="F243" i="3" a="1"/>
  <c r="F243" i="3" s="1"/>
  <c r="D244" i="3"/>
  <c r="W223" i="3"/>
  <c r="D224" i="3"/>
  <c r="E223" i="3"/>
  <c r="F223" i="3" a="1"/>
  <c r="F223" i="3" s="1"/>
  <c r="W233" i="3"/>
  <c r="E233" i="3"/>
  <c r="F233" i="3" a="1"/>
  <c r="F233" i="3" s="1"/>
  <c r="D234" i="3"/>
  <c r="D204" i="3"/>
  <c r="W203" i="3"/>
  <c r="E203" i="3"/>
  <c r="F203" i="3" a="1"/>
  <c r="F203" i="3" s="1"/>
  <c r="F213" i="3" a="1"/>
  <c r="F213" i="3" s="1"/>
  <c r="W213" i="3"/>
  <c r="D214" i="3"/>
  <c r="E213" i="3"/>
  <c r="Y203" i="8" l="1"/>
  <c r="F244" i="7" a="1"/>
  <c r="F244" i="7" s="1"/>
  <c r="D245" i="7"/>
  <c r="E244" i="7"/>
  <c r="W244" i="7"/>
  <c r="E224" i="7"/>
  <c r="F224" i="7" a="1"/>
  <c r="F224" i="7" s="1"/>
  <c r="W224" i="7"/>
  <c r="D225" i="7"/>
  <c r="D235" i="7"/>
  <c r="E234" i="7"/>
  <c r="F234" i="7" a="1"/>
  <c r="F234" i="7" s="1"/>
  <c r="W234" i="7"/>
  <c r="Y202" i="7"/>
  <c r="D215" i="7"/>
  <c r="E214" i="7"/>
  <c r="F214" i="7" a="1"/>
  <c r="F214" i="7" s="1"/>
  <c r="W214" i="7"/>
  <c r="E204" i="7"/>
  <c r="F204" i="7" a="1"/>
  <c r="F204" i="7" s="1"/>
  <c r="W204" i="7"/>
  <c r="F254" i="7" a="1"/>
  <c r="F254" i="7" s="1"/>
  <c r="D265" i="7"/>
  <c r="D255" i="7"/>
  <c r="E254" i="7"/>
  <c r="W254" i="7"/>
  <c r="Y202" i="5"/>
  <c r="Y203" i="5" s="1"/>
  <c r="Y202" i="3"/>
  <c r="Y203" i="4"/>
  <c r="R72" i="6"/>
  <c r="Y71" i="6"/>
  <c r="D255" i="8"/>
  <c r="E254" i="8"/>
  <c r="F254" i="8" a="1"/>
  <c r="F254" i="8" s="1"/>
  <c r="D265" i="8"/>
  <c r="F224" i="8" a="1"/>
  <c r="F224" i="8" s="1"/>
  <c r="D225" i="8"/>
  <c r="E224" i="8"/>
  <c r="E244" i="8"/>
  <c r="F244" i="8" a="1"/>
  <c r="F244" i="8" s="1"/>
  <c r="D245" i="8"/>
  <c r="E204" i="8"/>
  <c r="F204" i="8" a="1"/>
  <c r="F204" i="8" s="1"/>
  <c r="D235" i="8"/>
  <c r="E234" i="8"/>
  <c r="F234" i="8" a="1"/>
  <c r="F234" i="8" s="1"/>
  <c r="E214" i="8"/>
  <c r="F214" i="8" a="1"/>
  <c r="F214" i="8" s="1"/>
  <c r="D215" i="8"/>
  <c r="E214" i="6"/>
  <c r="F214" i="6" a="1"/>
  <c r="F214" i="6" s="1"/>
  <c r="D215" i="6"/>
  <c r="D245" i="6"/>
  <c r="E244" i="6"/>
  <c r="F244" i="6" a="1"/>
  <c r="F244" i="6" s="1"/>
  <c r="E204" i="6"/>
  <c r="F204" i="6" a="1"/>
  <c r="F204" i="6" s="1"/>
  <c r="D255" i="6"/>
  <c r="E254" i="6"/>
  <c r="F254" i="6" a="1"/>
  <c r="F254" i="6" s="1"/>
  <c r="D265" i="6"/>
  <c r="E224" i="6"/>
  <c r="F224" i="6" a="1"/>
  <c r="F224" i="6" s="1"/>
  <c r="D225" i="6"/>
  <c r="D235" i="6"/>
  <c r="E234" i="6"/>
  <c r="F234" i="6" a="1"/>
  <c r="F234" i="6" s="1"/>
  <c r="W204" i="5"/>
  <c r="E204" i="5"/>
  <c r="F204" i="5" a="1"/>
  <c r="F204" i="5" s="1"/>
  <c r="F214" i="5" a="1"/>
  <c r="F214" i="5" s="1"/>
  <c r="W214" i="5"/>
  <c r="D215" i="5"/>
  <c r="E214" i="5"/>
  <c r="W254" i="5"/>
  <c r="F254" i="5" a="1"/>
  <c r="F254" i="5" s="1"/>
  <c r="D265" i="5"/>
  <c r="D255" i="5"/>
  <c r="E254" i="5"/>
  <c r="E234" i="5"/>
  <c r="F234" i="5" a="1"/>
  <c r="F234" i="5" s="1"/>
  <c r="W234" i="5"/>
  <c r="D235" i="5"/>
  <c r="F224" i="5" a="1"/>
  <c r="F224" i="5" s="1"/>
  <c r="W224" i="5"/>
  <c r="D225" i="5"/>
  <c r="E224" i="5"/>
  <c r="W244" i="5"/>
  <c r="F244" i="5" a="1"/>
  <c r="F244" i="5" s="1"/>
  <c r="D245" i="5"/>
  <c r="E244" i="5"/>
  <c r="F234" i="4" a="1"/>
  <c r="F234" i="4" s="1"/>
  <c r="D235" i="4"/>
  <c r="E234" i="4"/>
  <c r="D245" i="4"/>
  <c r="E244" i="4"/>
  <c r="F244" i="4" a="1"/>
  <c r="F244" i="4" s="1"/>
  <c r="F224" i="4" a="1"/>
  <c r="F224" i="4" s="1"/>
  <c r="D225" i="4"/>
  <c r="E224" i="4"/>
  <c r="F214" i="4" a="1"/>
  <c r="F214" i="4" s="1"/>
  <c r="D215" i="4"/>
  <c r="E214" i="4"/>
  <c r="F204" i="4" a="1"/>
  <c r="F204" i="4" s="1"/>
  <c r="E204" i="4"/>
  <c r="F254" i="4" a="1"/>
  <c r="F254" i="4" s="1"/>
  <c r="D255" i="4"/>
  <c r="E254" i="4"/>
  <c r="D265" i="4"/>
  <c r="W214" i="3"/>
  <c r="D215" i="3"/>
  <c r="E214" i="3"/>
  <c r="F214" i="3" a="1"/>
  <c r="F214" i="3" s="1"/>
  <c r="E254" i="3"/>
  <c r="D265" i="3"/>
  <c r="D255" i="3"/>
  <c r="F254" i="3" a="1"/>
  <c r="F254" i="3" s="1"/>
  <c r="W254" i="3"/>
  <c r="W224" i="3"/>
  <c r="D225" i="3"/>
  <c r="E224" i="3"/>
  <c r="F224" i="3" a="1"/>
  <c r="F224" i="3" s="1"/>
  <c r="W244" i="3"/>
  <c r="E244" i="3"/>
  <c r="F244" i="3" a="1"/>
  <c r="F244" i="3" s="1"/>
  <c r="D245" i="3"/>
  <c r="E204" i="3"/>
  <c r="F204" i="3" a="1"/>
  <c r="F204" i="3" s="1"/>
  <c r="W204" i="3"/>
  <c r="W234" i="3"/>
  <c r="E234" i="3"/>
  <c r="F234" i="3" a="1"/>
  <c r="F234" i="3" s="1"/>
  <c r="D235" i="3"/>
  <c r="Y204" i="8" l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E235" i="7"/>
  <c r="W235" i="7"/>
  <c r="D236" i="7"/>
  <c r="F235" i="7" a="1"/>
  <c r="F235" i="7" s="1"/>
  <c r="F225" i="7" a="1"/>
  <c r="F225" i="7" s="1"/>
  <c r="W225" i="7"/>
  <c r="E225" i="7"/>
  <c r="D226" i="7"/>
  <c r="Y203" i="7"/>
  <c r="Y204" i="7" s="1"/>
  <c r="Y205" i="7" s="1"/>
  <c r="Y206" i="7" s="1"/>
  <c r="Y207" i="7" s="1"/>
  <c r="Y208" i="7" s="1"/>
  <c r="Y209" i="7" s="1"/>
  <c r="Y210" i="7" s="1"/>
  <c r="Y211" i="7" s="1"/>
  <c r="Y212" i="7" s="1"/>
  <c r="Y213" i="7" s="1"/>
  <c r="Y214" i="7" s="1"/>
  <c r="E215" i="7"/>
  <c r="F215" i="7" a="1"/>
  <c r="F215" i="7" s="1"/>
  <c r="W215" i="7"/>
  <c r="D216" i="7"/>
  <c r="F255" i="7" a="1"/>
  <c r="F255" i="7" s="1"/>
  <c r="W255" i="7"/>
  <c r="D256" i="7"/>
  <c r="E255" i="7"/>
  <c r="W245" i="7"/>
  <c r="E245" i="7"/>
  <c r="D246" i="7"/>
  <c r="F245" i="7" a="1"/>
  <c r="F245" i="7" s="1"/>
  <c r="D266" i="7"/>
  <c r="E265" i="7"/>
  <c r="F265" i="7" a="1"/>
  <c r="F265" i="7" s="1"/>
  <c r="W265" i="7"/>
  <c r="Y204" i="5"/>
  <c r="Y205" i="5" s="1"/>
  <c r="Y206" i="5" s="1"/>
  <c r="Y207" i="5" s="1"/>
  <c r="Y208" i="5" s="1"/>
  <c r="Y209" i="5" s="1"/>
  <c r="Y210" i="5" s="1"/>
  <c r="Y211" i="5" s="1"/>
  <c r="Y212" i="5" s="1"/>
  <c r="Y213" i="5" s="1"/>
  <c r="Y214" i="5" s="1"/>
  <c r="Y204" i="4"/>
  <c r="Y205" i="4" s="1"/>
  <c r="Y206" i="4" s="1"/>
  <c r="Y207" i="4" s="1"/>
  <c r="Y208" i="4" s="1"/>
  <c r="Y209" i="4" s="1"/>
  <c r="Y210" i="4" s="1"/>
  <c r="Y211" i="4" s="1"/>
  <c r="Y212" i="4" s="1"/>
  <c r="Y213" i="4" s="1"/>
  <c r="Y214" i="4" s="1"/>
  <c r="Y203" i="3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R73" i="6"/>
  <c r="Y72" i="6"/>
  <c r="F225" i="8" a="1"/>
  <c r="F225" i="8" s="1"/>
  <c r="D226" i="8"/>
  <c r="E225" i="8"/>
  <c r="D236" i="8"/>
  <c r="E235" i="8"/>
  <c r="F235" i="8" a="1"/>
  <c r="F235" i="8" s="1"/>
  <c r="D266" i="8"/>
  <c r="F265" i="8" a="1"/>
  <c r="F265" i="8" s="1"/>
  <c r="E265" i="8"/>
  <c r="F215" i="8" a="1"/>
  <c r="F215" i="8" s="1"/>
  <c r="D216" i="8"/>
  <c r="E215" i="8"/>
  <c r="D246" i="8"/>
  <c r="E245" i="8"/>
  <c r="F245" i="8" a="1"/>
  <c r="F245" i="8" s="1"/>
  <c r="E255" i="8"/>
  <c r="F255" i="8" a="1"/>
  <c r="F255" i="8" s="1"/>
  <c r="D256" i="8"/>
  <c r="D246" i="6"/>
  <c r="E245" i="6"/>
  <c r="F245" i="6" a="1"/>
  <c r="F245" i="6" s="1"/>
  <c r="D266" i="6"/>
  <c r="E265" i="6"/>
  <c r="F265" i="6" a="1"/>
  <c r="F265" i="6" s="1"/>
  <c r="D216" i="6"/>
  <c r="E215" i="6"/>
  <c r="F215" i="6" a="1"/>
  <c r="F215" i="6" s="1"/>
  <c r="D256" i="6"/>
  <c r="E255" i="6"/>
  <c r="F255" i="6" a="1"/>
  <c r="F255" i="6" s="1"/>
  <c r="D236" i="6"/>
  <c r="E235" i="6"/>
  <c r="F235" i="6" a="1"/>
  <c r="F235" i="6" s="1"/>
  <c r="F225" i="6" a="1"/>
  <c r="F225" i="6" s="1"/>
  <c r="E225" i="6"/>
  <c r="D226" i="6"/>
  <c r="E225" i="5"/>
  <c r="F225" i="5" a="1"/>
  <c r="F225" i="5" s="1"/>
  <c r="D226" i="5"/>
  <c r="W225" i="5"/>
  <c r="W245" i="5"/>
  <c r="F245" i="5" a="1"/>
  <c r="F245" i="5" s="1"/>
  <c r="E245" i="5"/>
  <c r="D246" i="5"/>
  <c r="W255" i="5"/>
  <c r="D256" i="5"/>
  <c r="E255" i="5"/>
  <c r="F255" i="5" a="1"/>
  <c r="F255" i="5" s="1"/>
  <c r="E265" i="5"/>
  <c r="F265" i="5" a="1"/>
  <c r="F265" i="5" s="1"/>
  <c r="D266" i="5"/>
  <c r="W265" i="5"/>
  <c r="D236" i="5"/>
  <c r="E235" i="5"/>
  <c r="F235" i="5" a="1"/>
  <c r="F235" i="5" s="1"/>
  <c r="W235" i="5"/>
  <c r="E215" i="5"/>
  <c r="F215" i="5" a="1"/>
  <c r="F215" i="5" s="1"/>
  <c r="D216" i="5"/>
  <c r="W215" i="5"/>
  <c r="D246" i="4"/>
  <c r="E245" i="4"/>
  <c r="F245" i="4" a="1"/>
  <c r="F245" i="4" s="1"/>
  <c r="E215" i="4"/>
  <c r="D216" i="4"/>
  <c r="F215" i="4" a="1"/>
  <c r="F215" i="4" s="1"/>
  <c r="D236" i="4"/>
  <c r="E235" i="4"/>
  <c r="F235" i="4" a="1"/>
  <c r="F235" i="4" s="1"/>
  <c r="E265" i="4"/>
  <c r="F265" i="4" a="1"/>
  <c r="F265" i="4" s="1"/>
  <c r="D266" i="4"/>
  <c r="D256" i="4"/>
  <c r="E255" i="4"/>
  <c r="F255" i="4" a="1"/>
  <c r="F255" i="4" s="1"/>
  <c r="D226" i="4"/>
  <c r="E225" i="4"/>
  <c r="F225" i="4" a="1"/>
  <c r="F225" i="4" s="1"/>
  <c r="W235" i="3"/>
  <c r="E235" i="3"/>
  <c r="F235" i="3" a="1"/>
  <c r="F235" i="3" s="1"/>
  <c r="D236" i="3"/>
  <c r="W215" i="3"/>
  <c r="D216" i="3"/>
  <c r="E215" i="3"/>
  <c r="F215" i="3" a="1"/>
  <c r="F215" i="3" s="1"/>
  <c r="W225" i="3"/>
  <c r="D226" i="3"/>
  <c r="E225" i="3"/>
  <c r="F225" i="3" a="1"/>
  <c r="F225" i="3" s="1"/>
  <c r="E255" i="3"/>
  <c r="D256" i="3"/>
  <c r="F255" i="3" a="1"/>
  <c r="F255" i="3" s="1"/>
  <c r="W255" i="3"/>
  <c r="W245" i="3"/>
  <c r="E245" i="3"/>
  <c r="F245" i="3" a="1"/>
  <c r="F245" i="3" s="1"/>
  <c r="D246" i="3"/>
  <c r="E265" i="3"/>
  <c r="F265" i="3" a="1"/>
  <c r="F265" i="3" s="1"/>
  <c r="D266" i="3"/>
  <c r="W265" i="3"/>
  <c r="Y215" i="8" l="1"/>
  <c r="W226" i="7"/>
  <c r="D227" i="7"/>
  <c r="F226" i="7" a="1"/>
  <c r="F226" i="7" s="1"/>
  <c r="E226" i="7"/>
  <c r="F256" i="7" a="1"/>
  <c r="F256" i="7" s="1"/>
  <c r="W256" i="7"/>
  <c r="D257" i="7"/>
  <c r="E256" i="7"/>
  <c r="E216" i="7"/>
  <c r="F216" i="7" a="1"/>
  <c r="F216" i="7" s="1"/>
  <c r="W216" i="7"/>
  <c r="F236" i="7" a="1"/>
  <c r="F236" i="7" s="1"/>
  <c r="D237" i="7"/>
  <c r="W236" i="7"/>
  <c r="E236" i="7"/>
  <c r="Y215" i="7"/>
  <c r="W266" i="7"/>
  <c r="D277" i="7"/>
  <c r="D267" i="7"/>
  <c r="F266" i="7" a="1"/>
  <c r="F266" i="7" s="1"/>
  <c r="E266" i="7"/>
  <c r="W246" i="7"/>
  <c r="E246" i="7"/>
  <c r="F246" i="7" a="1"/>
  <c r="F246" i="7" s="1"/>
  <c r="D247" i="7"/>
  <c r="Y214" i="3"/>
  <c r="Y215" i="3" s="1"/>
  <c r="Y215" i="4"/>
  <c r="R74" i="6"/>
  <c r="Y73" i="6"/>
  <c r="Y215" i="5"/>
  <c r="D247" i="8"/>
  <c r="E246" i="8"/>
  <c r="F246" i="8" a="1"/>
  <c r="F246" i="8" s="1"/>
  <c r="D237" i="8"/>
  <c r="E236" i="8"/>
  <c r="F236" i="8" a="1"/>
  <c r="F236" i="8" s="1"/>
  <c r="E216" i="8"/>
  <c r="F216" i="8" a="1"/>
  <c r="F216" i="8" s="1"/>
  <c r="D227" i="8"/>
  <c r="E226" i="8"/>
  <c r="F226" i="8" a="1"/>
  <c r="F226" i="8" s="1"/>
  <c r="E256" i="8"/>
  <c r="F256" i="8" a="1"/>
  <c r="F256" i="8" s="1"/>
  <c r="D257" i="8"/>
  <c r="D267" i="8"/>
  <c r="E266" i="8"/>
  <c r="F266" i="8" a="1"/>
  <c r="F266" i="8" s="1"/>
  <c r="D277" i="8"/>
  <c r="D267" i="6"/>
  <c r="E266" i="6"/>
  <c r="D277" i="6"/>
  <c r="F266" i="6" a="1"/>
  <c r="F266" i="6" s="1"/>
  <c r="D237" i="6"/>
  <c r="E236" i="6"/>
  <c r="F236" i="6" a="1"/>
  <c r="F236" i="6" s="1"/>
  <c r="D257" i="6"/>
  <c r="E256" i="6"/>
  <c r="F256" i="6" a="1"/>
  <c r="F256" i="6" s="1"/>
  <c r="D247" i="6"/>
  <c r="E246" i="6"/>
  <c r="F246" i="6" a="1"/>
  <c r="F246" i="6" s="1"/>
  <c r="D227" i="6"/>
  <c r="E226" i="6"/>
  <c r="F226" i="6" a="1"/>
  <c r="F226" i="6" s="1"/>
  <c r="E216" i="6"/>
  <c r="F216" i="6" a="1"/>
  <c r="F216" i="6" s="1"/>
  <c r="W216" i="5"/>
  <c r="E216" i="5"/>
  <c r="F216" i="5" a="1"/>
  <c r="F216" i="5" s="1"/>
  <c r="F226" i="5" a="1"/>
  <c r="F226" i="5" s="1"/>
  <c r="W226" i="5"/>
  <c r="D227" i="5"/>
  <c r="E226" i="5"/>
  <c r="W256" i="5"/>
  <c r="E256" i="5"/>
  <c r="F256" i="5" a="1"/>
  <c r="F256" i="5" s="1"/>
  <c r="D257" i="5"/>
  <c r="D267" i="5"/>
  <c r="E266" i="5"/>
  <c r="F266" i="5" a="1"/>
  <c r="F266" i="5" s="1"/>
  <c r="W266" i="5"/>
  <c r="D277" i="5"/>
  <c r="W246" i="5"/>
  <c r="F246" i="5" a="1"/>
  <c r="F246" i="5" s="1"/>
  <c r="D247" i="5"/>
  <c r="E246" i="5"/>
  <c r="F236" i="5" a="1"/>
  <c r="F236" i="5" s="1"/>
  <c r="E236" i="5"/>
  <c r="D237" i="5"/>
  <c r="W236" i="5"/>
  <c r="D257" i="4"/>
  <c r="E256" i="4"/>
  <c r="F256" i="4" a="1"/>
  <c r="F256" i="4" s="1"/>
  <c r="F216" i="4" a="1"/>
  <c r="F216" i="4" s="1"/>
  <c r="E216" i="4"/>
  <c r="D247" i="4"/>
  <c r="E246" i="4"/>
  <c r="F246" i="4" a="1"/>
  <c r="F246" i="4" s="1"/>
  <c r="F266" i="4" a="1"/>
  <c r="F266" i="4" s="1"/>
  <c r="D277" i="4"/>
  <c r="D267" i="4"/>
  <c r="E266" i="4"/>
  <c r="D237" i="4"/>
  <c r="E236" i="4"/>
  <c r="F236" i="4" a="1"/>
  <c r="F236" i="4" s="1"/>
  <c r="D227" i="4"/>
  <c r="E226" i="4"/>
  <c r="F226" i="4" a="1"/>
  <c r="F226" i="4" s="1"/>
  <c r="E256" i="3"/>
  <c r="F256" i="3" a="1"/>
  <c r="F256" i="3" s="1"/>
  <c r="W256" i="3"/>
  <c r="D257" i="3"/>
  <c r="E266" i="3"/>
  <c r="F266" i="3" a="1"/>
  <c r="F266" i="3" s="1"/>
  <c r="W266" i="3"/>
  <c r="D267" i="3"/>
  <c r="D277" i="3"/>
  <c r="W236" i="3"/>
  <c r="E236" i="3"/>
  <c r="F236" i="3" a="1"/>
  <c r="F236" i="3" s="1"/>
  <c r="D237" i="3"/>
  <c r="W246" i="3"/>
  <c r="E246" i="3"/>
  <c r="F246" i="3" a="1"/>
  <c r="F246" i="3" s="1"/>
  <c r="D247" i="3"/>
  <c r="W216" i="3"/>
  <c r="E216" i="3"/>
  <c r="F216" i="3" a="1"/>
  <c r="F216" i="3" s="1"/>
  <c r="W226" i="3"/>
  <c r="D227" i="3"/>
  <c r="E226" i="3"/>
  <c r="F226" i="3" a="1"/>
  <c r="F226" i="3" s="1"/>
  <c r="Y216" i="7" l="1"/>
  <c r="Y217" i="7" s="1"/>
  <c r="Y218" i="7" s="1"/>
  <c r="Y219" i="7" s="1"/>
  <c r="Y220" i="7" s="1"/>
  <c r="Y221" i="7" s="1"/>
  <c r="Y222" i="7" s="1"/>
  <c r="Y223" i="7" s="1"/>
  <c r="Y224" i="7" s="1"/>
  <c r="Y225" i="7" s="1"/>
  <c r="Y216" i="8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D268" i="7"/>
  <c r="W267" i="7"/>
  <c r="E267" i="7"/>
  <c r="F267" i="7" a="1"/>
  <c r="F267" i="7" s="1"/>
  <c r="D278" i="7"/>
  <c r="W277" i="7"/>
  <c r="E277" i="7"/>
  <c r="F277" i="7" a="1"/>
  <c r="F277" i="7" s="1"/>
  <c r="W257" i="7"/>
  <c r="D258" i="7"/>
  <c r="F257" i="7" a="1"/>
  <c r="F257" i="7" s="1"/>
  <c r="E257" i="7"/>
  <c r="F247" i="7" a="1"/>
  <c r="F247" i="7" s="1"/>
  <c r="E247" i="7"/>
  <c r="W247" i="7"/>
  <c r="D248" i="7"/>
  <c r="D228" i="7"/>
  <c r="E227" i="7"/>
  <c r="W227" i="7"/>
  <c r="F227" i="7" a="1"/>
  <c r="F227" i="7" s="1"/>
  <c r="F237" i="7" a="1"/>
  <c r="F237" i="7" s="1"/>
  <c r="W237" i="7"/>
  <c r="D238" i="7"/>
  <c r="E237" i="7"/>
  <c r="Y216" i="4"/>
  <c r="Y217" i="4" s="1"/>
  <c r="Y218" i="4" s="1"/>
  <c r="Y219" i="4" s="1"/>
  <c r="Y220" i="4" s="1"/>
  <c r="Y221" i="4" s="1"/>
  <c r="Y222" i="4" s="1"/>
  <c r="Y223" i="4" s="1"/>
  <c r="Y224" i="4" s="1"/>
  <c r="Y225" i="4" s="1"/>
  <c r="Y226" i="4" s="1"/>
  <c r="Y216" i="3"/>
  <c r="Y217" i="3" s="1"/>
  <c r="Y218" i="3" s="1"/>
  <c r="Y219" i="3" s="1"/>
  <c r="Y220" i="3" s="1"/>
  <c r="Y221" i="3" s="1"/>
  <c r="Y222" i="3" s="1"/>
  <c r="Y223" i="3" s="1"/>
  <c r="Y224" i="3" s="1"/>
  <c r="Y225" i="3" s="1"/>
  <c r="R75" i="6"/>
  <c r="Y74" i="6"/>
  <c r="Y216" i="5"/>
  <c r="Y217" i="5" s="1"/>
  <c r="Y218" i="5" s="1"/>
  <c r="Y219" i="5" s="1"/>
  <c r="Y220" i="5" s="1"/>
  <c r="Y221" i="5" s="1"/>
  <c r="Y222" i="5" s="1"/>
  <c r="Y223" i="5" s="1"/>
  <c r="Y224" i="5" s="1"/>
  <c r="Y225" i="5" s="1"/>
  <c r="Y226" i="5" s="1"/>
  <c r="E237" i="8"/>
  <c r="F237" i="8" a="1"/>
  <c r="F237" i="8" s="1"/>
  <c r="D238" i="8"/>
  <c r="D248" i="8"/>
  <c r="E247" i="8"/>
  <c r="F247" i="8" a="1"/>
  <c r="F247" i="8" s="1"/>
  <c r="D258" i="8"/>
  <c r="E257" i="8"/>
  <c r="F257" i="8" a="1"/>
  <c r="F257" i="8" s="1"/>
  <c r="D228" i="8"/>
  <c r="E227" i="8"/>
  <c r="F227" i="8" a="1"/>
  <c r="F227" i="8" s="1"/>
  <c r="D278" i="8"/>
  <c r="F277" i="8" a="1"/>
  <c r="F277" i="8" s="1"/>
  <c r="E277" i="8"/>
  <c r="E267" i="8"/>
  <c r="F267" i="8" a="1"/>
  <c r="F267" i="8" s="1"/>
  <c r="D268" i="8"/>
  <c r="E237" i="6"/>
  <c r="F237" i="6" a="1"/>
  <c r="F237" i="6" s="1"/>
  <c r="D238" i="6"/>
  <c r="E277" i="6"/>
  <c r="F277" i="6" a="1"/>
  <c r="F277" i="6" s="1"/>
  <c r="D278" i="6"/>
  <c r="D228" i="6"/>
  <c r="E227" i="6"/>
  <c r="F227" i="6" a="1"/>
  <c r="F227" i="6" s="1"/>
  <c r="D248" i="6"/>
  <c r="E247" i="6"/>
  <c r="F247" i="6" a="1"/>
  <c r="F247" i="6" s="1"/>
  <c r="D268" i="6"/>
  <c r="E267" i="6"/>
  <c r="F267" i="6" a="1"/>
  <c r="F267" i="6" s="1"/>
  <c r="D258" i="6"/>
  <c r="E257" i="6"/>
  <c r="F257" i="6" a="1"/>
  <c r="F257" i="6" s="1"/>
  <c r="E237" i="5"/>
  <c r="F237" i="5" a="1"/>
  <c r="F237" i="5" s="1"/>
  <c r="W237" i="5"/>
  <c r="D238" i="5"/>
  <c r="D228" i="5"/>
  <c r="E227" i="5"/>
  <c r="W227" i="5"/>
  <c r="F227" i="5" a="1"/>
  <c r="F227" i="5" s="1"/>
  <c r="W267" i="5"/>
  <c r="D268" i="5"/>
  <c r="F267" i="5" a="1"/>
  <c r="F267" i="5" s="1"/>
  <c r="E267" i="5"/>
  <c r="W257" i="5"/>
  <c r="F257" i="5" a="1"/>
  <c r="F257" i="5" s="1"/>
  <c r="D258" i="5"/>
  <c r="E257" i="5"/>
  <c r="W277" i="5"/>
  <c r="D278" i="5"/>
  <c r="E277" i="5"/>
  <c r="F277" i="5" a="1"/>
  <c r="F277" i="5" s="1"/>
  <c r="W247" i="5"/>
  <c r="F247" i="5" a="1"/>
  <c r="F247" i="5" s="1"/>
  <c r="E247" i="5"/>
  <c r="D248" i="5"/>
  <c r="D238" i="4"/>
  <c r="E237" i="4"/>
  <c r="F237" i="4" a="1"/>
  <c r="F237" i="4" s="1"/>
  <c r="E267" i="4"/>
  <c r="F267" i="4" a="1"/>
  <c r="F267" i="4" s="1"/>
  <c r="D268" i="4"/>
  <c r="D258" i="4"/>
  <c r="E257" i="4"/>
  <c r="F257" i="4" a="1"/>
  <c r="F257" i="4" s="1"/>
  <c r="E277" i="4"/>
  <c r="F277" i="4" a="1"/>
  <c r="F277" i="4" s="1"/>
  <c r="D278" i="4"/>
  <c r="E227" i="4"/>
  <c r="D228" i="4"/>
  <c r="F227" i="4" a="1"/>
  <c r="F227" i="4" s="1"/>
  <c r="D248" i="4"/>
  <c r="E247" i="4"/>
  <c r="F247" i="4" a="1"/>
  <c r="F247" i="4" s="1"/>
  <c r="E257" i="3"/>
  <c r="F257" i="3" a="1"/>
  <c r="F257" i="3" s="1"/>
  <c r="W257" i="3"/>
  <c r="D258" i="3"/>
  <c r="W227" i="3"/>
  <c r="D228" i="3"/>
  <c r="E227" i="3"/>
  <c r="F227" i="3" a="1"/>
  <c r="F227" i="3" s="1"/>
  <c r="W237" i="3"/>
  <c r="E237" i="3"/>
  <c r="F237" i="3" a="1"/>
  <c r="F237" i="3" s="1"/>
  <c r="D238" i="3"/>
  <c r="D278" i="3"/>
  <c r="E277" i="3"/>
  <c r="F277" i="3" a="1"/>
  <c r="F277" i="3" s="1"/>
  <c r="W277" i="3"/>
  <c r="F267" i="3" a="1"/>
  <c r="F267" i="3" s="1"/>
  <c r="W267" i="3"/>
  <c r="E267" i="3"/>
  <c r="D268" i="3"/>
  <c r="W247" i="3"/>
  <c r="E247" i="3"/>
  <c r="F247" i="3" a="1"/>
  <c r="F247" i="3" s="1"/>
  <c r="D248" i="3"/>
  <c r="Y226" i="7" l="1"/>
  <c r="Y227" i="8"/>
  <c r="D259" i="7"/>
  <c r="E258" i="7"/>
  <c r="F258" i="7" a="1"/>
  <c r="F258" i="7" s="1"/>
  <c r="W258" i="7"/>
  <c r="Y227" i="7"/>
  <c r="W228" i="7"/>
  <c r="E228" i="7"/>
  <c r="F228" i="7" a="1"/>
  <c r="F228" i="7" s="1"/>
  <c r="F248" i="7" a="1"/>
  <c r="F248" i="7" s="1"/>
  <c r="W248" i="7"/>
  <c r="D249" i="7"/>
  <c r="E248" i="7"/>
  <c r="D289" i="7"/>
  <c r="W278" i="7"/>
  <c r="E278" i="7"/>
  <c r="F278" i="7" a="1"/>
  <c r="F278" i="7" s="1"/>
  <c r="D279" i="7"/>
  <c r="W238" i="7"/>
  <c r="D239" i="7"/>
  <c r="E238" i="7"/>
  <c r="F238" i="7" a="1"/>
  <c r="F238" i="7" s="1"/>
  <c r="W268" i="7"/>
  <c r="E268" i="7"/>
  <c r="F268" i="7" a="1"/>
  <c r="F268" i="7" s="1"/>
  <c r="D269" i="7"/>
  <c r="Y227" i="4"/>
  <c r="Y226" i="3"/>
  <c r="Y227" i="3" s="1"/>
  <c r="R76" i="6"/>
  <c r="Y75" i="6"/>
  <c r="Y227" i="5"/>
  <c r="D249" i="8"/>
  <c r="E248" i="8"/>
  <c r="F248" i="8" a="1"/>
  <c r="F248" i="8" s="1"/>
  <c r="D279" i="8"/>
  <c r="F278" i="8" a="1"/>
  <c r="F278" i="8" s="1"/>
  <c r="E278" i="8"/>
  <c r="D289" i="8"/>
  <c r="E238" i="8"/>
  <c r="F238" i="8" a="1"/>
  <c r="F238" i="8" s="1"/>
  <c r="D239" i="8"/>
  <c r="E228" i="8"/>
  <c r="F228" i="8" a="1"/>
  <c r="F228" i="8" s="1"/>
  <c r="E268" i="8"/>
  <c r="F268" i="8" a="1"/>
  <c r="F268" i="8" s="1"/>
  <c r="D269" i="8"/>
  <c r="D259" i="8"/>
  <c r="F258" i="8" a="1"/>
  <c r="F258" i="8" s="1"/>
  <c r="E258" i="8"/>
  <c r="F268" i="6" a="1"/>
  <c r="F268" i="6" s="1"/>
  <c r="D269" i="6"/>
  <c r="E268" i="6"/>
  <c r="E238" i="6"/>
  <c r="F238" i="6" a="1"/>
  <c r="F238" i="6" s="1"/>
  <c r="D239" i="6"/>
  <c r="D249" i="6"/>
  <c r="E248" i="6"/>
  <c r="F248" i="6" a="1"/>
  <c r="F248" i="6" s="1"/>
  <c r="D259" i="6"/>
  <c r="E258" i="6"/>
  <c r="F258" i="6" a="1"/>
  <c r="F258" i="6" s="1"/>
  <c r="E228" i="6"/>
  <c r="F228" i="6" a="1"/>
  <c r="F228" i="6" s="1"/>
  <c r="D279" i="6"/>
  <c r="E278" i="6"/>
  <c r="F278" i="6" a="1"/>
  <c r="F278" i="6" s="1"/>
  <c r="D289" i="6"/>
  <c r="W258" i="5"/>
  <c r="D259" i="5"/>
  <c r="E258" i="5"/>
  <c r="F258" i="5" a="1"/>
  <c r="F258" i="5" s="1"/>
  <c r="W228" i="5"/>
  <c r="E228" i="5"/>
  <c r="F228" i="5" a="1"/>
  <c r="F228" i="5" s="1"/>
  <c r="F238" i="5" a="1"/>
  <c r="F238" i="5" s="1"/>
  <c r="W238" i="5"/>
  <c r="D239" i="5"/>
  <c r="E238" i="5"/>
  <c r="W268" i="5"/>
  <c r="E268" i="5"/>
  <c r="D269" i="5"/>
  <c r="F268" i="5" a="1"/>
  <c r="F268" i="5" s="1"/>
  <c r="W248" i="5"/>
  <c r="F248" i="5" a="1"/>
  <c r="F248" i="5" s="1"/>
  <c r="E248" i="5"/>
  <c r="D249" i="5"/>
  <c r="D279" i="5"/>
  <c r="E278" i="5"/>
  <c r="F278" i="5" a="1"/>
  <c r="F278" i="5" s="1"/>
  <c r="W278" i="5"/>
  <c r="D289" i="5"/>
  <c r="F228" i="4" a="1"/>
  <c r="F228" i="4" s="1"/>
  <c r="E228" i="4"/>
  <c r="F278" i="4" a="1"/>
  <c r="F278" i="4" s="1"/>
  <c r="D289" i="4"/>
  <c r="D279" i="4"/>
  <c r="E278" i="4"/>
  <c r="D249" i="4"/>
  <c r="E248" i="4"/>
  <c r="F248" i="4" a="1"/>
  <c r="F248" i="4" s="1"/>
  <c r="D259" i="4"/>
  <c r="E258" i="4"/>
  <c r="F258" i="4" a="1"/>
  <c r="F258" i="4" s="1"/>
  <c r="E238" i="4"/>
  <c r="F238" i="4" a="1"/>
  <c r="F238" i="4" s="1"/>
  <c r="D239" i="4"/>
  <c r="D269" i="4"/>
  <c r="E268" i="4"/>
  <c r="F268" i="4" a="1"/>
  <c r="F268" i="4" s="1"/>
  <c r="W228" i="3"/>
  <c r="E228" i="3"/>
  <c r="F228" i="3" a="1"/>
  <c r="F228" i="3" s="1"/>
  <c r="W248" i="3"/>
  <c r="E248" i="3"/>
  <c r="F248" i="3" a="1"/>
  <c r="F248" i="3" s="1"/>
  <c r="D249" i="3"/>
  <c r="F278" i="3" a="1"/>
  <c r="F278" i="3" s="1"/>
  <c r="E278" i="3"/>
  <c r="D289" i="3"/>
  <c r="W278" i="3"/>
  <c r="D279" i="3"/>
  <c r="E258" i="3"/>
  <c r="W258" i="3"/>
  <c r="D259" i="3"/>
  <c r="F258" i="3" a="1"/>
  <c r="F258" i="3" s="1"/>
  <c r="W238" i="3"/>
  <c r="E238" i="3"/>
  <c r="F238" i="3" a="1"/>
  <c r="F238" i="3" s="1"/>
  <c r="D239" i="3"/>
  <c r="W268" i="3"/>
  <c r="D269" i="3"/>
  <c r="F268" i="3" a="1"/>
  <c r="F268" i="3" s="1"/>
  <c r="E268" i="3"/>
  <c r="E239" i="7" l="1"/>
  <c r="W239" i="7"/>
  <c r="F239" i="7" a="1"/>
  <c r="F239" i="7" s="1"/>
  <c r="D240" i="7"/>
  <c r="F249" i="7" a="1"/>
  <c r="F249" i="7" s="1"/>
  <c r="W249" i="7"/>
  <c r="D250" i="7"/>
  <c r="E249" i="7"/>
  <c r="D270" i="7"/>
  <c r="F269" i="7" a="1"/>
  <c r="F269" i="7" s="1"/>
  <c r="W269" i="7"/>
  <c r="E269" i="7"/>
  <c r="Y228" i="7"/>
  <c r="Y229" i="7" s="1"/>
  <c r="Y230" i="7" s="1"/>
  <c r="Y231" i="7" s="1"/>
  <c r="Y232" i="7" s="1"/>
  <c r="Y233" i="7" s="1"/>
  <c r="Y234" i="7" s="1"/>
  <c r="Y235" i="7" s="1"/>
  <c r="Y236" i="7" s="1"/>
  <c r="Y237" i="7" s="1"/>
  <c r="Y238" i="7" s="1"/>
  <c r="D280" i="7"/>
  <c r="E279" i="7"/>
  <c r="F279" i="7" a="1"/>
  <c r="F279" i="7" s="1"/>
  <c r="W279" i="7"/>
  <c r="D290" i="7"/>
  <c r="E289" i="7"/>
  <c r="W289" i="7"/>
  <c r="F289" i="7" a="1"/>
  <c r="F289" i="7" s="1"/>
  <c r="F259" i="7" a="1"/>
  <c r="F259" i="7" s="1"/>
  <c r="W259" i="7"/>
  <c r="E259" i="7"/>
  <c r="D260" i="7"/>
  <c r="Y228" i="4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28" i="3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28" i="8"/>
  <c r="Y229" i="8" s="1"/>
  <c r="Y230" i="8" s="1"/>
  <c r="Y231" i="8" s="1"/>
  <c r="Y232" i="8" s="1"/>
  <c r="Y233" i="8" s="1"/>
  <c r="Y234" i="8" s="1"/>
  <c r="Y235" i="8" s="1"/>
  <c r="Y236" i="8" s="1"/>
  <c r="Y237" i="8" s="1"/>
  <c r="R77" i="6"/>
  <c r="Y76" i="6"/>
  <c r="Y228" i="5"/>
  <c r="Y229" i="5" s="1"/>
  <c r="Y230" i="5" s="1"/>
  <c r="Y231" i="5" s="1"/>
  <c r="Y232" i="5" s="1"/>
  <c r="Y233" i="5" s="1"/>
  <c r="Y234" i="5" s="1"/>
  <c r="Y235" i="5" s="1"/>
  <c r="Y236" i="5" s="1"/>
  <c r="Y237" i="5" s="1"/>
  <c r="Y238" i="5" s="1"/>
  <c r="D270" i="8"/>
  <c r="E269" i="8"/>
  <c r="F269" i="8" a="1"/>
  <c r="F269" i="8" s="1"/>
  <c r="E279" i="8"/>
  <c r="F279" i="8" a="1"/>
  <c r="F279" i="8" s="1"/>
  <c r="D280" i="8"/>
  <c r="D240" i="8"/>
  <c r="E239" i="8"/>
  <c r="F239" i="8" a="1"/>
  <c r="F239" i="8" s="1"/>
  <c r="E249" i="8"/>
  <c r="F249" i="8" a="1"/>
  <c r="F249" i="8" s="1"/>
  <c r="D250" i="8"/>
  <c r="D260" i="8"/>
  <c r="E259" i="8"/>
  <c r="F259" i="8" a="1"/>
  <c r="F259" i="8" s="1"/>
  <c r="D290" i="8"/>
  <c r="E289" i="8"/>
  <c r="F289" i="8" a="1"/>
  <c r="F289" i="8" s="1"/>
  <c r="E269" i="6"/>
  <c r="F269" i="6" a="1"/>
  <c r="F269" i="6" s="1"/>
  <c r="D270" i="6"/>
  <c r="D260" i="6"/>
  <c r="E259" i="6"/>
  <c r="F259" i="6" a="1"/>
  <c r="F259" i="6" s="1"/>
  <c r="D280" i="6"/>
  <c r="E279" i="6"/>
  <c r="F279" i="6" a="1"/>
  <c r="F279" i="6" s="1"/>
  <c r="E249" i="6"/>
  <c r="F249" i="6" a="1"/>
  <c r="F249" i="6" s="1"/>
  <c r="D250" i="6"/>
  <c r="F289" i="6" a="1"/>
  <c r="F289" i="6" s="1"/>
  <c r="D290" i="6"/>
  <c r="E289" i="6"/>
  <c r="F239" i="6" a="1"/>
  <c r="F239" i="6" s="1"/>
  <c r="D240" i="6"/>
  <c r="E239" i="6"/>
  <c r="F289" i="5" a="1"/>
  <c r="F289" i="5" s="1"/>
  <c r="W289" i="5"/>
  <c r="E289" i="5"/>
  <c r="D290" i="5"/>
  <c r="F269" i="5" a="1"/>
  <c r="F269" i="5" s="1"/>
  <c r="D270" i="5"/>
  <c r="E269" i="5"/>
  <c r="W269" i="5"/>
  <c r="W259" i="5"/>
  <c r="E259" i="5"/>
  <c r="F259" i="5" a="1"/>
  <c r="F259" i="5" s="1"/>
  <c r="D260" i="5"/>
  <c r="E279" i="5"/>
  <c r="F279" i="5" a="1"/>
  <c r="F279" i="5" s="1"/>
  <c r="W279" i="5"/>
  <c r="D280" i="5"/>
  <c r="E239" i="5"/>
  <c r="F239" i="5" a="1"/>
  <c r="F239" i="5" s="1"/>
  <c r="W239" i="5"/>
  <c r="D240" i="5"/>
  <c r="W249" i="5"/>
  <c r="D250" i="5"/>
  <c r="E249" i="5"/>
  <c r="F249" i="5" a="1"/>
  <c r="F249" i="5" s="1"/>
  <c r="E279" i="4"/>
  <c r="D280" i="4"/>
  <c r="F279" i="4" a="1"/>
  <c r="F279" i="4" s="1"/>
  <c r="F289" i="4" a="1"/>
  <c r="F289" i="4" s="1"/>
  <c r="E289" i="4"/>
  <c r="D290" i="4"/>
  <c r="D260" i="4"/>
  <c r="E259" i="4"/>
  <c r="F259" i="4" a="1"/>
  <c r="F259" i="4" s="1"/>
  <c r="D270" i="4"/>
  <c r="E269" i="4"/>
  <c r="F269" i="4" a="1"/>
  <c r="F269" i="4" s="1"/>
  <c r="D250" i="4"/>
  <c r="E249" i="4"/>
  <c r="F249" i="4" a="1"/>
  <c r="F249" i="4" s="1"/>
  <c r="E239" i="4"/>
  <c r="D240" i="4"/>
  <c r="F239" i="4" a="1"/>
  <c r="F239" i="4" s="1"/>
  <c r="D270" i="3"/>
  <c r="E269" i="3"/>
  <c r="F269" i="3" a="1"/>
  <c r="F269" i="3" s="1"/>
  <c r="W269" i="3"/>
  <c r="E259" i="3"/>
  <c r="W259" i="3"/>
  <c r="D260" i="3"/>
  <c r="F259" i="3" a="1"/>
  <c r="F259" i="3" s="1"/>
  <c r="E279" i="3"/>
  <c r="W279" i="3"/>
  <c r="D280" i="3"/>
  <c r="F279" i="3" a="1"/>
  <c r="F279" i="3" s="1"/>
  <c r="W239" i="3"/>
  <c r="E239" i="3"/>
  <c r="F239" i="3" a="1"/>
  <c r="F239" i="3" s="1"/>
  <c r="D240" i="3"/>
  <c r="D290" i="3"/>
  <c r="E289" i="3"/>
  <c r="F289" i="3" a="1"/>
  <c r="F289" i="3" s="1"/>
  <c r="W289" i="3"/>
  <c r="W249" i="3"/>
  <c r="E249" i="3"/>
  <c r="F249" i="3" a="1"/>
  <c r="F249" i="3" s="1"/>
  <c r="D250" i="3"/>
  <c r="Y238" i="8" l="1"/>
  <c r="Y239" i="8" s="1"/>
  <c r="F270" i="7" a="1"/>
  <c r="F270" i="7" s="1"/>
  <c r="W270" i="7"/>
  <c r="D271" i="7"/>
  <c r="E270" i="7"/>
  <c r="W290" i="7"/>
  <c r="D291" i="7"/>
  <c r="E290" i="7"/>
  <c r="F290" i="7" a="1"/>
  <c r="F290" i="7" s="1"/>
  <c r="D301" i="7"/>
  <c r="E250" i="7"/>
  <c r="F250" i="7" a="1"/>
  <c r="F250" i="7" s="1"/>
  <c r="D251" i="7"/>
  <c r="W250" i="7"/>
  <c r="W240" i="7"/>
  <c r="E240" i="7"/>
  <c r="F240" i="7" a="1"/>
  <c r="F240" i="7" s="1"/>
  <c r="E260" i="7"/>
  <c r="W260" i="7"/>
  <c r="D261" i="7"/>
  <c r="F260" i="7" a="1"/>
  <c r="F260" i="7" s="1"/>
  <c r="Y239" i="7"/>
  <c r="E280" i="7"/>
  <c r="F280" i="7" a="1"/>
  <c r="F280" i="7" s="1"/>
  <c r="W280" i="7"/>
  <c r="D281" i="7"/>
  <c r="Y239" i="4"/>
  <c r="Y239" i="3"/>
  <c r="R78" i="6"/>
  <c r="Y77" i="6"/>
  <c r="Y239" i="5"/>
  <c r="D261" i="8"/>
  <c r="E260" i="8"/>
  <c r="F260" i="8" a="1"/>
  <c r="F260" i="8" s="1"/>
  <c r="E250" i="8"/>
  <c r="F250" i="8" a="1"/>
  <c r="F250" i="8" s="1"/>
  <c r="D251" i="8"/>
  <c r="D271" i="8"/>
  <c r="F270" i="8" a="1"/>
  <c r="F270" i="8" s="1"/>
  <c r="E270" i="8"/>
  <c r="E240" i="8"/>
  <c r="F240" i="8" a="1"/>
  <c r="F240" i="8" s="1"/>
  <c r="D291" i="8"/>
  <c r="D301" i="8"/>
  <c r="E290" i="8"/>
  <c r="F290" i="8" a="1"/>
  <c r="F290" i="8" s="1"/>
  <c r="F280" i="8" a="1"/>
  <c r="F280" i="8" s="1"/>
  <c r="D281" i="8"/>
  <c r="E280" i="8"/>
  <c r="E250" i="6"/>
  <c r="F250" i="6" a="1"/>
  <c r="F250" i="6" s="1"/>
  <c r="D251" i="6"/>
  <c r="D261" i="6"/>
  <c r="E260" i="6"/>
  <c r="F260" i="6" a="1"/>
  <c r="F260" i="6" s="1"/>
  <c r="E270" i="6"/>
  <c r="D271" i="6"/>
  <c r="F270" i="6" a="1"/>
  <c r="F270" i="6" s="1"/>
  <c r="D291" i="6"/>
  <c r="D301" i="6"/>
  <c r="E290" i="6"/>
  <c r="F290" i="6" a="1"/>
  <c r="F290" i="6" s="1"/>
  <c r="E240" i="6"/>
  <c r="F240" i="6" a="1"/>
  <c r="F240" i="6" s="1"/>
  <c r="F280" i="6" a="1"/>
  <c r="F280" i="6" s="1"/>
  <c r="D281" i="6"/>
  <c r="E280" i="6"/>
  <c r="D301" i="5"/>
  <c r="W290" i="5"/>
  <c r="D291" i="5"/>
  <c r="E290" i="5"/>
  <c r="F290" i="5" a="1"/>
  <c r="F290" i="5" s="1"/>
  <c r="W250" i="5"/>
  <c r="E250" i="5"/>
  <c r="F250" i="5" a="1"/>
  <c r="F250" i="5" s="1"/>
  <c r="D251" i="5"/>
  <c r="W280" i="5"/>
  <c r="E280" i="5"/>
  <c r="F280" i="5" a="1"/>
  <c r="F280" i="5" s="1"/>
  <c r="D281" i="5"/>
  <c r="W260" i="5"/>
  <c r="F260" i="5" a="1"/>
  <c r="F260" i="5" s="1"/>
  <c r="D261" i="5"/>
  <c r="E260" i="5"/>
  <c r="W240" i="5"/>
  <c r="E240" i="5"/>
  <c r="F240" i="5" a="1"/>
  <c r="F240" i="5" s="1"/>
  <c r="E270" i="5"/>
  <c r="F270" i="5" a="1"/>
  <c r="F270" i="5" s="1"/>
  <c r="W270" i="5"/>
  <c r="D271" i="5"/>
  <c r="F290" i="4" a="1"/>
  <c r="F290" i="4" s="1"/>
  <c r="D301" i="4"/>
  <c r="D291" i="4"/>
  <c r="E290" i="4"/>
  <c r="F280" i="4" a="1"/>
  <c r="F280" i="4" s="1"/>
  <c r="E280" i="4"/>
  <c r="D281" i="4"/>
  <c r="D271" i="4"/>
  <c r="E270" i="4"/>
  <c r="F270" i="4" a="1"/>
  <c r="F270" i="4" s="1"/>
  <c r="F240" i="4" a="1"/>
  <c r="F240" i="4" s="1"/>
  <c r="E240" i="4"/>
  <c r="D251" i="4"/>
  <c r="E250" i="4"/>
  <c r="F250" i="4" a="1"/>
  <c r="F250" i="4" s="1"/>
  <c r="D261" i="4"/>
  <c r="E260" i="4"/>
  <c r="F260" i="4" a="1"/>
  <c r="F260" i="4" s="1"/>
  <c r="D281" i="3"/>
  <c r="F280" i="3" a="1"/>
  <c r="F280" i="3" s="1"/>
  <c r="E280" i="3"/>
  <c r="W280" i="3"/>
  <c r="D271" i="3"/>
  <c r="F270" i="3" a="1"/>
  <c r="F270" i="3" s="1"/>
  <c r="W270" i="3"/>
  <c r="E270" i="3"/>
  <c r="W250" i="3"/>
  <c r="E250" i="3"/>
  <c r="D251" i="3"/>
  <c r="F250" i="3" a="1"/>
  <c r="F250" i="3" s="1"/>
  <c r="F290" i="3" a="1"/>
  <c r="F290" i="3" s="1"/>
  <c r="D301" i="3"/>
  <c r="W290" i="3"/>
  <c r="D291" i="3"/>
  <c r="E290" i="3"/>
  <c r="E260" i="3"/>
  <c r="W260" i="3"/>
  <c r="D261" i="3"/>
  <c r="F260" i="3" a="1"/>
  <c r="F260" i="3" s="1"/>
  <c r="W240" i="3"/>
  <c r="E240" i="3"/>
  <c r="F240" i="3" a="1"/>
  <c r="F240" i="3" s="1"/>
  <c r="Y240" i="7" l="1"/>
  <c r="Y241" i="7" s="1"/>
  <c r="Y242" i="7" s="1"/>
  <c r="Y243" i="7" s="1"/>
  <c r="Y244" i="7" s="1"/>
  <c r="Y245" i="7" s="1"/>
  <c r="Y246" i="7" s="1"/>
  <c r="Y247" i="7" s="1"/>
  <c r="Y248" i="7" s="1"/>
  <c r="Y249" i="7" s="1"/>
  <c r="Y250" i="7" s="1"/>
  <c r="D302" i="7"/>
  <c r="E301" i="7"/>
  <c r="F301" i="7" a="1"/>
  <c r="F301" i="7" s="1"/>
  <c r="W301" i="7"/>
  <c r="F261" i="7" a="1"/>
  <c r="F261" i="7" s="1"/>
  <c r="W261" i="7"/>
  <c r="D262" i="7"/>
  <c r="E261" i="7"/>
  <c r="E291" i="7"/>
  <c r="F291" i="7" a="1"/>
  <c r="F291" i="7" s="1"/>
  <c r="W291" i="7"/>
  <c r="D292" i="7"/>
  <c r="E271" i="7"/>
  <c r="W271" i="7"/>
  <c r="D272" i="7"/>
  <c r="F271" i="7" a="1"/>
  <c r="F271" i="7" s="1"/>
  <c r="F281" i="7" a="1"/>
  <c r="F281" i="7" s="1"/>
  <c r="E281" i="7"/>
  <c r="D282" i="7"/>
  <c r="W281" i="7"/>
  <c r="D252" i="7"/>
  <c r="E251" i="7"/>
  <c r="F251" i="7" a="1"/>
  <c r="F251" i="7" s="1"/>
  <c r="W251" i="7"/>
  <c r="Y240" i="5"/>
  <c r="Y241" i="5" s="1"/>
  <c r="Y242" i="5" s="1"/>
  <c r="Y243" i="5" s="1"/>
  <c r="Y244" i="5" s="1"/>
  <c r="Y245" i="5" s="1"/>
  <c r="Y246" i="5" s="1"/>
  <c r="Y247" i="5" s="1"/>
  <c r="Y248" i="5" s="1"/>
  <c r="Y249" i="5" s="1"/>
  <c r="Y250" i="5" s="1"/>
  <c r="Y240" i="4"/>
  <c r="Y241" i="4" s="1"/>
  <c r="Y242" i="4" s="1"/>
  <c r="Y243" i="4" s="1"/>
  <c r="Y244" i="4" s="1"/>
  <c r="Y245" i="4" s="1"/>
  <c r="Y246" i="4" s="1"/>
  <c r="Y247" i="4" s="1"/>
  <c r="Y248" i="4" s="1"/>
  <c r="Y249" i="4" s="1"/>
  <c r="Y250" i="4" s="1"/>
  <c r="Y240" i="3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40" i="8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R79" i="6"/>
  <c r="Y78" i="6"/>
  <c r="D302" i="8"/>
  <c r="F301" i="8" a="1"/>
  <c r="F301" i="8" s="1"/>
  <c r="E301" i="8"/>
  <c r="F291" i="8" a="1"/>
  <c r="F291" i="8" s="1"/>
  <c r="E291" i="8"/>
  <c r="D292" i="8"/>
  <c r="E261" i="8"/>
  <c r="F261" i="8" a="1"/>
  <c r="F261" i="8" s="1"/>
  <c r="D262" i="8"/>
  <c r="E281" i="8"/>
  <c r="F281" i="8" a="1"/>
  <c r="F281" i="8" s="1"/>
  <c r="D282" i="8"/>
  <c r="D272" i="8"/>
  <c r="E271" i="8"/>
  <c r="F271" i="8" a="1"/>
  <c r="F271" i="8" s="1"/>
  <c r="D252" i="8"/>
  <c r="E251" i="8"/>
  <c r="F251" i="8" a="1"/>
  <c r="F251" i="8" s="1"/>
  <c r="E261" i="6"/>
  <c r="F261" i="6" a="1"/>
  <c r="F261" i="6" s="1"/>
  <c r="D262" i="6"/>
  <c r="F251" i="6" a="1"/>
  <c r="F251" i="6" s="1"/>
  <c r="E251" i="6"/>
  <c r="D252" i="6"/>
  <c r="D302" i="6"/>
  <c r="E301" i="6"/>
  <c r="F301" i="6" a="1"/>
  <c r="F301" i="6" s="1"/>
  <c r="D292" i="6"/>
  <c r="E291" i="6"/>
  <c r="F291" i="6" a="1"/>
  <c r="F291" i="6" s="1"/>
  <c r="F281" i="6" a="1"/>
  <c r="F281" i="6" s="1"/>
  <c r="D282" i="6"/>
  <c r="E281" i="6"/>
  <c r="D272" i="6"/>
  <c r="E271" i="6"/>
  <c r="F271" i="6" a="1"/>
  <c r="F271" i="6" s="1"/>
  <c r="F271" i="5" a="1"/>
  <c r="F271" i="5" s="1"/>
  <c r="W271" i="5"/>
  <c r="D272" i="5"/>
  <c r="E271" i="5"/>
  <c r="F281" i="5" a="1"/>
  <c r="F281" i="5" s="1"/>
  <c r="W281" i="5"/>
  <c r="D282" i="5"/>
  <c r="E281" i="5"/>
  <c r="W291" i="5"/>
  <c r="D292" i="5"/>
  <c r="E291" i="5"/>
  <c r="F291" i="5" a="1"/>
  <c r="F291" i="5" s="1"/>
  <c r="E301" i="5"/>
  <c r="F301" i="5" a="1"/>
  <c r="F301" i="5" s="1"/>
  <c r="W301" i="5"/>
  <c r="D302" i="5"/>
  <c r="W251" i="5"/>
  <c r="F251" i="5" a="1"/>
  <c r="F251" i="5" s="1"/>
  <c r="D252" i="5"/>
  <c r="E251" i="5"/>
  <c r="W261" i="5"/>
  <c r="D262" i="5"/>
  <c r="E261" i="5"/>
  <c r="F261" i="5" a="1"/>
  <c r="F261" i="5" s="1"/>
  <c r="D252" i="4"/>
  <c r="E251" i="4"/>
  <c r="F251" i="4" a="1"/>
  <c r="F251" i="4" s="1"/>
  <c r="E291" i="4"/>
  <c r="F291" i="4" a="1"/>
  <c r="F291" i="4" s="1"/>
  <c r="D292" i="4"/>
  <c r="D302" i="4"/>
  <c r="E301" i="4"/>
  <c r="F301" i="4" a="1"/>
  <c r="F301" i="4" s="1"/>
  <c r="D262" i="4"/>
  <c r="E261" i="4"/>
  <c r="F261" i="4" a="1"/>
  <c r="F261" i="4" s="1"/>
  <c r="E271" i="4"/>
  <c r="F271" i="4" a="1"/>
  <c r="F271" i="4" s="1"/>
  <c r="D272" i="4"/>
  <c r="D282" i="4"/>
  <c r="E281" i="4"/>
  <c r="F281" i="4" a="1"/>
  <c r="F281" i="4" s="1"/>
  <c r="F301" i="3" a="1"/>
  <c r="F301" i="3" s="1"/>
  <c r="E301" i="3"/>
  <c r="W301" i="3"/>
  <c r="D302" i="3"/>
  <c r="E261" i="3"/>
  <c r="D262" i="3"/>
  <c r="F261" i="3" a="1"/>
  <c r="F261" i="3" s="1"/>
  <c r="W261" i="3"/>
  <c r="W251" i="3"/>
  <c r="E251" i="3"/>
  <c r="F251" i="3" a="1"/>
  <c r="F251" i="3" s="1"/>
  <c r="D252" i="3"/>
  <c r="E281" i="3"/>
  <c r="F281" i="3" a="1"/>
  <c r="F281" i="3" s="1"/>
  <c r="W281" i="3"/>
  <c r="D282" i="3"/>
  <c r="D272" i="3"/>
  <c r="E271" i="3"/>
  <c r="F271" i="3" a="1"/>
  <c r="F271" i="3" s="1"/>
  <c r="W271" i="3"/>
  <c r="D292" i="3"/>
  <c r="E291" i="3"/>
  <c r="F291" i="3" a="1"/>
  <c r="F291" i="3" s="1"/>
  <c r="W291" i="3"/>
  <c r="Y251" i="7" l="1"/>
  <c r="E292" i="7"/>
  <c r="W292" i="7"/>
  <c r="D293" i="7"/>
  <c r="F292" i="7" a="1"/>
  <c r="F292" i="7" s="1"/>
  <c r="W252" i="7"/>
  <c r="E252" i="7"/>
  <c r="F252" i="7" a="1"/>
  <c r="F252" i="7" s="1"/>
  <c r="W282" i="7"/>
  <c r="D283" i="7"/>
  <c r="E282" i="7"/>
  <c r="F282" i="7" a="1"/>
  <c r="F282" i="7" s="1"/>
  <c r="F262" i="7" a="1"/>
  <c r="F262" i="7" s="1"/>
  <c r="D263" i="7"/>
  <c r="E262" i="7"/>
  <c r="W262" i="7"/>
  <c r="F272" i="7" a="1"/>
  <c r="F272" i="7" s="1"/>
  <c r="W272" i="7"/>
  <c r="D273" i="7"/>
  <c r="E272" i="7"/>
  <c r="F302" i="7" a="1"/>
  <c r="F302" i="7" s="1"/>
  <c r="D303" i="7"/>
  <c r="D313" i="7"/>
  <c r="W302" i="7"/>
  <c r="E302" i="7"/>
  <c r="Y251" i="3"/>
  <c r="Y251" i="4"/>
  <c r="Y251" i="8"/>
  <c r="R80" i="6"/>
  <c r="Y79" i="6"/>
  <c r="Y251" i="5"/>
  <c r="D273" i="8"/>
  <c r="F272" i="8" a="1"/>
  <c r="F272" i="8" s="1"/>
  <c r="E272" i="8"/>
  <c r="F282" i="8" a="1"/>
  <c r="F282" i="8" s="1"/>
  <c r="D283" i="8"/>
  <c r="E282" i="8"/>
  <c r="E302" i="8"/>
  <c r="F302" i="8" a="1"/>
  <c r="F302" i="8" s="1"/>
  <c r="D313" i="8"/>
  <c r="D303" i="8"/>
  <c r="E262" i="8"/>
  <c r="F262" i="8" a="1"/>
  <c r="F262" i="8" s="1"/>
  <c r="D263" i="8"/>
  <c r="E252" i="8"/>
  <c r="F252" i="8" a="1"/>
  <c r="F252" i="8" s="1"/>
  <c r="D293" i="8"/>
  <c r="E292" i="8"/>
  <c r="F292" i="8" a="1"/>
  <c r="F292" i="8" s="1"/>
  <c r="E282" i="6"/>
  <c r="F282" i="6" a="1"/>
  <c r="F282" i="6" s="1"/>
  <c r="D283" i="6"/>
  <c r="E262" i="6"/>
  <c r="F262" i="6" a="1"/>
  <c r="F262" i="6" s="1"/>
  <c r="D263" i="6"/>
  <c r="E292" i="6"/>
  <c r="F292" i="6" a="1"/>
  <c r="F292" i="6" s="1"/>
  <c r="D293" i="6"/>
  <c r="D273" i="6"/>
  <c r="E272" i="6"/>
  <c r="F272" i="6" a="1"/>
  <c r="F272" i="6" s="1"/>
  <c r="E302" i="6"/>
  <c r="F302" i="6" a="1"/>
  <c r="F302" i="6" s="1"/>
  <c r="D303" i="6"/>
  <c r="D313" i="6"/>
  <c r="E252" i="6"/>
  <c r="F252" i="6" a="1"/>
  <c r="F252" i="6" s="1"/>
  <c r="W262" i="5"/>
  <c r="E262" i="5"/>
  <c r="F262" i="5" a="1"/>
  <c r="F262" i="5" s="1"/>
  <c r="D263" i="5"/>
  <c r="D273" i="5"/>
  <c r="W272" i="5"/>
  <c r="E272" i="5"/>
  <c r="F272" i="5" a="1"/>
  <c r="F272" i="5" s="1"/>
  <c r="W252" i="5"/>
  <c r="E252" i="5"/>
  <c r="F252" i="5" a="1"/>
  <c r="F252" i="5" s="1"/>
  <c r="W292" i="5"/>
  <c r="D293" i="5"/>
  <c r="E292" i="5"/>
  <c r="F292" i="5" a="1"/>
  <c r="F292" i="5" s="1"/>
  <c r="D283" i="5"/>
  <c r="E282" i="5"/>
  <c r="F282" i="5" a="1"/>
  <c r="F282" i="5" s="1"/>
  <c r="W282" i="5"/>
  <c r="F302" i="5" a="1"/>
  <c r="F302" i="5" s="1"/>
  <c r="D313" i="5"/>
  <c r="W302" i="5"/>
  <c r="E302" i="5"/>
  <c r="D303" i="5"/>
  <c r="D263" i="4"/>
  <c r="E262" i="4"/>
  <c r="F262" i="4" a="1"/>
  <c r="F262" i="4" s="1"/>
  <c r="E252" i="4"/>
  <c r="F252" i="4" a="1"/>
  <c r="F252" i="4" s="1"/>
  <c r="F302" i="4" a="1"/>
  <c r="F302" i="4" s="1"/>
  <c r="D313" i="4"/>
  <c r="D303" i="4"/>
  <c r="E302" i="4"/>
  <c r="D283" i="4"/>
  <c r="E282" i="4"/>
  <c r="F282" i="4" a="1"/>
  <c r="F282" i="4" s="1"/>
  <c r="F272" i="4" a="1"/>
  <c r="F272" i="4" s="1"/>
  <c r="D273" i="4"/>
  <c r="E272" i="4"/>
  <c r="F292" i="4" a="1"/>
  <c r="F292" i="4" s="1"/>
  <c r="D293" i="4"/>
  <c r="E292" i="4"/>
  <c r="F302" i="3" a="1"/>
  <c r="F302" i="3" s="1"/>
  <c r="W302" i="3"/>
  <c r="D303" i="3"/>
  <c r="E302" i="3"/>
  <c r="D313" i="3"/>
  <c r="W252" i="3"/>
  <c r="E252" i="3"/>
  <c r="F252" i="3" a="1"/>
  <c r="F252" i="3" s="1"/>
  <c r="D293" i="3"/>
  <c r="E292" i="3"/>
  <c r="F292" i="3" a="1"/>
  <c r="F292" i="3" s="1"/>
  <c r="W292" i="3"/>
  <c r="W272" i="3"/>
  <c r="E272" i="3"/>
  <c r="D273" i="3"/>
  <c r="F272" i="3" a="1"/>
  <c r="F272" i="3" s="1"/>
  <c r="E282" i="3"/>
  <c r="W282" i="3"/>
  <c r="D283" i="3"/>
  <c r="F282" i="3" a="1"/>
  <c r="F282" i="3" s="1"/>
  <c r="E262" i="3"/>
  <c r="D263" i="3"/>
  <c r="F262" i="3" a="1"/>
  <c r="F262" i="3" s="1"/>
  <c r="W262" i="3"/>
  <c r="Y252" i="5" l="1"/>
  <c r="Y253" i="5" s="1"/>
  <c r="Y254" i="5" s="1"/>
  <c r="Y255" i="5" s="1"/>
  <c r="Y256" i="5" s="1"/>
  <c r="Y257" i="5" s="1"/>
  <c r="Y258" i="5" s="1"/>
  <c r="Y259" i="5" s="1"/>
  <c r="Y260" i="5" s="1"/>
  <c r="Y261" i="5" s="1"/>
  <c r="Y262" i="5" s="1"/>
  <c r="Y252" i="7"/>
  <c r="Y253" i="7" s="1"/>
  <c r="Y254" i="7" s="1"/>
  <c r="Y255" i="7" s="1"/>
  <c r="Y256" i="7" s="1"/>
  <c r="Y257" i="7" s="1"/>
  <c r="Y258" i="7" s="1"/>
  <c r="Y259" i="7" s="1"/>
  <c r="Y260" i="7" s="1"/>
  <c r="Y261" i="7" s="1"/>
  <c r="Y262" i="7" s="1"/>
  <c r="F283" i="7" a="1"/>
  <c r="F283" i="7" s="1"/>
  <c r="D284" i="7"/>
  <c r="E283" i="7"/>
  <c r="W283" i="7"/>
  <c r="F273" i="7" a="1"/>
  <c r="F273" i="7" s="1"/>
  <c r="W273" i="7"/>
  <c r="D274" i="7"/>
  <c r="E273" i="7"/>
  <c r="E293" i="7"/>
  <c r="W293" i="7"/>
  <c r="D294" i="7"/>
  <c r="F293" i="7" a="1"/>
  <c r="F293" i="7" s="1"/>
  <c r="D264" i="7"/>
  <c r="F263" i="7" a="1"/>
  <c r="F263" i="7" s="1"/>
  <c r="E263" i="7"/>
  <c r="W263" i="7"/>
  <c r="F313" i="7" a="1"/>
  <c r="F313" i="7" s="1"/>
  <c r="E313" i="7"/>
  <c r="W313" i="7"/>
  <c r="D314" i="7"/>
  <c r="F303" i="7" a="1"/>
  <c r="F303" i="7" s="1"/>
  <c r="D304" i="7"/>
  <c r="E303" i="7"/>
  <c r="W303" i="7"/>
  <c r="Y252" i="3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52" i="8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52" i="4"/>
  <c r="Y253" i="4" s="1"/>
  <c r="Y254" i="4" s="1"/>
  <c r="Y255" i="4" s="1"/>
  <c r="Y256" i="4" s="1"/>
  <c r="Y257" i="4" s="1"/>
  <c r="Y258" i="4" s="1"/>
  <c r="Y259" i="4" s="1"/>
  <c r="Y260" i="4" s="1"/>
  <c r="Y261" i="4" s="1"/>
  <c r="Y262" i="4" s="1"/>
  <c r="R81" i="6"/>
  <c r="Y80" i="6"/>
  <c r="D284" i="8"/>
  <c r="E283" i="8"/>
  <c r="F283" i="8" a="1"/>
  <c r="F283" i="8" s="1"/>
  <c r="E263" i="8"/>
  <c r="F263" i="8" a="1"/>
  <c r="F263" i="8" s="1"/>
  <c r="D264" i="8"/>
  <c r="F303" i="8" a="1"/>
  <c r="F303" i="8" s="1"/>
  <c r="D304" i="8"/>
  <c r="E303" i="8"/>
  <c r="E273" i="8"/>
  <c r="F273" i="8" a="1"/>
  <c r="F273" i="8" s="1"/>
  <c r="D274" i="8"/>
  <c r="D314" i="8"/>
  <c r="E313" i="8"/>
  <c r="F313" i="8" a="1"/>
  <c r="F313" i="8" s="1"/>
  <c r="D294" i="8"/>
  <c r="E293" i="8"/>
  <c r="F293" i="8" a="1"/>
  <c r="F293" i="8" s="1"/>
  <c r="D284" i="6"/>
  <c r="E283" i="6"/>
  <c r="F283" i="6" a="1"/>
  <c r="F283" i="6" s="1"/>
  <c r="D274" i="6"/>
  <c r="E273" i="6"/>
  <c r="F273" i="6" a="1"/>
  <c r="F273" i="6" s="1"/>
  <c r="F293" i="6" a="1"/>
  <c r="F293" i="6" s="1"/>
  <c r="D294" i="6"/>
  <c r="E293" i="6"/>
  <c r="D314" i="6"/>
  <c r="E313" i="6"/>
  <c r="F313" i="6" a="1"/>
  <c r="F313" i="6" s="1"/>
  <c r="F303" i="6" a="1"/>
  <c r="F303" i="6" s="1"/>
  <c r="D304" i="6"/>
  <c r="E303" i="6"/>
  <c r="F263" i="6" a="1"/>
  <c r="F263" i="6" s="1"/>
  <c r="D264" i="6"/>
  <c r="E263" i="6"/>
  <c r="W303" i="5"/>
  <c r="D304" i="5"/>
  <c r="F303" i="5" a="1"/>
  <c r="F303" i="5" s="1"/>
  <c r="E303" i="5"/>
  <c r="D274" i="5"/>
  <c r="E273" i="5"/>
  <c r="F273" i="5" a="1"/>
  <c r="F273" i="5" s="1"/>
  <c r="W273" i="5"/>
  <c r="D294" i="5"/>
  <c r="E293" i="5"/>
  <c r="F293" i="5" a="1"/>
  <c r="F293" i="5" s="1"/>
  <c r="W293" i="5"/>
  <c r="W263" i="5"/>
  <c r="F263" i="5" a="1"/>
  <c r="F263" i="5" s="1"/>
  <c r="D264" i="5"/>
  <c r="E263" i="5"/>
  <c r="D314" i="5"/>
  <c r="E313" i="5"/>
  <c r="F313" i="5" a="1"/>
  <c r="F313" i="5" s="1"/>
  <c r="W313" i="5"/>
  <c r="E283" i="5"/>
  <c r="F283" i="5" a="1"/>
  <c r="F283" i="5" s="1"/>
  <c r="D284" i="5"/>
  <c r="W283" i="5"/>
  <c r="E273" i="4"/>
  <c r="D274" i="4"/>
  <c r="F273" i="4" a="1"/>
  <c r="F273" i="4" s="1"/>
  <c r="F283" i="4" a="1"/>
  <c r="F283" i="4" s="1"/>
  <c r="D284" i="4"/>
  <c r="E283" i="4"/>
  <c r="D264" i="4"/>
  <c r="E263" i="4"/>
  <c r="F263" i="4" a="1"/>
  <c r="F263" i="4" s="1"/>
  <c r="D294" i="4"/>
  <c r="E293" i="4"/>
  <c r="F293" i="4" a="1"/>
  <c r="F293" i="4" s="1"/>
  <c r="E303" i="4"/>
  <c r="F303" i="4" a="1"/>
  <c r="F303" i="4" s="1"/>
  <c r="D304" i="4"/>
  <c r="F313" i="4" a="1"/>
  <c r="F313" i="4" s="1"/>
  <c r="D314" i="4"/>
  <c r="E313" i="4"/>
  <c r="F273" i="3" a="1"/>
  <c r="F273" i="3" s="1"/>
  <c r="W273" i="3"/>
  <c r="E273" i="3"/>
  <c r="D274" i="3"/>
  <c r="W303" i="3"/>
  <c r="D304" i="3"/>
  <c r="E303" i="3"/>
  <c r="F303" i="3" a="1"/>
  <c r="F303" i="3" s="1"/>
  <c r="E313" i="3"/>
  <c r="F313" i="3" a="1"/>
  <c r="F313" i="3" s="1"/>
  <c r="W313" i="3"/>
  <c r="D314" i="3"/>
  <c r="E263" i="3"/>
  <c r="D264" i="3"/>
  <c r="F263" i="3" a="1"/>
  <c r="F263" i="3" s="1"/>
  <c r="W263" i="3"/>
  <c r="F283" i="3" a="1"/>
  <c r="F283" i="3" s="1"/>
  <c r="W283" i="3"/>
  <c r="D284" i="3"/>
  <c r="E283" i="3"/>
  <c r="F293" i="3" a="1"/>
  <c r="F293" i="3" s="1"/>
  <c r="W293" i="3"/>
  <c r="D294" i="3"/>
  <c r="E293" i="3"/>
  <c r="W294" i="7" l="1"/>
  <c r="E294" i="7"/>
  <c r="F294" i="7" a="1"/>
  <c r="F294" i="7" s="1"/>
  <c r="D295" i="7"/>
  <c r="F304" i="7" a="1"/>
  <c r="F304" i="7" s="1"/>
  <c r="E304" i="7"/>
  <c r="W304" i="7"/>
  <c r="D305" i="7"/>
  <c r="D325" i="7"/>
  <c r="D315" i="7"/>
  <c r="E314" i="7"/>
  <c r="F314" i="7" a="1"/>
  <c r="F314" i="7" s="1"/>
  <c r="W314" i="7"/>
  <c r="W274" i="7"/>
  <c r="E274" i="7"/>
  <c r="F274" i="7" a="1"/>
  <c r="F274" i="7" s="1"/>
  <c r="D275" i="7"/>
  <c r="Y263" i="7"/>
  <c r="E264" i="7"/>
  <c r="F264" i="7" a="1"/>
  <c r="F264" i="7" s="1"/>
  <c r="W264" i="7"/>
  <c r="E284" i="7"/>
  <c r="D285" i="7"/>
  <c r="W284" i="7"/>
  <c r="F284" i="7" a="1"/>
  <c r="F284" i="7" s="1"/>
  <c r="Y263" i="3"/>
  <c r="Y263" i="8"/>
  <c r="Y263" i="4"/>
  <c r="R82" i="6"/>
  <c r="Y81" i="6"/>
  <c r="Y263" i="5"/>
  <c r="F264" i="8" a="1"/>
  <c r="F264" i="8" s="1"/>
  <c r="E264" i="8"/>
  <c r="D315" i="8"/>
  <c r="E314" i="8"/>
  <c r="D325" i="8"/>
  <c r="F314" i="8" a="1"/>
  <c r="F314" i="8" s="1"/>
  <c r="E274" i="8"/>
  <c r="F274" i="8" a="1"/>
  <c r="F274" i="8" s="1"/>
  <c r="D275" i="8"/>
  <c r="E284" i="8"/>
  <c r="F284" i="8" a="1"/>
  <c r="F284" i="8" s="1"/>
  <c r="D285" i="8"/>
  <c r="D305" i="8"/>
  <c r="E304" i="8"/>
  <c r="F304" i="8" a="1"/>
  <c r="F304" i="8" s="1"/>
  <c r="F294" i="8" a="1"/>
  <c r="F294" i="8" s="1"/>
  <c r="E294" i="8"/>
  <c r="D295" i="8"/>
  <c r="D305" i="6"/>
  <c r="E304" i="6"/>
  <c r="F304" i="6" a="1"/>
  <c r="F304" i="6" s="1"/>
  <c r="F274" i="6" a="1"/>
  <c r="F274" i="6" s="1"/>
  <c r="D275" i="6"/>
  <c r="E274" i="6"/>
  <c r="E314" i="6"/>
  <c r="D315" i="6"/>
  <c r="D325" i="6"/>
  <c r="F314" i="6" a="1"/>
  <c r="F314" i="6" s="1"/>
  <c r="D285" i="6"/>
  <c r="E284" i="6"/>
  <c r="F284" i="6" a="1"/>
  <c r="F284" i="6" s="1"/>
  <c r="E264" i="6"/>
  <c r="F264" i="6" a="1"/>
  <c r="F264" i="6" s="1"/>
  <c r="E294" i="6"/>
  <c r="D295" i="6"/>
  <c r="F294" i="6" a="1"/>
  <c r="F294" i="6" s="1"/>
  <c r="W304" i="5"/>
  <c r="D305" i="5"/>
  <c r="F304" i="5" a="1"/>
  <c r="F304" i="5" s="1"/>
  <c r="E304" i="5"/>
  <c r="D285" i="5"/>
  <c r="E284" i="5"/>
  <c r="F284" i="5" a="1"/>
  <c r="F284" i="5" s="1"/>
  <c r="W284" i="5"/>
  <c r="E274" i="5"/>
  <c r="W274" i="5"/>
  <c r="D275" i="5"/>
  <c r="F274" i="5" a="1"/>
  <c r="F274" i="5" s="1"/>
  <c r="E294" i="5"/>
  <c r="F294" i="5" a="1"/>
  <c r="F294" i="5" s="1"/>
  <c r="D295" i="5"/>
  <c r="W294" i="5"/>
  <c r="D325" i="5"/>
  <c r="E314" i="5"/>
  <c r="F314" i="5" a="1"/>
  <c r="F314" i="5" s="1"/>
  <c r="W314" i="5"/>
  <c r="D315" i="5"/>
  <c r="W264" i="5"/>
  <c r="E264" i="5"/>
  <c r="F264" i="5" a="1"/>
  <c r="F264" i="5" s="1"/>
  <c r="F284" i="4" a="1"/>
  <c r="F284" i="4" s="1"/>
  <c r="D285" i="4"/>
  <c r="E284" i="4"/>
  <c r="D275" i="4"/>
  <c r="F274" i="4" a="1"/>
  <c r="F274" i="4" s="1"/>
  <c r="E274" i="4"/>
  <c r="D295" i="4"/>
  <c r="E294" i="4"/>
  <c r="F294" i="4" a="1"/>
  <c r="F294" i="4" s="1"/>
  <c r="F314" i="4" a="1"/>
  <c r="F314" i="4" s="1"/>
  <c r="D325" i="4"/>
  <c r="D315" i="4"/>
  <c r="E314" i="4"/>
  <c r="E264" i="4"/>
  <c r="F264" i="4" a="1"/>
  <c r="F264" i="4" s="1"/>
  <c r="F304" i="4" a="1"/>
  <c r="F304" i="4" s="1"/>
  <c r="D305" i="4"/>
  <c r="E304" i="4"/>
  <c r="E294" i="3"/>
  <c r="W294" i="3"/>
  <c r="D295" i="3"/>
  <c r="F294" i="3" a="1"/>
  <c r="F294" i="3" s="1"/>
  <c r="E264" i="3"/>
  <c r="F264" i="3" a="1"/>
  <c r="F264" i="3" s="1"/>
  <c r="W264" i="3"/>
  <c r="W274" i="3"/>
  <c r="D275" i="3"/>
  <c r="F274" i="3" a="1"/>
  <c r="F274" i="3" s="1"/>
  <c r="E274" i="3"/>
  <c r="D325" i="3"/>
  <c r="W314" i="3"/>
  <c r="D315" i="3"/>
  <c r="F314" i="3" a="1"/>
  <c r="F314" i="3" s="1"/>
  <c r="E314" i="3"/>
  <c r="E284" i="3"/>
  <c r="F284" i="3" a="1"/>
  <c r="F284" i="3" s="1"/>
  <c r="W284" i="3"/>
  <c r="D285" i="3"/>
  <c r="D305" i="3"/>
  <c r="E304" i="3"/>
  <c r="F304" i="3" a="1"/>
  <c r="F304" i="3" s="1"/>
  <c r="W304" i="3"/>
  <c r="Y264" i="7" l="1"/>
  <c r="Y265" i="7" s="1"/>
  <c r="Y266" i="7" s="1"/>
  <c r="Y267" i="7" s="1"/>
  <c r="Y268" i="7" s="1"/>
  <c r="Y269" i="7" s="1"/>
  <c r="Y270" i="7" s="1"/>
  <c r="Y271" i="7" s="1"/>
  <c r="Y272" i="7" s="1"/>
  <c r="Y273" i="7" s="1"/>
  <c r="Y274" i="7" s="1"/>
  <c r="W325" i="7"/>
  <c r="D326" i="7"/>
  <c r="E325" i="7"/>
  <c r="F325" i="7" a="1"/>
  <c r="F325" i="7" s="1"/>
  <c r="E315" i="7"/>
  <c r="W315" i="7"/>
  <c r="D316" i="7"/>
  <c r="F315" i="7" a="1"/>
  <c r="F315" i="7" s="1"/>
  <c r="W305" i="7"/>
  <c r="F305" i="7" a="1"/>
  <c r="F305" i="7" s="1"/>
  <c r="E305" i="7"/>
  <c r="D306" i="7"/>
  <c r="W275" i="7"/>
  <c r="E275" i="7"/>
  <c r="F275" i="7" a="1"/>
  <c r="F275" i="7" s="1"/>
  <c r="D276" i="7"/>
  <c r="W295" i="7"/>
  <c r="D296" i="7"/>
  <c r="E295" i="7"/>
  <c r="F295" i="7" a="1"/>
  <c r="F295" i="7" s="1"/>
  <c r="E285" i="7"/>
  <c r="F285" i="7" a="1"/>
  <c r="F285" i="7" s="1"/>
  <c r="W285" i="7"/>
  <c r="D286" i="7"/>
  <c r="Y264" i="5"/>
  <c r="Y265" i="5" s="1"/>
  <c r="Y266" i="5" s="1"/>
  <c r="Y267" i="5" s="1"/>
  <c r="Y268" i="5" s="1"/>
  <c r="Y269" i="5" s="1"/>
  <c r="Y270" i="5" s="1"/>
  <c r="Y271" i="5" s="1"/>
  <c r="Y272" i="5" s="1"/>
  <c r="Y273" i="5" s="1"/>
  <c r="Y264" i="4"/>
  <c r="Y265" i="4" s="1"/>
  <c r="Y266" i="4" s="1"/>
  <c r="Y267" i="4" s="1"/>
  <c r="Y268" i="4" s="1"/>
  <c r="Y269" i="4" s="1"/>
  <c r="Y270" i="4" s="1"/>
  <c r="Y271" i="4" s="1"/>
  <c r="Y272" i="4" s="1"/>
  <c r="Y273" i="4" s="1"/>
  <c r="Y274" i="4" s="1"/>
  <c r="Y264" i="3"/>
  <c r="Y265" i="3" s="1"/>
  <c r="Y266" i="3" s="1"/>
  <c r="Y267" i="3" s="1"/>
  <c r="Y268" i="3" s="1"/>
  <c r="Y269" i="3" s="1"/>
  <c r="Y270" i="3" s="1"/>
  <c r="Y271" i="3" s="1"/>
  <c r="Y272" i="3" s="1"/>
  <c r="Y273" i="3" s="1"/>
  <c r="Y264" i="8"/>
  <c r="Y265" i="8" s="1"/>
  <c r="Y266" i="8" s="1"/>
  <c r="Y267" i="8" s="1"/>
  <c r="Y268" i="8" s="1"/>
  <c r="Y269" i="8" s="1"/>
  <c r="Y270" i="8" s="1"/>
  <c r="Y271" i="8" s="1"/>
  <c r="Y272" i="8" s="1"/>
  <c r="Y273" i="8" s="1"/>
  <c r="Y274" i="8" s="1"/>
  <c r="R83" i="6"/>
  <c r="Y82" i="6"/>
  <c r="D306" i="8"/>
  <c r="F305" i="8" a="1"/>
  <c r="F305" i="8" s="1"/>
  <c r="E305" i="8"/>
  <c r="D326" i="8"/>
  <c r="E325" i="8"/>
  <c r="F325" i="8" a="1"/>
  <c r="F325" i="8" s="1"/>
  <c r="F285" i="8" a="1"/>
  <c r="F285" i="8" s="1"/>
  <c r="D286" i="8"/>
  <c r="E285" i="8"/>
  <c r="F315" i="8" a="1"/>
  <c r="F315" i="8" s="1"/>
  <c r="E315" i="8"/>
  <c r="D316" i="8"/>
  <c r="D296" i="8"/>
  <c r="E295" i="8"/>
  <c r="F295" i="8" a="1"/>
  <c r="F295" i="8" s="1"/>
  <c r="D276" i="8"/>
  <c r="E275" i="8"/>
  <c r="F275" i="8" a="1"/>
  <c r="F275" i="8" s="1"/>
  <c r="D286" i="6"/>
  <c r="E285" i="6"/>
  <c r="F285" i="6" a="1"/>
  <c r="F285" i="6" s="1"/>
  <c r="D306" i="6"/>
  <c r="E305" i="6"/>
  <c r="F305" i="6" a="1"/>
  <c r="F305" i="6" s="1"/>
  <c r="D326" i="6"/>
  <c r="E325" i="6"/>
  <c r="F325" i="6" a="1"/>
  <c r="F325" i="6" s="1"/>
  <c r="F315" i="6" a="1"/>
  <c r="F315" i="6" s="1"/>
  <c r="E315" i="6"/>
  <c r="D316" i="6"/>
  <c r="E275" i="6"/>
  <c r="F275" i="6" a="1"/>
  <c r="F275" i="6" s="1"/>
  <c r="D276" i="6"/>
  <c r="F295" i="6" a="1"/>
  <c r="F295" i="6" s="1"/>
  <c r="D296" i="6"/>
  <c r="E295" i="6"/>
  <c r="E295" i="5"/>
  <c r="F295" i="5" a="1"/>
  <c r="F295" i="5" s="1"/>
  <c r="W295" i="5"/>
  <c r="D296" i="5"/>
  <c r="W285" i="5"/>
  <c r="D286" i="5"/>
  <c r="F285" i="5" a="1"/>
  <c r="F285" i="5" s="1"/>
  <c r="E285" i="5"/>
  <c r="W305" i="5"/>
  <c r="D306" i="5"/>
  <c r="E305" i="5"/>
  <c r="F305" i="5" a="1"/>
  <c r="F305" i="5" s="1"/>
  <c r="E315" i="5"/>
  <c r="F315" i="5" a="1"/>
  <c r="F315" i="5" s="1"/>
  <c r="W315" i="5"/>
  <c r="D316" i="5"/>
  <c r="F275" i="5" a="1"/>
  <c r="F275" i="5" s="1"/>
  <c r="E275" i="5"/>
  <c r="W275" i="5"/>
  <c r="D276" i="5"/>
  <c r="E325" i="5"/>
  <c r="W325" i="5"/>
  <c r="D326" i="5"/>
  <c r="F325" i="5" a="1"/>
  <c r="F325" i="5" s="1"/>
  <c r="D276" i="4"/>
  <c r="E275" i="4"/>
  <c r="F275" i="4" a="1"/>
  <c r="F275" i="4" s="1"/>
  <c r="D316" i="4"/>
  <c r="E315" i="4"/>
  <c r="F315" i="4" a="1"/>
  <c r="F315" i="4" s="1"/>
  <c r="E285" i="4"/>
  <c r="F285" i="4" a="1"/>
  <c r="F285" i="4" s="1"/>
  <c r="D286" i="4"/>
  <c r="E325" i="4"/>
  <c r="F325" i="4" a="1"/>
  <c r="F325" i="4" s="1"/>
  <c r="D326" i="4"/>
  <c r="D306" i="4"/>
  <c r="E305" i="4"/>
  <c r="F305" i="4" a="1"/>
  <c r="F305" i="4" s="1"/>
  <c r="F295" i="4" a="1"/>
  <c r="F295" i="4" s="1"/>
  <c r="E295" i="4"/>
  <c r="D296" i="4"/>
  <c r="F295" i="3" a="1"/>
  <c r="F295" i="3" s="1"/>
  <c r="D296" i="3"/>
  <c r="E295" i="3"/>
  <c r="W295" i="3"/>
  <c r="W325" i="3"/>
  <c r="D326" i="3"/>
  <c r="E325" i="3"/>
  <c r="F325" i="3" a="1"/>
  <c r="F325" i="3" s="1"/>
  <c r="D306" i="3"/>
  <c r="E305" i="3"/>
  <c r="F305" i="3" a="1"/>
  <c r="F305" i="3" s="1"/>
  <c r="W305" i="3"/>
  <c r="W315" i="3"/>
  <c r="D316" i="3"/>
  <c r="E315" i="3"/>
  <c r="F315" i="3" a="1"/>
  <c r="F315" i="3" s="1"/>
  <c r="W285" i="3"/>
  <c r="D286" i="3"/>
  <c r="E285" i="3"/>
  <c r="F285" i="3" a="1"/>
  <c r="F285" i="3" s="1"/>
  <c r="W275" i="3"/>
  <c r="D276" i="3"/>
  <c r="E275" i="3"/>
  <c r="F275" i="3" a="1"/>
  <c r="F275" i="3" s="1"/>
  <c r="F306" i="7" l="1" a="1"/>
  <c r="F306" i="7" s="1"/>
  <c r="W306" i="7"/>
  <c r="E306" i="7"/>
  <c r="D307" i="7"/>
  <c r="F296" i="7" a="1"/>
  <c r="F296" i="7" s="1"/>
  <c r="E296" i="7"/>
  <c r="D297" i="7"/>
  <c r="W296" i="7"/>
  <c r="D317" i="7"/>
  <c r="F316" i="7" a="1"/>
  <c r="F316" i="7" s="1"/>
  <c r="E316" i="7"/>
  <c r="W316" i="7"/>
  <c r="W276" i="7"/>
  <c r="E276" i="7"/>
  <c r="F276" i="7" a="1"/>
  <c r="F276" i="7" s="1"/>
  <c r="Y275" i="7"/>
  <c r="W286" i="7"/>
  <c r="F286" i="7" a="1"/>
  <c r="F286" i="7" s="1"/>
  <c r="E286" i="7"/>
  <c r="D287" i="7"/>
  <c r="W326" i="7"/>
  <c r="D327" i="7"/>
  <c r="F326" i="7" a="1"/>
  <c r="F326" i="7" s="1"/>
  <c r="D337" i="7"/>
  <c r="E326" i="7"/>
  <c r="Y274" i="5"/>
  <c r="Y274" i="3"/>
  <c r="Y275" i="3" s="1"/>
  <c r="Y275" i="8"/>
  <c r="R84" i="6"/>
  <c r="Y83" i="6"/>
  <c r="Y275" i="4"/>
  <c r="D297" i="8"/>
  <c r="E296" i="8"/>
  <c r="F296" i="8" a="1"/>
  <c r="F296" i="8" s="1"/>
  <c r="D337" i="8"/>
  <c r="E326" i="8"/>
  <c r="D327" i="8"/>
  <c r="F326" i="8" a="1"/>
  <c r="F326" i="8" s="1"/>
  <c r="D317" i="8"/>
  <c r="F316" i="8" a="1"/>
  <c r="F316" i="8" s="1"/>
  <c r="E316" i="8"/>
  <c r="E306" i="8"/>
  <c r="F306" i="8" a="1"/>
  <c r="F306" i="8" s="1"/>
  <c r="D307" i="8"/>
  <c r="D287" i="8"/>
  <c r="E286" i="8"/>
  <c r="F286" i="8" a="1"/>
  <c r="F286" i="8" s="1"/>
  <c r="F276" i="8" a="1"/>
  <c r="F276" i="8" s="1"/>
  <c r="E276" i="8"/>
  <c r="E306" i="6"/>
  <c r="F306" i="6" a="1"/>
  <c r="F306" i="6" s="1"/>
  <c r="D307" i="6"/>
  <c r="D287" i="6"/>
  <c r="E286" i="6"/>
  <c r="F286" i="6" a="1"/>
  <c r="F286" i="6" s="1"/>
  <c r="D317" i="6"/>
  <c r="E316" i="6"/>
  <c r="F316" i="6" a="1"/>
  <c r="F316" i="6" s="1"/>
  <c r="D297" i="6"/>
  <c r="E296" i="6"/>
  <c r="F296" i="6" a="1"/>
  <c r="F296" i="6" s="1"/>
  <c r="E276" i="6"/>
  <c r="F276" i="6" a="1"/>
  <c r="F276" i="6" s="1"/>
  <c r="E326" i="6"/>
  <c r="F326" i="6" a="1"/>
  <c r="F326" i="6" s="1"/>
  <c r="D327" i="6"/>
  <c r="D337" i="6"/>
  <c r="D297" i="5"/>
  <c r="W296" i="5"/>
  <c r="F296" i="5" a="1"/>
  <c r="F296" i="5" s="1"/>
  <c r="E296" i="5"/>
  <c r="W276" i="5"/>
  <c r="F276" i="5" a="1"/>
  <c r="F276" i="5" s="1"/>
  <c r="E276" i="5"/>
  <c r="D307" i="5"/>
  <c r="E306" i="5"/>
  <c r="F306" i="5" a="1"/>
  <c r="F306" i="5" s="1"/>
  <c r="W306" i="5"/>
  <c r="E326" i="5"/>
  <c r="D337" i="5"/>
  <c r="F326" i="5" a="1"/>
  <c r="F326" i="5" s="1"/>
  <c r="W326" i="5"/>
  <c r="D327" i="5"/>
  <c r="W316" i="5"/>
  <c r="F316" i="5" a="1"/>
  <c r="F316" i="5" s="1"/>
  <c r="E316" i="5"/>
  <c r="D317" i="5"/>
  <c r="E286" i="5"/>
  <c r="W286" i="5"/>
  <c r="D287" i="5"/>
  <c r="F286" i="5" a="1"/>
  <c r="F286" i="5" s="1"/>
  <c r="D307" i="4"/>
  <c r="E306" i="4"/>
  <c r="F306" i="4" a="1"/>
  <c r="F306" i="4" s="1"/>
  <c r="E316" i="4"/>
  <c r="F316" i="4" a="1"/>
  <c r="F316" i="4" s="1"/>
  <c r="D317" i="4"/>
  <c r="E326" i="4"/>
  <c r="D337" i="4"/>
  <c r="F326" i="4" a="1"/>
  <c r="F326" i="4" s="1"/>
  <c r="D327" i="4"/>
  <c r="F296" i="4" a="1"/>
  <c r="F296" i="4" s="1"/>
  <c r="D297" i="4"/>
  <c r="E296" i="4"/>
  <c r="F286" i="4" a="1"/>
  <c r="F286" i="4" s="1"/>
  <c r="E286" i="4"/>
  <c r="D287" i="4"/>
  <c r="E276" i="4"/>
  <c r="F276" i="4" a="1"/>
  <c r="F276" i="4" s="1"/>
  <c r="W326" i="3"/>
  <c r="E326" i="3"/>
  <c r="F326" i="3" a="1"/>
  <c r="F326" i="3" s="1"/>
  <c r="D327" i="3"/>
  <c r="D337" i="3"/>
  <c r="W276" i="3"/>
  <c r="E276" i="3"/>
  <c r="F276" i="3" a="1"/>
  <c r="F276" i="3" s="1"/>
  <c r="E296" i="3"/>
  <c r="F296" i="3" a="1"/>
  <c r="F296" i="3" s="1"/>
  <c r="W296" i="3"/>
  <c r="D297" i="3"/>
  <c r="D317" i="3"/>
  <c r="W316" i="3"/>
  <c r="E316" i="3"/>
  <c r="F316" i="3" a="1"/>
  <c r="F316" i="3" s="1"/>
  <c r="E306" i="3"/>
  <c r="F306" i="3" a="1"/>
  <c r="F306" i="3" s="1"/>
  <c r="W306" i="3"/>
  <c r="D307" i="3"/>
  <c r="D287" i="3"/>
  <c r="E286" i="3"/>
  <c r="F286" i="3" a="1"/>
  <c r="F286" i="3" s="1"/>
  <c r="W286" i="3"/>
  <c r="Y275" i="5" l="1"/>
  <c r="Y276" i="5" s="1"/>
  <c r="Y277" i="5" s="1"/>
  <c r="Y278" i="5" s="1"/>
  <c r="Y279" i="5" s="1"/>
  <c r="Y280" i="5" s="1"/>
  <c r="Y281" i="5" s="1"/>
  <c r="Y282" i="5" s="1"/>
  <c r="Y283" i="5" s="1"/>
  <c r="Y284" i="5" s="1"/>
  <c r="Y285" i="5" s="1"/>
  <c r="Y286" i="5" s="1"/>
  <c r="Y276" i="8"/>
  <c r="Y277" i="8" s="1"/>
  <c r="Y278" i="8" s="1"/>
  <c r="Y279" i="8" s="1"/>
  <c r="Y280" i="8" s="1"/>
  <c r="Y281" i="8" s="1"/>
  <c r="Y282" i="8" s="1"/>
  <c r="Y283" i="8" s="1"/>
  <c r="Y284" i="8" s="1"/>
  <c r="Y285" i="8" s="1"/>
  <c r="W287" i="7"/>
  <c r="D288" i="7"/>
  <c r="E287" i="7"/>
  <c r="F287" i="7" a="1"/>
  <c r="F287" i="7" s="1"/>
  <c r="E317" i="7"/>
  <c r="F317" i="7" a="1"/>
  <c r="F317" i="7" s="1"/>
  <c r="W317" i="7"/>
  <c r="D318" i="7"/>
  <c r="W297" i="7"/>
  <c r="F297" i="7" a="1"/>
  <c r="F297" i="7" s="1"/>
  <c r="E297" i="7"/>
  <c r="D298" i="7"/>
  <c r="W307" i="7"/>
  <c r="D308" i="7"/>
  <c r="E307" i="7"/>
  <c r="F307" i="7" a="1"/>
  <c r="F307" i="7" s="1"/>
  <c r="W337" i="7"/>
  <c r="D338" i="7"/>
  <c r="E337" i="7"/>
  <c r="F337" i="7" a="1"/>
  <c r="F337" i="7" s="1"/>
  <c r="Y276" i="7"/>
  <c r="Y277" i="7" s="1"/>
  <c r="Y278" i="7" s="1"/>
  <c r="Y279" i="7" s="1"/>
  <c r="Y280" i="7" s="1"/>
  <c r="Y281" i="7" s="1"/>
  <c r="Y282" i="7" s="1"/>
  <c r="Y283" i="7" s="1"/>
  <c r="Y284" i="7" s="1"/>
  <c r="Y285" i="7" s="1"/>
  <c r="Y286" i="7" s="1"/>
  <c r="E327" i="7"/>
  <c r="F327" i="7" a="1"/>
  <c r="F327" i="7" s="1"/>
  <c r="D328" i="7"/>
  <c r="W327" i="7"/>
  <c r="Y276" i="4"/>
  <c r="Y277" i="4" s="1"/>
  <c r="Y278" i="4" s="1"/>
  <c r="Y279" i="4" s="1"/>
  <c r="Y280" i="4" s="1"/>
  <c r="Y281" i="4" s="1"/>
  <c r="Y282" i="4" s="1"/>
  <c r="Y283" i="4" s="1"/>
  <c r="Y284" i="4" s="1"/>
  <c r="Y285" i="4" s="1"/>
  <c r="Y286" i="4" s="1"/>
  <c r="Y276" i="3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R85" i="6"/>
  <c r="Y84" i="6"/>
  <c r="Y286" i="8"/>
  <c r="D308" i="8"/>
  <c r="F307" i="8" a="1"/>
  <c r="F307" i="8" s="1"/>
  <c r="E307" i="8"/>
  <c r="F297" i="8" a="1"/>
  <c r="F297" i="8" s="1"/>
  <c r="D298" i="8"/>
  <c r="E297" i="8"/>
  <c r="D338" i="8"/>
  <c r="E337" i="8"/>
  <c r="F337" i="8" a="1"/>
  <c r="F337" i="8" s="1"/>
  <c r="E287" i="8"/>
  <c r="D288" i="8"/>
  <c r="F287" i="8" a="1"/>
  <c r="F287" i="8" s="1"/>
  <c r="E317" i="8"/>
  <c r="F317" i="8" a="1"/>
  <c r="F317" i="8" s="1"/>
  <c r="D318" i="8"/>
  <c r="F327" i="8" a="1"/>
  <c r="F327" i="8" s="1"/>
  <c r="D328" i="8"/>
  <c r="E327" i="8"/>
  <c r="F287" i="6" a="1"/>
  <c r="F287" i="6" s="1"/>
  <c r="D288" i="6"/>
  <c r="E287" i="6"/>
  <c r="D308" i="6"/>
  <c r="E307" i="6"/>
  <c r="F307" i="6" a="1"/>
  <c r="F307" i="6" s="1"/>
  <c r="D298" i="6"/>
  <c r="E297" i="6"/>
  <c r="F297" i="6" a="1"/>
  <c r="F297" i="6" s="1"/>
  <c r="D338" i="6"/>
  <c r="E337" i="6"/>
  <c r="F337" i="6" a="1"/>
  <c r="F337" i="6" s="1"/>
  <c r="F327" i="6" a="1"/>
  <c r="F327" i="6" s="1"/>
  <c r="E327" i="6"/>
  <c r="D328" i="6"/>
  <c r="D318" i="6"/>
  <c r="E317" i="6"/>
  <c r="F317" i="6" a="1"/>
  <c r="F317" i="6" s="1"/>
  <c r="D338" i="5"/>
  <c r="F337" i="5" a="1"/>
  <c r="F337" i="5" s="1"/>
  <c r="W337" i="5"/>
  <c r="E337" i="5"/>
  <c r="W317" i="5"/>
  <c r="D318" i="5"/>
  <c r="E317" i="5"/>
  <c r="F317" i="5" a="1"/>
  <c r="F317" i="5" s="1"/>
  <c r="W297" i="5"/>
  <c r="D298" i="5"/>
  <c r="F297" i="5" a="1"/>
  <c r="F297" i="5" s="1"/>
  <c r="E297" i="5"/>
  <c r="F287" i="5" a="1"/>
  <c r="F287" i="5" s="1"/>
  <c r="D288" i="5"/>
  <c r="E287" i="5"/>
  <c r="W287" i="5"/>
  <c r="E307" i="5"/>
  <c r="F307" i="5" a="1"/>
  <c r="F307" i="5" s="1"/>
  <c r="D308" i="5"/>
  <c r="W307" i="5"/>
  <c r="F327" i="5" a="1"/>
  <c r="F327" i="5" s="1"/>
  <c r="W327" i="5"/>
  <c r="E327" i="5"/>
  <c r="D328" i="5"/>
  <c r="E297" i="4"/>
  <c r="D298" i="4"/>
  <c r="F297" i="4" a="1"/>
  <c r="F297" i="4" s="1"/>
  <c r="F327" i="4" a="1"/>
  <c r="F327" i="4" s="1"/>
  <c r="D328" i="4"/>
  <c r="E327" i="4"/>
  <c r="D308" i="4"/>
  <c r="E307" i="4"/>
  <c r="F307" i="4" a="1"/>
  <c r="F307" i="4" s="1"/>
  <c r="E337" i="4"/>
  <c r="F337" i="4" a="1"/>
  <c r="F337" i="4" s="1"/>
  <c r="D338" i="4"/>
  <c r="D288" i="4"/>
  <c r="E287" i="4"/>
  <c r="F287" i="4" a="1"/>
  <c r="F287" i="4" s="1"/>
  <c r="E317" i="4"/>
  <c r="F317" i="4" a="1"/>
  <c r="F317" i="4" s="1"/>
  <c r="D318" i="4"/>
  <c r="D318" i="3"/>
  <c r="E317" i="3"/>
  <c r="F317" i="3" a="1"/>
  <c r="F317" i="3" s="1"/>
  <c r="W317" i="3"/>
  <c r="E327" i="3"/>
  <c r="F327" i="3" a="1"/>
  <c r="F327" i="3" s="1"/>
  <c r="W327" i="3"/>
  <c r="D328" i="3"/>
  <c r="E297" i="3"/>
  <c r="F297" i="3" a="1"/>
  <c r="F297" i="3" s="1"/>
  <c r="W297" i="3"/>
  <c r="D298" i="3"/>
  <c r="F307" i="3" a="1"/>
  <c r="F307" i="3" s="1"/>
  <c r="W307" i="3"/>
  <c r="D308" i="3"/>
  <c r="E307" i="3"/>
  <c r="F337" i="3" a="1"/>
  <c r="F337" i="3" s="1"/>
  <c r="W337" i="3"/>
  <c r="D338" i="3"/>
  <c r="E337" i="3"/>
  <c r="D288" i="3"/>
  <c r="F287" i="3" a="1"/>
  <c r="F287" i="3" s="1"/>
  <c r="W287" i="3"/>
  <c r="E287" i="3"/>
  <c r="Y287" i="8" l="1"/>
  <c r="Y287" i="7"/>
  <c r="D339" i="7"/>
  <c r="E338" i="7"/>
  <c r="F338" i="7" a="1"/>
  <c r="F338" i="7" s="1"/>
  <c r="W338" i="7"/>
  <c r="D349" i="7"/>
  <c r="W318" i="7"/>
  <c r="D319" i="7"/>
  <c r="E318" i="7"/>
  <c r="F318" i="7" a="1"/>
  <c r="F318" i="7" s="1"/>
  <c r="E328" i="7"/>
  <c r="F328" i="7" a="1"/>
  <c r="F328" i="7" s="1"/>
  <c r="D329" i="7"/>
  <c r="W328" i="7"/>
  <c r="E308" i="7"/>
  <c r="F308" i="7" a="1"/>
  <c r="F308" i="7" s="1"/>
  <c r="W308" i="7"/>
  <c r="D309" i="7"/>
  <c r="W288" i="7"/>
  <c r="F288" i="7" a="1"/>
  <c r="F288" i="7" s="1"/>
  <c r="E288" i="7"/>
  <c r="E298" i="7"/>
  <c r="F298" i="7" a="1"/>
  <c r="F298" i="7" s="1"/>
  <c r="D299" i="7"/>
  <c r="W298" i="7"/>
  <c r="Y287" i="5"/>
  <c r="Y287" i="4"/>
  <c r="Y287" i="3"/>
  <c r="R86" i="6"/>
  <c r="Y85" i="6"/>
  <c r="F288" i="8" a="1"/>
  <c r="F288" i="8" s="1"/>
  <c r="E288" i="8"/>
  <c r="E308" i="8"/>
  <c r="F308" i="8" a="1"/>
  <c r="F308" i="8" s="1"/>
  <c r="D309" i="8"/>
  <c r="D299" i="8"/>
  <c r="E298" i="8"/>
  <c r="F298" i="8" a="1"/>
  <c r="F298" i="8" s="1"/>
  <c r="E328" i="8"/>
  <c r="F328" i="8" a="1"/>
  <c r="F328" i="8" s="1"/>
  <c r="D329" i="8"/>
  <c r="F338" i="8" a="1"/>
  <c r="F338" i="8" s="1"/>
  <c r="D349" i="8"/>
  <c r="D339" i="8"/>
  <c r="E338" i="8"/>
  <c r="D319" i="8"/>
  <c r="E318" i="8"/>
  <c r="F318" i="8" a="1"/>
  <c r="F318" i="8" s="1"/>
  <c r="E308" i="6"/>
  <c r="D309" i="6"/>
  <c r="F308" i="6" a="1"/>
  <c r="F308" i="6" s="1"/>
  <c r="E288" i="6"/>
  <c r="F288" i="6" a="1"/>
  <c r="F288" i="6" s="1"/>
  <c r="E338" i="6"/>
  <c r="F338" i="6" a="1"/>
  <c r="F338" i="6" s="1"/>
  <c r="D339" i="6"/>
  <c r="D349" i="6"/>
  <c r="E318" i="6"/>
  <c r="F318" i="6" a="1"/>
  <c r="F318" i="6" s="1"/>
  <c r="D319" i="6"/>
  <c r="E298" i="6"/>
  <c r="F298" i="6" a="1"/>
  <c r="F298" i="6" s="1"/>
  <c r="D299" i="6"/>
  <c r="D329" i="6"/>
  <c r="E328" i="6"/>
  <c r="F328" i="6" a="1"/>
  <c r="F328" i="6" s="1"/>
  <c r="W318" i="5"/>
  <c r="D319" i="5"/>
  <c r="E318" i="5"/>
  <c r="F318" i="5" a="1"/>
  <c r="F318" i="5" s="1"/>
  <c r="E288" i="5"/>
  <c r="F288" i="5" a="1"/>
  <c r="F288" i="5" s="1"/>
  <c r="W288" i="5"/>
  <c r="F328" i="5" a="1"/>
  <c r="F328" i="5" s="1"/>
  <c r="E328" i="5"/>
  <c r="W328" i="5"/>
  <c r="D329" i="5"/>
  <c r="E338" i="5"/>
  <c r="D349" i="5"/>
  <c r="D339" i="5"/>
  <c r="W338" i="5"/>
  <c r="F338" i="5" a="1"/>
  <c r="F338" i="5" s="1"/>
  <c r="E298" i="5"/>
  <c r="W298" i="5"/>
  <c r="D299" i="5"/>
  <c r="F298" i="5" a="1"/>
  <c r="F298" i="5" s="1"/>
  <c r="D309" i="5"/>
  <c r="E308" i="5"/>
  <c r="F308" i="5" a="1"/>
  <c r="F308" i="5" s="1"/>
  <c r="W308" i="5"/>
  <c r="F298" i="4" a="1"/>
  <c r="F298" i="4" s="1"/>
  <c r="E298" i="4"/>
  <c r="D299" i="4"/>
  <c r="D329" i="4"/>
  <c r="E328" i="4"/>
  <c r="F328" i="4" a="1"/>
  <c r="F328" i="4" s="1"/>
  <c r="F308" i="4" a="1"/>
  <c r="F308" i="4" s="1"/>
  <c r="D309" i="4"/>
  <c r="E308" i="4"/>
  <c r="E338" i="4"/>
  <c r="D339" i="4"/>
  <c r="F338" i="4" a="1"/>
  <c r="F338" i="4" s="1"/>
  <c r="D349" i="4"/>
  <c r="E288" i="4"/>
  <c r="F288" i="4" a="1"/>
  <c r="F288" i="4" s="1"/>
  <c r="D319" i="4"/>
  <c r="E318" i="4"/>
  <c r="F318" i="4" a="1"/>
  <c r="F318" i="4" s="1"/>
  <c r="W308" i="3"/>
  <c r="D309" i="3"/>
  <c r="E308" i="3"/>
  <c r="F308" i="3" a="1"/>
  <c r="F308" i="3" s="1"/>
  <c r="E328" i="3"/>
  <c r="F328" i="3" a="1"/>
  <c r="F328" i="3" s="1"/>
  <c r="W328" i="3"/>
  <c r="D329" i="3"/>
  <c r="W288" i="3"/>
  <c r="E288" i="3"/>
  <c r="F288" i="3" a="1"/>
  <c r="F288" i="3" s="1"/>
  <c r="D299" i="3"/>
  <c r="W298" i="3"/>
  <c r="E298" i="3"/>
  <c r="F298" i="3" a="1"/>
  <c r="F298" i="3" s="1"/>
  <c r="F338" i="3" a="1"/>
  <c r="F338" i="3" s="1"/>
  <c r="W338" i="3"/>
  <c r="D339" i="3"/>
  <c r="D349" i="3"/>
  <c r="E338" i="3"/>
  <c r="E318" i="3"/>
  <c r="D319" i="3"/>
  <c r="F318" i="3" a="1"/>
  <c r="F318" i="3" s="1"/>
  <c r="W318" i="3"/>
  <c r="Y288" i="8" l="1"/>
  <c r="Y289" i="8" s="1"/>
  <c r="Y290" i="8" s="1"/>
  <c r="Y291" i="8" s="1"/>
  <c r="Y292" i="8" s="1"/>
  <c r="Y293" i="8" s="1"/>
  <c r="Y294" i="8" s="1"/>
  <c r="Y295" i="8" s="1"/>
  <c r="Y296" i="8" s="1"/>
  <c r="Y297" i="8" s="1"/>
  <c r="Y298" i="8" s="1"/>
  <c r="Y288" i="7"/>
  <c r="Y289" i="7" s="1"/>
  <c r="Y290" i="7" s="1"/>
  <c r="Y291" i="7" s="1"/>
  <c r="Y292" i="7" s="1"/>
  <c r="Y293" i="7" s="1"/>
  <c r="Y294" i="7" s="1"/>
  <c r="Y295" i="7" s="1"/>
  <c r="Y296" i="7" s="1"/>
  <c r="Y297" i="7" s="1"/>
  <c r="Y298" i="7" s="1"/>
  <c r="D320" i="7"/>
  <c r="F319" i="7" a="1"/>
  <c r="F319" i="7" s="1"/>
  <c r="W319" i="7"/>
  <c r="E319" i="7"/>
  <c r="E309" i="7"/>
  <c r="F309" i="7" a="1"/>
  <c r="F309" i="7" s="1"/>
  <c r="D310" i="7"/>
  <c r="W309" i="7"/>
  <c r="F349" i="7" a="1"/>
  <c r="F349" i="7" s="1"/>
  <c r="W349" i="7"/>
  <c r="D350" i="7"/>
  <c r="E349" i="7"/>
  <c r="D300" i="7"/>
  <c r="F299" i="7" a="1"/>
  <c r="F299" i="7" s="1"/>
  <c r="W299" i="7"/>
  <c r="E299" i="7"/>
  <c r="F329" i="7" a="1"/>
  <c r="F329" i="7" s="1"/>
  <c r="D330" i="7"/>
  <c r="W329" i="7"/>
  <c r="E329" i="7"/>
  <c r="F339" i="7" a="1"/>
  <c r="F339" i="7" s="1"/>
  <c r="W339" i="7"/>
  <c r="D340" i="7"/>
  <c r="E339" i="7"/>
  <c r="Y288" i="5"/>
  <c r="Y289" i="5" s="1"/>
  <c r="Y290" i="5" s="1"/>
  <c r="Y291" i="5" s="1"/>
  <c r="Y292" i="5" s="1"/>
  <c r="Y293" i="5" s="1"/>
  <c r="Y294" i="5" s="1"/>
  <c r="Y295" i="5" s="1"/>
  <c r="Y296" i="5" s="1"/>
  <c r="Y297" i="5" s="1"/>
  <c r="Y298" i="5" s="1"/>
  <c r="Y288" i="4"/>
  <c r="Y289" i="4" s="1"/>
  <c r="Y290" i="4" s="1"/>
  <c r="Y291" i="4" s="1"/>
  <c r="Y292" i="4" s="1"/>
  <c r="Y293" i="4" s="1"/>
  <c r="Y294" i="4" s="1"/>
  <c r="Y295" i="4" s="1"/>
  <c r="Y296" i="4" s="1"/>
  <c r="Y297" i="4" s="1"/>
  <c r="Y298" i="4" s="1"/>
  <c r="Y288" i="3"/>
  <c r="Y289" i="3" s="1"/>
  <c r="Y290" i="3" s="1"/>
  <c r="Y291" i="3" s="1"/>
  <c r="Y292" i="3" s="1"/>
  <c r="Y293" i="3" s="1"/>
  <c r="Y294" i="3" s="1"/>
  <c r="Y295" i="3" s="1"/>
  <c r="Y296" i="3" s="1"/>
  <c r="Y297" i="3" s="1"/>
  <c r="R87" i="6"/>
  <c r="Y86" i="6"/>
  <c r="F299" i="8" a="1"/>
  <c r="F299" i="8" s="1"/>
  <c r="D300" i="8"/>
  <c r="E299" i="8"/>
  <c r="D350" i="8"/>
  <c r="F349" i="8" a="1"/>
  <c r="F349" i="8" s="1"/>
  <c r="E349" i="8"/>
  <c r="F309" i="8" a="1"/>
  <c r="F309" i="8" s="1"/>
  <c r="D310" i="8"/>
  <c r="E309" i="8"/>
  <c r="E329" i="8"/>
  <c r="F329" i="8" a="1"/>
  <c r="F329" i="8" s="1"/>
  <c r="D330" i="8"/>
  <c r="F339" i="8" a="1"/>
  <c r="F339" i="8" s="1"/>
  <c r="D340" i="8"/>
  <c r="E339" i="8"/>
  <c r="D320" i="8"/>
  <c r="E319" i="8"/>
  <c r="F319" i="8" a="1"/>
  <c r="F319" i="8" s="1"/>
  <c r="D320" i="6"/>
  <c r="E319" i="6"/>
  <c r="F319" i="6" a="1"/>
  <c r="F319" i="6" s="1"/>
  <c r="F309" i="6" a="1"/>
  <c r="F309" i="6" s="1"/>
  <c r="E309" i="6"/>
  <c r="D310" i="6"/>
  <c r="D350" i="6"/>
  <c r="E349" i="6"/>
  <c r="F349" i="6" a="1"/>
  <c r="F349" i="6" s="1"/>
  <c r="F339" i="6" a="1"/>
  <c r="F339" i="6" s="1"/>
  <c r="E339" i="6"/>
  <c r="D340" i="6"/>
  <c r="D330" i="6"/>
  <c r="E329" i="6"/>
  <c r="F329" i="6" a="1"/>
  <c r="F329" i="6" s="1"/>
  <c r="F299" i="6" a="1"/>
  <c r="F299" i="6" s="1"/>
  <c r="E299" i="6"/>
  <c r="D300" i="6"/>
  <c r="W309" i="5"/>
  <c r="F309" i="5" a="1"/>
  <c r="F309" i="5" s="1"/>
  <c r="E309" i="5"/>
  <c r="D310" i="5"/>
  <c r="W319" i="5"/>
  <c r="D320" i="5"/>
  <c r="E319" i="5"/>
  <c r="F319" i="5" a="1"/>
  <c r="F319" i="5" s="1"/>
  <c r="W349" i="5"/>
  <c r="D350" i="5"/>
  <c r="F349" i="5" a="1"/>
  <c r="F349" i="5" s="1"/>
  <c r="E349" i="5"/>
  <c r="W329" i="5"/>
  <c r="E329" i="5"/>
  <c r="F329" i="5" a="1"/>
  <c r="F329" i="5" s="1"/>
  <c r="D330" i="5"/>
  <c r="F339" i="5" a="1"/>
  <c r="F339" i="5" s="1"/>
  <c r="W339" i="5"/>
  <c r="D340" i="5"/>
  <c r="E339" i="5"/>
  <c r="F299" i="5" a="1"/>
  <c r="F299" i="5" s="1"/>
  <c r="D300" i="5"/>
  <c r="E299" i="5"/>
  <c r="W299" i="5"/>
  <c r="D350" i="4"/>
  <c r="E349" i="4"/>
  <c r="F349" i="4" a="1"/>
  <c r="F349" i="4" s="1"/>
  <c r="D300" i="4"/>
  <c r="E299" i="4"/>
  <c r="F299" i="4" a="1"/>
  <c r="F299" i="4" s="1"/>
  <c r="E339" i="4"/>
  <c r="F339" i="4" a="1"/>
  <c r="F339" i="4" s="1"/>
  <c r="D340" i="4"/>
  <c r="D330" i="4"/>
  <c r="E329" i="4"/>
  <c r="F329" i="4" a="1"/>
  <c r="F329" i="4" s="1"/>
  <c r="E309" i="4"/>
  <c r="F309" i="4" a="1"/>
  <c r="F309" i="4" s="1"/>
  <c r="D310" i="4"/>
  <c r="D320" i="4"/>
  <c r="E319" i="4"/>
  <c r="F319" i="4" a="1"/>
  <c r="F319" i="4" s="1"/>
  <c r="W299" i="3"/>
  <c r="D300" i="3"/>
  <c r="E299" i="3"/>
  <c r="F299" i="3" a="1"/>
  <c r="F299" i="3" s="1"/>
  <c r="W309" i="3"/>
  <c r="D310" i="3"/>
  <c r="E309" i="3"/>
  <c r="F309" i="3" a="1"/>
  <c r="F309" i="3" s="1"/>
  <c r="F319" i="3" a="1"/>
  <c r="F319" i="3" s="1"/>
  <c r="E319" i="3"/>
  <c r="W319" i="3"/>
  <c r="D320" i="3"/>
  <c r="F349" i="3" a="1"/>
  <c r="F349" i="3" s="1"/>
  <c r="W349" i="3"/>
  <c r="D350" i="3"/>
  <c r="E349" i="3"/>
  <c r="F339" i="3" a="1"/>
  <c r="F339" i="3" s="1"/>
  <c r="W339" i="3"/>
  <c r="D340" i="3"/>
  <c r="E339" i="3"/>
  <c r="E329" i="3"/>
  <c r="F329" i="3" a="1"/>
  <c r="F329" i="3" s="1"/>
  <c r="W329" i="3"/>
  <c r="D330" i="3"/>
  <c r="Y299" i="8" l="1"/>
  <c r="D331" i="7"/>
  <c r="E330" i="7"/>
  <c r="F330" i="7" a="1"/>
  <c r="F330" i="7" s="1"/>
  <c r="W330" i="7"/>
  <c r="W310" i="7"/>
  <c r="E310" i="7"/>
  <c r="D311" i="7"/>
  <c r="F310" i="7" a="1"/>
  <c r="F310" i="7" s="1"/>
  <c r="Y299" i="7"/>
  <c r="E300" i="7"/>
  <c r="F300" i="7" a="1"/>
  <c r="F300" i="7" s="1"/>
  <c r="W300" i="7"/>
  <c r="E340" i="7"/>
  <c r="F340" i="7" a="1"/>
  <c r="F340" i="7" s="1"/>
  <c r="W340" i="7"/>
  <c r="D341" i="7"/>
  <c r="E320" i="7"/>
  <c r="F320" i="7" a="1"/>
  <c r="F320" i="7" s="1"/>
  <c r="W320" i="7"/>
  <c r="D321" i="7"/>
  <c r="W350" i="7"/>
  <c r="F350" i="7" a="1"/>
  <c r="F350" i="7" s="1"/>
  <c r="E350" i="7"/>
  <c r="D351" i="7"/>
  <c r="D361" i="7"/>
  <c r="Y299" i="5"/>
  <c r="Y299" i="4"/>
  <c r="Y298" i="3"/>
  <c r="Y299" i="3" s="1"/>
  <c r="R88" i="6"/>
  <c r="Y87" i="6"/>
  <c r="D341" i="8"/>
  <c r="F340" i="8" a="1"/>
  <c r="F340" i="8" s="1"/>
  <c r="E340" i="8"/>
  <c r="D331" i="8"/>
  <c r="E330" i="8"/>
  <c r="F330" i="8" a="1"/>
  <c r="F330" i="8" s="1"/>
  <c r="D351" i="8"/>
  <c r="F350" i="8" a="1"/>
  <c r="F350" i="8" s="1"/>
  <c r="D361" i="8"/>
  <c r="E350" i="8"/>
  <c r="F300" i="8" a="1"/>
  <c r="F300" i="8" s="1"/>
  <c r="E300" i="8"/>
  <c r="E310" i="8"/>
  <c r="F310" i="8" a="1"/>
  <c r="F310" i="8" s="1"/>
  <c r="D311" i="8"/>
  <c r="F320" i="8" a="1"/>
  <c r="F320" i="8" s="1"/>
  <c r="D321" i="8"/>
  <c r="E320" i="8"/>
  <c r="E330" i="6"/>
  <c r="F330" i="6" a="1"/>
  <c r="F330" i="6" s="1"/>
  <c r="D331" i="6"/>
  <c r="D341" i="6"/>
  <c r="E340" i="6"/>
  <c r="F340" i="6" a="1"/>
  <c r="F340" i="6" s="1"/>
  <c r="E320" i="6"/>
  <c r="F320" i="6" a="1"/>
  <c r="F320" i="6" s="1"/>
  <c r="D321" i="6"/>
  <c r="E300" i="6"/>
  <c r="F300" i="6" a="1"/>
  <c r="F300" i="6" s="1"/>
  <c r="E350" i="6"/>
  <c r="F350" i="6" a="1"/>
  <c r="F350" i="6" s="1"/>
  <c r="D351" i="6"/>
  <c r="D361" i="6"/>
  <c r="D311" i="6"/>
  <c r="E310" i="6"/>
  <c r="F310" i="6" a="1"/>
  <c r="F310" i="6" s="1"/>
  <c r="E330" i="5"/>
  <c r="F330" i="5" a="1"/>
  <c r="F330" i="5" s="1"/>
  <c r="W330" i="5"/>
  <c r="D331" i="5"/>
  <c r="E310" i="5"/>
  <c r="W310" i="5"/>
  <c r="D311" i="5"/>
  <c r="F310" i="5" a="1"/>
  <c r="F310" i="5" s="1"/>
  <c r="E350" i="5"/>
  <c r="W350" i="5"/>
  <c r="D351" i="5"/>
  <c r="F350" i="5" a="1"/>
  <c r="F350" i="5" s="1"/>
  <c r="D361" i="5"/>
  <c r="E300" i="5"/>
  <c r="F300" i="5" a="1"/>
  <c r="F300" i="5" s="1"/>
  <c r="W300" i="5"/>
  <c r="E340" i="5"/>
  <c r="F340" i="5" a="1"/>
  <c r="F340" i="5" s="1"/>
  <c r="W340" i="5"/>
  <c r="D341" i="5"/>
  <c r="W320" i="5"/>
  <c r="D321" i="5"/>
  <c r="E320" i="5"/>
  <c r="F320" i="5" a="1"/>
  <c r="F320" i="5" s="1"/>
  <c r="E300" i="4"/>
  <c r="F300" i="4" a="1"/>
  <c r="F300" i="4" s="1"/>
  <c r="E330" i="4"/>
  <c r="F330" i="4" a="1"/>
  <c r="F330" i="4" s="1"/>
  <c r="D331" i="4"/>
  <c r="D351" i="4"/>
  <c r="F350" i="4" a="1"/>
  <c r="F350" i="4" s="1"/>
  <c r="D361" i="4"/>
  <c r="E350" i="4"/>
  <c r="E340" i="4"/>
  <c r="F340" i="4" a="1"/>
  <c r="F340" i="4" s="1"/>
  <c r="D341" i="4"/>
  <c r="F320" i="4" a="1"/>
  <c r="F320" i="4" s="1"/>
  <c r="D321" i="4"/>
  <c r="E320" i="4"/>
  <c r="F310" i="4" a="1"/>
  <c r="F310" i="4" s="1"/>
  <c r="D311" i="4"/>
  <c r="E310" i="4"/>
  <c r="F320" i="3" a="1"/>
  <c r="F320" i="3" s="1"/>
  <c r="W320" i="3"/>
  <c r="E320" i="3"/>
  <c r="D321" i="3"/>
  <c r="W300" i="3"/>
  <c r="E300" i="3"/>
  <c r="F300" i="3" a="1"/>
  <c r="F300" i="3" s="1"/>
  <c r="F350" i="3" a="1"/>
  <c r="F350" i="3" s="1"/>
  <c r="W350" i="3"/>
  <c r="D351" i="3"/>
  <c r="D361" i="3"/>
  <c r="E350" i="3"/>
  <c r="F340" i="3" a="1"/>
  <c r="F340" i="3" s="1"/>
  <c r="W340" i="3"/>
  <c r="D341" i="3"/>
  <c r="E340" i="3"/>
  <c r="E330" i="3"/>
  <c r="F330" i="3" a="1"/>
  <c r="F330" i="3" s="1"/>
  <c r="W330" i="3"/>
  <c r="D331" i="3"/>
  <c r="D311" i="3"/>
  <c r="E310" i="3"/>
  <c r="F310" i="3" a="1"/>
  <c r="F310" i="3" s="1"/>
  <c r="W310" i="3"/>
  <c r="Y300" i="8" l="1"/>
  <c r="Y301" i="8" s="1"/>
  <c r="Y302" i="8" s="1"/>
  <c r="Y303" i="8" s="1"/>
  <c r="Y304" i="8" s="1"/>
  <c r="Y305" i="8" s="1"/>
  <c r="Y306" i="8" s="1"/>
  <c r="Y307" i="8" s="1"/>
  <c r="Y308" i="8" s="1"/>
  <c r="Y309" i="8" s="1"/>
  <c r="Y310" i="8" s="1"/>
  <c r="F321" i="7" a="1"/>
  <c r="F321" i="7" s="1"/>
  <c r="E321" i="7"/>
  <c r="W321" i="7"/>
  <c r="D322" i="7"/>
  <c r="E311" i="7"/>
  <c r="F311" i="7" a="1"/>
  <c r="F311" i="7" s="1"/>
  <c r="W311" i="7"/>
  <c r="D312" i="7"/>
  <c r="W341" i="7"/>
  <c r="F341" i="7" a="1"/>
  <c r="F341" i="7" s="1"/>
  <c r="E341" i="7"/>
  <c r="D342" i="7"/>
  <c r="D352" i="7"/>
  <c r="E351" i="7"/>
  <c r="F351" i="7" a="1"/>
  <c r="F351" i="7" s="1"/>
  <c r="W351" i="7"/>
  <c r="E361" i="7"/>
  <c r="F361" i="7" a="1"/>
  <c r="F361" i="7" s="1"/>
  <c r="W361" i="7"/>
  <c r="D362" i="7"/>
  <c r="E331" i="7"/>
  <c r="D332" i="7"/>
  <c r="F331" i="7" a="1"/>
  <c r="F331" i="7" s="1"/>
  <c r="W331" i="7"/>
  <c r="Y300" i="7"/>
  <c r="Y301" i="7" s="1"/>
  <c r="Y302" i="7" s="1"/>
  <c r="Y303" i="7" s="1"/>
  <c r="Y304" i="7" s="1"/>
  <c r="Y305" i="7" s="1"/>
  <c r="Y306" i="7" s="1"/>
  <c r="Y307" i="7" s="1"/>
  <c r="Y308" i="7" s="1"/>
  <c r="Y309" i="7" s="1"/>
  <c r="Y300" i="5"/>
  <c r="Y301" i="5" s="1"/>
  <c r="Y302" i="5" s="1"/>
  <c r="Y303" i="5" s="1"/>
  <c r="Y304" i="5" s="1"/>
  <c r="Y305" i="5" s="1"/>
  <c r="Y306" i="5" s="1"/>
  <c r="Y307" i="5" s="1"/>
  <c r="Y308" i="5" s="1"/>
  <c r="Y309" i="5" s="1"/>
  <c r="Y300" i="4"/>
  <c r="Y301" i="4" s="1"/>
  <c r="Y302" i="4" s="1"/>
  <c r="Y303" i="4" s="1"/>
  <c r="Y304" i="4" s="1"/>
  <c r="Y305" i="4" s="1"/>
  <c r="Y306" i="4" s="1"/>
  <c r="Y307" i="4" s="1"/>
  <c r="Y308" i="4" s="1"/>
  <c r="Y309" i="4" s="1"/>
  <c r="Y310" i="4" s="1"/>
  <c r="Y300" i="3"/>
  <c r="Y301" i="3" s="1"/>
  <c r="Y302" i="3" s="1"/>
  <c r="Y303" i="3" s="1"/>
  <c r="Y304" i="3" s="1"/>
  <c r="Y305" i="3" s="1"/>
  <c r="Y306" i="3" s="1"/>
  <c r="Y307" i="3" s="1"/>
  <c r="Y308" i="3" s="1"/>
  <c r="Y309" i="3" s="1"/>
  <c r="R89" i="6"/>
  <c r="Y88" i="6"/>
  <c r="D342" i="8"/>
  <c r="F341" i="8" a="1"/>
  <c r="F341" i="8" s="1"/>
  <c r="E341" i="8"/>
  <c r="D332" i="8"/>
  <c r="F331" i="8" a="1"/>
  <c r="F331" i="8" s="1"/>
  <c r="E331" i="8"/>
  <c r="D362" i="8"/>
  <c r="F361" i="8" a="1"/>
  <c r="F361" i="8" s="1"/>
  <c r="E361" i="8"/>
  <c r="F321" i="8" a="1"/>
  <c r="F321" i="8" s="1"/>
  <c r="D322" i="8"/>
  <c r="E321" i="8"/>
  <c r="D352" i="8"/>
  <c r="F351" i="8" a="1"/>
  <c r="F351" i="8" s="1"/>
  <c r="E351" i="8"/>
  <c r="E311" i="8"/>
  <c r="F311" i="8" a="1"/>
  <c r="F311" i="8" s="1"/>
  <c r="D312" i="8"/>
  <c r="D342" i="6"/>
  <c r="E341" i="6"/>
  <c r="F341" i="6" a="1"/>
  <c r="F341" i="6" s="1"/>
  <c r="D332" i="6"/>
  <c r="E331" i="6"/>
  <c r="F331" i="6" a="1"/>
  <c r="F331" i="6" s="1"/>
  <c r="F321" i="6" a="1"/>
  <c r="F321" i="6" s="1"/>
  <c r="E321" i="6"/>
  <c r="D322" i="6"/>
  <c r="F351" i="6" a="1"/>
  <c r="F351" i="6" s="1"/>
  <c r="E351" i="6"/>
  <c r="D352" i="6"/>
  <c r="D312" i="6"/>
  <c r="E311" i="6"/>
  <c r="F311" i="6" a="1"/>
  <c r="F311" i="6" s="1"/>
  <c r="D362" i="6"/>
  <c r="E361" i="6"/>
  <c r="F361" i="6" a="1"/>
  <c r="F361" i="6" s="1"/>
  <c r="W331" i="5"/>
  <c r="D332" i="5"/>
  <c r="E331" i="5"/>
  <c r="F331" i="5" a="1"/>
  <c r="F331" i="5" s="1"/>
  <c r="D322" i="5"/>
  <c r="E321" i="5"/>
  <c r="F321" i="5" a="1"/>
  <c r="F321" i="5" s="1"/>
  <c r="W321" i="5"/>
  <c r="F361" i="5" a="1"/>
  <c r="F361" i="5" s="1"/>
  <c r="W361" i="5"/>
  <c r="E361" i="5"/>
  <c r="D362" i="5"/>
  <c r="D352" i="5"/>
  <c r="E351" i="5"/>
  <c r="F351" i="5" a="1"/>
  <c r="F351" i="5" s="1"/>
  <c r="W351" i="5"/>
  <c r="W341" i="5"/>
  <c r="D342" i="5"/>
  <c r="E341" i="5"/>
  <c r="F341" i="5" a="1"/>
  <c r="F341" i="5" s="1"/>
  <c r="F311" i="5" a="1"/>
  <c r="F311" i="5" s="1"/>
  <c r="W311" i="5"/>
  <c r="D312" i="5"/>
  <c r="E311" i="5"/>
  <c r="D332" i="4"/>
  <c r="E331" i="4"/>
  <c r="F331" i="4" a="1"/>
  <c r="F331" i="4" s="1"/>
  <c r="D312" i="4"/>
  <c r="E311" i="4"/>
  <c r="F311" i="4" a="1"/>
  <c r="F311" i="4" s="1"/>
  <c r="E321" i="4"/>
  <c r="F321" i="4" a="1"/>
  <c r="F321" i="4" s="1"/>
  <c r="D322" i="4"/>
  <c r="F341" i="4" a="1"/>
  <c r="F341" i="4" s="1"/>
  <c r="E341" i="4"/>
  <c r="D342" i="4"/>
  <c r="D362" i="4"/>
  <c r="E361" i="4"/>
  <c r="F361" i="4" a="1"/>
  <c r="F361" i="4" s="1"/>
  <c r="E351" i="4"/>
  <c r="F351" i="4" a="1"/>
  <c r="F351" i="4" s="1"/>
  <c r="D352" i="4"/>
  <c r="F341" i="3" a="1"/>
  <c r="F341" i="3" s="1"/>
  <c r="W341" i="3"/>
  <c r="D342" i="3"/>
  <c r="E341" i="3"/>
  <c r="D312" i="3"/>
  <c r="E311" i="3"/>
  <c r="F311" i="3" a="1"/>
  <c r="F311" i="3" s="1"/>
  <c r="W311" i="3"/>
  <c r="W321" i="3"/>
  <c r="D322" i="3"/>
  <c r="E321" i="3"/>
  <c r="F321" i="3" a="1"/>
  <c r="F321" i="3" s="1"/>
  <c r="E331" i="3"/>
  <c r="F331" i="3" a="1"/>
  <c r="F331" i="3" s="1"/>
  <c r="W331" i="3"/>
  <c r="D332" i="3"/>
  <c r="F351" i="3" a="1"/>
  <c r="F351" i="3" s="1"/>
  <c r="W351" i="3"/>
  <c r="D352" i="3"/>
  <c r="E351" i="3"/>
  <c r="F361" i="3" a="1"/>
  <c r="F361" i="3" s="1"/>
  <c r="W361" i="3"/>
  <c r="D362" i="3"/>
  <c r="E361" i="3"/>
  <c r="Y310" i="5" l="1"/>
  <c r="E362" i="7"/>
  <c r="F362" i="7" a="1"/>
  <c r="F362" i="7" s="1"/>
  <c r="D363" i="7"/>
  <c r="D373" i="7"/>
  <c r="W362" i="7"/>
  <c r="W312" i="7"/>
  <c r="E312" i="7"/>
  <c r="F312" i="7" a="1"/>
  <c r="F312" i="7" s="1"/>
  <c r="E322" i="7"/>
  <c r="D323" i="7"/>
  <c r="F322" i="7" a="1"/>
  <c r="F322" i="7" s="1"/>
  <c r="W322" i="7"/>
  <c r="D353" i="7"/>
  <c r="F352" i="7" a="1"/>
  <c r="F352" i="7" s="1"/>
  <c r="E352" i="7"/>
  <c r="W352" i="7"/>
  <c r="W332" i="7"/>
  <c r="D333" i="7"/>
  <c r="E332" i="7"/>
  <c r="F332" i="7" a="1"/>
  <c r="F332" i="7" s="1"/>
  <c r="Y310" i="7"/>
  <c r="W342" i="7"/>
  <c r="D343" i="7"/>
  <c r="E342" i="7"/>
  <c r="F342" i="7" a="1"/>
  <c r="F342" i="7" s="1"/>
  <c r="Y311" i="4"/>
  <c r="Y310" i="3"/>
  <c r="Y311" i="8"/>
  <c r="R90" i="6"/>
  <c r="Y89" i="6"/>
  <c r="E342" i="8"/>
  <c r="F342" i="8" a="1"/>
  <c r="F342" i="8" s="1"/>
  <c r="D343" i="8"/>
  <c r="D333" i="8"/>
  <c r="E332" i="8"/>
  <c r="F332" i="8" a="1"/>
  <c r="F332" i="8" s="1"/>
  <c r="D323" i="8"/>
  <c r="F322" i="8" a="1"/>
  <c r="F322" i="8" s="1"/>
  <c r="E322" i="8"/>
  <c r="E312" i="8"/>
  <c r="F312" i="8" a="1"/>
  <c r="F312" i="8" s="1"/>
  <c r="D363" i="8"/>
  <c r="F362" i="8" a="1"/>
  <c r="F362" i="8" s="1"/>
  <c r="D373" i="8"/>
  <c r="E362" i="8"/>
  <c r="E352" i="8"/>
  <c r="F352" i="8" a="1"/>
  <c r="F352" i="8" s="1"/>
  <c r="D353" i="8"/>
  <c r="E312" i="6"/>
  <c r="F312" i="6" a="1"/>
  <c r="F312" i="6" s="1"/>
  <c r="E332" i="6"/>
  <c r="F332" i="6" a="1"/>
  <c r="F332" i="6" s="1"/>
  <c r="D333" i="6"/>
  <c r="D353" i="6"/>
  <c r="E352" i="6"/>
  <c r="F352" i="6" a="1"/>
  <c r="F352" i="6" s="1"/>
  <c r="F342" i="6" a="1"/>
  <c r="F342" i="6" s="1"/>
  <c r="D343" i="6"/>
  <c r="E342" i="6"/>
  <c r="D323" i="6"/>
  <c r="E322" i="6"/>
  <c r="F322" i="6" a="1"/>
  <c r="F322" i="6" s="1"/>
  <c r="D363" i="6"/>
  <c r="E362" i="6"/>
  <c r="D373" i="6"/>
  <c r="F362" i="6" a="1"/>
  <c r="F362" i="6" s="1"/>
  <c r="D323" i="5"/>
  <c r="E322" i="5"/>
  <c r="F322" i="5" a="1"/>
  <c r="F322" i="5" s="1"/>
  <c r="W322" i="5"/>
  <c r="W362" i="5"/>
  <c r="D363" i="5"/>
  <c r="E362" i="5"/>
  <c r="F362" i="5" a="1"/>
  <c r="F362" i="5" s="1"/>
  <c r="D373" i="5"/>
  <c r="W332" i="5"/>
  <c r="E332" i="5"/>
  <c r="F332" i="5" a="1"/>
  <c r="F332" i="5" s="1"/>
  <c r="D333" i="5"/>
  <c r="D353" i="5"/>
  <c r="E352" i="5"/>
  <c r="F352" i="5" a="1"/>
  <c r="F352" i="5" s="1"/>
  <c r="W352" i="5"/>
  <c r="E312" i="5"/>
  <c r="F312" i="5" a="1"/>
  <c r="F312" i="5" s="1"/>
  <c r="W312" i="5"/>
  <c r="D343" i="5"/>
  <c r="E342" i="5"/>
  <c r="F342" i="5" a="1"/>
  <c r="F342" i="5" s="1"/>
  <c r="W342" i="5"/>
  <c r="E312" i="4"/>
  <c r="F312" i="4" a="1"/>
  <c r="F312" i="4" s="1"/>
  <c r="D363" i="4"/>
  <c r="F362" i="4" a="1"/>
  <c r="F362" i="4" s="1"/>
  <c r="D373" i="4"/>
  <c r="E362" i="4"/>
  <c r="D343" i="4"/>
  <c r="E342" i="4"/>
  <c r="F342" i="4" a="1"/>
  <c r="F342" i="4" s="1"/>
  <c r="F332" i="4" a="1"/>
  <c r="F332" i="4" s="1"/>
  <c r="E332" i="4"/>
  <c r="D333" i="4"/>
  <c r="E352" i="4"/>
  <c r="F352" i="4" a="1"/>
  <c r="F352" i="4" s="1"/>
  <c r="D353" i="4"/>
  <c r="D323" i="4"/>
  <c r="E322" i="4"/>
  <c r="F322" i="4" a="1"/>
  <c r="F322" i="4" s="1"/>
  <c r="W312" i="3"/>
  <c r="E312" i="3"/>
  <c r="F312" i="3" a="1"/>
  <c r="F312" i="3" s="1"/>
  <c r="F362" i="3" a="1"/>
  <c r="F362" i="3" s="1"/>
  <c r="W362" i="3"/>
  <c r="D363" i="3"/>
  <c r="D373" i="3"/>
  <c r="E362" i="3"/>
  <c r="F342" i="3" a="1"/>
  <c r="F342" i="3" s="1"/>
  <c r="W342" i="3"/>
  <c r="D343" i="3"/>
  <c r="E342" i="3"/>
  <c r="F332" i="3" a="1"/>
  <c r="F332" i="3" s="1"/>
  <c r="W332" i="3"/>
  <c r="D333" i="3"/>
  <c r="E332" i="3"/>
  <c r="W322" i="3"/>
  <c r="D323" i="3"/>
  <c r="E322" i="3"/>
  <c r="F322" i="3" a="1"/>
  <c r="F322" i="3" s="1"/>
  <c r="F352" i="3" a="1"/>
  <c r="F352" i="3" s="1"/>
  <c r="W352" i="3"/>
  <c r="D353" i="3"/>
  <c r="E352" i="3"/>
  <c r="Y311" i="5" l="1"/>
  <c r="Y312" i="8"/>
  <c r="Y313" i="8" s="1"/>
  <c r="Y314" i="8" s="1"/>
  <c r="Y315" i="8" s="1"/>
  <c r="Y316" i="8" s="1"/>
  <c r="Y317" i="8" s="1"/>
  <c r="Y318" i="8" s="1"/>
  <c r="Y319" i="8" s="1"/>
  <c r="Y320" i="8" s="1"/>
  <c r="Y321" i="8" s="1"/>
  <c r="Y322" i="8" s="1"/>
  <c r="Y311" i="7"/>
  <c r="Y312" i="7" s="1"/>
  <c r="Y313" i="7" s="1"/>
  <c r="Y314" i="7" s="1"/>
  <c r="Y315" i="7" s="1"/>
  <c r="Y316" i="7" s="1"/>
  <c r="Y317" i="7" s="1"/>
  <c r="Y318" i="7" s="1"/>
  <c r="Y319" i="7" s="1"/>
  <c r="Y320" i="7" s="1"/>
  <c r="Y321" i="7" s="1"/>
  <c r="Y322" i="7" s="1"/>
  <c r="F333" i="7" a="1"/>
  <c r="F333" i="7" s="1"/>
  <c r="E333" i="7"/>
  <c r="W333" i="7"/>
  <c r="D334" i="7"/>
  <c r="E353" i="7"/>
  <c r="F353" i="7" a="1"/>
  <c r="F353" i="7" s="1"/>
  <c r="D354" i="7"/>
  <c r="W353" i="7"/>
  <c r="E373" i="7"/>
  <c r="F373" i="7" a="1"/>
  <c r="F373" i="7" s="1"/>
  <c r="W373" i="7"/>
  <c r="D374" i="7"/>
  <c r="E343" i="7"/>
  <c r="F343" i="7" a="1"/>
  <c r="F343" i="7" s="1"/>
  <c r="D344" i="7"/>
  <c r="W343" i="7"/>
  <c r="W363" i="7"/>
  <c r="D364" i="7"/>
  <c r="F363" i="7" a="1"/>
  <c r="F363" i="7" s="1"/>
  <c r="E363" i="7"/>
  <c r="E323" i="7"/>
  <c r="F323" i="7" a="1"/>
  <c r="F323" i="7" s="1"/>
  <c r="W323" i="7"/>
  <c r="D324" i="7"/>
  <c r="Y312" i="4"/>
  <c r="Y313" i="4" s="1"/>
  <c r="Y314" i="4" s="1"/>
  <c r="Y315" i="4" s="1"/>
  <c r="Y316" i="4" s="1"/>
  <c r="Y317" i="4" s="1"/>
  <c r="Y318" i="4" s="1"/>
  <c r="Y319" i="4" s="1"/>
  <c r="Y320" i="4" s="1"/>
  <c r="Y321" i="4" s="1"/>
  <c r="Y322" i="4" s="1"/>
  <c r="Y311" i="3"/>
  <c r="R91" i="6"/>
  <c r="Y90" i="6"/>
  <c r="D364" i="8"/>
  <c r="F363" i="8" a="1"/>
  <c r="F363" i="8" s="1"/>
  <c r="E363" i="8"/>
  <c r="F333" i="8" a="1"/>
  <c r="F333" i="8" s="1"/>
  <c r="E333" i="8"/>
  <c r="D334" i="8"/>
  <c r="D344" i="8"/>
  <c r="E343" i="8"/>
  <c r="F343" i="8" a="1"/>
  <c r="F343" i="8" s="1"/>
  <c r="F373" i="8" a="1"/>
  <c r="F373" i="8" s="1"/>
  <c r="D374" i="8"/>
  <c r="E373" i="8"/>
  <c r="E353" i="8"/>
  <c r="F353" i="8" a="1"/>
  <c r="F353" i="8" s="1"/>
  <c r="D354" i="8"/>
  <c r="D324" i="8"/>
  <c r="F323" i="8" a="1"/>
  <c r="F323" i="8" s="1"/>
  <c r="E323" i="8"/>
  <c r="D324" i="6"/>
  <c r="E323" i="6"/>
  <c r="F323" i="6" a="1"/>
  <c r="F323" i="6" s="1"/>
  <c r="D344" i="6"/>
  <c r="E343" i="6"/>
  <c r="F343" i="6" a="1"/>
  <c r="F343" i="6" s="1"/>
  <c r="F333" i="6" a="1"/>
  <c r="F333" i="6" s="1"/>
  <c r="E333" i="6"/>
  <c r="D334" i="6"/>
  <c r="F363" i="6" a="1"/>
  <c r="F363" i="6" s="1"/>
  <c r="E363" i="6"/>
  <c r="D364" i="6"/>
  <c r="E353" i="6"/>
  <c r="F353" i="6" a="1"/>
  <c r="F353" i="6" s="1"/>
  <c r="D354" i="6"/>
  <c r="D374" i="6"/>
  <c r="E373" i="6"/>
  <c r="F373" i="6" a="1"/>
  <c r="F373" i="6" s="1"/>
  <c r="D334" i="5"/>
  <c r="E333" i="5"/>
  <c r="W333" i="5"/>
  <c r="F333" i="5" a="1"/>
  <c r="F333" i="5" s="1"/>
  <c r="D324" i="5"/>
  <c r="E323" i="5"/>
  <c r="F323" i="5" a="1"/>
  <c r="F323" i="5" s="1"/>
  <c r="W323" i="5"/>
  <c r="E343" i="5"/>
  <c r="F343" i="5" a="1"/>
  <c r="F343" i="5" s="1"/>
  <c r="D344" i="5"/>
  <c r="W343" i="5"/>
  <c r="W373" i="5"/>
  <c r="D374" i="5"/>
  <c r="E373" i="5"/>
  <c r="F373" i="5" a="1"/>
  <c r="F373" i="5" s="1"/>
  <c r="W353" i="5"/>
  <c r="E353" i="5"/>
  <c r="F353" i="5" a="1"/>
  <c r="F353" i="5" s="1"/>
  <c r="D354" i="5"/>
  <c r="W363" i="5"/>
  <c r="D364" i="5"/>
  <c r="E363" i="5"/>
  <c r="F363" i="5" a="1"/>
  <c r="F363" i="5" s="1"/>
  <c r="F353" i="4" a="1"/>
  <c r="F353" i="4" s="1"/>
  <c r="E353" i="4"/>
  <c r="D354" i="4"/>
  <c r="D374" i="4"/>
  <c r="E373" i="4"/>
  <c r="F373" i="4" a="1"/>
  <c r="F373" i="4" s="1"/>
  <c r="E333" i="4"/>
  <c r="F333" i="4" a="1"/>
  <c r="F333" i="4" s="1"/>
  <c r="D334" i="4"/>
  <c r="E363" i="4"/>
  <c r="F363" i="4" a="1"/>
  <c r="F363" i="4" s="1"/>
  <c r="D364" i="4"/>
  <c r="D324" i="4"/>
  <c r="E323" i="4"/>
  <c r="F323" i="4" a="1"/>
  <c r="F323" i="4" s="1"/>
  <c r="D344" i="4"/>
  <c r="E343" i="4"/>
  <c r="F343" i="4" a="1"/>
  <c r="F343" i="4" s="1"/>
  <c r="W363" i="3"/>
  <c r="D364" i="3"/>
  <c r="E363" i="3"/>
  <c r="F363" i="3" a="1"/>
  <c r="F363" i="3" s="1"/>
  <c r="F353" i="3" a="1"/>
  <c r="F353" i="3" s="1"/>
  <c r="W353" i="3"/>
  <c r="D354" i="3"/>
  <c r="E353" i="3"/>
  <c r="F343" i="3" a="1"/>
  <c r="F343" i="3" s="1"/>
  <c r="W343" i="3"/>
  <c r="D344" i="3"/>
  <c r="E343" i="3"/>
  <c r="F333" i="3" a="1"/>
  <c r="F333" i="3" s="1"/>
  <c r="W333" i="3"/>
  <c r="D334" i="3"/>
  <c r="E333" i="3"/>
  <c r="D324" i="3"/>
  <c r="E323" i="3"/>
  <c r="F323" i="3" a="1"/>
  <c r="F323" i="3" s="1"/>
  <c r="W323" i="3"/>
  <c r="W373" i="3"/>
  <c r="E373" i="3"/>
  <c r="F373" i="3" a="1"/>
  <c r="F373" i="3" s="1"/>
  <c r="D374" i="3"/>
  <c r="Y312" i="5" l="1"/>
  <c r="Y313" i="5" s="1"/>
  <c r="Y314" i="5" s="1"/>
  <c r="Y315" i="5" s="1"/>
  <c r="Y316" i="5" s="1"/>
  <c r="Y317" i="5" s="1"/>
  <c r="Y318" i="5" s="1"/>
  <c r="Y319" i="5" s="1"/>
  <c r="Y320" i="5" s="1"/>
  <c r="Y321" i="5" s="1"/>
  <c r="Y322" i="5" s="1"/>
  <c r="Y323" i="5" s="1"/>
  <c r="Y312" i="3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8"/>
  <c r="W354" i="7"/>
  <c r="D355" i="7"/>
  <c r="E354" i="7"/>
  <c r="F354" i="7" a="1"/>
  <c r="F354" i="7" s="1"/>
  <c r="W364" i="7"/>
  <c r="D365" i="7"/>
  <c r="E364" i="7"/>
  <c r="F364" i="7" a="1"/>
  <c r="F364" i="7" s="1"/>
  <c r="D345" i="7"/>
  <c r="E344" i="7"/>
  <c r="F344" i="7" a="1"/>
  <c r="F344" i="7" s="1"/>
  <c r="W344" i="7"/>
  <c r="W334" i="7"/>
  <c r="D335" i="7"/>
  <c r="F334" i="7" a="1"/>
  <c r="F334" i="7" s="1"/>
  <c r="E334" i="7"/>
  <c r="F324" i="7" a="1"/>
  <c r="F324" i="7" s="1"/>
  <c r="E324" i="7"/>
  <c r="W324" i="7"/>
  <c r="W374" i="7"/>
  <c r="F374" i="7" a="1"/>
  <c r="F374" i="7" s="1"/>
  <c r="D375" i="7"/>
  <c r="D385" i="7"/>
  <c r="E374" i="7"/>
  <c r="Y323" i="7"/>
  <c r="Y323" i="4"/>
  <c r="R92" i="6"/>
  <c r="Y91" i="6"/>
  <c r="D335" i="8"/>
  <c r="E334" i="8"/>
  <c r="F334" i="8" a="1"/>
  <c r="F334" i="8" s="1"/>
  <c r="D375" i="8"/>
  <c r="F374" i="8" a="1"/>
  <c r="F374" i="8" s="1"/>
  <c r="E374" i="8"/>
  <c r="D385" i="8"/>
  <c r="D355" i="8"/>
  <c r="E354" i="8"/>
  <c r="F354" i="8" a="1"/>
  <c r="F354" i="8" s="1"/>
  <c r="E364" i="8"/>
  <c r="F364" i="8" a="1"/>
  <c r="F364" i="8" s="1"/>
  <c r="D365" i="8"/>
  <c r="E324" i="8"/>
  <c r="F324" i="8" a="1"/>
  <c r="F324" i="8" s="1"/>
  <c r="E344" i="8"/>
  <c r="F344" i="8" a="1"/>
  <c r="F344" i="8" s="1"/>
  <c r="D345" i="8"/>
  <c r="E344" i="6"/>
  <c r="F344" i="6" a="1"/>
  <c r="F344" i="6" s="1"/>
  <c r="D345" i="6"/>
  <c r="D365" i="6"/>
  <c r="E364" i="6"/>
  <c r="F364" i="6" a="1"/>
  <c r="F364" i="6" s="1"/>
  <c r="F354" i="6" a="1"/>
  <c r="F354" i="6" s="1"/>
  <c r="D355" i="6"/>
  <c r="E354" i="6"/>
  <c r="E324" i="6"/>
  <c r="F324" i="6" a="1"/>
  <c r="F324" i="6" s="1"/>
  <c r="D335" i="6"/>
  <c r="E334" i="6"/>
  <c r="F334" i="6" a="1"/>
  <c r="F334" i="6" s="1"/>
  <c r="D385" i="6"/>
  <c r="E374" i="6"/>
  <c r="F374" i="6" a="1"/>
  <c r="F374" i="6" s="1"/>
  <c r="D375" i="6"/>
  <c r="W364" i="5"/>
  <c r="D365" i="5"/>
  <c r="E364" i="5"/>
  <c r="F364" i="5" a="1"/>
  <c r="F364" i="5" s="1"/>
  <c r="F334" i="5" a="1"/>
  <c r="F334" i="5" s="1"/>
  <c r="E334" i="5"/>
  <c r="W334" i="5"/>
  <c r="D335" i="5"/>
  <c r="E324" i="5"/>
  <c r="F324" i="5" a="1"/>
  <c r="F324" i="5" s="1"/>
  <c r="W324" i="5"/>
  <c r="W344" i="5"/>
  <c r="E344" i="5"/>
  <c r="F344" i="5" a="1"/>
  <c r="F344" i="5" s="1"/>
  <c r="D345" i="5"/>
  <c r="E354" i="5"/>
  <c r="F354" i="5" a="1"/>
  <c r="F354" i="5" s="1"/>
  <c r="W354" i="5"/>
  <c r="D355" i="5"/>
  <c r="W374" i="5"/>
  <c r="D375" i="5"/>
  <c r="E374" i="5"/>
  <c r="F374" i="5" a="1"/>
  <c r="F374" i="5" s="1"/>
  <c r="D385" i="5"/>
  <c r="D375" i="4"/>
  <c r="F374" i="4" a="1"/>
  <c r="F374" i="4" s="1"/>
  <c r="E374" i="4"/>
  <c r="D385" i="4"/>
  <c r="E364" i="4"/>
  <c r="F364" i="4" a="1"/>
  <c r="F364" i="4" s="1"/>
  <c r="D365" i="4"/>
  <c r="D355" i="4"/>
  <c r="E354" i="4"/>
  <c r="F354" i="4" a="1"/>
  <c r="F354" i="4" s="1"/>
  <c r="E324" i="4"/>
  <c r="F324" i="4" a="1"/>
  <c r="F324" i="4" s="1"/>
  <c r="D345" i="4"/>
  <c r="E344" i="4"/>
  <c r="F344" i="4" a="1"/>
  <c r="F344" i="4" s="1"/>
  <c r="D335" i="4"/>
  <c r="E334" i="4"/>
  <c r="F334" i="4" a="1"/>
  <c r="F334" i="4" s="1"/>
  <c r="F354" i="3" a="1"/>
  <c r="F354" i="3" s="1"/>
  <c r="W354" i="3"/>
  <c r="D355" i="3"/>
  <c r="E354" i="3"/>
  <c r="W374" i="3"/>
  <c r="D375" i="3"/>
  <c r="E374" i="3"/>
  <c r="D385" i="3"/>
  <c r="F374" i="3" a="1"/>
  <c r="F374" i="3" s="1"/>
  <c r="W364" i="3"/>
  <c r="D365" i="3"/>
  <c r="E364" i="3"/>
  <c r="F364" i="3" a="1"/>
  <c r="F364" i="3" s="1"/>
  <c r="F334" i="3" a="1"/>
  <c r="F334" i="3" s="1"/>
  <c r="W334" i="3"/>
  <c r="D335" i="3"/>
  <c r="E334" i="3"/>
  <c r="F344" i="3" a="1"/>
  <c r="F344" i="3" s="1"/>
  <c r="W344" i="3"/>
  <c r="D345" i="3"/>
  <c r="E344" i="3"/>
  <c r="W324" i="3"/>
  <c r="E324" i="3"/>
  <c r="F324" i="3" a="1"/>
  <c r="F324" i="3" s="1"/>
  <c r="Y323" i="3" l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24" i="7"/>
  <c r="Y325" i="7" s="1"/>
  <c r="Y326" i="7" s="1"/>
  <c r="Y327" i="7" s="1"/>
  <c r="Y328" i="7" s="1"/>
  <c r="Y329" i="7" s="1"/>
  <c r="Y330" i="7" s="1"/>
  <c r="Y331" i="7" s="1"/>
  <c r="Y332" i="7" s="1"/>
  <c r="Y333" i="7" s="1"/>
  <c r="Y334" i="7" s="1"/>
  <c r="D346" i="7"/>
  <c r="E345" i="7"/>
  <c r="F345" i="7" a="1"/>
  <c r="F345" i="7" s="1"/>
  <c r="W345" i="7"/>
  <c r="F365" i="7" a="1"/>
  <c r="F365" i="7" s="1"/>
  <c r="D366" i="7"/>
  <c r="E365" i="7"/>
  <c r="W365" i="7"/>
  <c r="W335" i="7"/>
  <c r="D336" i="7"/>
  <c r="E335" i="7"/>
  <c r="F335" i="7" a="1"/>
  <c r="F335" i="7" s="1"/>
  <c r="F355" i="7" a="1"/>
  <c r="F355" i="7" s="1"/>
  <c r="W355" i="7"/>
  <c r="D356" i="7"/>
  <c r="E355" i="7"/>
  <c r="W385" i="7"/>
  <c r="E385" i="7"/>
  <c r="F385" i="7" a="1"/>
  <c r="F385" i="7" s="1"/>
  <c r="D386" i="7"/>
  <c r="W375" i="7"/>
  <c r="D376" i="7"/>
  <c r="E375" i="7"/>
  <c r="F375" i="7" a="1"/>
  <c r="F375" i="7" s="1"/>
  <c r="Y324" i="4"/>
  <c r="Y325" i="4" s="1"/>
  <c r="Y326" i="4" s="1"/>
  <c r="Y327" i="4" s="1"/>
  <c r="Y328" i="4" s="1"/>
  <c r="Y329" i="4" s="1"/>
  <c r="Y330" i="4" s="1"/>
  <c r="Y331" i="4" s="1"/>
  <c r="Y332" i="4" s="1"/>
  <c r="Y333" i="4" s="1"/>
  <c r="Y334" i="4" s="1"/>
  <c r="Y324" i="8"/>
  <c r="Y325" i="8" s="1"/>
  <c r="Y326" i="8" s="1"/>
  <c r="Y327" i="8" s="1"/>
  <c r="Y328" i="8" s="1"/>
  <c r="Y329" i="8" s="1"/>
  <c r="Y330" i="8" s="1"/>
  <c r="Y331" i="8" s="1"/>
  <c r="Y332" i="8" s="1"/>
  <c r="Y333" i="8" s="1"/>
  <c r="Y334" i="8" s="1"/>
  <c r="Y324" i="5"/>
  <c r="Y325" i="5" s="1"/>
  <c r="Y326" i="5" s="1"/>
  <c r="Y327" i="5" s="1"/>
  <c r="Y328" i="5" s="1"/>
  <c r="Y329" i="5" s="1"/>
  <c r="Y330" i="5" s="1"/>
  <c r="Y331" i="5" s="1"/>
  <c r="Y332" i="5" s="1"/>
  <c r="Y333" i="5" s="1"/>
  <c r="Y334" i="5" s="1"/>
  <c r="Y92" i="6"/>
  <c r="R93" i="6"/>
  <c r="E365" i="8"/>
  <c r="F365" i="8" a="1"/>
  <c r="F365" i="8" s="1"/>
  <c r="D366" i="8"/>
  <c r="F335" i="8" a="1"/>
  <c r="F335" i="8" s="1"/>
  <c r="E335" i="8"/>
  <c r="D336" i="8"/>
  <c r="E375" i="8"/>
  <c r="D376" i="8"/>
  <c r="F375" i="8" a="1"/>
  <c r="F375" i="8" s="1"/>
  <c r="D356" i="8"/>
  <c r="F355" i="8" a="1"/>
  <c r="F355" i="8" s="1"/>
  <c r="E355" i="8"/>
  <c r="F345" i="8" a="1"/>
  <c r="F345" i="8" s="1"/>
  <c r="D346" i="8"/>
  <c r="E345" i="8"/>
  <c r="D386" i="8"/>
  <c r="E385" i="8"/>
  <c r="F385" i="8" a="1"/>
  <c r="F385" i="8" s="1"/>
  <c r="E365" i="6"/>
  <c r="D366" i="6"/>
  <c r="F365" i="6" a="1"/>
  <c r="F365" i="6" s="1"/>
  <c r="D336" i="6"/>
  <c r="E335" i="6"/>
  <c r="F335" i="6" a="1"/>
  <c r="F335" i="6" s="1"/>
  <c r="F345" i="6" a="1"/>
  <c r="F345" i="6" s="1"/>
  <c r="E345" i="6"/>
  <c r="D346" i="6"/>
  <c r="F375" i="6" a="1"/>
  <c r="F375" i="6" s="1"/>
  <c r="E375" i="6"/>
  <c r="D376" i="6"/>
  <c r="D356" i="6"/>
  <c r="E355" i="6"/>
  <c r="F355" i="6" a="1"/>
  <c r="F355" i="6" s="1"/>
  <c r="D386" i="6"/>
  <c r="E385" i="6"/>
  <c r="F385" i="6" a="1"/>
  <c r="F385" i="6" s="1"/>
  <c r="D346" i="5"/>
  <c r="W345" i="5"/>
  <c r="E345" i="5"/>
  <c r="F345" i="5" a="1"/>
  <c r="F345" i="5" s="1"/>
  <c r="W385" i="5"/>
  <c r="D386" i="5"/>
  <c r="E385" i="5"/>
  <c r="F385" i="5" a="1"/>
  <c r="F385" i="5" s="1"/>
  <c r="D366" i="5"/>
  <c r="E365" i="5"/>
  <c r="F365" i="5" a="1"/>
  <c r="F365" i="5" s="1"/>
  <c r="W365" i="5"/>
  <c r="D376" i="5"/>
  <c r="W375" i="5"/>
  <c r="E375" i="5"/>
  <c r="F375" i="5" a="1"/>
  <c r="F375" i="5" s="1"/>
  <c r="D336" i="5"/>
  <c r="E335" i="5"/>
  <c r="W335" i="5"/>
  <c r="F335" i="5" a="1"/>
  <c r="F335" i="5" s="1"/>
  <c r="W355" i="5"/>
  <c r="D356" i="5"/>
  <c r="F355" i="5" a="1"/>
  <c r="F355" i="5" s="1"/>
  <c r="E355" i="5"/>
  <c r="D386" i="4"/>
  <c r="E385" i="4"/>
  <c r="F385" i="4" a="1"/>
  <c r="F385" i="4" s="1"/>
  <c r="E375" i="4"/>
  <c r="D376" i="4"/>
  <c r="F375" i="4" a="1"/>
  <c r="F375" i="4" s="1"/>
  <c r="D356" i="4"/>
  <c r="E355" i="4"/>
  <c r="F355" i="4" a="1"/>
  <c r="F355" i="4" s="1"/>
  <c r="D336" i="4"/>
  <c r="E335" i="4"/>
  <c r="F335" i="4" a="1"/>
  <c r="F335" i="4" s="1"/>
  <c r="F365" i="4" a="1"/>
  <c r="F365" i="4" s="1"/>
  <c r="E365" i="4"/>
  <c r="D366" i="4"/>
  <c r="D346" i="4"/>
  <c r="E345" i="4"/>
  <c r="F345" i="4" a="1"/>
  <c r="F345" i="4" s="1"/>
  <c r="D376" i="3"/>
  <c r="F375" i="3" a="1"/>
  <c r="F375" i="3" s="1"/>
  <c r="E375" i="3"/>
  <c r="W375" i="3"/>
  <c r="F355" i="3" a="1"/>
  <c r="F355" i="3" s="1"/>
  <c r="W355" i="3"/>
  <c r="D356" i="3"/>
  <c r="E355" i="3"/>
  <c r="W365" i="3"/>
  <c r="D366" i="3"/>
  <c r="E365" i="3"/>
  <c r="F365" i="3" a="1"/>
  <c r="F365" i="3" s="1"/>
  <c r="F345" i="3" a="1"/>
  <c r="F345" i="3" s="1"/>
  <c r="W345" i="3"/>
  <c r="D346" i="3"/>
  <c r="E345" i="3"/>
  <c r="F335" i="3" a="1"/>
  <c r="F335" i="3" s="1"/>
  <c r="W335" i="3"/>
  <c r="D336" i="3"/>
  <c r="E335" i="3"/>
  <c r="W385" i="3"/>
  <c r="E385" i="3"/>
  <c r="F385" i="3" a="1"/>
  <c r="F385" i="3" s="1"/>
  <c r="D386" i="3"/>
  <c r="Y335" i="8" l="1"/>
  <c r="F386" i="7" a="1"/>
  <c r="F386" i="7" s="1"/>
  <c r="D397" i="7"/>
  <c r="W386" i="7"/>
  <c r="D387" i="7"/>
  <c r="E386" i="7"/>
  <c r="W366" i="7"/>
  <c r="E366" i="7"/>
  <c r="D367" i="7"/>
  <c r="F366" i="7" a="1"/>
  <c r="F366" i="7" s="1"/>
  <c r="D357" i="7"/>
  <c r="E356" i="7"/>
  <c r="F356" i="7" a="1"/>
  <c r="F356" i="7" s="1"/>
  <c r="W356" i="7"/>
  <c r="W376" i="7"/>
  <c r="E376" i="7"/>
  <c r="D377" i="7"/>
  <c r="F376" i="7" a="1"/>
  <c r="F376" i="7" s="1"/>
  <c r="Y335" i="7"/>
  <c r="E336" i="7"/>
  <c r="W336" i="7"/>
  <c r="F336" i="7" a="1"/>
  <c r="F336" i="7" s="1"/>
  <c r="F346" i="7" a="1"/>
  <c r="F346" i="7" s="1"/>
  <c r="W346" i="7"/>
  <c r="E346" i="7"/>
  <c r="D347" i="7"/>
  <c r="Y335" i="3"/>
  <c r="R94" i="6"/>
  <c r="Y93" i="6"/>
  <c r="Y335" i="5"/>
  <c r="Y335" i="4"/>
  <c r="E346" i="8"/>
  <c r="F346" i="8" a="1"/>
  <c r="F346" i="8" s="1"/>
  <c r="D347" i="8"/>
  <c r="D367" i="8"/>
  <c r="F366" i="8" a="1"/>
  <c r="F366" i="8" s="1"/>
  <c r="E366" i="8"/>
  <c r="D357" i="8"/>
  <c r="F356" i="8" a="1"/>
  <c r="F356" i="8" s="1"/>
  <c r="E356" i="8"/>
  <c r="F376" i="8" a="1"/>
  <c r="F376" i="8" s="1"/>
  <c r="D377" i="8"/>
  <c r="E376" i="8"/>
  <c r="E386" i="8"/>
  <c r="F386" i="8" a="1"/>
  <c r="F386" i="8" s="1"/>
  <c r="D397" i="8"/>
  <c r="D387" i="8"/>
  <c r="E336" i="8"/>
  <c r="F336" i="8" a="1"/>
  <c r="F336" i="8" s="1"/>
  <c r="E336" i="6"/>
  <c r="F336" i="6" a="1"/>
  <c r="F336" i="6" s="1"/>
  <c r="E356" i="6"/>
  <c r="F356" i="6" a="1"/>
  <c r="F356" i="6" s="1"/>
  <c r="D357" i="6"/>
  <c r="D377" i="6"/>
  <c r="E376" i="6"/>
  <c r="F376" i="6" a="1"/>
  <c r="F376" i="6" s="1"/>
  <c r="E366" i="6"/>
  <c r="F366" i="6" a="1"/>
  <c r="F366" i="6" s="1"/>
  <c r="D367" i="6"/>
  <c r="D347" i="6"/>
  <c r="E346" i="6"/>
  <c r="F346" i="6" a="1"/>
  <c r="F346" i="6" s="1"/>
  <c r="E386" i="6"/>
  <c r="F386" i="6" a="1"/>
  <c r="F386" i="6" s="1"/>
  <c r="D397" i="6"/>
  <c r="D387" i="6"/>
  <c r="E386" i="5"/>
  <c r="F386" i="5" a="1"/>
  <c r="F386" i="5" s="1"/>
  <c r="D397" i="5"/>
  <c r="W386" i="5"/>
  <c r="D387" i="5"/>
  <c r="W356" i="5"/>
  <c r="D357" i="5"/>
  <c r="E356" i="5"/>
  <c r="F356" i="5" a="1"/>
  <c r="F356" i="5" s="1"/>
  <c r="W346" i="5"/>
  <c r="D347" i="5"/>
  <c r="E346" i="5"/>
  <c r="F346" i="5" a="1"/>
  <c r="F346" i="5" s="1"/>
  <c r="D367" i="5"/>
  <c r="E366" i="5"/>
  <c r="F366" i="5" a="1"/>
  <c r="F366" i="5" s="1"/>
  <c r="W366" i="5"/>
  <c r="F336" i="5" a="1"/>
  <c r="F336" i="5" s="1"/>
  <c r="E336" i="5"/>
  <c r="W336" i="5"/>
  <c r="W376" i="5"/>
  <c r="E376" i="5"/>
  <c r="F376" i="5" a="1"/>
  <c r="F376" i="5" s="1"/>
  <c r="D377" i="5"/>
  <c r="E336" i="4"/>
  <c r="F336" i="4" a="1"/>
  <c r="F336" i="4" s="1"/>
  <c r="E386" i="4"/>
  <c r="F386" i="4" a="1"/>
  <c r="F386" i="4" s="1"/>
  <c r="D397" i="4"/>
  <c r="D387" i="4"/>
  <c r="E376" i="4"/>
  <c r="F376" i="4" a="1"/>
  <c r="F376" i="4" s="1"/>
  <c r="D377" i="4"/>
  <c r="D357" i="4"/>
  <c r="E356" i="4"/>
  <c r="F356" i="4" a="1"/>
  <c r="F356" i="4" s="1"/>
  <c r="D347" i="4"/>
  <c r="E346" i="4"/>
  <c r="F346" i="4" a="1"/>
  <c r="F346" i="4" s="1"/>
  <c r="D367" i="4"/>
  <c r="E366" i="4"/>
  <c r="F366" i="4" a="1"/>
  <c r="F366" i="4" s="1"/>
  <c r="D387" i="3"/>
  <c r="E386" i="3"/>
  <c r="F386" i="3" a="1"/>
  <c r="F386" i="3" s="1"/>
  <c r="D397" i="3"/>
  <c r="W386" i="3"/>
  <c r="D377" i="3"/>
  <c r="E376" i="3"/>
  <c r="W376" i="3"/>
  <c r="F376" i="3" a="1"/>
  <c r="F376" i="3" s="1"/>
  <c r="D367" i="3"/>
  <c r="W366" i="3"/>
  <c r="E366" i="3"/>
  <c r="F366" i="3" a="1"/>
  <c r="F366" i="3" s="1"/>
  <c r="F346" i="3" a="1"/>
  <c r="F346" i="3" s="1"/>
  <c r="W346" i="3"/>
  <c r="D347" i="3"/>
  <c r="E346" i="3"/>
  <c r="F336" i="3" a="1"/>
  <c r="F336" i="3" s="1"/>
  <c r="W336" i="3"/>
  <c r="E336" i="3"/>
  <c r="F356" i="3" a="1"/>
  <c r="F356" i="3" s="1"/>
  <c r="W356" i="3"/>
  <c r="D357" i="3"/>
  <c r="E356" i="3"/>
  <c r="Y336" i="7" l="1"/>
  <c r="Y337" i="7" s="1"/>
  <c r="Y338" i="7" s="1"/>
  <c r="Y339" i="7" s="1"/>
  <c r="Y340" i="7" s="1"/>
  <c r="Y341" i="7" s="1"/>
  <c r="Y342" i="7" s="1"/>
  <c r="Y343" i="7" s="1"/>
  <c r="Y344" i="7" s="1"/>
  <c r="Y345" i="7" s="1"/>
  <c r="Y346" i="7" s="1"/>
  <c r="E367" i="7"/>
  <c r="F367" i="7" a="1"/>
  <c r="F367" i="7" s="1"/>
  <c r="W367" i="7"/>
  <c r="D368" i="7"/>
  <c r="W357" i="7"/>
  <c r="D358" i="7"/>
  <c r="F357" i="7" a="1"/>
  <c r="F357" i="7" s="1"/>
  <c r="E357" i="7"/>
  <c r="E377" i="7"/>
  <c r="D378" i="7"/>
  <c r="F377" i="7" a="1"/>
  <c r="F377" i="7" s="1"/>
  <c r="W377" i="7"/>
  <c r="E387" i="7"/>
  <c r="D388" i="7"/>
  <c r="W387" i="7"/>
  <c r="F387" i="7" a="1"/>
  <c r="F387" i="7" s="1"/>
  <c r="D348" i="7"/>
  <c r="E347" i="7"/>
  <c r="F347" i="7" a="1"/>
  <c r="F347" i="7" s="1"/>
  <c r="W347" i="7"/>
  <c r="W397" i="7"/>
  <c r="D398" i="7"/>
  <c r="E397" i="7"/>
  <c r="F397" i="7" a="1"/>
  <c r="F397" i="7" s="1"/>
  <c r="Y336" i="3"/>
  <c r="Y337" i="3" s="1"/>
  <c r="Y338" i="3" s="1"/>
  <c r="Y339" i="3" s="1"/>
  <c r="Y340" i="3" s="1"/>
  <c r="Y341" i="3" s="1"/>
  <c r="Y342" i="3" s="1"/>
  <c r="Y343" i="3" s="1"/>
  <c r="Y344" i="3" s="1"/>
  <c r="Y345" i="3" s="1"/>
  <c r="Y336" i="5"/>
  <c r="Y337" i="5" s="1"/>
  <c r="Y338" i="5" s="1"/>
  <c r="Y339" i="5" s="1"/>
  <c r="Y340" i="5" s="1"/>
  <c r="Y341" i="5" s="1"/>
  <c r="Y342" i="5" s="1"/>
  <c r="Y343" i="5" s="1"/>
  <c r="Y344" i="5" s="1"/>
  <c r="Y345" i="5" s="1"/>
  <c r="Y336" i="8"/>
  <c r="Y337" i="8" s="1"/>
  <c r="Y338" i="8" s="1"/>
  <c r="Y339" i="8" s="1"/>
  <c r="Y340" i="8" s="1"/>
  <c r="Y341" i="8" s="1"/>
  <c r="Y342" i="8" s="1"/>
  <c r="Y343" i="8" s="1"/>
  <c r="Y344" i="8" s="1"/>
  <c r="Y345" i="8" s="1"/>
  <c r="Y346" i="8" s="1"/>
  <c r="R95" i="6"/>
  <c r="Y94" i="6"/>
  <c r="Y336" i="4"/>
  <c r="Y337" i="4" s="1"/>
  <c r="Y338" i="4" s="1"/>
  <c r="Y339" i="4" s="1"/>
  <c r="Y340" i="4" s="1"/>
  <c r="Y341" i="4" s="1"/>
  <c r="Y342" i="4" s="1"/>
  <c r="Y343" i="4" s="1"/>
  <c r="Y344" i="4" s="1"/>
  <c r="Y345" i="4" s="1"/>
  <c r="Y346" i="4" s="1"/>
  <c r="E347" i="8"/>
  <c r="F347" i="8" a="1"/>
  <c r="F347" i="8" s="1"/>
  <c r="D348" i="8"/>
  <c r="D368" i="8"/>
  <c r="F367" i="8" a="1"/>
  <c r="F367" i="8" s="1"/>
  <c r="E367" i="8"/>
  <c r="E377" i="8"/>
  <c r="D378" i="8"/>
  <c r="F377" i="8" a="1"/>
  <c r="F377" i="8" s="1"/>
  <c r="E387" i="8"/>
  <c r="F387" i="8" a="1"/>
  <c r="F387" i="8" s="1"/>
  <c r="D388" i="8"/>
  <c r="D358" i="8"/>
  <c r="F357" i="8" a="1"/>
  <c r="F357" i="8" s="1"/>
  <c r="E357" i="8"/>
  <c r="D398" i="8"/>
  <c r="E397" i="8"/>
  <c r="F397" i="8" a="1"/>
  <c r="F397" i="8" s="1"/>
  <c r="D348" i="6"/>
  <c r="E347" i="6"/>
  <c r="F347" i="6" a="1"/>
  <c r="F347" i="6" s="1"/>
  <c r="F357" i="6" a="1"/>
  <c r="F357" i="6" s="1"/>
  <c r="D358" i="6"/>
  <c r="E357" i="6"/>
  <c r="D368" i="6"/>
  <c r="E367" i="6"/>
  <c r="F367" i="6" a="1"/>
  <c r="F367" i="6" s="1"/>
  <c r="D388" i="6"/>
  <c r="E387" i="6"/>
  <c r="F387" i="6" a="1"/>
  <c r="F387" i="6" s="1"/>
  <c r="D398" i="6"/>
  <c r="E397" i="6"/>
  <c r="F397" i="6" a="1"/>
  <c r="F397" i="6" s="1"/>
  <c r="E377" i="6"/>
  <c r="D378" i="6"/>
  <c r="F377" i="6" a="1"/>
  <c r="F377" i="6" s="1"/>
  <c r="F397" i="5" a="1"/>
  <c r="F397" i="5" s="1"/>
  <c r="D398" i="5"/>
  <c r="E397" i="5"/>
  <c r="W397" i="5"/>
  <c r="D388" i="5"/>
  <c r="E387" i="5"/>
  <c r="W387" i="5"/>
  <c r="F387" i="5" a="1"/>
  <c r="F387" i="5" s="1"/>
  <c r="E347" i="5"/>
  <c r="D348" i="5"/>
  <c r="F347" i="5" a="1"/>
  <c r="F347" i="5" s="1"/>
  <c r="W347" i="5"/>
  <c r="D378" i="5"/>
  <c r="E377" i="5"/>
  <c r="F377" i="5" a="1"/>
  <c r="F377" i="5" s="1"/>
  <c r="W377" i="5"/>
  <c r="D358" i="5"/>
  <c r="W357" i="5"/>
  <c r="E357" i="5"/>
  <c r="F357" i="5" a="1"/>
  <c r="F357" i="5" s="1"/>
  <c r="D368" i="5"/>
  <c r="E367" i="5"/>
  <c r="F367" i="5" a="1"/>
  <c r="F367" i="5" s="1"/>
  <c r="W367" i="5"/>
  <c r="D398" i="4"/>
  <c r="F397" i="4" a="1"/>
  <c r="F397" i="4" s="1"/>
  <c r="E397" i="4"/>
  <c r="D358" i="4"/>
  <c r="E357" i="4"/>
  <c r="F357" i="4" a="1"/>
  <c r="F357" i="4" s="1"/>
  <c r="F377" i="4" a="1"/>
  <c r="F377" i="4" s="1"/>
  <c r="E377" i="4"/>
  <c r="D378" i="4"/>
  <c r="D348" i="4"/>
  <c r="E347" i="4"/>
  <c r="F347" i="4" a="1"/>
  <c r="F347" i="4" s="1"/>
  <c r="D368" i="4"/>
  <c r="E367" i="4"/>
  <c r="F367" i="4" a="1"/>
  <c r="F367" i="4" s="1"/>
  <c r="F387" i="4" a="1"/>
  <c r="F387" i="4" s="1"/>
  <c r="D388" i="4"/>
  <c r="E387" i="4"/>
  <c r="D398" i="3"/>
  <c r="E397" i="3"/>
  <c r="F397" i="3" a="1"/>
  <c r="F397" i="3" s="1"/>
  <c r="W397" i="3"/>
  <c r="D378" i="3"/>
  <c r="E377" i="3"/>
  <c r="F377" i="3" a="1"/>
  <c r="F377" i="3" s="1"/>
  <c r="W377" i="3"/>
  <c r="F357" i="3" a="1"/>
  <c r="F357" i="3" s="1"/>
  <c r="W357" i="3"/>
  <c r="D358" i="3"/>
  <c r="E357" i="3"/>
  <c r="E387" i="3"/>
  <c r="F387" i="3" a="1"/>
  <c r="F387" i="3" s="1"/>
  <c r="W387" i="3"/>
  <c r="D388" i="3"/>
  <c r="D368" i="3"/>
  <c r="E367" i="3"/>
  <c r="W367" i="3"/>
  <c r="F367" i="3" a="1"/>
  <c r="F367" i="3" s="1"/>
  <c r="F347" i="3" a="1"/>
  <c r="F347" i="3" s="1"/>
  <c r="W347" i="3"/>
  <c r="D348" i="3"/>
  <c r="E347" i="3"/>
  <c r="Y347" i="7" l="1"/>
  <c r="F398" i="7" a="1"/>
  <c r="F398" i="7" s="1"/>
  <c r="D409" i="7"/>
  <c r="W398" i="7"/>
  <c r="D399" i="7"/>
  <c r="E398" i="7"/>
  <c r="W378" i="7"/>
  <c r="D379" i="7"/>
  <c r="E378" i="7"/>
  <c r="F378" i="7" a="1"/>
  <c r="F378" i="7" s="1"/>
  <c r="E348" i="7"/>
  <c r="W348" i="7"/>
  <c r="F348" i="7" a="1"/>
  <c r="F348" i="7" s="1"/>
  <c r="D359" i="7"/>
  <c r="E358" i="7"/>
  <c r="F358" i="7" a="1"/>
  <c r="F358" i="7" s="1"/>
  <c r="W358" i="7"/>
  <c r="W388" i="7"/>
  <c r="D389" i="7"/>
  <c r="E388" i="7"/>
  <c r="F388" i="7" a="1"/>
  <c r="F388" i="7" s="1"/>
  <c r="D369" i="7"/>
  <c r="F368" i="7" a="1"/>
  <c r="F368" i="7" s="1"/>
  <c r="E368" i="7"/>
  <c r="W368" i="7"/>
  <c r="Y346" i="5"/>
  <c r="Y347" i="4"/>
  <c r="Y346" i="3"/>
  <c r="Y347" i="3" s="1"/>
  <c r="Y347" i="8"/>
  <c r="R96" i="6"/>
  <c r="Y95" i="6"/>
  <c r="E358" i="8"/>
  <c r="F358" i="8" a="1"/>
  <c r="F358" i="8" s="1"/>
  <c r="D359" i="8"/>
  <c r="D369" i="8"/>
  <c r="F368" i="8" a="1"/>
  <c r="F368" i="8" s="1"/>
  <c r="E368" i="8"/>
  <c r="F348" i="8" a="1"/>
  <c r="F348" i="8" s="1"/>
  <c r="E348" i="8"/>
  <c r="E388" i="8"/>
  <c r="D389" i="8"/>
  <c r="F388" i="8" a="1"/>
  <c r="F388" i="8" s="1"/>
  <c r="D399" i="8"/>
  <c r="E398" i="8"/>
  <c r="F398" i="8" a="1"/>
  <c r="F398" i="8" s="1"/>
  <c r="D409" i="8"/>
  <c r="D379" i="8"/>
  <c r="E378" i="8"/>
  <c r="F378" i="8" a="1"/>
  <c r="F378" i="8" s="1"/>
  <c r="D359" i="6"/>
  <c r="E358" i="6"/>
  <c r="F358" i="6" a="1"/>
  <c r="F358" i="6" s="1"/>
  <c r="D389" i="6"/>
  <c r="E388" i="6"/>
  <c r="F388" i="6" a="1"/>
  <c r="F388" i="6" s="1"/>
  <c r="F348" i="6" a="1"/>
  <c r="F348" i="6" s="1"/>
  <c r="E348" i="6"/>
  <c r="E398" i="6"/>
  <c r="F398" i="6" a="1"/>
  <c r="F398" i="6" s="1"/>
  <c r="D409" i="6"/>
  <c r="D399" i="6"/>
  <c r="E378" i="6"/>
  <c r="F378" i="6" a="1"/>
  <c r="F378" i="6" s="1"/>
  <c r="D379" i="6"/>
  <c r="D369" i="6"/>
  <c r="E368" i="6"/>
  <c r="F368" i="6" a="1"/>
  <c r="F368" i="6" s="1"/>
  <c r="E388" i="5"/>
  <c r="F388" i="5" a="1"/>
  <c r="F388" i="5" s="1"/>
  <c r="W388" i="5"/>
  <c r="D389" i="5"/>
  <c r="D379" i="5"/>
  <c r="F378" i="5" a="1"/>
  <c r="F378" i="5" s="1"/>
  <c r="E378" i="5"/>
  <c r="W378" i="5"/>
  <c r="D369" i="5"/>
  <c r="E368" i="5"/>
  <c r="F368" i="5" a="1"/>
  <c r="F368" i="5" s="1"/>
  <c r="W368" i="5"/>
  <c r="E398" i="5"/>
  <c r="F398" i="5" a="1"/>
  <c r="F398" i="5" s="1"/>
  <c r="W398" i="5"/>
  <c r="D409" i="5"/>
  <c r="D399" i="5"/>
  <c r="F348" i="5" a="1"/>
  <c r="F348" i="5" s="1"/>
  <c r="E348" i="5"/>
  <c r="W348" i="5"/>
  <c r="D359" i="5"/>
  <c r="E358" i="5"/>
  <c r="F358" i="5" a="1"/>
  <c r="F358" i="5" s="1"/>
  <c r="W358" i="5"/>
  <c r="D359" i="4"/>
  <c r="E358" i="4"/>
  <c r="F358" i="4" a="1"/>
  <c r="F358" i="4" s="1"/>
  <c r="D369" i="4"/>
  <c r="E368" i="4"/>
  <c r="F368" i="4" a="1"/>
  <c r="F368" i="4" s="1"/>
  <c r="E398" i="4"/>
  <c r="F398" i="4" a="1"/>
  <c r="F398" i="4" s="1"/>
  <c r="D409" i="4"/>
  <c r="D399" i="4"/>
  <c r="E348" i="4"/>
  <c r="F348" i="4" a="1"/>
  <c r="F348" i="4" s="1"/>
  <c r="D379" i="4"/>
  <c r="E378" i="4"/>
  <c r="F378" i="4" a="1"/>
  <c r="F378" i="4" s="1"/>
  <c r="E388" i="4"/>
  <c r="F388" i="4" a="1"/>
  <c r="F388" i="4" s="1"/>
  <c r="D389" i="4"/>
  <c r="D379" i="3"/>
  <c r="E378" i="3"/>
  <c r="F378" i="3" a="1"/>
  <c r="F378" i="3" s="1"/>
  <c r="W378" i="3"/>
  <c r="D399" i="3"/>
  <c r="E398" i="3"/>
  <c r="F398" i="3" a="1"/>
  <c r="F398" i="3" s="1"/>
  <c r="W398" i="3"/>
  <c r="D409" i="3"/>
  <c r="F358" i="3" a="1"/>
  <c r="F358" i="3" s="1"/>
  <c r="W358" i="3"/>
  <c r="D359" i="3"/>
  <c r="E358" i="3"/>
  <c r="F348" i="3" a="1"/>
  <c r="F348" i="3" s="1"/>
  <c r="W348" i="3"/>
  <c r="E348" i="3"/>
  <c r="D369" i="3"/>
  <c r="E368" i="3"/>
  <c r="F368" i="3" a="1"/>
  <c r="F368" i="3" s="1"/>
  <c r="W368" i="3"/>
  <c r="E388" i="3"/>
  <c r="F388" i="3" a="1"/>
  <c r="F388" i="3" s="1"/>
  <c r="W388" i="3"/>
  <c r="D389" i="3"/>
  <c r="Y348" i="7" l="1"/>
  <c r="Y349" i="7" s="1"/>
  <c r="Y350" i="7" s="1"/>
  <c r="Y351" i="7" s="1"/>
  <c r="Y352" i="7" s="1"/>
  <c r="Y353" i="7" s="1"/>
  <c r="Y354" i="7" s="1"/>
  <c r="Y355" i="7" s="1"/>
  <c r="Y356" i="7" s="1"/>
  <c r="Y357" i="7" s="1"/>
  <c r="Y358" i="7" s="1"/>
  <c r="Y347" i="5"/>
  <c r="Y348" i="8"/>
  <c r="Y349" i="8" s="1"/>
  <c r="Y350" i="8" s="1"/>
  <c r="Y351" i="8" s="1"/>
  <c r="Y352" i="8" s="1"/>
  <c r="Y353" i="8" s="1"/>
  <c r="Y354" i="8" s="1"/>
  <c r="Y355" i="8" s="1"/>
  <c r="Y356" i="8" s="1"/>
  <c r="Y357" i="8" s="1"/>
  <c r="Y358" i="8" s="1"/>
  <c r="W379" i="7"/>
  <c r="F379" i="7" a="1"/>
  <c r="F379" i="7" s="1"/>
  <c r="E379" i="7"/>
  <c r="D380" i="7"/>
  <c r="W389" i="7"/>
  <c r="D390" i="7"/>
  <c r="E389" i="7"/>
  <c r="F389" i="7" a="1"/>
  <c r="F389" i="7" s="1"/>
  <c r="D400" i="7"/>
  <c r="E399" i="7"/>
  <c r="F399" i="7" a="1"/>
  <c r="F399" i="7" s="1"/>
  <c r="W399" i="7"/>
  <c r="D410" i="7"/>
  <c r="E409" i="7"/>
  <c r="F409" i="7" a="1"/>
  <c r="F409" i="7" s="1"/>
  <c r="W409" i="7"/>
  <c r="D370" i="7"/>
  <c r="E369" i="7"/>
  <c r="F369" i="7" a="1"/>
  <c r="F369" i="7" s="1"/>
  <c r="W369" i="7"/>
  <c r="D360" i="7"/>
  <c r="W359" i="7"/>
  <c r="F359" i="7" a="1"/>
  <c r="F359" i="7" s="1"/>
  <c r="E359" i="7"/>
  <c r="Y348" i="5"/>
  <c r="Y349" i="5" s="1"/>
  <c r="Y350" i="5" s="1"/>
  <c r="Y351" i="5" s="1"/>
  <c r="Y352" i="5" s="1"/>
  <c r="Y353" i="5" s="1"/>
  <c r="Y354" i="5" s="1"/>
  <c r="Y355" i="5" s="1"/>
  <c r="Y356" i="5" s="1"/>
  <c r="Y357" i="5" s="1"/>
  <c r="Y358" i="5" s="1"/>
  <c r="Y348" i="4"/>
  <c r="Y349" i="4" s="1"/>
  <c r="Y350" i="4" s="1"/>
  <c r="Y351" i="4" s="1"/>
  <c r="Y352" i="4" s="1"/>
  <c r="Y353" i="4" s="1"/>
  <c r="Y354" i="4" s="1"/>
  <c r="Y355" i="4" s="1"/>
  <c r="Y356" i="4" s="1"/>
  <c r="Y357" i="4" s="1"/>
  <c r="Y358" i="4" s="1"/>
  <c r="Y348" i="3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R97" i="6"/>
  <c r="Y96" i="6"/>
  <c r="F369" i="8" a="1"/>
  <c r="F369" i="8" s="1"/>
  <c r="E369" i="8"/>
  <c r="D370" i="8"/>
  <c r="E399" i="8"/>
  <c r="F399" i="8" a="1"/>
  <c r="F399" i="8" s="1"/>
  <c r="D400" i="8"/>
  <c r="E359" i="8"/>
  <c r="F359" i="8" a="1"/>
  <c r="F359" i="8" s="1"/>
  <c r="D360" i="8"/>
  <c r="D410" i="8"/>
  <c r="E409" i="8"/>
  <c r="F409" i="8" a="1"/>
  <c r="F409" i="8" s="1"/>
  <c r="E389" i="8"/>
  <c r="F389" i="8" a="1"/>
  <c r="F389" i="8" s="1"/>
  <c r="D390" i="8"/>
  <c r="F379" i="8" a="1"/>
  <c r="F379" i="8" s="1"/>
  <c r="D380" i="8"/>
  <c r="E379" i="8"/>
  <c r="D390" i="6"/>
  <c r="E389" i="6"/>
  <c r="F389" i="6" a="1"/>
  <c r="F389" i="6" s="1"/>
  <c r="D410" i="6"/>
  <c r="E409" i="6"/>
  <c r="F409" i="6" a="1"/>
  <c r="F409" i="6" s="1"/>
  <c r="E399" i="6"/>
  <c r="F399" i="6" a="1"/>
  <c r="F399" i="6" s="1"/>
  <c r="D400" i="6"/>
  <c r="E359" i="6"/>
  <c r="D360" i="6"/>
  <c r="F359" i="6" a="1"/>
  <c r="F359" i="6" s="1"/>
  <c r="F369" i="6" a="1"/>
  <c r="F369" i="6" s="1"/>
  <c r="E369" i="6"/>
  <c r="D370" i="6"/>
  <c r="D380" i="6"/>
  <c r="E379" i="6"/>
  <c r="F379" i="6" a="1"/>
  <c r="F379" i="6" s="1"/>
  <c r="E379" i="5"/>
  <c r="F379" i="5" a="1"/>
  <c r="F379" i="5" s="1"/>
  <c r="D380" i="5"/>
  <c r="W379" i="5"/>
  <c r="D390" i="5"/>
  <c r="F389" i="5" a="1"/>
  <c r="F389" i="5" s="1"/>
  <c r="W389" i="5"/>
  <c r="E389" i="5"/>
  <c r="F409" i="5" a="1"/>
  <c r="F409" i="5" s="1"/>
  <c r="W409" i="5"/>
  <c r="D410" i="5"/>
  <c r="E409" i="5"/>
  <c r="E359" i="5"/>
  <c r="D360" i="5"/>
  <c r="F359" i="5" a="1"/>
  <c r="F359" i="5" s="1"/>
  <c r="W359" i="5"/>
  <c r="E369" i="5"/>
  <c r="F369" i="5" a="1"/>
  <c r="F369" i="5" s="1"/>
  <c r="W369" i="5"/>
  <c r="D370" i="5"/>
  <c r="E399" i="5"/>
  <c r="W399" i="5"/>
  <c r="D400" i="5"/>
  <c r="F399" i="5" a="1"/>
  <c r="F399" i="5" s="1"/>
  <c r="D360" i="4"/>
  <c r="E359" i="4"/>
  <c r="F359" i="4" a="1"/>
  <c r="F359" i="4" s="1"/>
  <c r="D390" i="4"/>
  <c r="E389" i="4"/>
  <c r="F389" i="4" a="1"/>
  <c r="F389" i="4" s="1"/>
  <c r="F399" i="4" a="1"/>
  <c r="F399" i="4" s="1"/>
  <c r="D400" i="4"/>
  <c r="E399" i="4"/>
  <c r="D370" i="4"/>
  <c r="E369" i="4"/>
  <c r="F369" i="4" a="1"/>
  <c r="F369" i="4" s="1"/>
  <c r="F409" i="4" a="1"/>
  <c r="F409" i="4" s="1"/>
  <c r="D410" i="4"/>
  <c r="E409" i="4"/>
  <c r="D380" i="4"/>
  <c r="E379" i="4"/>
  <c r="F379" i="4" a="1"/>
  <c r="F379" i="4" s="1"/>
  <c r="W389" i="3"/>
  <c r="D390" i="3"/>
  <c r="E389" i="3"/>
  <c r="F389" i="3" a="1"/>
  <c r="F389" i="3" s="1"/>
  <c r="E399" i="3"/>
  <c r="F399" i="3" a="1"/>
  <c r="F399" i="3" s="1"/>
  <c r="W399" i="3"/>
  <c r="D400" i="3"/>
  <c r="F359" i="3" a="1"/>
  <c r="F359" i="3" s="1"/>
  <c r="W359" i="3"/>
  <c r="D360" i="3"/>
  <c r="E359" i="3"/>
  <c r="E379" i="3"/>
  <c r="F379" i="3" a="1"/>
  <c r="F379" i="3" s="1"/>
  <c r="W379" i="3"/>
  <c r="D380" i="3"/>
  <c r="D410" i="3"/>
  <c r="E409" i="3"/>
  <c r="F409" i="3" a="1"/>
  <c r="F409" i="3" s="1"/>
  <c r="W409" i="3"/>
  <c r="D370" i="3"/>
  <c r="E369" i="3"/>
  <c r="F369" i="3" a="1"/>
  <c r="F369" i="3" s="1"/>
  <c r="W369" i="3"/>
  <c r="F360" i="7" l="1" a="1"/>
  <c r="F360" i="7" s="1"/>
  <c r="E360" i="7"/>
  <c r="W360" i="7"/>
  <c r="E400" i="7"/>
  <c r="W400" i="7"/>
  <c r="F400" i="7" a="1"/>
  <c r="F400" i="7" s="1"/>
  <c r="D401" i="7"/>
  <c r="W390" i="7"/>
  <c r="E390" i="7"/>
  <c r="F390" i="7" a="1"/>
  <c r="F390" i="7" s="1"/>
  <c r="D391" i="7"/>
  <c r="D371" i="7"/>
  <c r="E370" i="7"/>
  <c r="W370" i="7"/>
  <c r="F370" i="7" a="1"/>
  <c r="F370" i="7" s="1"/>
  <c r="W380" i="7"/>
  <c r="E380" i="7"/>
  <c r="D381" i="7"/>
  <c r="F380" i="7" a="1"/>
  <c r="F380" i="7" s="1"/>
  <c r="F410" i="7" a="1"/>
  <c r="F410" i="7" s="1"/>
  <c r="D411" i="7"/>
  <c r="E410" i="7"/>
  <c r="W410" i="7"/>
  <c r="D421" i="7"/>
  <c r="Y359" i="7"/>
  <c r="Y359" i="4"/>
  <c r="Y359" i="5"/>
  <c r="Y359" i="3"/>
  <c r="Y359" i="8"/>
  <c r="R98" i="6"/>
  <c r="Y97" i="6"/>
  <c r="F370" i="8" a="1"/>
  <c r="F370" i="8" s="1"/>
  <c r="E370" i="8"/>
  <c r="D371" i="8"/>
  <c r="D411" i="8"/>
  <c r="E410" i="8"/>
  <c r="F410" i="8" a="1"/>
  <c r="F410" i="8" s="1"/>
  <c r="D421" i="8"/>
  <c r="E360" i="8"/>
  <c r="F360" i="8" a="1"/>
  <c r="F360" i="8" s="1"/>
  <c r="D381" i="8"/>
  <c r="F380" i="8" a="1"/>
  <c r="F380" i="8" s="1"/>
  <c r="E380" i="8"/>
  <c r="D391" i="8"/>
  <c r="E390" i="8"/>
  <c r="F390" i="8" a="1"/>
  <c r="F390" i="8" s="1"/>
  <c r="F400" i="8" a="1"/>
  <c r="F400" i="8" s="1"/>
  <c r="D401" i="8"/>
  <c r="E400" i="8"/>
  <c r="D421" i="6"/>
  <c r="D411" i="6"/>
  <c r="E410" i="6"/>
  <c r="F410" i="6" a="1"/>
  <c r="F410" i="6" s="1"/>
  <c r="F360" i="6" a="1"/>
  <c r="F360" i="6" s="1"/>
  <c r="E360" i="6"/>
  <c r="D391" i="6"/>
  <c r="E390" i="6"/>
  <c r="F390" i="6" a="1"/>
  <c r="F390" i="6" s="1"/>
  <c r="D401" i="6"/>
  <c r="E400" i="6"/>
  <c r="F400" i="6" a="1"/>
  <c r="F400" i="6" s="1"/>
  <c r="D371" i="6"/>
  <c r="E370" i="6"/>
  <c r="F370" i="6" a="1"/>
  <c r="F370" i="6" s="1"/>
  <c r="D381" i="6"/>
  <c r="E380" i="6"/>
  <c r="F380" i="6" a="1"/>
  <c r="F380" i="6" s="1"/>
  <c r="D401" i="5"/>
  <c r="W400" i="5"/>
  <c r="E400" i="5"/>
  <c r="F400" i="5" a="1"/>
  <c r="F400" i="5" s="1"/>
  <c r="F360" i="5" a="1"/>
  <c r="F360" i="5" s="1"/>
  <c r="E360" i="5"/>
  <c r="W360" i="5"/>
  <c r="D381" i="5"/>
  <c r="E380" i="5"/>
  <c r="F380" i="5" a="1"/>
  <c r="F380" i="5" s="1"/>
  <c r="W380" i="5"/>
  <c r="D411" i="5"/>
  <c r="D421" i="5"/>
  <c r="E410" i="5"/>
  <c r="F410" i="5" a="1"/>
  <c r="F410" i="5" s="1"/>
  <c r="W410" i="5"/>
  <c r="D391" i="5"/>
  <c r="W390" i="5"/>
  <c r="E390" i="5"/>
  <c r="F390" i="5" a="1"/>
  <c r="F390" i="5" s="1"/>
  <c r="E370" i="5"/>
  <c r="F370" i="5" a="1"/>
  <c r="F370" i="5" s="1"/>
  <c r="W370" i="5"/>
  <c r="D371" i="5"/>
  <c r="E390" i="4"/>
  <c r="F390" i="4" a="1"/>
  <c r="F390" i="4" s="1"/>
  <c r="D391" i="4"/>
  <c r="D421" i="4"/>
  <c r="E410" i="4"/>
  <c r="F410" i="4" a="1"/>
  <c r="F410" i="4" s="1"/>
  <c r="D411" i="4"/>
  <c r="E360" i="4"/>
  <c r="F360" i="4" a="1"/>
  <c r="F360" i="4" s="1"/>
  <c r="D371" i="4"/>
  <c r="E370" i="4"/>
  <c r="F370" i="4" a="1"/>
  <c r="F370" i="4" s="1"/>
  <c r="D401" i="4"/>
  <c r="E400" i="4"/>
  <c r="F400" i="4" a="1"/>
  <c r="F400" i="4" s="1"/>
  <c r="D381" i="4"/>
  <c r="E380" i="4"/>
  <c r="F380" i="4" a="1"/>
  <c r="F380" i="4" s="1"/>
  <c r="W370" i="3"/>
  <c r="D371" i="3"/>
  <c r="E370" i="3"/>
  <c r="F370" i="3" a="1"/>
  <c r="F370" i="3" s="1"/>
  <c r="W390" i="3"/>
  <c r="E390" i="3"/>
  <c r="D391" i="3"/>
  <c r="F390" i="3" a="1"/>
  <c r="F390" i="3" s="1"/>
  <c r="F360" i="3" a="1"/>
  <c r="F360" i="3" s="1"/>
  <c r="W360" i="3"/>
  <c r="E360" i="3"/>
  <c r="D411" i="3"/>
  <c r="F410" i="3" a="1"/>
  <c r="F410" i="3" s="1"/>
  <c r="W410" i="3"/>
  <c r="D421" i="3"/>
  <c r="E410" i="3"/>
  <c r="E400" i="3"/>
  <c r="F400" i="3" a="1"/>
  <c r="F400" i="3" s="1"/>
  <c r="W400" i="3"/>
  <c r="D401" i="3"/>
  <c r="E380" i="3"/>
  <c r="F380" i="3" a="1"/>
  <c r="F380" i="3" s="1"/>
  <c r="W380" i="3"/>
  <c r="D381" i="3"/>
  <c r="Y360" i="8" l="1"/>
  <c r="Y361" i="8" s="1"/>
  <c r="Y362" i="8" s="1"/>
  <c r="Y363" i="8" s="1"/>
  <c r="Y364" i="8" s="1"/>
  <c r="Y365" i="8" s="1"/>
  <c r="Y366" i="8" s="1"/>
  <c r="Y367" i="8" s="1"/>
  <c r="Y368" i="8" s="1"/>
  <c r="Y369" i="8" s="1"/>
  <c r="Y370" i="8" s="1"/>
  <c r="Y360" i="7"/>
  <c r="Y361" i="7" s="1"/>
  <c r="Y362" i="7" s="1"/>
  <c r="Y363" i="7" s="1"/>
  <c r="Y364" i="7" s="1"/>
  <c r="Y365" i="7" s="1"/>
  <c r="Y366" i="7" s="1"/>
  <c r="Y367" i="7" s="1"/>
  <c r="Y368" i="7" s="1"/>
  <c r="Y369" i="7" s="1"/>
  <c r="E421" i="7"/>
  <c r="D422" i="7"/>
  <c r="W421" i="7"/>
  <c r="F421" i="7" a="1"/>
  <c r="F421" i="7" s="1"/>
  <c r="E371" i="7"/>
  <c r="D372" i="7"/>
  <c r="F371" i="7" a="1"/>
  <c r="F371" i="7" s="1"/>
  <c r="W371" i="7"/>
  <c r="W391" i="7"/>
  <c r="D392" i="7"/>
  <c r="E391" i="7"/>
  <c r="F391" i="7" a="1"/>
  <c r="F391" i="7" s="1"/>
  <c r="D412" i="7"/>
  <c r="W411" i="7"/>
  <c r="F411" i="7" a="1"/>
  <c r="F411" i="7" s="1"/>
  <c r="E411" i="7"/>
  <c r="F401" i="7" a="1"/>
  <c r="F401" i="7" s="1"/>
  <c r="D402" i="7"/>
  <c r="W401" i="7"/>
  <c r="E401" i="7"/>
  <c r="E381" i="7"/>
  <c r="W381" i="7"/>
  <c r="D382" i="7"/>
  <c r="F381" i="7" a="1"/>
  <c r="F381" i="7" s="1"/>
  <c r="Y360" i="4"/>
  <c r="Y361" i="4" s="1"/>
  <c r="Y362" i="4" s="1"/>
  <c r="Y363" i="4" s="1"/>
  <c r="Y364" i="4" s="1"/>
  <c r="Y365" i="4" s="1"/>
  <c r="Y366" i="4" s="1"/>
  <c r="Y367" i="4" s="1"/>
  <c r="Y368" i="4" s="1"/>
  <c r="Y369" i="4" s="1"/>
  <c r="Y370" i="4" s="1"/>
  <c r="Y360" i="3"/>
  <c r="Y361" i="3" s="1"/>
  <c r="Y362" i="3" s="1"/>
  <c r="Y363" i="3" s="1"/>
  <c r="Y364" i="3" s="1"/>
  <c r="Y365" i="3" s="1"/>
  <c r="Y366" i="3" s="1"/>
  <c r="Y367" i="3" s="1"/>
  <c r="Y368" i="3" s="1"/>
  <c r="Y369" i="3" s="1"/>
  <c r="Y370" i="3" s="1"/>
  <c r="Y360" i="5"/>
  <c r="Y361" i="5" s="1"/>
  <c r="Y362" i="5" s="1"/>
  <c r="Y363" i="5" s="1"/>
  <c r="Y364" i="5" s="1"/>
  <c r="Y365" i="5" s="1"/>
  <c r="Y366" i="5" s="1"/>
  <c r="Y367" i="5" s="1"/>
  <c r="Y368" i="5" s="1"/>
  <c r="Y369" i="5" s="1"/>
  <c r="Y370" i="5" s="1"/>
  <c r="R99" i="6"/>
  <c r="Y98" i="6"/>
  <c r="D402" i="8"/>
  <c r="E401" i="8"/>
  <c r="F401" i="8" a="1"/>
  <c r="F401" i="8" s="1"/>
  <c r="E391" i="8"/>
  <c r="D392" i="8"/>
  <c r="F391" i="8" a="1"/>
  <c r="F391" i="8" s="1"/>
  <c r="E411" i="8"/>
  <c r="F411" i="8" a="1"/>
  <c r="F411" i="8" s="1"/>
  <c r="D412" i="8"/>
  <c r="E371" i="8"/>
  <c r="D372" i="8"/>
  <c r="F371" i="8" a="1"/>
  <c r="F371" i="8" s="1"/>
  <c r="D382" i="8"/>
  <c r="E381" i="8"/>
  <c r="F381" i="8" a="1"/>
  <c r="F381" i="8" s="1"/>
  <c r="D422" i="8"/>
  <c r="E421" i="8"/>
  <c r="F421" i="8" a="1"/>
  <c r="F421" i="8" s="1"/>
  <c r="D402" i="6"/>
  <c r="E401" i="6"/>
  <c r="F401" i="6" a="1"/>
  <c r="F401" i="6" s="1"/>
  <c r="E411" i="6"/>
  <c r="F411" i="6" a="1"/>
  <c r="F411" i="6" s="1"/>
  <c r="D412" i="6"/>
  <c r="E421" i="6"/>
  <c r="F421" i="6" a="1"/>
  <c r="F421" i="6" s="1"/>
  <c r="D422" i="6"/>
  <c r="E371" i="6"/>
  <c r="F371" i="6" a="1"/>
  <c r="F371" i="6" s="1"/>
  <c r="D372" i="6"/>
  <c r="F381" i="6" a="1"/>
  <c r="F381" i="6" s="1"/>
  <c r="E381" i="6"/>
  <c r="D382" i="6"/>
  <c r="D392" i="6"/>
  <c r="E391" i="6"/>
  <c r="F391" i="6" a="1"/>
  <c r="F391" i="6" s="1"/>
  <c r="E421" i="5"/>
  <c r="F421" i="5" a="1"/>
  <c r="F421" i="5" s="1"/>
  <c r="W421" i="5"/>
  <c r="D422" i="5"/>
  <c r="E411" i="5"/>
  <c r="W411" i="5"/>
  <c r="F411" i="5" a="1"/>
  <c r="F411" i="5" s="1"/>
  <c r="D412" i="5"/>
  <c r="D402" i="5"/>
  <c r="E401" i="5"/>
  <c r="F401" i="5" a="1"/>
  <c r="F401" i="5" s="1"/>
  <c r="W401" i="5"/>
  <c r="F381" i="5" a="1"/>
  <c r="F381" i="5" s="1"/>
  <c r="D382" i="5"/>
  <c r="E381" i="5"/>
  <c r="W381" i="5"/>
  <c r="F391" i="5" a="1"/>
  <c r="F391" i="5" s="1"/>
  <c r="D392" i="5"/>
  <c r="E391" i="5"/>
  <c r="W391" i="5"/>
  <c r="F371" i="5" a="1"/>
  <c r="F371" i="5" s="1"/>
  <c r="W371" i="5"/>
  <c r="E371" i="5"/>
  <c r="D372" i="5"/>
  <c r="F421" i="4" a="1"/>
  <c r="F421" i="4" s="1"/>
  <c r="E421" i="4"/>
  <c r="D422" i="4"/>
  <c r="F391" i="4" a="1"/>
  <c r="F391" i="4" s="1"/>
  <c r="D392" i="4"/>
  <c r="E391" i="4"/>
  <c r="F401" i="4" a="1"/>
  <c r="F401" i="4" s="1"/>
  <c r="D402" i="4"/>
  <c r="E401" i="4"/>
  <c r="D372" i="4"/>
  <c r="E371" i="4"/>
  <c r="F371" i="4" a="1"/>
  <c r="F371" i="4" s="1"/>
  <c r="D382" i="4"/>
  <c r="E381" i="4"/>
  <c r="F381" i="4" a="1"/>
  <c r="F381" i="4" s="1"/>
  <c r="F411" i="4" a="1"/>
  <c r="F411" i="4" s="1"/>
  <c r="E411" i="4"/>
  <c r="D412" i="4"/>
  <c r="F381" i="3" a="1"/>
  <c r="F381" i="3" s="1"/>
  <c r="W381" i="3"/>
  <c r="D382" i="3"/>
  <c r="E381" i="3"/>
  <c r="F411" i="3" a="1"/>
  <c r="F411" i="3" s="1"/>
  <c r="W411" i="3"/>
  <c r="E411" i="3"/>
  <c r="D412" i="3"/>
  <c r="W371" i="3"/>
  <c r="D372" i="3"/>
  <c r="F371" i="3" a="1"/>
  <c r="F371" i="3" s="1"/>
  <c r="E371" i="3"/>
  <c r="W401" i="3"/>
  <c r="D402" i="3"/>
  <c r="E401" i="3"/>
  <c r="F401" i="3" a="1"/>
  <c r="F401" i="3" s="1"/>
  <c r="D422" i="3"/>
  <c r="E421" i="3"/>
  <c r="W421" i="3"/>
  <c r="F421" i="3" a="1"/>
  <c r="F421" i="3" s="1"/>
  <c r="D392" i="3"/>
  <c r="E391" i="3"/>
  <c r="F391" i="3" a="1"/>
  <c r="F391" i="3" s="1"/>
  <c r="W391" i="3"/>
  <c r="Y370" i="7" l="1"/>
  <c r="Y371" i="7" s="1"/>
  <c r="F392" i="7" a="1"/>
  <c r="F392" i="7" s="1"/>
  <c r="E392" i="7"/>
  <c r="W392" i="7"/>
  <c r="D393" i="7"/>
  <c r="D403" i="7"/>
  <c r="E402" i="7"/>
  <c r="F402" i="7" a="1"/>
  <c r="F402" i="7" s="1"/>
  <c r="W402" i="7"/>
  <c r="E372" i="7"/>
  <c r="W372" i="7"/>
  <c r="F372" i="7" a="1"/>
  <c r="F372" i="7" s="1"/>
  <c r="D383" i="7"/>
  <c r="F382" i="7" a="1"/>
  <c r="F382" i="7" s="1"/>
  <c r="W382" i="7"/>
  <c r="E382" i="7"/>
  <c r="E412" i="7"/>
  <c r="F412" i="7" a="1"/>
  <c r="F412" i="7" s="1"/>
  <c r="D413" i="7"/>
  <c r="W412" i="7"/>
  <c r="E422" i="7"/>
  <c r="F422" i="7" a="1"/>
  <c r="F422" i="7" s="1"/>
  <c r="D433" i="7"/>
  <c r="W422" i="7"/>
  <c r="D423" i="7"/>
  <c r="Y371" i="5"/>
  <c r="Y371" i="8"/>
  <c r="R100" i="6"/>
  <c r="Y99" i="6"/>
  <c r="Y371" i="4"/>
  <c r="Y371" i="3"/>
  <c r="F382" i="8" a="1"/>
  <c r="F382" i="8" s="1"/>
  <c r="D383" i="8"/>
  <c r="E382" i="8"/>
  <c r="E392" i="8"/>
  <c r="F392" i="8" a="1"/>
  <c r="F392" i="8" s="1"/>
  <c r="D393" i="8"/>
  <c r="E372" i="8"/>
  <c r="F372" i="8" a="1"/>
  <c r="F372" i="8" s="1"/>
  <c r="E402" i="8"/>
  <c r="F402" i="8" a="1"/>
  <c r="F402" i="8" s="1"/>
  <c r="D403" i="8"/>
  <c r="D413" i="8"/>
  <c r="F412" i="8" a="1"/>
  <c r="F412" i="8" s="1"/>
  <c r="E412" i="8"/>
  <c r="D423" i="8"/>
  <c r="E422" i="8"/>
  <c r="F422" i="8" a="1"/>
  <c r="F422" i="8" s="1"/>
  <c r="D433" i="8"/>
  <c r="E372" i="6"/>
  <c r="F372" i="6" a="1"/>
  <c r="F372" i="6" s="1"/>
  <c r="E382" i="6"/>
  <c r="F382" i="6" a="1"/>
  <c r="F382" i="6" s="1"/>
  <c r="D383" i="6"/>
  <c r="E402" i="6"/>
  <c r="F402" i="6" a="1"/>
  <c r="F402" i="6" s="1"/>
  <c r="D403" i="6"/>
  <c r="D433" i="6"/>
  <c r="D423" i="6"/>
  <c r="F422" i="6" a="1"/>
  <c r="F422" i="6" s="1"/>
  <c r="E422" i="6"/>
  <c r="F412" i="6" a="1"/>
  <c r="F412" i="6" s="1"/>
  <c r="D413" i="6"/>
  <c r="E412" i="6"/>
  <c r="E392" i="6"/>
  <c r="F392" i="6" a="1"/>
  <c r="F392" i="6" s="1"/>
  <c r="D393" i="6"/>
  <c r="E422" i="5"/>
  <c r="F422" i="5" a="1"/>
  <c r="F422" i="5" s="1"/>
  <c r="D433" i="5"/>
  <c r="W422" i="5"/>
  <c r="D423" i="5"/>
  <c r="F372" i="5" a="1"/>
  <c r="F372" i="5" s="1"/>
  <c r="E372" i="5"/>
  <c r="W372" i="5"/>
  <c r="E382" i="5"/>
  <c r="W382" i="5"/>
  <c r="F382" i="5" a="1"/>
  <c r="F382" i="5" s="1"/>
  <c r="D383" i="5"/>
  <c r="W402" i="5"/>
  <c r="E402" i="5"/>
  <c r="D403" i="5"/>
  <c r="F402" i="5" a="1"/>
  <c r="F402" i="5" s="1"/>
  <c r="F392" i="5" a="1"/>
  <c r="F392" i="5" s="1"/>
  <c r="E392" i="5"/>
  <c r="W392" i="5"/>
  <c r="D393" i="5"/>
  <c r="W412" i="5"/>
  <c r="E412" i="5"/>
  <c r="F412" i="5" a="1"/>
  <c r="F412" i="5" s="1"/>
  <c r="D413" i="5"/>
  <c r="D423" i="4"/>
  <c r="D433" i="4"/>
  <c r="F422" i="4" a="1"/>
  <c r="F422" i="4" s="1"/>
  <c r="E422" i="4"/>
  <c r="E392" i="4"/>
  <c r="F392" i="4" a="1"/>
  <c r="F392" i="4" s="1"/>
  <c r="D393" i="4"/>
  <c r="E372" i="4"/>
  <c r="F372" i="4" a="1"/>
  <c r="F372" i="4" s="1"/>
  <c r="F412" i="4" a="1"/>
  <c r="F412" i="4" s="1"/>
  <c r="D413" i="4"/>
  <c r="E412" i="4"/>
  <c r="E382" i="4"/>
  <c r="F382" i="4" a="1"/>
  <c r="F382" i="4" s="1"/>
  <c r="D383" i="4"/>
  <c r="E402" i="4"/>
  <c r="F402" i="4" a="1"/>
  <c r="F402" i="4" s="1"/>
  <c r="D403" i="4"/>
  <c r="W402" i="3"/>
  <c r="E402" i="3"/>
  <c r="D403" i="3"/>
  <c r="F402" i="3" a="1"/>
  <c r="F402" i="3" s="1"/>
  <c r="D393" i="3"/>
  <c r="E392" i="3"/>
  <c r="F392" i="3" a="1"/>
  <c r="F392" i="3" s="1"/>
  <c r="W392" i="3"/>
  <c r="W382" i="3"/>
  <c r="D383" i="3"/>
  <c r="E382" i="3"/>
  <c r="F382" i="3" a="1"/>
  <c r="F382" i="3" s="1"/>
  <c r="W372" i="3"/>
  <c r="E372" i="3"/>
  <c r="F372" i="3" a="1"/>
  <c r="F372" i="3" s="1"/>
  <c r="D423" i="3"/>
  <c r="E422" i="3"/>
  <c r="F422" i="3" a="1"/>
  <c r="F422" i="3" s="1"/>
  <c r="D433" i="3"/>
  <c r="W422" i="3"/>
  <c r="E412" i="3"/>
  <c r="F412" i="3" a="1"/>
  <c r="F412" i="3" s="1"/>
  <c r="W412" i="3"/>
  <c r="D413" i="3"/>
  <c r="Y372" i="8" l="1"/>
  <c r="Y373" i="8" s="1"/>
  <c r="Y374" i="8" s="1"/>
  <c r="Y375" i="8" s="1"/>
  <c r="Y376" i="8" s="1"/>
  <c r="Y377" i="8" s="1"/>
  <c r="Y378" i="8" s="1"/>
  <c r="Y379" i="8" s="1"/>
  <c r="Y380" i="8" s="1"/>
  <c r="Y381" i="8" s="1"/>
  <c r="Y382" i="8" s="1"/>
  <c r="Y372" i="7"/>
  <c r="Y373" i="7" s="1"/>
  <c r="Y374" i="7" s="1"/>
  <c r="Y375" i="7" s="1"/>
  <c r="Y376" i="7" s="1"/>
  <c r="Y377" i="7" s="1"/>
  <c r="Y378" i="7" s="1"/>
  <c r="Y379" i="7" s="1"/>
  <c r="Y380" i="7" s="1"/>
  <c r="Y381" i="7" s="1"/>
  <c r="W433" i="7"/>
  <c r="F433" i="7" a="1"/>
  <c r="F433" i="7" s="1"/>
  <c r="D434" i="7"/>
  <c r="E433" i="7"/>
  <c r="E413" i="7"/>
  <c r="W413" i="7"/>
  <c r="D414" i="7"/>
  <c r="F413" i="7" a="1"/>
  <c r="F413" i="7" s="1"/>
  <c r="E403" i="7"/>
  <c r="F403" i="7" a="1"/>
  <c r="F403" i="7" s="1"/>
  <c r="D404" i="7"/>
  <c r="W403" i="7"/>
  <c r="D394" i="7"/>
  <c r="F393" i="7" a="1"/>
  <c r="F393" i="7" s="1"/>
  <c r="E393" i="7"/>
  <c r="W393" i="7"/>
  <c r="D424" i="7"/>
  <c r="E423" i="7"/>
  <c r="F423" i="7" a="1"/>
  <c r="F423" i="7" s="1"/>
  <c r="W423" i="7"/>
  <c r="W383" i="7"/>
  <c r="D384" i="7"/>
  <c r="E383" i="7"/>
  <c r="F383" i="7" a="1"/>
  <c r="F383" i="7" s="1"/>
  <c r="Y372" i="5"/>
  <c r="Y373" i="5" s="1"/>
  <c r="Y374" i="5" s="1"/>
  <c r="Y375" i="5" s="1"/>
  <c r="Y376" i="5" s="1"/>
  <c r="Y377" i="5" s="1"/>
  <c r="Y378" i="5" s="1"/>
  <c r="Y379" i="5" s="1"/>
  <c r="Y380" i="5" s="1"/>
  <c r="Y381" i="5" s="1"/>
  <c r="Y382" i="5" s="1"/>
  <c r="Y372" i="4"/>
  <c r="Y373" i="4" s="1"/>
  <c r="Y374" i="4" s="1"/>
  <c r="Y375" i="4" s="1"/>
  <c r="Y376" i="4" s="1"/>
  <c r="Y377" i="4" s="1"/>
  <c r="Y378" i="4" s="1"/>
  <c r="Y379" i="4" s="1"/>
  <c r="Y380" i="4" s="1"/>
  <c r="Y381" i="4" s="1"/>
  <c r="Y382" i="4" s="1"/>
  <c r="Y372" i="3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R101" i="6"/>
  <c r="Y100" i="6"/>
  <c r="D414" i="8"/>
  <c r="E413" i="8"/>
  <c r="F413" i="8" a="1"/>
  <c r="F413" i="8" s="1"/>
  <c r="E423" i="8"/>
  <c r="F423" i="8" a="1"/>
  <c r="F423" i="8" s="1"/>
  <c r="D424" i="8"/>
  <c r="E393" i="8"/>
  <c r="F393" i="8" a="1"/>
  <c r="F393" i="8" s="1"/>
  <c r="D394" i="8"/>
  <c r="E403" i="8"/>
  <c r="F403" i="8" a="1"/>
  <c r="F403" i="8" s="1"/>
  <c r="D404" i="8"/>
  <c r="E383" i="8"/>
  <c r="F383" i="8" a="1"/>
  <c r="F383" i="8" s="1"/>
  <c r="D384" i="8"/>
  <c r="D434" i="8"/>
  <c r="E433" i="8"/>
  <c r="F433" i="8" a="1"/>
  <c r="F433" i="8" s="1"/>
  <c r="D414" i="6"/>
  <c r="E413" i="6"/>
  <c r="F413" i="6" a="1"/>
  <c r="F413" i="6" s="1"/>
  <c r="D384" i="6"/>
  <c r="E383" i="6"/>
  <c r="F383" i="6" a="1"/>
  <c r="F383" i="6" s="1"/>
  <c r="D424" i="6"/>
  <c r="E423" i="6"/>
  <c r="F423" i="6" a="1"/>
  <c r="F423" i="6" s="1"/>
  <c r="D394" i="6"/>
  <c r="E393" i="6"/>
  <c r="F393" i="6" a="1"/>
  <c r="F393" i="6" s="1"/>
  <c r="E433" i="6"/>
  <c r="F433" i="6" a="1"/>
  <c r="F433" i="6" s="1"/>
  <c r="D434" i="6"/>
  <c r="D404" i="6"/>
  <c r="E403" i="6"/>
  <c r="F403" i="6" a="1"/>
  <c r="F403" i="6" s="1"/>
  <c r="F423" i="5" a="1"/>
  <c r="F423" i="5" s="1"/>
  <c r="W423" i="5"/>
  <c r="E423" i="5"/>
  <c r="D424" i="5"/>
  <c r="F383" i="5" a="1"/>
  <c r="F383" i="5" s="1"/>
  <c r="W383" i="5"/>
  <c r="E383" i="5"/>
  <c r="D384" i="5"/>
  <c r="E433" i="5"/>
  <c r="F433" i="5" a="1"/>
  <c r="F433" i="5" s="1"/>
  <c r="W433" i="5"/>
  <c r="D434" i="5"/>
  <c r="F403" i="5" a="1"/>
  <c r="F403" i="5" s="1"/>
  <c r="D404" i="5"/>
  <c r="W403" i="5"/>
  <c r="E403" i="5"/>
  <c r="E393" i="5"/>
  <c r="W393" i="5"/>
  <c r="D394" i="5"/>
  <c r="F393" i="5" a="1"/>
  <c r="F393" i="5" s="1"/>
  <c r="W413" i="5"/>
  <c r="D414" i="5"/>
  <c r="E413" i="5"/>
  <c r="F413" i="5" a="1"/>
  <c r="F413" i="5" s="1"/>
  <c r="F433" i="4" a="1"/>
  <c r="F433" i="4" s="1"/>
  <c r="D434" i="4"/>
  <c r="E433" i="4"/>
  <c r="F413" i="4" a="1"/>
  <c r="F413" i="4" s="1"/>
  <c r="E413" i="4"/>
  <c r="D414" i="4"/>
  <c r="F423" i="4" a="1"/>
  <c r="F423" i="4" s="1"/>
  <c r="D424" i="4"/>
  <c r="E423" i="4"/>
  <c r="E383" i="4"/>
  <c r="F383" i="4" a="1"/>
  <c r="F383" i="4" s="1"/>
  <c r="D384" i="4"/>
  <c r="F403" i="4" a="1"/>
  <c r="F403" i="4" s="1"/>
  <c r="E403" i="4"/>
  <c r="D404" i="4"/>
  <c r="D394" i="4"/>
  <c r="F393" i="4" a="1"/>
  <c r="F393" i="4" s="1"/>
  <c r="E393" i="4"/>
  <c r="E393" i="3"/>
  <c r="F393" i="3" a="1"/>
  <c r="F393" i="3" s="1"/>
  <c r="W393" i="3"/>
  <c r="D394" i="3"/>
  <c r="W413" i="3"/>
  <c r="D414" i="3"/>
  <c r="E413" i="3"/>
  <c r="F413" i="3" a="1"/>
  <c r="F413" i="3" s="1"/>
  <c r="D404" i="3"/>
  <c r="E403" i="3"/>
  <c r="F403" i="3" a="1"/>
  <c r="F403" i="3" s="1"/>
  <c r="W403" i="3"/>
  <c r="W383" i="3"/>
  <c r="D384" i="3"/>
  <c r="F383" i="3" a="1"/>
  <c r="F383" i="3" s="1"/>
  <c r="E383" i="3"/>
  <c r="D434" i="3"/>
  <c r="E433" i="3"/>
  <c r="F433" i="3" a="1"/>
  <c r="F433" i="3" s="1"/>
  <c r="W433" i="3"/>
  <c r="F423" i="3" a="1"/>
  <c r="F423" i="3" s="1"/>
  <c r="D424" i="3"/>
  <c r="W423" i="3"/>
  <c r="E423" i="3"/>
  <c r="Y382" i="7" l="1"/>
  <c r="W424" i="7"/>
  <c r="D425" i="7"/>
  <c r="E424" i="7"/>
  <c r="F424" i="7" a="1"/>
  <c r="F424" i="7" s="1"/>
  <c r="E414" i="7"/>
  <c r="F414" i="7" a="1"/>
  <c r="F414" i="7" s="1"/>
  <c r="W414" i="7"/>
  <c r="D415" i="7"/>
  <c r="F394" i="7" a="1"/>
  <c r="F394" i="7" s="1"/>
  <c r="W394" i="7"/>
  <c r="D395" i="7"/>
  <c r="E394" i="7"/>
  <c r="W384" i="7"/>
  <c r="E384" i="7"/>
  <c r="F384" i="7" a="1"/>
  <c r="F384" i="7" s="1"/>
  <c r="E434" i="7"/>
  <c r="F434" i="7" a="1"/>
  <c r="F434" i="7" s="1"/>
  <c r="W434" i="7"/>
  <c r="D435" i="7"/>
  <c r="D405" i="7"/>
  <c r="E404" i="7"/>
  <c r="F404" i="7" a="1"/>
  <c r="F404" i="7" s="1"/>
  <c r="W404" i="7"/>
  <c r="Y383" i="4"/>
  <c r="Y383" i="3"/>
  <c r="Y383" i="8"/>
  <c r="R102" i="6"/>
  <c r="Y101" i="6"/>
  <c r="Y383" i="5"/>
  <c r="D405" i="8"/>
  <c r="F404" i="8" a="1"/>
  <c r="F404" i="8" s="1"/>
  <c r="E404" i="8"/>
  <c r="E414" i="8"/>
  <c r="F414" i="8" a="1"/>
  <c r="F414" i="8" s="1"/>
  <c r="D415" i="8"/>
  <c r="D395" i="8"/>
  <c r="E394" i="8"/>
  <c r="F394" i="8" a="1"/>
  <c r="F394" i="8" s="1"/>
  <c r="D435" i="8"/>
  <c r="E434" i="8"/>
  <c r="F434" i="8" a="1"/>
  <c r="F434" i="8" s="1"/>
  <c r="F384" i="8" a="1"/>
  <c r="F384" i="8" s="1"/>
  <c r="E384" i="8"/>
  <c r="D425" i="8"/>
  <c r="F424" i="8" a="1"/>
  <c r="F424" i="8" s="1"/>
  <c r="E424" i="8"/>
  <c r="E384" i="6"/>
  <c r="F384" i="6" a="1"/>
  <c r="F384" i="6" s="1"/>
  <c r="D395" i="6"/>
  <c r="E394" i="6"/>
  <c r="F394" i="6" a="1"/>
  <c r="F394" i="6" s="1"/>
  <c r="E414" i="6"/>
  <c r="F414" i="6" a="1"/>
  <c r="F414" i="6" s="1"/>
  <c r="D415" i="6"/>
  <c r="D405" i="6"/>
  <c r="E404" i="6"/>
  <c r="F404" i="6" a="1"/>
  <c r="F404" i="6" s="1"/>
  <c r="D425" i="6"/>
  <c r="E424" i="6"/>
  <c r="F424" i="6" a="1"/>
  <c r="F424" i="6" s="1"/>
  <c r="D435" i="6"/>
  <c r="E434" i="6"/>
  <c r="F434" i="6" a="1"/>
  <c r="F434" i="6" s="1"/>
  <c r="W424" i="5"/>
  <c r="D425" i="5"/>
  <c r="E424" i="5"/>
  <c r="F424" i="5" a="1"/>
  <c r="F424" i="5" s="1"/>
  <c r="E434" i="5"/>
  <c r="F434" i="5" a="1"/>
  <c r="F434" i="5" s="1"/>
  <c r="W434" i="5"/>
  <c r="D435" i="5"/>
  <c r="D415" i="5"/>
  <c r="E414" i="5"/>
  <c r="F414" i="5" a="1"/>
  <c r="F414" i="5" s="1"/>
  <c r="W414" i="5"/>
  <c r="E394" i="5"/>
  <c r="F394" i="5" a="1"/>
  <c r="F394" i="5" s="1"/>
  <c r="D395" i="5"/>
  <c r="W394" i="5"/>
  <c r="D405" i="5"/>
  <c r="E404" i="5"/>
  <c r="F404" i="5" a="1"/>
  <c r="F404" i="5" s="1"/>
  <c r="W404" i="5"/>
  <c r="F384" i="5" a="1"/>
  <c r="F384" i="5" s="1"/>
  <c r="E384" i="5"/>
  <c r="W384" i="5"/>
  <c r="F384" i="4" a="1"/>
  <c r="F384" i="4" s="1"/>
  <c r="E384" i="4"/>
  <c r="E434" i="4"/>
  <c r="F434" i="4" a="1"/>
  <c r="F434" i="4" s="1"/>
  <c r="D435" i="4"/>
  <c r="E424" i="4"/>
  <c r="F424" i="4" a="1"/>
  <c r="F424" i="4" s="1"/>
  <c r="D425" i="4"/>
  <c r="E394" i="4"/>
  <c r="F394" i="4" a="1"/>
  <c r="F394" i="4" s="1"/>
  <c r="D395" i="4"/>
  <c r="D405" i="4"/>
  <c r="F404" i="4" a="1"/>
  <c r="F404" i="4" s="1"/>
  <c r="E404" i="4"/>
  <c r="D415" i="4"/>
  <c r="F414" i="4" a="1"/>
  <c r="F414" i="4" s="1"/>
  <c r="E414" i="4"/>
  <c r="W384" i="3"/>
  <c r="E384" i="3"/>
  <c r="F384" i="3" a="1"/>
  <c r="F384" i="3" s="1"/>
  <c r="W414" i="3"/>
  <c r="E414" i="3"/>
  <c r="D415" i="3"/>
  <c r="F414" i="3" a="1"/>
  <c r="F414" i="3" s="1"/>
  <c r="E394" i="3"/>
  <c r="F394" i="3" a="1"/>
  <c r="F394" i="3" s="1"/>
  <c r="W394" i="3"/>
  <c r="D395" i="3"/>
  <c r="E424" i="3"/>
  <c r="F424" i="3" a="1"/>
  <c r="F424" i="3" s="1"/>
  <c r="W424" i="3"/>
  <c r="D425" i="3"/>
  <c r="D405" i="3"/>
  <c r="E404" i="3"/>
  <c r="F404" i="3" a="1"/>
  <c r="F404" i="3" s="1"/>
  <c r="W404" i="3"/>
  <c r="D435" i="3"/>
  <c r="F434" i="3" a="1"/>
  <c r="F434" i="3" s="1"/>
  <c r="E434" i="3"/>
  <c r="W434" i="3"/>
  <c r="Y383" i="7" l="1"/>
  <c r="Y384" i="7" s="1"/>
  <c r="Y385" i="7" s="1"/>
  <c r="Y386" i="7" s="1"/>
  <c r="Y387" i="7" s="1"/>
  <c r="Y388" i="7" s="1"/>
  <c r="Y389" i="7" s="1"/>
  <c r="Y390" i="7" s="1"/>
  <c r="Y391" i="7" s="1"/>
  <c r="Y392" i="7" s="1"/>
  <c r="Y393" i="7" s="1"/>
  <c r="Y394" i="7" s="1"/>
  <c r="Y384" i="3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84" i="8"/>
  <c r="Y385" i="8" s="1"/>
  <c r="Y386" i="8" s="1"/>
  <c r="Y387" i="8" s="1"/>
  <c r="Y388" i="8" s="1"/>
  <c r="Y389" i="8" s="1"/>
  <c r="Y390" i="8" s="1"/>
  <c r="Y391" i="8" s="1"/>
  <c r="Y392" i="8" s="1"/>
  <c r="Y393" i="8" s="1"/>
  <c r="Y394" i="8" s="1"/>
  <c r="F395" i="7" a="1"/>
  <c r="F395" i="7" s="1"/>
  <c r="W395" i="7"/>
  <c r="D396" i="7"/>
  <c r="E395" i="7"/>
  <c r="D406" i="7"/>
  <c r="W405" i="7"/>
  <c r="F405" i="7" a="1"/>
  <c r="F405" i="7" s="1"/>
  <c r="E405" i="7"/>
  <c r="D436" i="7"/>
  <c r="W435" i="7"/>
  <c r="E435" i="7"/>
  <c r="F435" i="7" a="1"/>
  <c r="F435" i="7" s="1"/>
  <c r="W415" i="7"/>
  <c r="E415" i="7"/>
  <c r="F415" i="7" a="1"/>
  <c r="F415" i="7" s="1"/>
  <c r="D416" i="7"/>
  <c r="D426" i="7"/>
  <c r="W425" i="7"/>
  <c r="E425" i="7"/>
  <c r="F425" i="7" a="1"/>
  <c r="F425" i="7" s="1"/>
  <c r="Y384" i="4"/>
  <c r="Y385" i="4" s="1"/>
  <c r="Y386" i="4" s="1"/>
  <c r="Y387" i="4" s="1"/>
  <c r="Y388" i="4" s="1"/>
  <c r="Y389" i="4" s="1"/>
  <c r="Y390" i="4" s="1"/>
  <c r="Y391" i="4" s="1"/>
  <c r="Y392" i="4" s="1"/>
  <c r="Y393" i="4" s="1"/>
  <c r="Y384" i="5"/>
  <c r="Y385" i="5" s="1"/>
  <c r="Y386" i="5" s="1"/>
  <c r="Y387" i="5" s="1"/>
  <c r="Y388" i="5" s="1"/>
  <c r="Y389" i="5" s="1"/>
  <c r="Y390" i="5" s="1"/>
  <c r="Y391" i="5" s="1"/>
  <c r="Y392" i="5" s="1"/>
  <c r="Y393" i="5" s="1"/>
  <c r="Y394" i="5" s="1"/>
  <c r="R103" i="6"/>
  <c r="Y102" i="6"/>
  <c r="E415" i="8"/>
  <c r="F415" i="8" a="1"/>
  <c r="F415" i="8" s="1"/>
  <c r="D416" i="8"/>
  <c r="D406" i="8"/>
  <c r="E405" i="8"/>
  <c r="F405" i="8" a="1"/>
  <c r="F405" i="8" s="1"/>
  <c r="E435" i="8"/>
  <c r="F435" i="8" a="1"/>
  <c r="F435" i="8" s="1"/>
  <c r="D436" i="8"/>
  <c r="D426" i="8"/>
  <c r="E425" i="8"/>
  <c r="F425" i="8" a="1"/>
  <c r="F425" i="8" s="1"/>
  <c r="E395" i="8"/>
  <c r="F395" i="8" a="1"/>
  <c r="F395" i="8" s="1"/>
  <c r="D396" i="8"/>
  <c r="E425" i="6"/>
  <c r="F425" i="6" a="1"/>
  <c r="F425" i="6" s="1"/>
  <c r="D426" i="6"/>
  <c r="E395" i="6"/>
  <c r="F395" i="6" a="1"/>
  <c r="F395" i="6" s="1"/>
  <c r="D396" i="6"/>
  <c r="D406" i="6"/>
  <c r="E405" i="6"/>
  <c r="F405" i="6" a="1"/>
  <c r="F405" i="6" s="1"/>
  <c r="E415" i="6"/>
  <c r="F415" i="6" a="1"/>
  <c r="F415" i="6" s="1"/>
  <c r="D416" i="6"/>
  <c r="D436" i="6"/>
  <c r="E435" i="6"/>
  <c r="F435" i="6" a="1"/>
  <c r="F435" i="6" s="1"/>
  <c r="D426" i="5"/>
  <c r="W425" i="5"/>
  <c r="E425" i="5"/>
  <c r="F425" i="5" a="1"/>
  <c r="F425" i="5" s="1"/>
  <c r="D396" i="5"/>
  <c r="E395" i="5"/>
  <c r="F395" i="5" a="1"/>
  <c r="F395" i="5" s="1"/>
  <c r="W395" i="5"/>
  <c r="D416" i="5"/>
  <c r="E415" i="5"/>
  <c r="F415" i="5" a="1"/>
  <c r="F415" i="5" s="1"/>
  <c r="W415" i="5"/>
  <c r="E435" i="5"/>
  <c r="W435" i="5"/>
  <c r="F435" i="5" a="1"/>
  <c r="F435" i="5" s="1"/>
  <c r="D436" i="5"/>
  <c r="E405" i="5"/>
  <c r="W405" i="5"/>
  <c r="F405" i="5" a="1"/>
  <c r="F405" i="5" s="1"/>
  <c r="D406" i="5"/>
  <c r="F405" i="4" a="1"/>
  <c r="F405" i="4" s="1"/>
  <c r="E405" i="4"/>
  <c r="D406" i="4"/>
  <c r="F395" i="4" a="1"/>
  <c r="F395" i="4" s="1"/>
  <c r="D396" i="4"/>
  <c r="E395" i="4"/>
  <c r="F435" i="4" a="1"/>
  <c r="F435" i="4" s="1"/>
  <c r="E435" i="4"/>
  <c r="D436" i="4"/>
  <c r="F425" i="4" a="1"/>
  <c r="F425" i="4" s="1"/>
  <c r="D426" i="4"/>
  <c r="E425" i="4"/>
  <c r="F415" i="4" a="1"/>
  <c r="F415" i="4" s="1"/>
  <c r="D416" i="4"/>
  <c r="E415" i="4"/>
  <c r="W425" i="3"/>
  <c r="F425" i="3" a="1"/>
  <c r="F425" i="3" s="1"/>
  <c r="D426" i="3"/>
  <c r="E425" i="3"/>
  <c r="W395" i="3"/>
  <c r="D396" i="3"/>
  <c r="E395" i="3"/>
  <c r="F395" i="3" a="1"/>
  <c r="F395" i="3" s="1"/>
  <c r="W435" i="3"/>
  <c r="D436" i="3"/>
  <c r="E435" i="3"/>
  <c r="F435" i="3" a="1"/>
  <c r="F435" i="3" s="1"/>
  <c r="F405" i="3" a="1"/>
  <c r="F405" i="3" s="1"/>
  <c r="W405" i="3"/>
  <c r="D406" i="3"/>
  <c r="E405" i="3"/>
  <c r="D416" i="3"/>
  <c r="E415" i="3"/>
  <c r="F415" i="3" a="1"/>
  <c r="F415" i="3" s="1"/>
  <c r="W415" i="3"/>
  <c r="Y395" i="8" l="1"/>
  <c r="E436" i="7"/>
  <c r="F436" i="7" a="1"/>
  <c r="F436" i="7" s="1"/>
  <c r="W436" i="7"/>
  <c r="D437" i="7"/>
  <c r="W406" i="7"/>
  <c r="D407" i="7"/>
  <c r="E406" i="7"/>
  <c r="F406" i="7" a="1"/>
  <c r="F406" i="7" s="1"/>
  <c r="F416" i="7" a="1"/>
  <c r="F416" i="7" s="1"/>
  <c r="W416" i="7"/>
  <c r="D417" i="7"/>
  <c r="E416" i="7"/>
  <c r="F396" i="7" a="1"/>
  <c r="F396" i="7" s="1"/>
  <c r="E396" i="7"/>
  <c r="W396" i="7"/>
  <c r="D427" i="7"/>
  <c r="F426" i="7" a="1"/>
  <c r="F426" i="7" s="1"/>
  <c r="W426" i="7"/>
  <c r="E426" i="7"/>
  <c r="Y395" i="7"/>
  <c r="Y394" i="4"/>
  <c r="Y395" i="5"/>
  <c r="Y395" i="3"/>
  <c r="R104" i="6"/>
  <c r="Y103" i="6"/>
  <c r="E406" i="8"/>
  <c r="F406" i="8" a="1"/>
  <c r="F406" i="8" s="1"/>
  <c r="D407" i="8"/>
  <c r="F396" i="8" a="1"/>
  <c r="F396" i="8" s="1"/>
  <c r="E396" i="8"/>
  <c r="F416" i="8" a="1"/>
  <c r="F416" i="8" s="1"/>
  <c r="D417" i="8"/>
  <c r="E416" i="8"/>
  <c r="D427" i="8"/>
  <c r="E426" i="8"/>
  <c r="F426" i="8" a="1"/>
  <c r="F426" i="8" s="1"/>
  <c r="F436" i="8" a="1"/>
  <c r="F436" i="8" s="1"/>
  <c r="D437" i="8"/>
  <c r="E436" i="8"/>
  <c r="F396" i="6" a="1"/>
  <c r="F396" i="6" s="1"/>
  <c r="E396" i="6"/>
  <c r="D437" i="6"/>
  <c r="E436" i="6"/>
  <c r="F436" i="6" a="1"/>
  <c r="F436" i="6" s="1"/>
  <c r="D417" i="6"/>
  <c r="E416" i="6"/>
  <c r="F416" i="6" a="1"/>
  <c r="F416" i="6" s="1"/>
  <c r="D427" i="6"/>
  <c r="E426" i="6"/>
  <c r="F426" i="6" a="1"/>
  <c r="F426" i="6" s="1"/>
  <c r="D407" i="6"/>
  <c r="E406" i="6"/>
  <c r="F406" i="6" a="1"/>
  <c r="F406" i="6" s="1"/>
  <c r="W396" i="5"/>
  <c r="E396" i="5"/>
  <c r="F396" i="5" a="1"/>
  <c r="F396" i="5" s="1"/>
  <c r="W406" i="5"/>
  <c r="D407" i="5"/>
  <c r="E406" i="5"/>
  <c r="F406" i="5" a="1"/>
  <c r="F406" i="5" s="1"/>
  <c r="E416" i="5"/>
  <c r="F416" i="5" a="1"/>
  <c r="F416" i="5" s="1"/>
  <c r="W416" i="5"/>
  <c r="D417" i="5"/>
  <c r="D427" i="5"/>
  <c r="E426" i="5"/>
  <c r="F426" i="5" a="1"/>
  <c r="F426" i="5" s="1"/>
  <c r="W426" i="5"/>
  <c r="W436" i="5"/>
  <c r="D437" i="5"/>
  <c r="E436" i="5"/>
  <c r="F436" i="5" a="1"/>
  <c r="F436" i="5" s="1"/>
  <c r="D407" i="4"/>
  <c r="E406" i="4"/>
  <c r="F406" i="4" a="1"/>
  <c r="F406" i="4" s="1"/>
  <c r="E426" i="4"/>
  <c r="F426" i="4" a="1"/>
  <c r="F426" i="4" s="1"/>
  <c r="D427" i="4"/>
  <c r="E416" i="4"/>
  <c r="F416" i="4" a="1"/>
  <c r="F416" i="4" s="1"/>
  <c r="D417" i="4"/>
  <c r="E396" i="4"/>
  <c r="F396" i="4" a="1"/>
  <c r="F396" i="4" s="1"/>
  <c r="D437" i="4"/>
  <c r="E436" i="4"/>
  <c r="F436" i="4" a="1"/>
  <c r="F436" i="4" s="1"/>
  <c r="E406" i="3"/>
  <c r="F406" i="3" a="1"/>
  <c r="F406" i="3" s="1"/>
  <c r="W406" i="3"/>
  <c r="D407" i="3"/>
  <c r="W426" i="3"/>
  <c r="E426" i="3"/>
  <c r="F426" i="3" a="1"/>
  <c r="F426" i="3" s="1"/>
  <c r="D427" i="3"/>
  <c r="W396" i="3"/>
  <c r="E396" i="3"/>
  <c r="F396" i="3" a="1"/>
  <c r="F396" i="3" s="1"/>
  <c r="E436" i="3"/>
  <c r="F436" i="3" a="1"/>
  <c r="F436" i="3" s="1"/>
  <c r="W436" i="3"/>
  <c r="D437" i="3"/>
  <c r="D417" i="3"/>
  <c r="W416" i="3"/>
  <c r="F416" i="3" a="1"/>
  <c r="F416" i="3" s="1"/>
  <c r="E416" i="3"/>
  <c r="Y396" i="7" l="1"/>
  <c r="Y397" i="7" s="1"/>
  <c r="Y398" i="7" s="1"/>
  <c r="Y399" i="7" s="1"/>
  <c r="Y400" i="7" s="1"/>
  <c r="Y401" i="7" s="1"/>
  <c r="Y402" i="7" s="1"/>
  <c r="Y403" i="7" s="1"/>
  <c r="Y404" i="7" s="1"/>
  <c r="Y405" i="7" s="1"/>
  <c r="Y406" i="7" s="1"/>
  <c r="W417" i="7"/>
  <c r="D418" i="7"/>
  <c r="E417" i="7"/>
  <c r="F417" i="7" a="1"/>
  <c r="F417" i="7" s="1"/>
  <c r="F407" i="7" a="1"/>
  <c r="F407" i="7" s="1"/>
  <c r="E407" i="7"/>
  <c r="W407" i="7"/>
  <c r="D408" i="7"/>
  <c r="E437" i="7"/>
  <c r="F437" i="7" a="1"/>
  <c r="F437" i="7" s="1"/>
  <c r="W437" i="7"/>
  <c r="D438" i="7"/>
  <c r="E427" i="7"/>
  <c r="F427" i="7" a="1"/>
  <c r="F427" i="7" s="1"/>
  <c r="W427" i="7"/>
  <c r="D428" i="7"/>
  <c r="Y396" i="5"/>
  <c r="Y397" i="5" s="1"/>
  <c r="Y398" i="5" s="1"/>
  <c r="Y399" i="5" s="1"/>
  <c r="Y400" i="5" s="1"/>
  <c r="Y401" i="5" s="1"/>
  <c r="Y402" i="5" s="1"/>
  <c r="Y403" i="5" s="1"/>
  <c r="Y404" i="5" s="1"/>
  <c r="Y405" i="5" s="1"/>
  <c r="Y406" i="5" s="1"/>
  <c r="Y395" i="4"/>
  <c r="Y396" i="4" s="1"/>
  <c r="Y397" i="4" s="1"/>
  <c r="Y398" i="4" s="1"/>
  <c r="Y399" i="4" s="1"/>
  <c r="Y400" i="4" s="1"/>
  <c r="Y401" i="4" s="1"/>
  <c r="Y402" i="4" s="1"/>
  <c r="Y403" i="4" s="1"/>
  <c r="Y404" i="4" s="1"/>
  <c r="Y405" i="4" s="1"/>
  <c r="Y396" i="8"/>
  <c r="Y397" i="8" s="1"/>
  <c r="Y398" i="8" s="1"/>
  <c r="Y399" i="8" s="1"/>
  <c r="Y400" i="8" s="1"/>
  <c r="Y401" i="8" s="1"/>
  <c r="Y402" i="8" s="1"/>
  <c r="Y403" i="8" s="1"/>
  <c r="Y404" i="8" s="1"/>
  <c r="Y405" i="8" s="1"/>
  <c r="Y406" i="8" s="1"/>
  <c r="Y396" i="3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R105" i="6"/>
  <c r="Y104" i="6"/>
  <c r="D438" i="8"/>
  <c r="E437" i="8"/>
  <c r="F437" i="8" a="1"/>
  <c r="F437" i="8" s="1"/>
  <c r="E407" i="8"/>
  <c r="F407" i="8" a="1"/>
  <c r="F407" i="8" s="1"/>
  <c r="D408" i="8"/>
  <c r="E427" i="8"/>
  <c r="F427" i="8" a="1"/>
  <c r="F427" i="8" s="1"/>
  <c r="D428" i="8"/>
  <c r="D418" i="8"/>
  <c r="E417" i="8"/>
  <c r="F417" i="8" a="1"/>
  <c r="F417" i="8" s="1"/>
  <c r="D408" i="6"/>
  <c r="E407" i="6"/>
  <c r="F407" i="6" a="1"/>
  <c r="F407" i="6" s="1"/>
  <c r="E437" i="6"/>
  <c r="F437" i="6" a="1"/>
  <c r="F437" i="6" s="1"/>
  <c r="D438" i="6"/>
  <c r="D428" i="6"/>
  <c r="E427" i="6"/>
  <c r="F427" i="6" a="1"/>
  <c r="F427" i="6" s="1"/>
  <c r="D418" i="6"/>
  <c r="E417" i="6"/>
  <c r="F417" i="6" a="1"/>
  <c r="F417" i="6" s="1"/>
  <c r="D408" i="5"/>
  <c r="E407" i="5"/>
  <c r="F407" i="5" a="1"/>
  <c r="F407" i="5" s="1"/>
  <c r="W407" i="5"/>
  <c r="F417" i="5" a="1"/>
  <c r="F417" i="5" s="1"/>
  <c r="E417" i="5"/>
  <c r="W417" i="5"/>
  <c r="D418" i="5"/>
  <c r="D428" i="5"/>
  <c r="E427" i="5"/>
  <c r="F427" i="5" a="1"/>
  <c r="F427" i="5" s="1"/>
  <c r="W427" i="5"/>
  <c r="W437" i="5"/>
  <c r="D438" i="5"/>
  <c r="E437" i="5"/>
  <c r="F437" i="5" a="1"/>
  <c r="F437" i="5" s="1"/>
  <c r="F427" i="4" a="1"/>
  <c r="F427" i="4" s="1"/>
  <c r="E427" i="4"/>
  <c r="D428" i="4"/>
  <c r="F407" i="4" a="1"/>
  <c r="F407" i="4" s="1"/>
  <c r="D408" i="4"/>
  <c r="E407" i="4"/>
  <c r="F437" i="4" a="1"/>
  <c r="F437" i="4" s="1"/>
  <c r="E437" i="4"/>
  <c r="D438" i="4"/>
  <c r="F417" i="4" a="1"/>
  <c r="F417" i="4" s="1"/>
  <c r="D418" i="4"/>
  <c r="E417" i="4"/>
  <c r="E437" i="3"/>
  <c r="F437" i="3" a="1"/>
  <c r="F437" i="3" s="1"/>
  <c r="W437" i="3"/>
  <c r="D438" i="3"/>
  <c r="W407" i="3"/>
  <c r="D408" i="3"/>
  <c r="E407" i="3"/>
  <c r="F407" i="3" a="1"/>
  <c r="F407" i="3" s="1"/>
  <c r="F417" i="3" a="1"/>
  <c r="F417" i="3" s="1"/>
  <c r="W417" i="3"/>
  <c r="E417" i="3"/>
  <c r="D418" i="3"/>
  <c r="D428" i="3"/>
  <c r="E427" i="3"/>
  <c r="W427" i="3"/>
  <c r="F427" i="3" a="1"/>
  <c r="F427" i="3" s="1"/>
  <c r="Y407" i="7" l="1"/>
  <c r="W408" i="7"/>
  <c r="E408" i="7"/>
  <c r="F408" i="7" a="1"/>
  <c r="F408" i="7" s="1"/>
  <c r="W428" i="7"/>
  <c r="E428" i="7"/>
  <c r="F428" i="7" a="1"/>
  <c r="F428" i="7" s="1"/>
  <c r="D429" i="7"/>
  <c r="D419" i="7"/>
  <c r="E418" i="7"/>
  <c r="F418" i="7" a="1"/>
  <c r="F418" i="7" s="1"/>
  <c r="W418" i="7"/>
  <c r="E438" i="7"/>
  <c r="D439" i="7"/>
  <c r="F438" i="7" a="1"/>
  <c r="F438" i="7" s="1"/>
  <c r="W438" i="7"/>
  <c r="Y406" i="4"/>
  <c r="Y407" i="4" s="1"/>
  <c r="Y407" i="3"/>
  <c r="Y407" i="8"/>
  <c r="Y407" i="5"/>
  <c r="R106" i="6"/>
  <c r="Y105" i="6"/>
  <c r="F408" i="8" a="1"/>
  <c r="F408" i="8" s="1"/>
  <c r="E408" i="8"/>
  <c r="D419" i="8"/>
  <c r="E418" i="8"/>
  <c r="F418" i="8" a="1"/>
  <c r="F418" i="8" s="1"/>
  <c r="F428" i="8" a="1"/>
  <c r="F428" i="8" s="1"/>
  <c r="D429" i="8"/>
  <c r="E428" i="8"/>
  <c r="E438" i="8"/>
  <c r="F438" i="8" a="1"/>
  <c r="F438" i="8" s="1"/>
  <c r="D439" i="8"/>
  <c r="D439" i="6"/>
  <c r="F438" i="6" a="1"/>
  <c r="F438" i="6" s="1"/>
  <c r="E438" i="6"/>
  <c r="E418" i="6"/>
  <c r="F418" i="6" a="1"/>
  <c r="F418" i="6" s="1"/>
  <c r="D419" i="6"/>
  <c r="E408" i="6"/>
  <c r="F408" i="6" a="1"/>
  <c r="F408" i="6" s="1"/>
  <c r="D429" i="6"/>
  <c r="E428" i="6"/>
  <c r="F428" i="6" a="1"/>
  <c r="F428" i="6" s="1"/>
  <c r="E408" i="5"/>
  <c r="F408" i="5" a="1"/>
  <c r="F408" i="5" s="1"/>
  <c r="W408" i="5"/>
  <c r="E428" i="5"/>
  <c r="F428" i="5" a="1"/>
  <c r="F428" i="5" s="1"/>
  <c r="W428" i="5"/>
  <c r="D429" i="5"/>
  <c r="D439" i="5"/>
  <c r="E438" i="5"/>
  <c r="F438" i="5" a="1"/>
  <c r="F438" i="5" s="1"/>
  <c r="W438" i="5"/>
  <c r="W418" i="5"/>
  <c r="D419" i="5"/>
  <c r="E418" i="5"/>
  <c r="F418" i="5" a="1"/>
  <c r="F418" i="5" s="1"/>
  <c r="E408" i="4"/>
  <c r="F408" i="4" a="1"/>
  <c r="F408" i="4" s="1"/>
  <c r="D429" i="4"/>
  <c r="E428" i="4"/>
  <c r="F428" i="4" a="1"/>
  <c r="F428" i="4" s="1"/>
  <c r="E418" i="4"/>
  <c r="F418" i="4" a="1"/>
  <c r="F418" i="4" s="1"/>
  <c r="D419" i="4"/>
  <c r="D439" i="4"/>
  <c r="F438" i="4" a="1"/>
  <c r="F438" i="4" s="1"/>
  <c r="E438" i="4"/>
  <c r="D429" i="3"/>
  <c r="E428" i="3"/>
  <c r="F428" i="3" a="1"/>
  <c r="F428" i="3" s="1"/>
  <c r="W428" i="3"/>
  <c r="W438" i="3"/>
  <c r="F438" i="3" a="1"/>
  <c r="F438" i="3" s="1"/>
  <c r="D439" i="3"/>
  <c r="E438" i="3"/>
  <c r="E418" i="3"/>
  <c r="F418" i="3" a="1"/>
  <c r="F418" i="3" s="1"/>
  <c r="W418" i="3"/>
  <c r="D419" i="3"/>
  <c r="W408" i="3"/>
  <c r="E408" i="3"/>
  <c r="F408" i="3" a="1"/>
  <c r="F408" i="3" s="1"/>
  <c r="Y408" i="7" l="1"/>
  <c r="Y409" i="7" s="1"/>
  <c r="Y410" i="7" s="1"/>
  <c r="Y411" i="7" s="1"/>
  <c r="Y412" i="7" s="1"/>
  <c r="Y413" i="7" s="1"/>
  <c r="Y414" i="7" s="1"/>
  <c r="Y415" i="7" s="1"/>
  <c r="Y416" i="7" s="1"/>
  <c r="Y417" i="7" s="1"/>
  <c r="Y418" i="7" s="1"/>
  <c r="Y408" i="8"/>
  <c r="Y409" i="8" s="1"/>
  <c r="Y410" i="8" s="1"/>
  <c r="Y411" i="8" s="1"/>
  <c r="Y412" i="8" s="1"/>
  <c r="Y413" i="8" s="1"/>
  <c r="Y414" i="8" s="1"/>
  <c r="Y415" i="8" s="1"/>
  <c r="Y416" i="8" s="1"/>
  <c r="Y417" i="8" s="1"/>
  <c r="Y418" i="8" s="1"/>
  <c r="D430" i="7"/>
  <c r="F429" i="7" a="1"/>
  <c r="F429" i="7" s="1"/>
  <c r="E429" i="7"/>
  <c r="W429" i="7"/>
  <c r="F439" i="7" a="1"/>
  <c r="F439" i="7" s="1"/>
  <c r="D440" i="7"/>
  <c r="E439" i="7"/>
  <c r="W439" i="7"/>
  <c r="F419" i="7" a="1"/>
  <c r="F419" i="7" s="1"/>
  <c r="E419" i="7"/>
  <c r="D420" i="7"/>
  <c r="W419" i="7"/>
  <c r="Y408" i="5"/>
  <c r="Y409" i="5" s="1"/>
  <c r="Y410" i="5" s="1"/>
  <c r="Y411" i="5" s="1"/>
  <c r="Y412" i="5" s="1"/>
  <c r="Y413" i="5" s="1"/>
  <c r="Y414" i="5" s="1"/>
  <c r="Y415" i="5" s="1"/>
  <c r="Y416" i="5" s="1"/>
  <c r="Y417" i="5" s="1"/>
  <c r="Y418" i="5" s="1"/>
  <c r="Y408" i="4"/>
  <c r="Y409" i="4" s="1"/>
  <c r="Y410" i="4" s="1"/>
  <c r="Y411" i="4" s="1"/>
  <c r="Y412" i="4" s="1"/>
  <c r="Y413" i="4" s="1"/>
  <c r="Y414" i="4" s="1"/>
  <c r="Y415" i="4" s="1"/>
  <c r="Y416" i="4" s="1"/>
  <c r="Y417" i="4" s="1"/>
  <c r="Y418" i="4" s="1"/>
  <c r="R107" i="6"/>
  <c r="Y106" i="6"/>
  <c r="Y408" i="3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E419" i="8"/>
  <c r="F419" i="8" a="1"/>
  <c r="F419" i="8" s="1"/>
  <c r="D420" i="8"/>
  <c r="E439" i="8"/>
  <c r="F439" i="8" a="1"/>
  <c r="F439" i="8" s="1"/>
  <c r="D440" i="8"/>
  <c r="D430" i="8"/>
  <c r="E429" i="8"/>
  <c r="F429" i="8" a="1"/>
  <c r="F429" i="8" s="1"/>
  <c r="D420" i="6"/>
  <c r="E419" i="6"/>
  <c r="F419" i="6" a="1"/>
  <c r="F419" i="6" s="1"/>
  <c r="D440" i="6"/>
  <c r="E439" i="6"/>
  <c r="F439" i="6" a="1"/>
  <c r="F439" i="6" s="1"/>
  <c r="E429" i="6"/>
  <c r="F429" i="6" a="1"/>
  <c r="F429" i="6" s="1"/>
  <c r="D430" i="6"/>
  <c r="D420" i="5"/>
  <c r="W419" i="5"/>
  <c r="E419" i="5"/>
  <c r="F419" i="5" a="1"/>
  <c r="F419" i="5" s="1"/>
  <c r="E429" i="5"/>
  <c r="F429" i="5" a="1"/>
  <c r="F429" i="5" s="1"/>
  <c r="W429" i="5"/>
  <c r="D430" i="5"/>
  <c r="E439" i="5"/>
  <c r="F439" i="5" a="1"/>
  <c r="F439" i="5" s="1"/>
  <c r="D440" i="5"/>
  <c r="W439" i="5"/>
  <c r="F429" i="4" a="1"/>
  <c r="F429" i="4" s="1"/>
  <c r="E429" i="4"/>
  <c r="D430" i="4"/>
  <c r="F439" i="4" a="1"/>
  <c r="F439" i="4" s="1"/>
  <c r="D440" i="4"/>
  <c r="E439" i="4"/>
  <c r="F419" i="4" a="1"/>
  <c r="F419" i="4" s="1"/>
  <c r="E419" i="4"/>
  <c r="D420" i="4"/>
  <c r="D440" i="3"/>
  <c r="W439" i="3"/>
  <c r="E439" i="3"/>
  <c r="F439" i="3" a="1"/>
  <c r="F439" i="3" s="1"/>
  <c r="W419" i="3"/>
  <c r="E419" i="3"/>
  <c r="F419" i="3" a="1"/>
  <c r="F419" i="3" s="1"/>
  <c r="D420" i="3"/>
  <c r="F429" i="3" a="1"/>
  <c r="F429" i="3" s="1"/>
  <c r="W429" i="3"/>
  <c r="D430" i="3"/>
  <c r="E429" i="3"/>
  <c r="Y419" i="8" l="1"/>
  <c r="Y419" i="7"/>
  <c r="D441" i="7"/>
  <c r="E440" i="7"/>
  <c r="F440" i="7" a="1"/>
  <c r="F440" i="7" s="1"/>
  <c r="W440" i="7"/>
  <c r="E420" i="7"/>
  <c r="F420" i="7" a="1"/>
  <c r="F420" i="7" s="1"/>
  <c r="W420" i="7"/>
  <c r="D431" i="7"/>
  <c r="F430" i="7" a="1"/>
  <c r="F430" i="7" s="1"/>
  <c r="W430" i="7"/>
  <c r="E430" i="7"/>
  <c r="Y419" i="5"/>
  <c r="Y419" i="4"/>
  <c r="R108" i="6"/>
  <c r="Y107" i="6"/>
  <c r="Y419" i="3"/>
  <c r="F440" i="8" a="1"/>
  <c r="F440" i="8" s="1"/>
  <c r="D441" i="8"/>
  <c r="E440" i="8"/>
  <c r="E430" i="8"/>
  <c r="F430" i="8" a="1"/>
  <c r="F430" i="8" s="1"/>
  <c r="D431" i="8"/>
  <c r="F420" i="8" a="1"/>
  <c r="F420" i="8" s="1"/>
  <c r="E420" i="8"/>
  <c r="E420" i="6"/>
  <c r="F420" i="6" a="1"/>
  <c r="F420" i="6" s="1"/>
  <c r="D441" i="6"/>
  <c r="E440" i="6"/>
  <c r="F440" i="6" a="1"/>
  <c r="F440" i="6" s="1"/>
  <c r="D431" i="6"/>
  <c r="F430" i="6" a="1"/>
  <c r="F430" i="6" s="1"/>
  <c r="E430" i="6"/>
  <c r="E420" i="5"/>
  <c r="F420" i="5" a="1"/>
  <c r="F420" i="5" s="1"/>
  <c r="W420" i="5"/>
  <c r="E440" i="5"/>
  <c r="F440" i="5" a="1"/>
  <c r="F440" i="5" s="1"/>
  <c r="W440" i="5"/>
  <c r="D441" i="5"/>
  <c r="W430" i="5"/>
  <c r="D431" i="5"/>
  <c r="E430" i="5"/>
  <c r="F430" i="5" a="1"/>
  <c r="F430" i="5" s="1"/>
  <c r="D431" i="4"/>
  <c r="F430" i="4" a="1"/>
  <c r="F430" i="4" s="1"/>
  <c r="E430" i="4"/>
  <c r="E440" i="4"/>
  <c r="F440" i="4" a="1"/>
  <c r="F440" i="4" s="1"/>
  <c r="D441" i="4"/>
  <c r="F420" i="4" a="1"/>
  <c r="F420" i="4" s="1"/>
  <c r="E420" i="4"/>
  <c r="E430" i="3"/>
  <c r="F430" i="3" a="1"/>
  <c r="F430" i="3" s="1"/>
  <c r="D431" i="3"/>
  <c r="W430" i="3"/>
  <c r="E440" i="3"/>
  <c r="F440" i="3" a="1"/>
  <c r="F440" i="3" s="1"/>
  <c r="D441" i="3"/>
  <c r="W440" i="3"/>
  <c r="W420" i="3"/>
  <c r="F420" i="3" a="1"/>
  <c r="F420" i="3" s="1"/>
  <c r="E420" i="3"/>
  <c r="Y420" i="8" l="1"/>
  <c r="Y421" i="8" s="1"/>
  <c r="Y422" i="8" s="1"/>
  <c r="Y423" i="8" s="1"/>
  <c r="Y424" i="8" s="1"/>
  <c r="Y425" i="8" s="1"/>
  <c r="Y426" i="8" s="1"/>
  <c r="Y427" i="8" s="1"/>
  <c r="Y428" i="8" s="1"/>
  <c r="Y429" i="8" s="1"/>
  <c r="Y430" i="8" s="1"/>
  <c r="Y420" i="5"/>
  <c r="Y421" i="5" s="1"/>
  <c r="Y422" i="5" s="1"/>
  <c r="Y423" i="5" s="1"/>
  <c r="Y424" i="5" s="1"/>
  <c r="Y425" i="5" s="1"/>
  <c r="Y426" i="5" s="1"/>
  <c r="Y427" i="5" s="1"/>
  <c r="Y428" i="5" s="1"/>
  <c r="Y429" i="5" s="1"/>
  <c r="E431" i="7"/>
  <c r="D432" i="7"/>
  <c r="W431" i="7"/>
  <c r="F431" i="7" a="1"/>
  <c r="F431" i="7" s="1"/>
  <c r="W441" i="7"/>
  <c r="D442" i="7"/>
  <c r="F441" i="7" a="1"/>
  <c r="F441" i="7" s="1"/>
  <c r="E441" i="7"/>
  <c r="Y420" i="4"/>
  <c r="Y421" i="4" s="1"/>
  <c r="Y422" i="4" s="1"/>
  <c r="Y423" i="4" s="1"/>
  <c r="Y424" i="4" s="1"/>
  <c r="Y425" i="4" s="1"/>
  <c r="Y426" i="4" s="1"/>
  <c r="Y427" i="4" s="1"/>
  <c r="Y428" i="4" s="1"/>
  <c r="Y429" i="4" s="1"/>
  <c r="Y430" i="4" s="1"/>
  <c r="Y420" i="3"/>
  <c r="Y421" i="3" s="1"/>
  <c r="Y422" i="3" s="1"/>
  <c r="Y423" i="3" s="1"/>
  <c r="Y424" i="3" s="1"/>
  <c r="Y425" i="3" s="1"/>
  <c r="Y426" i="3" s="1"/>
  <c r="Y427" i="3" s="1"/>
  <c r="Y428" i="3" s="1"/>
  <c r="Y429" i="3" s="1"/>
  <c r="Y430" i="3" s="1"/>
  <c r="R109" i="6"/>
  <c r="Y108" i="6"/>
  <c r="E431" i="8"/>
  <c r="F431" i="8" a="1"/>
  <c r="F431" i="8" s="1"/>
  <c r="D432" i="8"/>
  <c r="D442" i="8"/>
  <c r="E441" i="8"/>
  <c r="F441" i="8" a="1"/>
  <c r="F441" i="8" s="1"/>
  <c r="D432" i="6"/>
  <c r="E431" i="6"/>
  <c r="F431" i="6" a="1"/>
  <c r="F431" i="6" s="1"/>
  <c r="E441" i="6"/>
  <c r="F441" i="6" a="1"/>
  <c r="F441" i="6" s="1"/>
  <c r="D442" i="6"/>
  <c r="W441" i="5"/>
  <c r="E441" i="5"/>
  <c r="F441" i="5" a="1"/>
  <c r="F441" i="5" s="1"/>
  <c r="D442" i="5"/>
  <c r="D432" i="5"/>
  <c r="E431" i="5"/>
  <c r="W431" i="5"/>
  <c r="F431" i="5" a="1"/>
  <c r="F431" i="5" s="1"/>
  <c r="F441" i="4" a="1"/>
  <c r="F441" i="4" s="1"/>
  <c r="D442" i="4"/>
  <c r="E441" i="4"/>
  <c r="F431" i="4" a="1"/>
  <c r="F431" i="4" s="1"/>
  <c r="D432" i="4"/>
  <c r="E431" i="4"/>
  <c r="E441" i="3"/>
  <c r="D442" i="3"/>
  <c r="F441" i="3" a="1"/>
  <c r="F441" i="3" s="1"/>
  <c r="W441" i="3"/>
  <c r="W431" i="3"/>
  <c r="E431" i="3"/>
  <c r="F431" i="3" a="1"/>
  <c r="F431" i="3" s="1"/>
  <c r="D432" i="3"/>
  <c r="Y430" i="5" l="1"/>
  <c r="Y431" i="5" s="1"/>
  <c r="E442" i="7"/>
  <c r="F442" i="7" a="1"/>
  <c r="F442" i="7" s="1"/>
  <c r="D443" i="7"/>
  <c r="W442" i="7"/>
  <c r="F432" i="7" a="1"/>
  <c r="F432" i="7" s="1"/>
  <c r="E432" i="7"/>
  <c r="W432" i="7"/>
  <c r="Y420" i="7"/>
  <c r="Y421" i="7" s="1"/>
  <c r="Y422" i="7" s="1"/>
  <c r="Y423" i="7" s="1"/>
  <c r="Y424" i="7" s="1"/>
  <c r="Y425" i="7" s="1"/>
  <c r="Y426" i="7" s="1"/>
  <c r="Y427" i="7" s="1"/>
  <c r="Y428" i="7" s="1"/>
  <c r="Y429" i="7" s="1"/>
  <c r="Y430" i="7" s="1"/>
  <c r="Y431" i="4"/>
  <c r="Y431" i="8"/>
  <c r="R110" i="6"/>
  <c r="Y109" i="6"/>
  <c r="Y431" i="3"/>
  <c r="E442" i="8"/>
  <c r="F442" i="8" a="1"/>
  <c r="F442" i="8" s="1"/>
  <c r="D443" i="8"/>
  <c r="F432" i="8" a="1"/>
  <c r="F432" i="8" s="1"/>
  <c r="E432" i="8"/>
  <c r="D443" i="6"/>
  <c r="E442" i="6"/>
  <c r="F442" i="6" a="1"/>
  <c r="F442" i="6" s="1"/>
  <c r="E432" i="6"/>
  <c r="F432" i="6" a="1"/>
  <c r="F432" i="6" s="1"/>
  <c r="W442" i="5"/>
  <c r="D443" i="5"/>
  <c r="E442" i="5"/>
  <c r="F442" i="5" a="1"/>
  <c r="F442" i="5" s="1"/>
  <c r="E432" i="5"/>
  <c r="F432" i="5" a="1"/>
  <c r="F432" i="5" s="1"/>
  <c r="W432" i="5"/>
  <c r="E442" i="4"/>
  <c r="F442" i="4" a="1"/>
  <c r="F442" i="4" s="1"/>
  <c r="D443" i="4"/>
  <c r="E432" i="4"/>
  <c r="F432" i="4" a="1"/>
  <c r="F432" i="4" s="1"/>
  <c r="W432" i="3"/>
  <c r="F432" i="3" a="1"/>
  <c r="F432" i="3" s="1"/>
  <c r="E432" i="3"/>
  <c r="E442" i="3"/>
  <c r="F442" i="3" a="1"/>
  <c r="F442" i="3" s="1"/>
  <c r="W442" i="3"/>
  <c r="D443" i="3"/>
  <c r="Y432" i="8" l="1"/>
  <c r="Y433" i="8" s="1"/>
  <c r="Y434" i="8" s="1"/>
  <c r="Y435" i="8" s="1"/>
  <c r="Y436" i="8" s="1"/>
  <c r="Y437" i="8" s="1"/>
  <c r="Y438" i="8" s="1"/>
  <c r="Y439" i="8" s="1"/>
  <c r="Y440" i="8" s="1"/>
  <c r="Y441" i="8" s="1"/>
  <c r="Y442" i="8" s="1"/>
  <c r="Y431" i="7"/>
  <c r="Y432" i="7" s="1"/>
  <c r="Y433" i="7" s="1"/>
  <c r="Y434" i="7" s="1"/>
  <c r="Y435" i="7" s="1"/>
  <c r="Y436" i="7" s="1"/>
  <c r="Y437" i="7" s="1"/>
  <c r="Y438" i="7" s="1"/>
  <c r="Y439" i="7" s="1"/>
  <c r="Y440" i="7" s="1"/>
  <c r="Y441" i="7" s="1"/>
  <c r="Y442" i="7" s="1"/>
  <c r="E443" i="7"/>
  <c r="F443" i="7" a="1"/>
  <c r="F443" i="7" s="1"/>
  <c r="D444" i="7"/>
  <c r="W443" i="7"/>
  <c r="Y432" i="4"/>
  <c r="Y433" i="4" s="1"/>
  <c r="Y434" i="4" s="1"/>
  <c r="Y435" i="4" s="1"/>
  <c r="Y436" i="4" s="1"/>
  <c r="Y437" i="4" s="1"/>
  <c r="Y438" i="4" s="1"/>
  <c r="Y439" i="4" s="1"/>
  <c r="Y440" i="4" s="1"/>
  <c r="Y441" i="4" s="1"/>
  <c r="Y442" i="4" s="1"/>
  <c r="Y432" i="3"/>
  <c r="Y433" i="3" s="1"/>
  <c r="Y434" i="3" s="1"/>
  <c r="Y435" i="3" s="1"/>
  <c r="Y436" i="3" s="1"/>
  <c r="Y437" i="3" s="1"/>
  <c r="Y438" i="3" s="1"/>
  <c r="Y439" i="3" s="1"/>
  <c r="Y440" i="3" s="1"/>
  <c r="Y441" i="3" s="1"/>
  <c r="Y442" i="3" s="1"/>
  <c r="Y432" i="5"/>
  <c r="Y433" i="5" s="1"/>
  <c r="Y434" i="5" s="1"/>
  <c r="Y435" i="5" s="1"/>
  <c r="Y436" i="5" s="1"/>
  <c r="Y437" i="5" s="1"/>
  <c r="Y438" i="5" s="1"/>
  <c r="Y439" i="5" s="1"/>
  <c r="Y440" i="5" s="1"/>
  <c r="Y441" i="5" s="1"/>
  <c r="Y442" i="5" s="1"/>
  <c r="R111" i="6"/>
  <c r="Y110" i="6"/>
  <c r="E443" i="8"/>
  <c r="F443" i="8" a="1"/>
  <c r="F443" i="8" s="1"/>
  <c r="D444" i="8"/>
  <c r="D444" i="6"/>
  <c r="E443" i="6"/>
  <c r="F443" i="6" a="1"/>
  <c r="F443" i="6" s="1"/>
  <c r="D444" i="5"/>
  <c r="W443" i="5"/>
  <c r="E443" i="5"/>
  <c r="F443" i="5" a="1"/>
  <c r="F443" i="5" s="1"/>
  <c r="F443" i="4" a="1"/>
  <c r="F443" i="4" s="1"/>
  <c r="E443" i="4"/>
  <c r="D444" i="4"/>
  <c r="W443" i="3"/>
  <c r="D444" i="3"/>
  <c r="E443" i="3"/>
  <c r="F443" i="3" a="1"/>
  <c r="F443" i="3" s="1"/>
  <c r="Y443" i="8" l="1"/>
  <c r="Y443" i="7"/>
  <c r="W444" i="7"/>
  <c r="D445" i="7"/>
  <c r="E444" i="7"/>
  <c r="F444" i="7" a="1"/>
  <c r="F444" i="7" s="1"/>
  <c r="Y443" i="4"/>
  <c r="Y443" i="3"/>
  <c r="Y443" i="5"/>
  <c r="R112" i="6"/>
  <c r="Y111" i="6"/>
  <c r="D445" i="8"/>
  <c r="F444" i="8" a="1"/>
  <c r="F444" i="8" s="1"/>
  <c r="E444" i="8"/>
  <c r="D445" i="6"/>
  <c r="E444" i="6"/>
  <c r="F444" i="6" a="1"/>
  <c r="F444" i="6" s="1"/>
  <c r="D445" i="5"/>
  <c r="E444" i="5"/>
  <c r="F444" i="5" a="1"/>
  <c r="F444" i="5" s="1"/>
  <c r="W444" i="5"/>
  <c r="D445" i="4"/>
  <c r="F444" i="4" a="1"/>
  <c r="F444" i="4" s="1"/>
  <c r="E444" i="4"/>
  <c r="D445" i="3"/>
  <c r="E444" i="3"/>
  <c r="F444" i="3" a="1"/>
  <c r="F444" i="3" s="1"/>
  <c r="W444" i="3"/>
  <c r="Y444" i="7" l="1"/>
  <c r="Y444" i="8"/>
  <c r="F445" i="7" a="1"/>
  <c r="F445" i="7" s="1"/>
  <c r="W445" i="7"/>
  <c r="W447" i="7" s="1"/>
  <c r="E445" i="7"/>
  <c r="E448" i="7" s="1"/>
  <c r="E449" i="7" s="1"/>
  <c r="Y444" i="5"/>
  <c r="Y444" i="4"/>
  <c r="R113" i="6"/>
  <c r="Y112" i="6"/>
  <c r="Y444" i="3"/>
  <c r="E445" i="8"/>
  <c r="E448" i="8" s="1"/>
  <c r="E449" i="8" s="1"/>
  <c r="F445" i="8" a="1"/>
  <c r="F445" i="8" s="1"/>
  <c r="E445" i="6"/>
  <c r="E448" i="6" s="1"/>
  <c r="E449" i="6" s="1"/>
  <c r="F445" i="6" a="1"/>
  <c r="F445" i="6" s="1"/>
  <c r="E445" i="5"/>
  <c r="E448" i="5" s="1"/>
  <c r="E449" i="5" s="1"/>
  <c r="F445" i="5" a="1"/>
  <c r="F445" i="5" s="1"/>
  <c r="W445" i="5"/>
  <c r="W447" i="5" s="1"/>
  <c r="F445" i="4" a="1"/>
  <c r="F445" i="4" s="1"/>
  <c r="E445" i="4"/>
  <c r="E448" i="4" s="1"/>
  <c r="E449" i="4" s="1"/>
  <c r="E445" i="3"/>
  <c r="E448" i="3" s="1"/>
  <c r="E449" i="3" s="1"/>
  <c r="F445" i="3" a="1"/>
  <c r="F445" i="3" s="1"/>
  <c r="W445" i="3"/>
  <c r="W447" i="3" s="1"/>
  <c r="Y445" i="7" l="1"/>
  <c r="M3" i="7"/>
  <c r="M5" i="7" s="1"/>
  <c r="AA2" i="7" s="1"/>
  <c r="M3" i="3"/>
  <c r="M5" i="3" s="1"/>
  <c r="AA2" i="3" s="1"/>
  <c r="R114" i="6"/>
  <c r="Y113" i="6"/>
  <c r="Y445" i="4"/>
  <c r="M3" i="4"/>
  <c r="M5" i="4" s="1"/>
  <c r="AA2" i="4" s="1"/>
  <c r="R115" i="6" l="1"/>
  <c r="Y114" i="6"/>
  <c r="Y445" i="8"/>
  <c r="M3" i="8"/>
  <c r="M5" i="8" s="1"/>
  <c r="AA2" i="8" s="1"/>
  <c r="Y445" i="5"/>
  <c r="M3" i="5"/>
  <c r="M5" i="5" s="1"/>
  <c r="AA2" i="5" s="1"/>
  <c r="Y445" i="3"/>
  <c r="R116" i="6" l="1"/>
  <c r="Y115" i="6"/>
  <c r="R117" i="6" l="1"/>
  <c r="Y116" i="6"/>
  <c r="R118" i="6" l="1"/>
  <c r="Y117" i="6"/>
  <c r="R119" i="6" l="1"/>
  <c r="Y118" i="6"/>
  <c r="R120" i="6" l="1"/>
  <c r="R121" i="6" l="1"/>
  <c r="Y119" i="6"/>
  <c r="Y120" i="6" l="1"/>
  <c r="R122" i="6"/>
  <c r="R123" i="6" l="1"/>
  <c r="Y121" i="6"/>
  <c r="Y122" i="6" s="1"/>
  <c r="R124" i="6" l="1"/>
  <c r="Y123" i="6"/>
  <c r="R125" i="6" l="1"/>
  <c r="Y124" i="6"/>
  <c r="R126" i="6" l="1"/>
  <c r="Y125" i="6"/>
  <c r="R127" i="6" l="1"/>
  <c r="Y126" i="6"/>
  <c r="R128" i="6" l="1"/>
  <c r="Y127" i="6"/>
  <c r="R129" i="6" l="1"/>
  <c r="Y128" i="6"/>
  <c r="R130" i="6" l="1"/>
  <c r="Y129" i="6"/>
  <c r="R131" i="6" l="1"/>
  <c r="Y130" i="6"/>
  <c r="R132" i="6" l="1"/>
  <c r="Y131" i="6"/>
  <c r="R133" i="6" l="1"/>
  <c r="Y132" i="6"/>
  <c r="R134" i="6" l="1"/>
  <c r="Y133" i="6"/>
  <c r="R135" i="6" l="1"/>
  <c r="Y134" i="6"/>
  <c r="R136" i="6" l="1"/>
  <c r="Y135" i="6"/>
  <c r="R137" i="6" l="1"/>
  <c r="Y136" i="6"/>
  <c r="R138" i="6" l="1"/>
  <c r="Y137" i="6"/>
  <c r="R139" i="6" l="1"/>
  <c r="Y138" i="6"/>
  <c r="R140" i="6" l="1"/>
  <c r="Y139" i="6"/>
  <c r="R141" i="6" l="1"/>
  <c r="Y140" i="6"/>
  <c r="R142" i="6" l="1"/>
  <c r="Y141" i="6"/>
  <c r="R143" i="6" l="1"/>
  <c r="Y142" i="6"/>
  <c r="R144" i="6" l="1"/>
  <c r="Y143" i="6"/>
  <c r="R145" i="6" l="1"/>
  <c r="Y144" i="6"/>
  <c r="R146" i="6" l="1"/>
  <c r="Y145" i="6"/>
  <c r="R147" i="6" l="1"/>
  <c r="Y146" i="6"/>
  <c r="R148" i="6" l="1"/>
  <c r="Y147" i="6"/>
  <c r="R149" i="6" l="1"/>
  <c r="Y148" i="6"/>
  <c r="R150" i="6" l="1"/>
  <c r="Y149" i="6"/>
  <c r="R151" i="6" l="1"/>
  <c r="Y150" i="6"/>
  <c r="R152" i="6" l="1"/>
  <c r="Y151" i="6"/>
  <c r="R153" i="6" l="1"/>
  <c r="Y152" i="6"/>
  <c r="R154" i="6" l="1"/>
  <c r="Y153" i="6"/>
  <c r="R155" i="6" l="1"/>
  <c r="Y154" i="6"/>
  <c r="R156" i="6" l="1"/>
  <c r="Y155" i="6"/>
  <c r="R157" i="6" l="1"/>
  <c r="Y156" i="6"/>
  <c r="R158" i="6" l="1"/>
  <c r="Y157" i="6"/>
  <c r="R159" i="6" l="1"/>
  <c r="Y158" i="6"/>
  <c r="R160" i="6" l="1"/>
  <c r="Y159" i="6"/>
  <c r="R161" i="6" l="1"/>
  <c r="Y160" i="6"/>
  <c r="R162" i="6" l="1"/>
  <c r="Y161" i="6"/>
  <c r="R163" i="6" l="1"/>
  <c r="Y162" i="6"/>
  <c r="R164" i="6" l="1"/>
  <c r="Y163" i="6"/>
  <c r="R165" i="6" l="1"/>
  <c r="Y164" i="6"/>
  <c r="R166" i="6" l="1"/>
  <c r="Y165" i="6"/>
  <c r="R167" i="6" l="1"/>
  <c r="Y166" i="6"/>
  <c r="R168" i="6" l="1"/>
  <c r="Y167" i="6"/>
  <c r="R169" i="6" l="1"/>
  <c r="Y168" i="6"/>
  <c r="R170" i="6" l="1"/>
  <c r="Y169" i="6"/>
  <c r="R171" i="6" l="1"/>
  <c r="Y170" i="6"/>
  <c r="R172" i="6" l="1"/>
  <c r="Y171" i="6"/>
  <c r="R173" i="6" l="1"/>
  <c r="Y172" i="6"/>
  <c r="R174" i="6" l="1"/>
  <c r="Y173" i="6"/>
  <c r="R175" i="6" l="1"/>
  <c r="Y174" i="6"/>
  <c r="R176" i="6" l="1"/>
  <c r="Y175" i="6"/>
  <c r="R177" i="6" l="1"/>
  <c r="Y176" i="6"/>
  <c r="R178" i="6" l="1"/>
  <c r="Y177" i="6"/>
  <c r="R179" i="6" l="1"/>
  <c r="Y178" i="6"/>
  <c r="R180" i="6" l="1"/>
  <c r="Y179" i="6"/>
  <c r="R181" i="6" l="1"/>
  <c r="Y180" i="6"/>
  <c r="R182" i="6" l="1"/>
  <c r="Y181" i="6"/>
  <c r="R183" i="6" l="1"/>
  <c r="Y182" i="6"/>
  <c r="R184" i="6" l="1"/>
  <c r="Y183" i="6"/>
  <c r="R185" i="6" l="1"/>
  <c r="Y184" i="6"/>
  <c r="R186" i="6" l="1"/>
  <c r="Y185" i="6"/>
  <c r="R187" i="6" l="1"/>
  <c r="Y186" i="6"/>
  <c r="R188" i="6" l="1"/>
  <c r="Y187" i="6"/>
  <c r="R189" i="6" l="1"/>
  <c r="Y188" i="6"/>
  <c r="R190" i="6" l="1"/>
  <c r="Y189" i="6"/>
  <c r="R191" i="6" l="1"/>
  <c r="Y190" i="6"/>
  <c r="R192" i="6" l="1"/>
  <c r="Y191" i="6"/>
  <c r="R193" i="6" l="1"/>
  <c r="Y192" i="6"/>
  <c r="R194" i="6" l="1"/>
  <c r="Y193" i="6"/>
  <c r="R195" i="6" l="1"/>
  <c r="Y194" i="6"/>
  <c r="R196" i="6" l="1"/>
  <c r="Y195" i="6"/>
  <c r="R197" i="6" l="1"/>
  <c r="Y196" i="6"/>
  <c r="R198" i="6" l="1"/>
  <c r="Y197" i="6"/>
  <c r="R199" i="6" l="1"/>
  <c r="Y198" i="6"/>
  <c r="R200" i="6" l="1"/>
  <c r="Y199" i="6"/>
  <c r="R201" i="6" l="1"/>
  <c r="Y200" i="6"/>
  <c r="R202" i="6" l="1"/>
  <c r="Y201" i="6"/>
  <c r="R203" i="6" l="1"/>
  <c r="Y202" i="6"/>
  <c r="R204" i="6" l="1"/>
  <c r="Y203" i="6"/>
  <c r="Y204" i="6" l="1"/>
  <c r="Y205" i="6" s="1"/>
  <c r="Y206" i="6" s="1"/>
  <c r="Y207" i="6" s="1"/>
  <c r="Y208" i="6" s="1"/>
  <c r="Y209" i="6" s="1"/>
  <c r="Y210" i="6" s="1"/>
  <c r="Y211" i="6" s="1"/>
  <c r="Y212" i="6" s="1"/>
  <c r="Y213" i="6" s="1"/>
  <c r="Y214" i="6" s="1"/>
  <c r="Y215" i="6" s="1"/>
  <c r="Y216" i="6" s="1"/>
  <c r="Y217" i="6" s="1"/>
  <c r="Y218" i="6" s="1"/>
  <c r="Y219" i="6" s="1"/>
  <c r="Y220" i="6" s="1"/>
  <c r="Y221" i="6" s="1"/>
  <c r="Y222" i="6" s="1"/>
  <c r="Y223" i="6" s="1"/>
  <c r="Y224" i="6" s="1"/>
  <c r="Y225" i="6" s="1"/>
  <c r="Y226" i="6" s="1"/>
  <c r="Y227" i="6" s="1"/>
  <c r="Y228" i="6" s="1"/>
  <c r="Y229" i="6" s="1"/>
  <c r="Y230" i="6" s="1"/>
  <c r="Y231" i="6" s="1"/>
  <c r="Y232" i="6" s="1"/>
  <c r="Y233" i="6" s="1"/>
  <c r="Y234" i="6" s="1"/>
  <c r="Y235" i="6" s="1"/>
  <c r="Y236" i="6" s="1"/>
  <c r="Y237" i="6" s="1"/>
  <c r="Y238" i="6" s="1"/>
  <c r="Y239" i="6" s="1"/>
  <c r="Y240" i="6" s="1"/>
  <c r="Y241" i="6" s="1"/>
  <c r="Y242" i="6" s="1"/>
  <c r="Y243" i="6" s="1"/>
  <c r="Y244" i="6" s="1"/>
  <c r="Y245" i="6" s="1"/>
  <c r="Y246" i="6" s="1"/>
  <c r="Y247" i="6" s="1"/>
  <c r="Y248" i="6" s="1"/>
  <c r="Y249" i="6" s="1"/>
  <c r="Y250" i="6" s="1"/>
  <c r="Y251" i="6" s="1"/>
  <c r="Y252" i="6" s="1"/>
  <c r="Y253" i="6" s="1"/>
  <c r="Y254" i="6" s="1"/>
  <c r="Y255" i="6" s="1"/>
  <c r="Y256" i="6" s="1"/>
  <c r="Y257" i="6" s="1"/>
  <c r="Y258" i="6" s="1"/>
  <c r="Y259" i="6" s="1"/>
  <c r="Y260" i="6" s="1"/>
  <c r="Y261" i="6" s="1"/>
  <c r="Y262" i="6" s="1"/>
  <c r="Y263" i="6" s="1"/>
  <c r="Y264" i="6" s="1"/>
  <c r="Y265" i="6" s="1"/>
  <c r="Y266" i="6" s="1"/>
  <c r="Y267" i="6" s="1"/>
  <c r="Y268" i="6" s="1"/>
  <c r="Y269" i="6" s="1"/>
  <c r="Y270" i="6" s="1"/>
  <c r="Y271" i="6" s="1"/>
  <c r="Y272" i="6" s="1"/>
  <c r="Y273" i="6" s="1"/>
  <c r="Y274" i="6" s="1"/>
  <c r="Y275" i="6" s="1"/>
  <c r="Y276" i="6" s="1"/>
  <c r="Y277" i="6" s="1"/>
  <c r="Y278" i="6" s="1"/>
  <c r="Y279" i="6" s="1"/>
  <c r="Y280" i="6" s="1"/>
  <c r="Y281" i="6" s="1"/>
  <c r="Y282" i="6" s="1"/>
  <c r="Y283" i="6" s="1"/>
  <c r="Y284" i="6" s="1"/>
  <c r="Y285" i="6" s="1"/>
  <c r="Y286" i="6" s="1"/>
  <c r="Y287" i="6" s="1"/>
  <c r="Y288" i="6" s="1"/>
  <c r="Y289" i="6" s="1"/>
  <c r="Y290" i="6" s="1"/>
  <c r="Y291" i="6" s="1"/>
  <c r="Y292" i="6" s="1"/>
  <c r="Y293" i="6" s="1"/>
  <c r="Y294" i="6" s="1"/>
  <c r="Y295" i="6" s="1"/>
  <c r="Y296" i="6" s="1"/>
  <c r="Y297" i="6" s="1"/>
  <c r="Y298" i="6" s="1"/>
  <c r="Y299" i="6" s="1"/>
  <c r="Y300" i="6" s="1"/>
  <c r="Y301" i="6" s="1"/>
  <c r="Y302" i="6" s="1"/>
  <c r="Y303" i="6" s="1"/>
  <c r="Y304" i="6" s="1"/>
  <c r="Y305" i="6" s="1"/>
  <c r="Y306" i="6" s="1"/>
  <c r="Y307" i="6" s="1"/>
  <c r="Y308" i="6" s="1"/>
  <c r="Y309" i="6" s="1"/>
  <c r="Y310" i="6" s="1"/>
  <c r="Y311" i="6" s="1"/>
  <c r="Y312" i="6" s="1"/>
  <c r="Y313" i="6" s="1"/>
  <c r="Y314" i="6" s="1"/>
  <c r="Y315" i="6" s="1"/>
  <c r="Y316" i="6" s="1"/>
  <c r="Y317" i="6" s="1"/>
  <c r="Y318" i="6" s="1"/>
  <c r="Y319" i="6" s="1"/>
  <c r="Y320" i="6" s="1"/>
  <c r="Y321" i="6" s="1"/>
  <c r="Y322" i="6" s="1"/>
  <c r="Y323" i="6" s="1"/>
  <c r="Y324" i="6" s="1"/>
  <c r="Y325" i="6" s="1"/>
  <c r="Y326" i="6" s="1"/>
  <c r="Y327" i="6" s="1"/>
  <c r="Y328" i="6" s="1"/>
  <c r="Y329" i="6" s="1"/>
  <c r="Y330" i="6" s="1"/>
  <c r="Y331" i="6" s="1"/>
  <c r="Y332" i="6" s="1"/>
  <c r="Y333" i="6" s="1"/>
  <c r="Y334" i="6" s="1"/>
  <c r="Y335" i="6" s="1"/>
  <c r="Y336" i="6" s="1"/>
  <c r="Y337" i="6" s="1"/>
  <c r="Y338" i="6" s="1"/>
  <c r="Y339" i="6" s="1"/>
  <c r="Y340" i="6" s="1"/>
  <c r="Y341" i="6" s="1"/>
  <c r="Y342" i="6" s="1"/>
  <c r="Y343" i="6" s="1"/>
  <c r="Y344" i="6" s="1"/>
  <c r="Y345" i="6" s="1"/>
  <c r="Y346" i="6" s="1"/>
  <c r="Y347" i="6" s="1"/>
  <c r="Y348" i="6" s="1"/>
  <c r="Y349" i="6" s="1"/>
  <c r="Y350" i="6" s="1"/>
  <c r="Y351" i="6" s="1"/>
  <c r="Y352" i="6" s="1"/>
  <c r="Y353" i="6" s="1"/>
  <c r="Y354" i="6" s="1"/>
  <c r="Y355" i="6" s="1"/>
  <c r="Y356" i="6" s="1"/>
  <c r="Y357" i="6" s="1"/>
  <c r="Y358" i="6" s="1"/>
  <c r="Y359" i="6" s="1"/>
  <c r="Y360" i="6" s="1"/>
  <c r="Y361" i="6" s="1"/>
  <c r="Y362" i="6" s="1"/>
  <c r="Y363" i="6" s="1"/>
  <c r="Y364" i="6" s="1"/>
  <c r="Y365" i="6" s="1"/>
  <c r="Y366" i="6" s="1"/>
  <c r="Y367" i="6" s="1"/>
  <c r="Y368" i="6" s="1"/>
  <c r="Y369" i="6" s="1"/>
  <c r="Y370" i="6" s="1"/>
  <c r="Y371" i="6" s="1"/>
  <c r="Y372" i="6" s="1"/>
  <c r="Y373" i="6" s="1"/>
  <c r="Y374" i="6" s="1"/>
  <c r="Y375" i="6" s="1"/>
  <c r="Y376" i="6" s="1"/>
  <c r="Y377" i="6" s="1"/>
  <c r="Y378" i="6" s="1"/>
  <c r="Y379" i="6" s="1"/>
  <c r="Y380" i="6" s="1"/>
  <c r="Y381" i="6" s="1"/>
  <c r="Y382" i="6" s="1"/>
  <c r="Y383" i="6" s="1"/>
  <c r="Y384" i="6" s="1"/>
  <c r="Y385" i="6" s="1"/>
  <c r="Y386" i="6" s="1"/>
  <c r="Y387" i="6" s="1"/>
  <c r="Y388" i="6" s="1"/>
  <c r="Y389" i="6" s="1"/>
  <c r="Y390" i="6" s="1"/>
  <c r="Y391" i="6" s="1"/>
  <c r="Y392" i="6" s="1"/>
  <c r="Y393" i="6" s="1"/>
  <c r="Y394" i="6" s="1"/>
  <c r="Y395" i="6" s="1"/>
  <c r="Y396" i="6" s="1"/>
  <c r="Y397" i="6" s="1"/>
  <c r="Y398" i="6" s="1"/>
  <c r="Y399" i="6" s="1"/>
  <c r="Y400" i="6" s="1"/>
  <c r="Y401" i="6" s="1"/>
  <c r="Y402" i="6" s="1"/>
  <c r="Y403" i="6" s="1"/>
  <c r="Y404" i="6" s="1"/>
  <c r="Y405" i="6" s="1"/>
  <c r="Y406" i="6" s="1"/>
  <c r="Y407" i="6" s="1"/>
  <c r="Y408" i="6" s="1"/>
  <c r="Y409" i="6" s="1"/>
  <c r="Y410" i="6" s="1"/>
  <c r="Y411" i="6" s="1"/>
  <c r="Y412" i="6" s="1"/>
  <c r="Y413" i="6" s="1"/>
  <c r="Y414" i="6" s="1"/>
  <c r="Y415" i="6" s="1"/>
  <c r="Y416" i="6" s="1"/>
  <c r="Y417" i="6" s="1"/>
  <c r="Y418" i="6" s="1"/>
  <c r="Y419" i="6" s="1"/>
  <c r="Y420" i="6" s="1"/>
  <c r="Y421" i="6" s="1"/>
  <c r="Y422" i="6" s="1"/>
  <c r="Y423" i="6" s="1"/>
  <c r="Y424" i="6" s="1"/>
  <c r="Y425" i="6" s="1"/>
  <c r="Y426" i="6" s="1"/>
  <c r="Y427" i="6" s="1"/>
  <c r="Y428" i="6" s="1"/>
  <c r="Y429" i="6" s="1"/>
  <c r="Y430" i="6" s="1"/>
  <c r="Y431" i="6" s="1"/>
  <c r="Y432" i="6" s="1"/>
  <c r="Y433" i="6" s="1"/>
  <c r="Y434" i="6" s="1"/>
  <c r="Y435" i="6" s="1"/>
  <c r="Y436" i="6" s="1"/>
  <c r="Y437" i="6" s="1"/>
  <c r="Y438" i="6" s="1"/>
  <c r="Y439" i="6" s="1"/>
  <c r="Y440" i="6" s="1"/>
  <c r="Y441" i="6" s="1"/>
  <c r="Y442" i="6" s="1"/>
  <c r="Y443" i="6" s="1"/>
  <c r="Y444" i="6" s="1"/>
  <c r="Y445" i="6" s="1"/>
  <c r="M3" i="6"/>
  <c r="M5" i="6" s="1"/>
  <c r="AA2" i="6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<sst xmlns="http://schemas.openxmlformats.org/spreadsheetml/2006/main" count="15684" uniqueCount="109">
  <si>
    <t>Datasheet</t>
  </si>
  <si>
    <t>Database / Single Source of Truth</t>
  </si>
  <si>
    <t>Sr. No.</t>
  </si>
  <si>
    <t>Data</t>
  </si>
  <si>
    <t>Value</t>
  </si>
  <si>
    <t>Age</t>
  </si>
  <si>
    <t>Starting Age</t>
  </si>
  <si>
    <t>Retirement Age</t>
  </si>
  <si>
    <t>Salary</t>
  </si>
  <si>
    <t>Signing Bonus</t>
  </si>
  <si>
    <t>First Salary</t>
  </si>
  <si>
    <t>Increment / 12 months</t>
  </si>
  <si>
    <t xml:space="preserve">Retirement </t>
  </si>
  <si>
    <t>Retirement Share % from Salary</t>
  </si>
  <si>
    <t>Graduate Loan</t>
  </si>
  <si>
    <t>Loan Amount</t>
  </si>
  <si>
    <t>Loan Interest Rate (per year compounded monthly)</t>
  </si>
  <si>
    <t>Loan Repayment Horizon</t>
  </si>
  <si>
    <t>120 months</t>
  </si>
  <si>
    <t>Public Transport (for first 6 years)</t>
  </si>
  <si>
    <t>Fare Amount / month</t>
  </si>
  <si>
    <t>First Car</t>
  </si>
  <si>
    <t>Total Cost</t>
  </si>
  <si>
    <t>Downpayment</t>
  </si>
  <si>
    <t>60 months</t>
  </si>
  <si>
    <t>O&amp;M Cost</t>
  </si>
  <si>
    <t>O&amp;M Cost Increment / month</t>
  </si>
  <si>
    <t>Selling Price (after 10 years)</t>
  </si>
  <si>
    <t>Second Car</t>
  </si>
  <si>
    <t>Third Car</t>
  </si>
  <si>
    <t>Rent</t>
  </si>
  <si>
    <t>Rent Amount</t>
  </si>
  <si>
    <t>Rental Period</t>
  </si>
  <si>
    <t>192 Months</t>
  </si>
  <si>
    <t>First House</t>
  </si>
  <si>
    <t>Loan Interest Rate</t>
  </si>
  <si>
    <t>180 months</t>
  </si>
  <si>
    <t>Selling Price</t>
  </si>
  <si>
    <t>Expenses</t>
  </si>
  <si>
    <t>Food + Other Expenses</t>
  </si>
  <si>
    <t>Increment / month</t>
  </si>
  <si>
    <t xml:space="preserve">Stocks Investment </t>
  </si>
  <si>
    <t>Investment Amount / month</t>
  </si>
  <si>
    <t>Return on Investment %</t>
  </si>
  <si>
    <t>Case 1</t>
  </si>
  <si>
    <t>(Public Transport + Honda Civic LX Sedan + Tesla Model Y Rear-Wheel Drive + Tesla Cybertruck Rear-Wheel Drive) + (Rent + House) + (Stock Investment)</t>
  </si>
  <si>
    <t>Data Table</t>
  </si>
  <si>
    <t>FW</t>
  </si>
  <si>
    <t>Total Savings NPW</t>
  </si>
  <si>
    <t>Salary Increment (every year):</t>
  </si>
  <si>
    <t>Retirement Fund % from Salary:</t>
  </si>
  <si>
    <t>Return on Retirement Fund</t>
  </si>
  <si>
    <t>MARR</t>
  </si>
  <si>
    <t>n</t>
  </si>
  <si>
    <t>Salary ($)</t>
  </si>
  <si>
    <t>Retirement</t>
  </si>
  <si>
    <t>Tax ($)</t>
  </si>
  <si>
    <t>Education Loan</t>
  </si>
  <si>
    <t>Transportation</t>
  </si>
  <si>
    <t>Housing</t>
  </si>
  <si>
    <t>Food + Other Expense</t>
  </si>
  <si>
    <t>Stock Investment</t>
  </si>
  <si>
    <t>Total Savings</t>
  </si>
  <si>
    <t>Amount in Bank</t>
  </si>
  <si>
    <t>Age (Years)</t>
  </si>
  <si>
    <t>Age (Months)</t>
  </si>
  <si>
    <t>Retirement Fund Contribution</t>
  </si>
  <si>
    <t>Public Transport cost</t>
  </si>
  <si>
    <t>First car</t>
  </si>
  <si>
    <t>First Car O&amp;M Cost</t>
  </si>
  <si>
    <t>First car age (months)</t>
  </si>
  <si>
    <t>Second Car O&amp;M Cost</t>
  </si>
  <si>
    <t>Second car age (months)</t>
  </si>
  <si>
    <t>Third Car O&amp;M Cost</t>
  </si>
  <si>
    <t>Third car age (months)</t>
  </si>
  <si>
    <t>Apartment Rent</t>
  </si>
  <si>
    <t>House</t>
  </si>
  <si>
    <t>House Sale</t>
  </si>
  <si>
    <t>Age of house (months)</t>
  </si>
  <si>
    <t>-</t>
  </si>
  <si>
    <t>Stock Value</t>
  </si>
  <si>
    <t>retirement fund npv</t>
  </si>
  <si>
    <t>Retirement Fund Receipt</t>
  </si>
  <si>
    <t>Case 2</t>
  </si>
  <si>
    <t>(Public Transport + Honda Civic LX Sedan + Tesla Model Y Rear-Wheel Drive + Tesla Cybertruck Rear-Wheel Drive) + (Rent Only) + (Stock Investment)</t>
  </si>
  <si>
    <t>Case 3</t>
  </si>
  <si>
    <t>(Public Transport + Honda Civic LX Sedan + Tesla Model Y Rear-Wheel Drive + Tesla Cybertruck Rear-Wheel Drive) + (Rent + House)</t>
  </si>
  <si>
    <t>Case 4</t>
  </si>
  <si>
    <t>(Public Transport + Honda Civic LX Sedan + Tesla Model Y Rear-Wheel Drive + Tesla Cybertruck Rear-Wheel Drive) + (Rent Only)</t>
  </si>
  <si>
    <t>Case 5</t>
  </si>
  <si>
    <t>(Public Transport + Honda Civic LX Sedan + Tesla Model Y Rear-Wheel Drive) + (Rent + House) + (Stock Investment)</t>
  </si>
  <si>
    <t>Case 6</t>
  </si>
  <si>
    <t>(Public Transport + Honda Civic LX Sedan + Tesla Model Y Rear-Wheel Drive) + (Rent Only) + (Stock Investment)</t>
  </si>
  <si>
    <t>Case 7</t>
  </si>
  <si>
    <t>(Public Transport + Honda Civic LX Sedan + Tesla Model Y Rear-Wheel Drive) + (Rent + House)</t>
  </si>
  <si>
    <t>Case 8</t>
  </si>
  <si>
    <t>(Public Transport + Honda Civic LX Sedan + Tesla Model Y Rear-Wheel Drive) + (Rent Only)</t>
  </si>
  <si>
    <t>Case 9</t>
  </si>
  <si>
    <t>(Public Transport + Honda Civic LX Sedan + (Rent + House) + (Stock Investment)</t>
  </si>
  <si>
    <t>Case 10</t>
  </si>
  <si>
    <t>(Public Transport + Honda Civic LX Sedan + (Rent Only) + (Stock Investment)</t>
  </si>
  <si>
    <t>Case 11</t>
  </si>
  <si>
    <t>(Public Transport + Honda Civic LX Sedan + (Rent + House)</t>
  </si>
  <si>
    <t>Case 12</t>
  </si>
  <si>
    <t>(Public Transport + Honda Civic LX Sedan + (Rent Only)</t>
  </si>
  <si>
    <t>Case Number</t>
  </si>
  <si>
    <t>Case Description</t>
  </si>
  <si>
    <t>Pair Comparison</t>
  </si>
  <si>
    <t>Living Expenses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</si>
</sst>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#,##0.00;\(#,##0.00\)"/>
  </numFmts>
  <fonts count="33" x14ac:knownFonts="1">
    <font>
      <sz val="11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b/>
      <u/>
      <sz val="24"/>
      <color theme="1"/>
      <name val="Aptos Narrow"/>
      <family val="2"/>
      <scheme val="minor"/>
    </font>
    <font>
      <b/>
      <sz val="32"/>
      <color theme="0"/>
      <name val="Aptos Narrow"/>
      <family val="2"/>
      <scheme val="minor"/>
    </font>
    <font>
      <b/>
      <sz val="10"/>
      <color rgb="FFFFFFFF"/>
      <name val="Aptos Narrow"/>
      <family val="2"/>
      <scheme val="minor"/>
    </font>
    <font>
      <sz val="10"/>
      <color rgb="FF000000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b/>
      <sz val="12"/>
      <color rgb="FFFFFFFF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4"/>
      <color rgb="FF000000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sz val="12"/>
      <name val="Aptos Narrow"/>
      <family val="2"/>
      <scheme val="minor"/>
    </font>
    <font>
      <sz val="14"/>
      <name val="Aptos Narrow"/>
      <family val="2"/>
      <scheme val="minor"/>
    </font>
    <font>
      <b/>
      <sz val="20"/>
      <name val="Aptos Narrow"/>
      <family val="2"/>
      <scheme val="minor"/>
    </font>
    <font>
      <sz val="20"/>
      <name val="Aptos Narrow"/>
      <family val="2"/>
      <scheme val="minor"/>
    </font>
    <font>
      <b/>
      <i/>
      <sz val="16"/>
      <color rgb="FFFFFFFF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name val="Aptos Narrow"/>
      <family val="2"/>
      <scheme val="minor"/>
    </font>
    <font>
      <b/>
      <sz val="10"/>
      <color rgb="FF073763"/>
      <name val="Aptos Narrow"/>
      <family val="2"/>
      <scheme val="minor"/>
    </font>
    <font>
      <sz val="10"/>
      <color rgb="FFFF0000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20"/>
      <color rgb="FF000000"/>
      <name val="Aptos Narrow"/>
      <family val="2"/>
      <scheme val="minor"/>
    </font>
    <font>
      <b/>
      <i/>
      <sz val="10"/>
      <color rgb="FFFFFFFF"/>
      <name val="Aptos Narrow"/>
      <family val="2"/>
      <scheme val="minor"/>
    </font>
    <font>
      <b/>
      <i/>
      <sz val="10"/>
      <color theme="1"/>
      <name val="Aptos Narrow"/>
      <family val="2"/>
      <scheme val="minor"/>
    </font>
    <font>
      <b/>
      <u/>
      <sz val="20"/>
      <color theme="0"/>
      <name val="Aptos Narrow"/>
      <family val="2"/>
      <scheme val="minor"/>
    </font>
    <font>
      <b/>
      <i/>
      <sz val="12"/>
      <color rgb="FFFFFFFF"/>
      <name val="Aptos Narrow"/>
      <family val="2"/>
      <scheme val="minor"/>
    </font>
    <font>
      <sz val="14"/>
      <color theme="0"/>
      <name val="Aptos Narrow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rgb="FFCFE2F3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rgb="FF073763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rgb="FFCFE2F3"/>
      </patternFill>
    </fill>
    <fill>
      <patternFill patternType="solid">
        <fgColor theme="9" tint="-0.24997711111789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0"/>
        <bgColor rgb="FF073763"/>
      </patternFill>
    </fill>
  </fills>
  <borders count="5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7">
    <xf numFmtId="0" fontId="0" fillId="0" borderId="0" xfId="0"/>
    <xf numFmtId="0" fontId="4" fillId="2" borderId="0" xfId="0" applyFont="1" applyFill="1" applyAlignment="1">
      <alignment horizontal="center" vertical="center"/>
    </xf>
    <xf numFmtId="0" fontId="0" fillId="2" borderId="0" xfId="0" applyFill="1"/>
    <xf numFmtId="0" fontId="10" fillId="5" borderId="43" xfId="1" applyFont="1" applyFill="1" applyBorder="1" applyAlignment="1">
      <alignment horizontal="left" vertical="center" wrapText="1"/>
    </xf>
    <xf numFmtId="0" fontId="10" fillId="5" borderId="41" xfId="1" applyFont="1" applyFill="1" applyBorder="1" applyAlignment="1">
      <alignment horizontal="left" vertical="center" wrapText="1"/>
    </xf>
    <xf numFmtId="0" fontId="10" fillId="5" borderId="42" xfId="1" applyFont="1" applyFill="1" applyBorder="1" applyAlignment="1">
      <alignment horizontal="left" vertical="center" wrapText="1"/>
    </xf>
    <xf numFmtId="0" fontId="3" fillId="4" borderId="13" xfId="0" applyFont="1" applyFill="1" applyBorder="1" applyAlignment="1">
      <alignment horizontal="center"/>
    </xf>
    <xf numFmtId="0" fontId="3" fillId="4" borderId="39" xfId="0" applyFont="1" applyFill="1" applyBorder="1" applyAlignment="1">
      <alignment horizontal="center" vertical="center"/>
    </xf>
    <xf numFmtId="0" fontId="3" fillId="4" borderId="37" xfId="0" applyFont="1" applyFill="1" applyBorder="1" applyAlignment="1">
      <alignment horizontal="center" vertical="center"/>
    </xf>
    <xf numFmtId="0" fontId="3" fillId="4" borderId="38" xfId="0" applyFont="1" applyFill="1" applyBorder="1" applyAlignment="1">
      <alignment horizontal="center" vertical="center"/>
    </xf>
    <xf numFmtId="0" fontId="11" fillId="2" borderId="0" xfId="0" applyFont="1" applyFill="1"/>
    <xf numFmtId="0" fontId="3" fillId="4" borderId="8" xfId="0" applyFont="1" applyFill="1" applyBorder="1" applyAlignment="1">
      <alignment horizontal="center"/>
    </xf>
    <xf numFmtId="9" fontId="3" fillId="4" borderId="46" xfId="3" applyFont="1" applyFill="1" applyBorder="1" applyAlignment="1">
      <alignment horizontal="center" vertical="center"/>
    </xf>
    <xf numFmtId="9" fontId="3" fillId="4" borderId="47" xfId="3" applyFont="1" applyFill="1" applyBorder="1" applyAlignment="1">
      <alignment horizontal="center" vertical="center"/>
    </xf>
    <xf numFmtId="9" fontId="3" fillId="4" borderId="13" xfId="3" applyFont="1" applyFill="1" applyBorder="1" applyAlignment="1">
      <alignment horizontal="center" vertical="center"/>
    </xf>
    <xf numFmtId="164" fontId="12" fillId="2" borderId="31" xfId="2" applyNumberFormat="1" applyFont="1" applyFill="1" applyBorder="1" applyAlignment="1">
      <alignment horizontal="center" vertical="center"/>
    </xf>
    <xf numFmtId="164" fontId="12" fillId="2" borderId="45" xfId="2" applyNumberFormat="1" applyFont="1" applyFill="1" applyBorder="1" applyAlignment="1">
      <alignment horizontal="center" vertical="center"/>
    </xf>
    <xf numFmtId="164" fontId="12" fillId="2" borderId="17" xfId="2" applyNumberFormat="1" applyFont="1" applyFill="1" applyBorder="1" applyAlignment="1">
      <alignment horizontal="center" vertical="center"/>
    </xf>
    <xf numFmtId="164" fontId="12" fillId="2" borderId="16" xfId="2" applyNumberFormat="1" applyFont="1" applyFill="1" applyBorder="1" applyAlignment="1">
      <alignment horizontal="center" vertical="center"/>
    </xf>
    <xf numFmtId="164" fontId="12" fillId="2" borderId="33" xfId="2" applyNumberFormat="1" applyFont="1" applyFill="1" applyBorder="1" applyAlignment="1">
      <alignment horizontal="center" vertical="center"/>
    </xf>
    <xf numFmtId="164" fontId="12" fillId="2" borderId="40" xfId="2" applyNumberFormat="1" applyFont="1" applyFill="1" applyBorder="1" applyAlignment="1">
      <alignment horizontal="center" vertical="center"/>
    </xf>
    <xf numFmtId="164" fontId="12" fillId="2" borderId="35" xfId="2" applyNumberFormat="1" applyFont="1" applyFill="1" applyBorder="1" applyAlignment="1">
      <alignment horizontal="center" vertical="center"/>
    </xf>
    <xf numFmtId="0" fontId="9" fillId="5" borderId="16" xfId="1" applyFont="1" applyFill="1" applyBorder="1" applyAlignment="1">
      <alignment horizontal="left" vertical="center" wrapText="1"/>
    </xf>
    <xf numFmtId="0" fontId="3" fillId="4" borderId="16" xfId="0" applyFont="1" applyFill="1" applyBorder="1" applyAlignment="1">
      <alignment horizontal="center" vertical="center"/>
    </xf>
    <xf numFmtId="9" fontId="3" fillId="4" borderId="16" xfId="3" applyFont="1" applyFill="1" applyBorder="1" applyAlignment="1">
      <alignment horizontal="center" vertical="center"/>
    </xf>
    <xf numFmtId="44" fontId="13" fillId="10" borderId="16" xfId="2" applyFont="1" applyFill="1" applyBorder="1" applyAlignment="1">
      <alignment horizontal="center" vertical="center"/>
    </xf>
    <xf numFmtId="44" fontId="11" fillId="0" borderId="16" xfId="2" applyFont="1" applyFill="1" applyBorder="1" applyAlignment="1">
      <alignment horizontal="center" vertical="center"/>
    </xf>
    <xf numFmtId="9" fontId="3" fillId="4" borderId="16" xfId="3" applyFont="1" applyFill="1" applyBorder="1" applyAlignment="1">
      <alignment horizontal="center"/>
    </xf>
    <xf numFmtId="44" fontId="11" fillId="2" borderId="16" xfId="0" applyNumberFormat="1" applyFont="1" applyFill="1" applyBorder="1"/>
    <xf numFmtId="44" fontId="15" fillId="0" borderId="16" xfId="2" applyFont="1" applyFill="1" applyBorder="1" applyAlignment="1">
      <alignment horizontal="center" vertical="center"/>
    </xf>
    <xf numFmtId="44" fontId="13" fillId="11" borderId="16" xfId="2" applyFont="1" applyFill="1" applyBorder="1" applyAlignment="1">
      <alignment horizontal="center" vertical="center"/>
    </xf>
    <xf numFmtId="0" fontId="10" fillId="5" borderId="16" xfId="1" applyFont="1" applyFill="1" applyBorder="1" applyAlignment="1">
      <alignment horizontal="left" vertical="center" wrapText="1"/>
    </xf>
    <xf numFmtId="0" fontId="2" fillId="2" borderId="0" xfId="1" applyFont="1" applyFill="1" applyAlignment="1">
      <alignment horizontal="left"/>
    </xf>
    <xf numFmtId="0" fontId="19" fillId="2" borderId="0" xfId="1" applyFont="1" applyFill="1" applyAlignment="1">
      <alignment horizontal="left"/>
    </xf>
    <xf numFmtId="0" fontId="20" fillId="2" borderId="0" xfId="1" applyFont="1" applyFill="1" applyAlignment="1">
      <alignment horizontal="center"/>
    </xf>
    <xf numFmtId="0" fontId="8" fillId="2" borderId="0" xfId="1" applyFont="1" applyFill="1"/>
    <xf numFmtId="0" fontId="7" fillId="5" borderId="1" xfId="1" applyFont="1" applyFill="1" applyBorder="1"/>
    <xf numFmtId="8" fontId="21" fillId="0" borderId="1" xfId="1" applyNumberFormat="1" applyFont="1" applyBorder="1" applyAlignment="1">
      <alignment horizontal="right"/>
    </xf>
    <xf numFmtId="0" fontId="20" fillId="2" borderId="0" xfId="1" applyFont="1" applyFill="1"/>
    <xf numFmtId="0" fontId="20" fillId="2" borderId="0" xfId="1" applyFont="1" applyFill="1" applyAlignment="1">
      <alignment wrapText="1"/>
    </xf>
    <xf numFmtId="0" fontId="22" fillId="3" borderId="6" xfId="1" applyFont="1" applyFill="1" applyBorder="1" applyAlignment="1">
      <alignment horizontal="left" vertical="top" wrapText="1"/>
    </xf>
    <xf numFmtId="10" fontId="22" fillId="3" borderId="13" xfId="1" applyNumberFormat="1" applyFont="1" applyFill="1" applyBorder="1" applyAlignment="1">
      <alignment horizontal="left" vertical="top" wrapText="1"/>
    </xf>
    <xf numFmtId="0" fontId="22" fillId="3" borderId="1" xfId="1" applyFont="1" applyFill="1" applyBorder="1" applyAlignment="1">
      <alignment horizontal="left" vertical="top" wrapText="1"/>
    </xf>
    <xf numFmtId="10" fontId="22" fillId="3" borderId="2" xfId="1" applyNumberFormat="1" applyFont="1" applyFill="1" applyBorder="1" applyAlignment="1">
      <alignment horizontal="left" vertical="top" wrapText="1"/>
    </xf>
    <xf numFmtId="8" fontId="21" fillId="0" borderId="0" xfId="1" applyNumberFormat="1" applyFont="1" applyAlignment="1">
      <alignment horizontal="right"/>
    </xf>
    <xf numFmtId="10" fontId="22" fillId="3" borderId="1" xfId="1" applyNumberFormat="1" applyFont="1" applyFill="1" applyBorder="1" applyAlignment="1">
      <alignment horizontal="left" vertical="top" wrapText="1"/>
    </xf>
    <xf numFmtId="0" fontId="23" fillId="2" borderId="0" xfId="1" applyFont="1" applyFill="1"/>
    <xf numFmtId="0" fontId="24" fillId="7" borderId="0" xfId="1" applyFont="1" applyFill="1" applyAlignment="1">
      <alignment horizontal="left" vertical="top" wrapText="1"/>
    </xf>
    <xf numFmtId="10" fontId="24" fillId="7" borderId="0" xfId="1" applyNumberFormat="1" applyFont="1" applyFill="1" applyAlignment="1">
      <alignment horizontal="left" vertical="top" wrapText="1"/>
    </xf>
    <xf numFmtId="0" fontId="21" fillId="2" borderId="0" xfId="1" applyFont="1" applyFill="1" applyAlignment="1">
      <alignment horizontal="center" vertical="top" wrapText="1"/>
    </xf>
    <xf numFmtId="0" fontId="7" fillId="5" borderId="6" xfId="1" applyFont="1" applyFill="1" applyBorder="1" applyAlignment="1">
      <alignment horizontal="center" vertical="top" wrapText="1"/>
    </xf>
    <xf numFmtId="0" fontId="7" fillId="5" borderId="6" xfId="1" applyFont="1" applyFill="1" applyBorder="1" applyAlignment="1">
      <alignment vertical="top" wrapText="1"/>
    </xf>
    <xf numFmtId="0" fontId="7" fillId="5" borderId="1" xfId="1" applyFont="1" applyFill="1" applyBorder="1" applyAlignment="1">
      <alignment horizontal="center" vertical="top" wrapText="1"/>
    </xf>
    <xf numFmtId="0" fontId="7" fillId="5" borderId="5" xfId="1" applyFont="1" applyFill="1" applyBorder="1" applyAlignment="1">
      <alignment horizontal="center" vertical="top" wrapText="1"/>
    </xf>
    <xf numFmtId="0" fontId="20" fillId="9" borderId="1" xfId="1" applyFont="1" applyFill="1" applyBorder="1" applyAlignment="1">
      <alignment horizontal="center"/>
    </xf>
    <xf numFmtId="165" fontId="20" fillId="9" borderId="1" xfId="1" applyNumberFormat="1" applyFont="1" applyFill="1" applyBorder="1" applyAlignment="1">
      <alignment horizontal="center"/>
    </xf>
    <xf numFmtId="165" fontId="20" fillId="9" borderId="5" xfId="1" applyNumberFormat="1" applyFont="1" applyFill="1" applyBorder="1" applyAlignment="1">
      <alignment horizontal="center"/>
    </xf>
    <xf numFmtId="165" fontId="25" fillId="9" borderId="1" xfId="1" applyNumberFormat="1" applyFont="1" applyFill="1" applyBorder="1" applyAlignment="1">
      <alignment horizontal="center"/>
    </xf>
    <xf numFmtId="165" fontId="20" fillId="9" borderId="2" xfId="1" applyNumberFormat="1" applyFont="1" applyFill="1" applyBorder="1" applyAlignment="1">
      <alignment horizontal="center"/>
    </xf>
    <xf numFmtId="165" fontId="25" fillId="9" borderId="2" xfId="1" applyNumberFormat="1" applyFont="1" applyFill="1" applyBorder="1" applyAlignment="1">
      <alignment horizontal="center"/>
    </xf>
    <xf numFmtId="164" fontId="20" fillId="2" borderId="0" xfId="1" applyNumberFormat="1" applyFont="1" applyFill="1"/>
    <xf numFmtId="8" fontId="20" fillId="2" borderId="0" xfId="1" applyNumberFormat="1" applyFont="1" applyFill="1"/>
    <xf numFmtId="165" fontId="20" fillId="9" borderId="6" xfId="1" applyNumberFormat="1" applyFont="1" applyFill="1" applyBorder="1" applyAlignment="1">
      <alignment horizontal="center"/>
    </xf>
    <xf numFmtId="0" fontId="26" fillId="2" borderId="0" xfId="1" applyFont="1" applyFill="1"/>
    <xf numFmtId="0" fontId="27" fillId="2" borderId="0" xfId="1" applyFont="1" applyFill="1"/>
    <xf numFmtId="0" fontId="7" fillId="5" borderId="1" xfId="1" applyFont="1" applyFill="1" applyBorder="1" applyAlignment="1">
      <alignment horizontal="center" vertical="top"/>
    </xf>
    <xf numFmtId="0" fontId="21" fillId="3" borderId="1" xfId="1" applyFont="1" applyFill="1" applyBorder="1" applyAlignment="1">
      <alignment horizontal="left" vertical="top" wrapText="1"/>
    </xf>
    <xf numFmtId="0" fontId="21" fillId="0" borderId="1" xfId="1" applyFont="1" applyBorder="1" applyAlignment="1">
      <alignment horizontal="left" vertical="top" wrapText="1"/>
    </xf>
    <xf numFmtId="164" fontId="21" fillId="0" borderId="1" xfId="1" applyNumberFormat="1" applyFont="1" applyBorder="1" applyAlignment="1">
      <alignment horizontal="left" vertical="top" wrapText="1"/>
    </xf>
    <xf numFmtId="10" fontId="21" fillId="0" borderId="1" xfId="1" applyNumberFormat="1" applyFont="1" applyBorder="1" applyAlignment="1">
      <alignment horizontal="left" vertical="top" wrapText="1"/>
    </xf>
    <xf numFmtId="0" fontId="21" fillId="3" borderId="1" xfId="1" applyFont="1" applyFill="1" applyBorder="1" applyAlignment="1">
      <alignment horizontal="center" vertical="center"/>
    </xf>
    <xf numFmtId="0" fontId="21" fillId="3" borderId="1" xfId="1" applyFont="1" applyFill="1" applyBorder="1" applyAlignment="1">
      <alignment horizontal="left" vertical="center" wrapText="1"/>
    </xf>
    <xf numFmtId="0" fontId="20" fillId="2" borderId="0" xfId="1" applyFont="1" applyFill="1" applyAlignment="1">
      <alignment vertical="top"/>
    </xf>
    <xf numFmtId="0" fontId="29" fillId="2" borderId="0" xfId="1" applyFont="1" applyFill="1" applyAlignment="1">
      <alignment vertical="top"/>
    </xf>
    <xf numFmtId="0" fontId="28" fillId="12" borderId="0" xfId="1" applyFont="1" applyFill="1"/>
    <xf numFmtId="0" fontId="0" fillId="2" borderId="29" xfId="0" applyFill="1" applyBorder="1"/>
    <xf numFmtId="0" fontId="0" fillId="2" borderId="30" xfId="0" applyFill="1" applyBorder="1"/>
    <xf numFmtId="0" fontId="3" fillId="4" borderId="32" xfId="0" applyFont="1" applyFill="1" applyBorder="1" applyAlignment="1">
      <alignment horizontal="center" vertical="center"/>
    </xf>
    <xf numFmtId="9" fontId="3" fillId="4" borderId="33" xfId="3" applyFont="1" applyFill="1" applyBorder="1" applyAlignment="1">
      <alignment horizontal="center" vertical="center"/>
    </xf>
    <xf numFmtId="44" fontId="13" fillId="10" borderId="33" xfId="2" applyFont="1" applyFill="1" applyBorder="1" applyAlignment="1">
      <alignment horizontal="center" vertical="center"/>
    </xf>
    <xf numFmtId="0" fontId="11" fillId="2" borderId="29" xfId="0" applyFont="1" applyFill="1" applyBorder="1"/>
    <xf numFmtId="0" fontId="11" fillId="2" borderId="30" xfId="0" applyFont="1" applyFill="1" applyBorder="1"/>
    <xf numFmtId="44" fontId="11" fillId="0" borderId="33" xfId="2" applyFont="1" applyFill="1" applyBorder="1" applyAlignment="1">
      <alignment horizontal="center" vertical="center"/>
    </xf>
    <xf numFmtId="9" fontId="3" fillId="4" borderId="33" xfId="3" applyFont="1" applyFill="1" applyBorder="1" applyAlignment="1">
      <alignment horizontal="center"/>
    </xf>
    <xf numFmtId="0" fontId="3" fillId="4" borderId="34" xfId="0" applyFont="1" applyFill="1" applyBorder="1" applyAlignment="1">
      <alignment horizontal="center" vertical="center"/>
    </xf>
    <xf numFmtId="0" fontId="9" fillId="5" borderId="35" xfId="1" applyFont="1" applyFill="1" applyBorder="1" applyAlignment="1">
      <alignment horizontal="left" vertical="center" wrapText="1"/>
    </xf>
    <xf numFmtId="44" fontId="13" fillId="10" borderId="35" xfId="2" applyFont="1" applyFill="1" applyBorder="1" applyAlignment="1">
      <alignment horizontal="center" vertical="center"/>
    </xf>
    <xf numFmtId="44" fontId="13" fillId="10" borderId="36" xfId="2" applyFont="1" applyFill="1" applyBorder="1" applyAlignment="1">
      <alignment horizontal="center" vertical="center"/>
    </xf>
    <xf numFmtId="44" fontId="11" fillId="2" borderId="33" xfId="0" applyNumberFormat="1" applyFont="1" applyFill="1" applyBorder="1"/>
    <xf numFmtId="0" fontId="11" fillId="2" borderId="22" xfId="0" applyFont="1" applyFill="1" applyBorder="1"/>
    <xf numFmtId="0" fontId="11" fillId="2" borderId="49" xfId="0" applyFont="1" applyFill="1" applyBorder="1"/>
    <xf numFmtId="44" fontId="11" fillId="2" borderId="35" xfId="0" applyNumberFormat="1" applyFont="1" applyFill="1" applyBorder="1"/>
    <xf numFmtId="44" fontId="11" fillId="2" borderId="36" xfId="0" applyNumberFormat="1" applyFont="1" applyFill="1" applyBorder="1"/>
    <xf numFmtId="0" fontId="10" fillId="5" borderId="35" xfId="1" applyFont="1" applyFill="1" applyBorder="1" applyAlignment="1">
      <alignment horizontal="left" vertical="center" wrapText="1"/>
    </xf>
    <xf numFmtId="44" fontId="15" fillId="0" borderId="35" xfId="2" applyFont="1" applyFill="1" applyBorder="1" applyAlignment="1">
      <alignment horizontal="center" vertical="center"/>
    </xf>
    <xf numFmtId="44" fontId="11" fillId="0" borderId="35" xfId="2" applyFont="1" applyFill="1" applyBorder="1" applyAlignment="1">
      <alignment horizontal="center" vertical="center"/>
    </xf>
    <xf numFmtId="8" fontId="2" fillId="2" borderId="27" xfId="0" applyNumberFormat="1" applyFont="1" applyFill="1" applyBorder="1"/>
    <xf numFmtId="9" fontId="2" fillId="2" borderId="29" xfId="3" applyFont="1" applyFill="1" applyBorder="1"/>
    <xf numFmtId="9" fontId="2" fillId="2" borderId="22" xfId="3" applyFont="1" applyFill="1" applyBorder="1"/>
    <xf numFmtId="0" fontId="2" fillId="2" borderId="28" xfId="0" applyFont="1" applyFill="1" applyBorder="1"/>
    <xf numFmtId="44" fontId="2" fillId="2" borderId="30" xfId="2" applyFont="1" applyFill="1" applyBorder="1"/>
    <xf numFmtId="44" fontId="2" fillId="2" borderId="23" xfId="2" applyFont="1" applyFill="1" applyBorder="1"/>
    <xf numFmtId="164" fontId="32" fillId="6" borderId="35" xfId="2" applyNumberFormat="1" applyFont="1" applyFill="1" applyBorder="1" applyAlignment="1">
      <alignment horizontal="center" vertical="center"/>
    </xf>
    <xf numFmtId="164" fontId="32" fillId="6" borderId="36" xfId="2" applyNumberFormat="1" applyFont="1" applyFill="1" applyBorder="1" applyAlignment="1">
      <alignment horizontal="center" vertical="center"/>
    </xf>
    <xf numFmtId="164" fontId="13" fillId="10" borderId="16" xfId="2" applyNumberFormat="1" applyFont="1" applyFill="1" applyBorder="1" applyAlignment="1">
      <alignment horizontal="center" vertical="center"/>
    </xf>
    <xf numFmtId="164" fontId="11" fillId="2" borderId="16" xfId="2" applyNumberFormat="1" applyFont="1" applyFill="1" applyBorder="1" applyAlignment="1">
      <alignment horizontal="center" vertical="center"/>
    </xf>
    <xf numFmtId="164" fontId="13" fillId="6" borderId="44" xfId="2" applyNumberFormat="1" applyFont="1" applyFill="1" applyBorder="1" applyAlignment="1">
      <alignment horizontal="center" vertical="center"/>
    </xf>
    <xf numFmtId="164" fontId="13" fillId="6" borderId="31" xfId="2" applyNumberFormat="1" applyFont="1" applyFill="1" applyBorder="1" applyAlignment="1">
      <alignment horizontal="center" vertical="center"/>
    </xf>
    <xf numFmtId="164" fontId="0" fillId="2" borderId="0" xfId="0" applyNumberFormat="1" applyFill="1"/>
    <xf numFmtId="164" fontId="11" fillId="2" borderId="33" xfId="2" applyNumberFormat="1" applyFont="1" applyFill="1" applyBorder="1" applyAlignment="1">
      <alignment horizontal="center" vertical="center"/>
    </xf>
    <xf numFmtId="164" fontId="13" fillId="10" borderId="33" xfId="2" applyNumberFormat="1" applyFont="1" applyFill="1" applyBorder="1" applyAlignment="1">
      <alignment horizontal="center" vertical="center"/>
    </xf>
    <xf numFmtId="0" fontId="0" fillId="2" borderId="22" xfId="0" applyFill="1" applyBorder="1"/>
    <xf numFmtId="0" fontId="0" fillId="2" borderId="49" xfId="0" applyFill="1" applyBorder="1"/>
    <xf numFmtId="0" fontId="0" fillId="2" borderId="23" xfId="0" applyFill="1" applyBorder="1"/>
    <xf numFmtId="0" fontId="1" fillId="2" borderId="0" xfId="1" applyFill="1"/>
    <xf numFmtId="0" fontId="1" fillId="2" borderId="13" xfId="1" applyFill="1" applyBorder="1"/>
    <xf numFmtId="39" fontId="1" fillId="2" borderId="0" xfId="1" applyNumberFormat="1" applyFill="1"/>
    <xf numFmtId="165" fontId="1" fillId="9" borderId="1" xfId="1" applyNumberFormat="1" applyFill="1" applyBorder="1" applyAlignment="1">
      <alignment horizontal="center"/>
    </xf>
    <xf numFmtId="0" fontId="1" fillId="2" borderId="28" xfId="1" applyFill="1" applyBorder="1"/>
    <xf numFmtId="44" fontId="1" fillId="2" borderId="30" xfId="2" applyFont="1" applyFill="1" applyBorder="1"/>
    <xf numFmtId="44" fontId="1" fillId="2" borderId="23" xfId="2" applyFont="1" applyFill="1" applyBorder="1"/>
    <xf numFmtId="0" fontId="1" fillId="2" borderId="23" xfId="1" applyFill="1" applyBorder="1"/>
    <xf numFmtId="0" fontId="21" fillId="3" borderId="3" xfId="1" applyFont="1" applyFill="1" applyBorder="1" applyAlignment="1">
      <alignment horizontal="center" vertical="center"/>
    </xf>
    <xf numFmtId="0" fontId="23" fillId="4" borderId="2" xfId="1" applyFont="1" applyFill="1" applyBorder="1"/>
    <xf numFmtId="0" fontId="21" fillId="3" borderId="3" xfId="1" applyFont="1" applyFill="1" applyBorder="1" applyAlignment="1">
      <alignment horizontal="left" vertical="center" wrapText="1"/>
    </xf>
    <xf numFmtId="0" fontId="23" fillId="4" borderId="4" xfId="1" applyFont="1" applyFill="1" applyBorder="1"/>
    <xf numFmtId="0" fontId="30" fillId="8" borderId="29" xfId="1" applyFont="1" applyFill="1" applyBorder="1" applyAlignment="1">
      <alignment horizontal="center"/>
    </xf>
    <xf numFmtId="0" fontId="30" fillId="8" borderId="0" xfId="1" applyFont="1" applyFill="1" applyAlignment="1">
      <alignment horizontal="center"/>
    </xf>
    <xf numFmtId="0" fontId="7" fillId="5" borderId="6" xfId="1" applyFont="1" applyFill="1" applyBorder="1" applyAlignment="1">
      <alignment horizontal="center" vertical="top" wrapText="1"/>
    </xf>
    <xf numFmtId="0" fontId="23" fillId="6" borderId="5" xfId="1" applyFont="1" applyFill="1" applyBorder="1"/>
    <xf numFmtId="0" fontId="31" fillId="5" borderId="6" xfId="1" applyFont="1" applyFill="1" applyBorder="1" applyAlignment="1">
      <alignment horizontal="center"/>
    </xf>
    <xf numFmtId="0" fontId="14" fillId="6" borderId="7" xfId="1" applyFont="1" applyFill="1" applyBorder="1"/>
    <xf numFmtId="0" fontId="14" fillId="6" borderId="5" xfId="1" applyFont="1" applyFill="1" applyBorder="1"/>
    <xf numFmtId="0" fontId="19" fillId="2" borderId="10" xfId="1" applyFont="1" applyFill="1" applyBorder="1" applyAlignment="1">
      <alignment horizontal="center" vertical="center"/>
    </xf>
    <xf numFmtId="0" fontId="19" fillId="2" borderId="8" xfId="1" applyFont="1" applyFill="1" applyBorder="1" applyAlignment="1">
      <alignment horizontal="center" vertical="center"/>
    </xf>
    <xf numFmtId="0" fontId="7" fillId="5" borderId="12" xfId="1" applyFont="1" applyFill="1" applyBorder="1" applyAlignment="1">
      <alignment horizontal="center" vertical="top" wrapText="1"/>
    </xf>
    <xf numFmtId="0" fontId="7" fillId="5" borderId="11" xfId="1" applyFont="1" applyFill="1" applyBorder="1" applyAlignment="1">
      <alignment horizontal="center" vertical="top" wrapText="1"/>
    </xf>
    <xf numFmtId="0" fontId="7" fillId="5" borderId="3" xfId="1" applyFont="1" applyFill="1" applyBorder="1" applyAlignment="1">
      <alignment horizontal="center" vertical="top" wrapText="1"/>
    </xf>
    <xf numFmtId="0" fontId="7" fillId="5" borderId="2" xfId="1" applyFont="1" applyFill="1" applyBorder="1" applyAlignment="1">
      <alignment horizontal="center" vertical="top" wrapText="1"/>
    </xf>
    <xf numFmtId="0" fontId="18" fillId="5" borderId="14" xfId="1" applyFont="1" applyFill="1" applyBorder="1" applyAlignment="1">
      <alignment horizontal="left" vertical="center" wrapText="1"/>
    </xf>
    <xf numFmtId="0" fontId="18" fillId="5" borderId="9" xfId="1" applyFont="1" applyFill="1" applyBorder="1" applyAlignment="1">
      <alignment horizontal="left" vertical="center" wrapText="1"/>
    </xf>
    <xf numFmtId="0" fontId="18" fillId="5" borderId="8" xfId="1" applyFont="1" applyFill="1" applyBorder="1" applyAlignment="1">
      <alignment horizontal="left" vertical="center" wrapText="1"/>
    </xf>
    <xf numFmtId="0" fontId="16" fillId="3" borderId="10" xfId="1" applyFont="1" applyFill="1" applyBorder="1" applyAlignment="1">
      <alignment horizontal="left" vertical="center"/>
    </xf>
    <xf numFmtId="0" fontId="17" fillId="4" borderId="15" xfId="1" applyFont="1" applyFill="1" applyBorder="1" applyAlignment="1">
      <alignment horizontal="left" vertical="center"/>
    </xf>
    <xf numFmtId="0" fontId="20" fillId="2" borderId="0" xfId="1" applyFont="1" applyFill="1" applyAlignment="1">
      <alignment horizontal="center"/>
    </xf>
    <xf numFmtId="0" fontId="1" fillId="2" borderId="0" xfId="1" applyFill="1"/>
    <xf numFmtId="0" fontId="23" fillId="6" borderId="2" xfId="1" applyFont="1" applyFill="1" applyBorder="1"/>
    <xf numFmtId="0" fontId="23" fillId="6" borderId="18" xfId="1" applyFont="1" applyFill="1" applyBorder="1"/>
    <xf numFmtId="0" fontId="7" fillId="5" borderId="7" xfId="1" applyFont="1" applyFill="1" applyBorder="1" applyAlignment="1">
      <alignment horizontal="center" vertical="top" wrapText="1"/>
    </xf>
    <xf numFmtId="0" fontId="7" fillId="5" borderId="19" xfId="1" applyFont="1" applyFill="1" applyBorder="1" applyAlignment="1">
      <alignment horizontal="center" vertical="top" wrapText="1"/>
    </xf>
    <xf numFmtId="0" fontId="23" fillId="6" borderId="24" xfId="1" applyFont="1" applyFill="1" applyBorder="1"/>
    <xf numFmtId="0" fontId="7" fillId="5" borderId="20" xfId="1" applyFont="1" applyFill="1" applyBorder="1" applyAlignment="1">
      <alignment horizontal="center" vertical="center" wrapText="1"/>
    </xf>
    <xf numFmtId="0" fontId="7" fillId="5" borderId="21" xfId="1" applyFont="1" applyFill="1" applyBorder="1" applyAlignment="1">
      <alignment horizontal="center" vertical="center" wrapText="1"/>
    </xf>
    <xf numFmtId="0" fontId="7" fillId="5" borderId="25" xfId="1" applyFont="1" applyFill="1" applyBorder="1" applyAlignment="1">
      <alignment horizontal="center" vertical="top" wrapText="1"/>
    </xf>
    <xf numFmtId="0" fontId="7" fillId="5" borderId="26" xfId="1" applyFont="1" applyFill="1" applyBorder="1" applyAlignment="1">
      <alignment horizontal="center" vertical="top" wrapText="1"/>
    </xf>
    <xf numFmtId="0" fontId="23" fillId="6" borderId="11" xfId="1" applyFont="1" applyFill="1" applyBorder="1"/>
    <xf numFmtId="0" fontId="7" fillId="5" borderId="25" xfId="1" applyFont="1" applyFill="1" applyBorder="1" applyAlignment="1">
      <alignment horizontal="center" vertical="center" wrapText="1"/>
    </xf>
    <xf numFmtId="0" fontId="7" fillId="5" borderId="26" xfId="1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center"/>
    </xf>
    <xf numFmtId="0" fontId="5" fillId="2" borderId="48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6" fillId="6" borderId="27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6" fillId="6" borderId="28" xfId="0" applyFont="1" applyFill="1" applyBorder="1" applyAlignment="1">
      <alignment horizontal="center" vertical="center"/>
    </xf>
    <xf numFmtId="0" fontId="6" fillId="6" borderId="22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23" xfId="0" applyFont="1" applyFill="1" applyBorder="1" applyAlignment="1">
      <alignment horizontal="center" vertical="center"/>
    </xf>
  </cellXfs>
  <cellStyles count="4">
    <cellStyle name="Currency" xfId="2" builtinId="4"/>
    <cellStyle name="Normal" xfId="0" builtinId="0"/>
    <cellStyle name="Normal 2" xfId="1" xr:uid="{AF47C867-666C-43CE-9DAF-001234C2BA83}"/>
    <cellStyle name="Percent" xfId="3" builtinId="5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36E8E-6147-46E8-BC21-E73A4B92B066}">
  <sheetPr codeName="Sheet2">
    <tabColor theme="9" tint="-0.249977111117893"/>
    <outlinePr summaryBelow="0" summaryRight="0"/>
  </sheetPr>
  <dimension ref="A1:I54"/>
  <sheetViews>
    <sheetView zoomScale="80" zoomScaleNormal="80" workbookViewId="0">
      <selection activeCell="E52" sqref="E52"/>
    </sheetView>
  </sheetViews>
  <sheetFormatPr defaultColWidth="12.7265625" defaultRowHeight="15.75" customHeight="1" x14ac:dyDescent="0.3"/>
  <cols>
    <col min="1" max="1" width="11.81640625" style="35" customWidth="1"/>
    <col min="2" max="2" width="19.26953125" style="35" customWidth="1"/>
    <col min="3" max="3" width="40.453125" style="35" customWidth="1"/>
    <col min="4" max="4" width="18.26953125" style="35" customWidth="1"/>
    <col min="5" max="5" width="6.26953125" style="35" customWidth="1"/>
    <col min="6" max="6" width="12.7265625" style="35" customWidth="1"/>
    <col min="7" max="7" width="18.81640625" style="35" customWidth="1"/>
    <col min="8" max="8" width="42.1796875" style="35" customWidth="1"/>
    <col min="9" max="9" width="21.7265625" style="35" customWidth="1"/>
    <col min="10" max="16384" width="12.7265625" style="35"/>
  </cols>
  <sheetData>
    <row r="1" spans="1:9" s="64" customFormat="1" ht="30" customHeight="1" x14ac:dyDescent="0.6">
      <c r="A1" s="126" t="s">
        <v>0</v>
      </c>
      <c r="B1" s="127"/>
      <c r="C1" s="127"/>
      <c r="D1" s="127"/>
      <c r="E1" s="63"/>
      <c r="F1" s="63"/>
      <c r="G1" s="63"/>
      <c r="H1" s="63"/>
      <c r="I1" s="63"/>
    </row>
    <row r="2" spans="1:9" ht="15.75" customHeight="1" thickBot="1" x14ac:dyDescent="0.35">
      <c r="A2" s="38"/>
      <c r="B2" s="39"/>
      <c r="C2" s="39"/>
      <c r="D2" s="39"/>
      <c r="E2" s="38"/>
      <c r="F2" s="38"/>
      <c r="G2" s="38"/>
      <c r="H2" s="38"/>
      <c r="I2" s="38"/>
    </row>
    <row r="3" spans="1:9" ht="15.75" customHeight="1" thickBot="1" x14ac:dyDescent="0.45">
      <c r="A3" s="130" t="s">
        <v>1</v>
      </c>
      <c r="B3" s="131"/>
      <c r="C3" s="131"/>
      <c r="D3" s="132"/>
      <c r="E3" s="38"/>
      <c r="F3" s="74"/>
      <c r="G3" s="74"/>
      <c r="H3" s="74"/>
      <c r="I3" s="74"/>
    </row>
    <row r="4" spans="1:9" ht="15.75" customHeight="1" thickBot="1" x14ac:dyDescent="0.35">
      <c r="A4" s="65" t="s">
        <v>2</v>
      </c>
      <c r="B4" s="128" t="s">
        <v>3</v>
      </c>
      <c r="C4" s="129"/>
      <c r="D4" s="52" t="s">
        <v>4</v>
      </c>
      <c r="E4" s="38"/>
      <c r="F4" s="74"/>
      <c r="G4" s="74"/>
      <c r="H4" s="74"/>
      <c r="I4" s="74"/>
    </row>
    <row r="5" spans="1:9" ht="15.75" customHeight="1" thickBot="1" x14ac:dyDescent="0.35">
      <c r="A5" s="122">
        <v>1</v>
      </c>
      <c r="B5" s="124" t="s">
        <v>5</v>
      </c>
      <c r="C5" s="66" t="s">
        <v>6</v>
      </c>
      <c r="D5" s="67">
        <v>24</v>
      </c>
      <c r="E5" s="38"/>
      <c r="F5" s="74"/>
      <c r="G5" s="74"/>
      <c r="H5" s="74"/>
      <c r="I5" s="74"/>
    </row>
    <row r="6" spans="1:9" ht="15.75" customHeight="1" thickBot="1" x14ac:dyDescent="0.35">
      <c r="A6" s="123"/>
      <c r="B6" s="123"/>
      <c r="C6" s="66" t="s">
        <v>7</v>
      </c>
      <c r="D6" s="67">
        <v>60</v>
      </c>
      <c r="E6" s="38"/>
      <c r="F6" s="74"/>
      <c r="G6" s="74"/>
      <c r="H6" s="74"/>
      <c r="I6" s="74"/>
    </row>
    <row r="7" spans="1:9" ht="15.75" customHeight="1" thickBot="1" x14ac:dyDescent="0.35">
      <c r="A7" s="122">
        <v>2</v>
      </c>
      <c r="B7" s="124" t="s">
        <v>8</v>
      </c>
      <c r="C7" s="66" t="s">
        <v>9</v>
      </c>
      <c r="D7" s="68">
        <v>10000</v>
      </c>
      <c r="E7" s="38"/>
      <c r="F7" s="74"/>
      <c r="G7" s="74"/>
      <c r="H7" s="74"/>
      <c r="I7" s="74"/>
    </row>
    <row r="8" spans="1:9" ht="15.75" customHeight="1" thickBot="1" x14ac:dyDescent="0.35">
      <c r="A8" s="125"/>
      <c r="B8" s="125"/>
      <c r="C8" s="66" t="s">
        <v>10</v>
      </c>
      <c r="D8" s="68">
        <v>8000</v>
      </c>
      <c r="E8" s="38"/>
      <c r="F8" s="74"/>
      <c r="G8" s="74"/>
      <c r="H8" s="74"/>
      <c r="I8" s="74"/>
    </row>
    <row r="9" spans="1:9" ht="15.75" customHeight="1" thickBot="1" x14ac:dyDescent="0.35">
      <c r="A9" s="123"/>
      <c r="B9" s="123"/>
      <c r="C9" s="66" t="s">
        <v>11</v>
      </c>
      <c r="D9" s="69">
        <v>0.05</v>
      </c>
      <c r="E9" s="38"/>
      <c r="F9" s="74"/>
      <c r="G9" s="74"/>
      <c r="H9" s="74"/>
      <c r="I9" s="74"/>
    </row>
    <row r="10" spans="1:9" ht="15.75" customHeight="1" thickBot="1" x14ac:dyDescent="0.35">
      <c r="A10" s="70">
        <v>3</v>
      </c>
      <c r="B10" s="71" t="s">
        <v>12</v>
      </c>
      <c r="C10" s="66" t="s">
        <v>13</v>
      </c>
      <c r="D10" s="69">
        <v>0.06</v>
      </c>
      <c r="E10" s="38"/>
      <c r="F10" s="74"/>
      <c r="G10" s="74"/>
      <c r="H10" s="74"/>
      <c r="I10" s="74"/>
    </row>
    <row r="11" spans="1:9" ht="15.75" customHeight="1" thickBot="1" x14ac:dyDescent="0.35">
      <c r="A11" s="122">
        <v>4</v>
      </c>
      <c r="B11" s="124" t="s">
        <v>14</v>
      </c>
      <c r="C11" s="66" t="s">
        <v>15</v>
      </c>
      <c r="D11" s="68">
        <v>70000</v>
      </c>
      <c r="E11" s="38"/>
      <c r="F11" s="74"/>
      <c r="G11" s="74"/>
      <c r="H11" s="74"/>
      <c r="I11" s="74"/>
    </row>
    <row r="12" spans="1:9" ht="13.5" thickBot="1" x14ac:dyDescent="0.35">
      <c r="A12" s="125"/>
      <c r="B12" s="125"/>
      <c r="C12" s="66" t="s">
        <v>16</v>
      </c>
      <c r="D12" s="69">
        <v>0.02</v>
      </c>
      <c r="E12" s="38"/>
      <c r="F12" s="74"/>
      <c r="G12" s="74"/>
      <c r="H12" s="74"/>
      <c r="I12" s="74"/>
    </row>
    <row r="13" spans="1:9" ht="15.75" customHeight="1" thickBot="1" x14ac:dyDescent="0.35">
      <c r="A13" s="123"/>
      <c r="B13" s="123"/>
      <c r="C13" s="66" t="s">
        <v>17</v>
      </c>
      <c r="D13" s="67" t="s">
        <v>18</v>
      </c>
      <c r="E13" s="38"/>
      <c r="F13" s="74"/>
      <c r="G13" s="74"/>
      <c r="H13" s="74"/>
      <c r="I13" s="74"/>
    </row>
    <row r="14" spans="1:9" ht="26.5" thickBot="1" x14ac:dyDescent="0.35">
      <c r="A14" s="70">
        <v>6</v>
      </c>
      <c r="B14" s="71" t="s">
        <v>19</v>
      </c>
      <c r="C14" s="66" t="s">
        <v>20</v>
      </c>
      <c r="D14" s="68">
        <v>90</v>
      </c>
      <c r="E14" s="38"/>
      <c r="F14" s="74"/>
      <c r="G14" s="74"/>
      <c r="H14" s="74"/>
      <c r="I14" s="74"/>
    </row>
    <row r="15" spans="1:9" ht="15.75" customHeight="1" thickBot="1" x14ac:dyDescent="0.35">
      <c r="A15" s="122">
        <v>7</v>
      </c>
      <c r="B15" s="124" t="s">
        <v>21</v>
      </c>
      <c r="C15" s="66" t="s">
        <v>22</v>
      </c>
      <c r="D15" s="68">
        <v>23950</v>
      </c>
      <c r="E15" s="38"/>
      <c r="F15" s="74"/>
      <c r="G15" s="74"/>
      <c r="H15" s="74"/>
      <c r="I15" s="74"/>
    </row>
    <row r="16" spans="1:9" ht="15.75" customHeight="1" thickBot="1" x14ac:dyDescent="0.35">
      <c r="A16" s="125"/>
      <c r="B16" s="125"/>
      <c r="C16" s="66" t="s">
        <v>23</v>
      </c>
      <c r="D16" s="68">
        <v>6000</v>
      </c>
      <c r="E16" s="38"/>
      <c r="F16" s="74"/>
      <c r="G16" s="74"/>
      <c r="H16" s="74"/>
      <c r="I16" s="74"/>
    </row>
    <row r="17" spans="1:9" ht="15.75" customHeight="1" thickBot="1" x14ac:dyDescent="0.35">
      <c r="A17" s="125"/>
      <c r="B17" s="125"/>
      <c r="C17" s="66" t="s">
        <v>15</v>
      </c>
      <c r="D17" s="68">
        <f>D15-D16</f>
        <v>17950</v>
      </c>
      <c r="E17" s="38"/>
      <c r="F17" s="74"/>
      <c r="G17" s="74"/>
      <c r="H17" s="74"/>
      <c r="I17" s="74"/>
    </row>
    <row r="18" spans="1:9" ht="15.75" customHeight="1" thickBot="1" x14ac:dyDescent="0.35">
      <c r="A18" s="125"/>
      <c r="B18" s="125"/>
      <c r="C18" s="66" t="s">
        <v>16</v>
      </c>
      <c r="D18" s="69">
        <v>0.06</v>
      </c>
      <c r="E18" s="38"/>
      <c r="F18" s="74"/>
      <c r="G18" s="74"/>
      <c r="H18" s="74"/>
      <c r="I18" s="74"/>
    </row>
    <row r="19" spans="1:9" ht="15.75" customHeight="1" thickBot="1" x14ac:dyDescent="0.35">
      <c r="A19" s="125"/>
      <c r="B19" s="125"/>
      <c r="C19" s="66" t="s">
        <v>17</v>
      </c>
      <c r="D19" s="67" t="s">
        <v>24</v>
      </c>
      <c r="E19" s="38"/>
      <c r="F19" s="74"/>
      <c r="G19" s="74"/>
      <c r="H19" s="74"/>
      <c r="I19" s="74"/>
    </row>
    <row r="20" spans="1:9" ht="15" customHeight="1" thickBot="1" x14ac:dyDescent="0.35">
      <c r="A20" s="125"/>
      <c r="B20" s="125"/>
      <c r="C20" s="66" t="s">
        <v>25</v>
      </c>
      <c r="D20" s="68">
        <v>150</v>
      </c>
      <c r="E20" s="38"/>
      <c r="F20" s="74"/>
      <c r="G20" s="74"/>
      <c r="H20" s="74"/>
      <c r="I20" s="74"/>
    </row>
    <row r="21" spans="1:9" ht="15" customHeight="1" thickBot="1" x14ac:dyDescent="0.35">
      <c r="A21" s="125"/>
      <c r="B21" s="125"/>
      <c r="C21" s="66" t="s">
        <v>26</v>
      </c>
      <c r="D21" s="68">
        <v>3</v>
      </c>
      <c r="E21" s="38"/>
      <c r="F21" s="74"/>
      <c r="G21" s="74"/>
      <c r="H21" s="74"/>
      <c r="I21" s="74"/>
    </row>
    <row r="22" spans="1:9" ht="15" customHeight="1" thickBot="1" x14ac:dyDescent="0.35">
      <c r="A22" s="123"/>
      <c r="B22" s="123"/>
      <c r="C22" s="66" t="s">
        <v>27</v>
      </c>
      <c r="D22" s="68">
        <v>7000</v>
      </c>
      <c r="E22" s="38"/>
      <c r="F22" s="74"/>
      <c r="G22" s="74"/>
      <c r="H22" s="74"/>
      <c r="I22" s="74"/>
    </row>
    <row r="23" spans="1:9" ht="15" customHeight="1" thickBot="1" x14ac:dyDescent="0.35">
      <c r="A23" s="122">
        <v>8</v>
      </c>
      <c r="B23" s="124" t="s">
        <v>28</v>
      </c>
      <c r="C23" s="66" t="s">
        <v>22</v>
      </c>
      <c r="D23" s="68">
        <v>40310</v>
      </c>
      <c r="E23" s="38"/>
      <c r="F23" s="74"/>
      <c r="G23" s="74"/>
      <c r="H23" s="74"/>
      <c r="I23" s="74"/>
    </row>
    <row r="24" spans="1:9" ht="15" customHeight="1" thickBot="1" x14ac:dyDescent="0.35">
      <c r="A24" s="125"/>
      <c r="B24" s="125"/>
      <c r="C24" s="66" t="s">
        <v>23</v>
      </c>
      <c r="D24" s="68">
        <v>10000</v>
      </c>
      <c r="E24" s="38"/>
      <c r="F24" s="74"/>
      <c r="G24" s="74"/>
      <c r="H24" s="74"/>
      <c r="I24" s="74"/>
    </row>
    <row r="25" spans="1:9" ht="15" customHeight="1" thickBot="1" x14ac:dyDescent="0.35">
      <c r="A25" s="125"/>
      <c r="B25" s="125"/>
      <c r="C25" s="66" t="s">
        <v>15</v>
      </c>
      <c r="D25" s="68">
        <f>D23-D24</f>
        <v>30310</v>
      </c>
      <c r="E25" s="38"/>
      <c r="F25" s="74"/>
      <c r="G25" s="74"/>
      <c r="H25" s="74"/>
      <c r="I25" s="74"/>
    </row>
    <row r="26" spans="1:9" ht="13.5" thickBot="1" x14ac:dyDescent="0.35">
      <c r="A26" s="125"/>
      <c r="B26" s="125"/>
      <c r="C26" s="66" t="s">
        <v>16</v>
      </c>
      <c r="D26" s="69">
        <v>0.05</v>
      </c>
      <c r="E26" s="38"/>
      <c r="F26" s="74"/>
      <c r="G26" s="74"/>
      <c r="H26" s="74"/>
      <c r="I26" s="74"/>
    </row>
    <row r="27" spans="1:9" ht="15" customHeight="1" thickBot="1" x14ac:dyDescent="0.35">
      <c r="A27" s="125"/>
      <c r="B27" s="125"/>
      <c r="C27" s="66" t="s">
        <v>17</v>
      </c>
      <c r="D27" s="67" t="s">
        <v>24</v>
      </c>
      <c r="E27" s="38"/>
      <c r="F27" s="74"/>
      <c r="G27" s="74"/>
      <c r="H27" s="74"/>
      <c r="I27" s="74"/>
    </row>
    <row r="28" spans="1:9" ht="15" customHeight="1" thickBot="1" x14ac:dyDescent="0.35">
      <c r="A28" s="125"/>
      <c r="B28" s="125"/>
      <c r="C28" s="66" t="s">
        <v>25</v>
      </c>
      <c r="D28" s="68">
        <v>100</v>
      </c>
      <c r="E28" s="38"/>
      <c r="F28" s="74"/>
      <c r="G28" s="74"/>
      <c r="H28" s="74"/>
      <c r="I28" s="74"/>
    </row>
    <row r="29" spans="1:9" ht="15" customHeight="1" thickBot="1" x14ac:dyDescent="0.35">
      <c r="A29" s="125"/>
      <c r="B29" s="125"/>
      <c r="C29" s="66" t="s">
        <v>26</v>
      </c>
      <c r="D29" s="68">
        <v>2</v>
      </c>
      <c r="E29" s="38"/>
      <c r="F29" s="74"/>
      <c r="G29" s="74"/>
      <c r="H29" s="74"/>
      <c r="I29" s="74"/>
    </row>
    <row r="30" spans="1:9" ht="15" customHeight="1" thickBot="1" x14ac:dyDescent="0.35">
      <c r="A30" s="123"/>
      <c r="B30" s="123"/>
      <c r="C30" s="66" t="s">
        <v>27</v>
      </c>
      <c r="D30" s="68">
        <v>12000</v>
      </c>
      <c r="E30" s="38"/>
      <c r="F30" s="74"/>
      <c r="G30" s="74"/>
      <c r="H30" s="74"/>
      <c r="I30" s="74"/>
    </row>
    <row r="31" spans="1:9" ht="15" customHeight="1" thickBot="1" x14ac:dyDescent="0.35">
      <c r="A31" s="122">
        <v>8</v>
      </c>
      <c r="B31" s="124" t="s">
        <v>29</v>
      </c>
      <c r="C31" s="66" t="s">
        <v>22</v>
      </c>
      <c r="D31" s="68">
        <v>57390</v>
      </c>
      <c r="E31" s="38"/>
      <c r="F31" s="74"/>
      <c r="G31" s="74"/>
      <c r="H31" s="74"/>
      <c r="I31" s="74"/>
    </row>
    <row r="32" spans="1:9" ht="15" customHeight="1" thickBot="1" x14ac:dyDescent="0.35">
      <c r="A32" s="125"/>
      <c r="B32" s="125"/>
      <c r="C32" s="66" t="s">
        <v>23</v>
      </c>
      <c r="D32" s="68">
        <v>14000</v>
      </c>
      <c r="E32" s="38"/>
      <c r="F32" s="74"/>
      <c r="G32" s="74"/>
      <c r="H32" s="74"/>
      <c r="I32" s="74"/>
    </row>
    <row r="33" spans="1:9" ht="15" customHeight="1" thickBot="1" x14ac:dyDescent="0.35">
      <c r="A33" s="125"/>
      <c r="B33" s="125"/>
      <c r="C33" s="66" t="s">
        <v>15</v>
      </c>
      <c r="D33" s="68">
        <f>D31-D32</f>
        <v>43390</v>
      </c>
      <c r="E33" s="38"/>
      <c r="F33" s="74"/>
      <c r="G33" s="74"/>
      <c r="H33" s="74"/>
      <c r="I33" s="74"/>
    </row>
    <row r="34" spans="1:9" ht="13.5" thickBot="1" x14ac:dyDescent="0.35">
      <c r="A34" s="125"/>
      <c r="B34" s="125"/>
      <c r="C34" s="66" t="s">
        <v>16</v>
      </c>
      <c r="D34" s="69">
        <v>0.05</v>
      </c>
      <c r="E34" s="38"/>
      <c r="F34" s="74"/>
      <c r="G34" s="74"/>
      <c r="H34" s="74"/>
      <c r="I34" s="74"/>
    </row>
    <row r="35" spans="1:9" ht="15" customHeight="1" thickBot="1" x14ac:dyDescent="0.35">
      <c r="A35" s="125"/>
      <c r="B35" s="125"/>
      <c r="C35" s="66" t="s">
        <v>17</v>
      </c>
      <c r="D35" s="67" t="s">
        <v>24</v>
      </c>
      <c r="E35" s="38"/>
      <c r="F35" s="74"/>
      <c r="G35" s="74"/>
      <c r="H35" s="74"/>
      <c r="I35" s="74"/>
    </row>
    <row r="36" spans="1:9" ht="15" customHeight="1" thickBot="1" x14ac:dyDescent="0.35">
      <c r="A36" s="125"/>
      <c r="B36" s="125"/>
      <c r="C36" s="66" t="s">
        <v>25</v>
      </c>
      <c r="D36" s="68">
        <v>100</v>
      </c>
      <c r="E36" s="38"/>
      <c r="F36" s="74"/>
      <c r="G36" s="74"/>
      <c r="H36" s="74"/>
      <c r="I36" s="74"/>
    </row>
    <row r="37" spans="1:9" ht="15" customHeight="1" thickBot="1" x14ac:dyDescent="0.35">
      <c r="A37" s="125"/>
      <c r="B37" s="125"/>
      <c r="C37" s="66" t="s">
        <v>26</v>
      </c>
      <c r="D37" s="68">
        <v>2</v>
      </c>
      <c r="E37" s="38"/>
      <c r="F37" s="74"/>
      <c r="G37" s="74"/>
      <c r="H37" s="74"/>
      <c r="I37" s="74"/>
    </row>
    <row r="38" spans="1:9" ht="15" customHeight="1" thickBot="1" x14ac:dyDescent="0.35">
      <c r="A38" s="123"/>
      <c r="B38" s="123"/>
      <c r="C38" s="66" t="s">
        <v>27</v>
      </c>
      <c r="D38" s="68">
        <v>18000</v>
      </c>
      <c r="E38" s="38"/>
      <c r="F38" s="74"/>
      <c r="G38" s="74"/>
      <c r="H38" s="74"/>
      <c r="I38" s="74"/>
    </row>
    <row r="39" spans="1:9" ht="15" customHeight="1" thickBot="1" x14ac:dyDescent="0.35">
      <c r="A39" s="122">
        <v>9</v>
      </c>
      <c r="B39" s="124" t="s">
        <v>30</v>
      </c>
      <c r="C39" s="66" t="s">
        <v>31</v>
      </c>
      <c r="D39" s="68">
        <v>1500</v>
      </c>
      <c r="E39" s="72"/>
      <c r="F39" s="74"/>
      <c r="G39" s="74"/>
      <c r="H39" s="74"/>
      <c r="I39" s="74"/>
    </row>
    <row r="40" spans="1:9" ht="15" customHeight="1" thickBot="1" x14ac:dyDescent="0.35">
      <c r="A40" s="125"/>
      <c r="B40" s="125"/>
      <c r="C40" s="66" t="s">
        <v>11</v>
      </c>
      <c r="D40" s="68">
        <f>0.06*D39</f>
        <v>90</v>
      </c>
      <c r="E40" s="72"/>
      <c r="F40" s="74"/>
      <c r="G40" s="74"/>
      <c r="H40" s="74"/>
      <c r="I40" s="74"/>
    </row>
    <row r="41" spans="1:9" ht="15" customHeight="1" thickBot="1" x14ac:dyDescent="0.35">
      <c r="A41" s="123"/>
      <c r="B41" s="123"/>
      <c r="C41" s="66" t="s">
        <v>32</v>
      </c>
      <c r="D41" s="67" t="s">
        <v>33</v>
      </c>
      <c r="E41" s="72"/>
      <c r="F41" s="74"/>
      <c r="G41" s="74"/>
      <c r="H41" s="74"/>
      <c r="I41" s="74"/>
    </row>
    <row r="42" spans="1:9" ht="15" customHeight="1" thickBot="1" x14ac:dyDescent="0.35">
      <c r="A42" s="122">
        <v>10</v>
      </c>
      <c r="B42" s="124" t="s">
        <v>34</v>
      </c>
      <c r="C42" s="66" t="s">
        <v>22</v>
      </c>
      <c r="D42" s="68">
        <v>500000</v>
      </c>
      <c r="E42" s="72"/>
      <c r="F42" s="74"/>
      <c r="G42" s="74"/>
      <c r="H42" s="74"/>
      <c r="I42" s="74"/>
    </row>
    <row r="43" spans="1:9" ht="15" customHeight="1" thickBot="1" x14ac:dyDescent="0.35">
      <c r="A43" s="125"/>
      <c r="B43" s="125"/>
      <c r="C43" s="66" t="s">
        <v>23</v>
      </c>
      <c r="D43" s="68">
        <v>100000</v>
      </c>
      <c r="E43" s="72"/>
      <c r="F43" s="74"/>
      <c r="G43" s="74"/>
      <c r="H43" s="74"/>
      <c r="I43" s="74"/>
    </row>
    <row r="44" spans="1:9" ht="15" customHeight="1" thickBot="1" x14ac:dyDescent="0.35">
      <c r="A44" s="125"/>
      <c r="B44" s="125"/>
      <c r="C44" s="66" t="s">
        <v>15</v>
      </c>
      <c r="D44" s="68">
        <f>D42-D43</f>
        <v>400000</v>
      </c>
      <c r="E44" s="72"/>
      <c r="F44" s="74"/>
      <c r="G44" s="74"/>
      <c r="H44" s="74"/>
      <c r="I44" s="74"/>
    </row>
    <row r="45" spans="1:9" ht="15" customHeight="1" thickBot="1" x14ac:dyDescent="0.35">
      <c r="A45" s="125"/>
      <c r="B45" s="125"/>
      <c r="C45" s="66" t="s">
        <v>35</v>
      </c>
      <c r="D45" s="69">
        <v>0.05</v>
      </c>
      <c r="E45" s="72"/>
      <c r="F45" s="74"/>
      <c r="G45" s="74"/>
      <c r="H45" s="74"/>
      <c r="I45" s="74"/>
    </row>
    <row r="46" spans="1:9" ht="15" customHeight="1" thickBot="1" x14ac:dyDescent="0.35">
      <c r="A46" s="125"/>
      <c r="B46" s="125"/>
      <c r="C46" s="66" t="s">
        <v>17</v>
      </c>
      <c r="D46" s="67" t="s">
        <v>36</v>
      </c>
      <c r="E46" s="72"/>
      <c r="F46" s="74"/>
      <c r="G46" s="74"/>
      <c r="H46" s="74"/>
      <c r="I46" s="74"/>
    </row>
    <row r="47" spans="1:9" ht="15" customHeight="1" thickBot="1" x14ac:dyDescent="0.35">
      <c r="A47" s="123"/>
      <c r="B47" s="123"/>
      <c r="C47" s="66" t="s">
        <v>37</v>
      </c>
      <c r="D47" s="68">
        <v>515000</v>
      </c>
      <c r="E47" s="72"/>
      <c r="F47" s="74"/>
      <c r="G47" s="74"/>
      <c r="H47" s="74"/>
      <c r="I47" s="74"/>
    </row>
    <row r="48" spans="1:9" ht="15" customHeight="1" thickBot="1" x14ac:dyDescent="0.35">
      <c r="A48" s="122">
        <v>11</v>
      </c>
      <c r="B48" s="124" t="s">
        <v>38</v>
      </c>
      <c r="C48" s="66" t="s">
        <v>39</v>
      </c>
      <c r="D48" s="68">
        <v>500</v>
      </c>
      <c r="E48" s="72"/>
      <c r="F48" s="74"/>
      <c r="G48" s="74"/>
      <c r="H48" s="74"/>
      <c r="I48" s="74"/>
    </row>
    <row r="49" spans="1:9" ht="15" customHeight="1" thickBot="1" x14ac:dyDescent="0.35">
      <c r="A49" s="123"/>
      <c r="B49" s="123"/>
      <c r="C49" s="66" t="s">
        <v>40</v>
      </c>
      <c r="D49" s="68">
        <v>10</v>
      </c>
      <c r="E49" s="72"/>
      <c r="F49" s="74"/>
      <c r="G49" s="74"/>
      <c r="H49" s="74"/>
      <c r="I49" s="74"/>
    </row>
    <row r="50" spans="1:9" ht="15" customHeight="1" thickBot="1" x14ac:dyDescent="0.35">
      <c r="A50" s="122">
        <v>12</v>
      </c>
      <c r="B50" s="124" t="s">
        <v>41</v>
      </c>
      <c r="C50" s="66" t="s">
        <v>42</v>
      </c>
      <c r="D50" s="68">
        <f>0.05*D8</f>
        <v>400</v>
      </c>
      <c r="E50" s="72"/>
      <c r="F50" s="74"/>
      <c r="G50" s="74"/>
      <c r="H50" s="74"/>
      <c r="I50" s="74"/>
    </row>
    <row r="51" spans="1:9" ht="15" customHeight="1" thickBot="1" x14ac:dyDescent="0.35">
      <c r="A51" s="123"/>
      <c r="B51" s="123"/>
      <c r="C51" s="66" t="s">
        <v>43</v>
      </c>
      <c r="D51" s="69">
        <v>0.08</v>
      </c>
      <c r="E51" s="72"/>
      <c r="F51" s="74"/>
      <c r="G51" s="74"/>
      <c r="H51" s="74"/>
      <c r="I51" s="74"/>
    </row>
    <row r="52" spans="1:9" ht="13" x14ac:dyDescent="0.3">
      <c r="A52" s="38"/>
      <c r="B52" s="39"/>
      <c r="C52" s="39"/>
      <c r="D52" s="39"/>
      <c r="E52" s="38"/>
      <c r="F52" s="38"/>
      <c r="G52" s="38"/>
      <c r="H52" s="38"/>
      <c r="I52" s="38"/>
    </row>
    <row r="53" spans="1:9" ht="13" x14ac:dyDescent="0.3">
      <c r="A53" s="38"/>
      <c r="B53" s="39"/>
      <c r="C53" s="39"/>
      <c r="D53" s="39"/>
      <c r="E53" s="38"/>
      <c r="F53" s="38"/>
      <c r="G53" s="38"/>
      <c r="H53" s="38"/>
      <c r="I53" s="38"/>
    </row>
    <row r="54" spans="1:9" ht="13" x14ac:dyDescent="0.3">
      <c r="A54" s="114"/>
      <c r="B54" s="114"/>
      <c r="C54" s="114"/>
      <c r="D54" s="114"/>
      <c r="E54" s="72"/>
      <c r="F54" s="73"/>
      <c r="G54" s="73"/>
      <c r="H54" s="73"/>
      <c r="I54" s="73"/>
    </row>
  </sheetData>
  <mergeCells count="23">
    <mergeCell ref="A1:D1"/>
    <mergeCell ref="B4:C4"/>
    <mergeCell ref="B5:B6"/>
    <mergeCell ref="A5:A6"/>
    <mergeCell ref="A7:A9"/>
    <mergeCell ref="B7:B9"/>
    <mergeCell ref="A3:D3"/>
    <mergeCell ref="A11:A13"/>
    <mergeCell ref="B11:B13"/>
    <mergeCell ref="A42:A47"/>
    <mergeCell ref="A48:A49"/>
    <mergeCell ref="A39:A41"/>
    <mergeCell ref="B39:B41"/>
    <mergeCell ref="B42:B47"/>
    <mergeCell ref="A31:A38"/>
    <mergeCell ref="B31:B38"/>
    <mergeCell ref="A50:A51"/>
    <mergeCell ref="B48:B49"/>
    <mergeCell ref="B50:B51"/>
    <mergeCell ref="A15:A22"/>
    <mergeCell ref="B15:B22"/>
    <mergeCell ref="A23:A30"/>
    <mergeCell ref="B23:B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796F5-9D15-4035-B6A6-685377DF208A}">
  <sheetPr codeName="Sheet3">
    <tabColor theme="9" tint="0.79998168889431442"/>
    <outlinePr summaryBelow="0" summaryRight="0"/>
  </sheetPr>
  <dimension ref="A1:AB449"/>
  <sheetViews>
    <sheetView topLeftCell="H1" zoomScale="70" zoomScaleNormal="70" workbookViewId="0">
      <pane ySplit="12" topLeftCell="A427" activePane="bottomLeft" state="frozen"/>
      <selection activeCell="O9" sqref="O9"/>
      <selection pane="bottomLeft" activeCell="X13" sqref="X13:X445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2.7265625" style="35" customWidth="1"/>
    <col min="11" max="11" width="8.26953125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21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44</v>
      </c>
      <c r="B1" s="143"/>
      <c r="C1" s="139" t="s">
        <v>45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'Case 1'!M5</f>
        <v>9672754.7114386968</v>
      </c>
      <c r="AB2" s="99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1604886.0490602921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00">
        <f t="dataTable" ref="AB3:AB10" dt2D="1" dtr="1" r1="Y1" r2="D7"/>
        <v>7479995.8046055734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00">
        <v>9672754.7114386968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9672754.7114386968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00">
        <v>11833992.14611608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00">
        <v>52263429.460692309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00">
        <v>205777324.66692227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00">
        <v>4567868006.7356319</v>
      </c>
    </row>
    <row r="9" spans="1:28" ht="14.5" x14ac:dyDescent="0.35">
      <c r="A9" s="49"/>
      <c r="B9" s="49"/>
      <c r="C9" s="49"/>
      <c r="D9" s="49"/>
      <c r="E9" s="49"/>
      <c r="F9" s="49"/>
      <c r="G9" s="46"/>
      <c r="H9" s="48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114"/>
      <c r="Z9" s="114"/>
      <c r="AA9" s="97">
        <v>0.35</v>
      </c>
      <c r="AB9" s="100">
        <v>22878240546.323895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01">
        <v>116407281327.28938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35" t="s">
        <v>56</v>
      </c>
      <c r="G11" s="137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37" t="s">
        <v>63</v>
      </c>
      <c r="Z11" s="114"/>
      <c r="AA11" s="114"/>
      <c r="AB11" s="114"/>
    </row>
    <row r="12" spans="1:28" ht="39.5" thickBot="1" x14ac:dyDescent="0.35">
      <c r="A12" s="138"/>
      <c r="B12" s="52" t="s">
        <v>64</v>
      </c>
      <c r="C12" s="52" t="s">
        <v>65</v>
      </c>
      <c r="D12" s="146"/>
      <c r="E12" s="52" t="s">
        <v>66</v>
      </c>
      <c r="F12" s="147"/>
      <c r="G12" s="138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38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62">
        <v>0</v>
      </c>
      <c r="F13" s="115">
        <v>0</v>
      </c>
      <c r="G13" s="114">
        <v>0</v>
      </c>
      <c r="H13" s="55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6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8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7">
        <f t="shared" ref="G14:G45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7">
        <f t="shared" ref="W14:W77" si="3">D14*-0.05</f>
        <v>-400</v>
      </c>
      <c r="X14" s="55">
        <f t="shared" ref="X14:X77" si="4">D14+E14+F14+G14+H14+I14+J14+L14+M14+R14+S14+T14+V14+W14+O14+P14</f>
        <v>2536.5512371593813</v>
      </c>
      <c r="Y14" s="117">
        <f t="shared" ref="Y14:Y77" si="5">X14+(Y13*(1+($D$7/12)))</f>
        <v>11071.967903826047</v>
      </c>
      <c r="Z14" s="116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6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7">$V14-10</f>
        <v>-510</v>
      </c>
      <c r="W15" s="57">
        <f t="shared" si="3"/>
        <v>-400</v>
      </c>
      <c r="X15" s="55">
        <f t="shared" si="4"/>
        <v>2526.5512371593813</v>
      </c>
      <c r="Y15" s="117">
        <f t="shared" si="5"/>
        <v>13644.652340584704</v>
      </c>
      <c r="Z15" s="116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6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8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7"/>
        <v>-520</v>
      </c>
      <c r="W16" s="57">
        <f t="shared" si="3"/>
        <v>-400</v>
      </c>
      <c r="X16" s="55">
        <f t="shared" si="4"/>
        <v>2516.5512371593813</v>
      </c>
      <c r="Y16" s="117">
        <f t="shared" si="5"/>
        <v>16218.056295829854</v>
      </c>
      <c r="Z16" s="116"/>
      <c r="AA16" s="114"/>
      <c r="AB16" s="114"/>
    </row>
    <row r="17" spans="1:26" ht="15.75" customHeight="1" thickBot="1" x14ac:dyDescent="0.35">
      <c r="A17" s="54">
        <v>4</v>
      </c>
      <c r="B17" s="54">
        <v>24</v>
      </c>
      <c r="C17" s="54">
        <v>4</v>
      </c>
      <c r="D17" s="55">
        <f t="shared" si="6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8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7"/>
        <v>-530</v>
      </c>
      <c r="W17" s="57">
        <f t="shared" si="3"/>
        <v>-400</v>
      </c>
      <c r="X17" s="55">
        <f t="shared" si="4"/>
        <v>2506.5512371593813</v>
      </c>
      <c r="Y17" s="117">
        <f t="shared" si="5"/>
        <v>18792.18276755519</v>
      </c>
      <c r="Z17" s="116"/>
    </row>
    <row r="18" spans="1:26" ht="15.75" customHeight="1" thickBot="1" x14ac:dyDescent="0.35">
      <c r="A18" s="54">
        <v>5</v>
      </c>
      <c r="B18" s="54">
        <v>24</v>
      </c>
      <c r="C18" s="54">
        <v>5</v>
      </c>
      <c r="D18" s="55">
        <f t="shared" si="6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8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7"/>
        <v>-540</v>
      </c>
      <c r="W18" s="57">
        <f t="shared" si="3"/>
        <v>-400</v>
      </c>
      <c r="X18" s="55">
        <f t="shared" si="4"/>
        <v>2496.5512371593813</v>
      </c>
      <c r="Y18" s="117">
        <f t="shared" si="5"/>
        <v>21367.034766246048</v>
      </c>
      <c r="Z18" s="116"/>
    </row>
    <row r="19" spans="1:26" ht="15.75" customHeight="1" thickBot="1" x14ac:dyDescent="0.35">
      <c r="A19" s="54">
        <v>6</v>
      </c>
      <c r="B19" s="54">
        <v>24</v>
      </c>
      <c r="C19" s="54">
        <v>6</v>
      </c>
      <c r="D19" s="55">
        <f t="shared" si="6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8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7"/>
        <v>-550</v>
      </c>
      <c r="W19" s="57">
        <f t="shared" si="3"/>
        <v>-400</v>
      </c>
      <c r="X19" s="55">
        <f t="shared" si="4"/>
        <v>2486.5512371593813</v>
      </c>
      <c r="Y19" s="117">
        <f t="shared" si="5"/>
        <v>23942.615314931456</v>
      </c>
      <c r="Z19" s="116"/>
    </row>
    <row r="20" spans="1:26" ht="15.75" customHeight="1" thickBot="1" x14ac:dyDescent="0.35">
      <c r="A20" s="54">
        <v>7</v>
      </c>
      <c r="B20" s="54">
        <v>24</v>
      </c>
      <c r="C20" s="54">
        <v>7</v>
      </c>
      <c r="D20" s="55">
        <f t="shared" si="6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8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7"/>
        <v>-560</v>
      </c>
      <c r="W20" s="57">
        <f t="shared" si="3"/>
        <v>-400</v>
      </c>
      <c r="X20" s="55">
        <f t="shared" si="4"/>
        <v>2476.5512371593813</v>
      </c>
      <c r="Y20" s="117">
        <f t="shared" si="5"/>
        <v>26518.927449236384</v>
      </c>
      <c r="Z20" s="116"/>
    </row>
    <row r="21" spans="1:26" ht="15.75" customHeight="1" thickBot="1" x14ac:dyDescent="0.35">
      <c r="A21" s="54">
        <v>8</v>
      </c>
      <c r="B21" s="54">
        <v>24</v>
      </c>
      <c r="C21" s="54">
        <v>8</v>
      </c>
      <c r="D21" s="55">
        <f t="shared" si="6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8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7"/>
        <v>-570</v>
      </c>
      <c r="W21" s="57">
        <f t="shared" si="3"/>
        <v>-400</v>
      </c>
      <c r="X21" s="55">
        <f t="shared" si="4"/>
        <v>2466.5512371593813</v>
      </c>
      <c r="Y21" s="117">
        <f t="shared" si="5"/>
        <v>29095.974217434246</v>
      </c>
      <c r="Z21" s="116"/>
    </row>
    <row r="22" spans="1:26" ht="15.75" customHeight="1" thickBot="1" x14ac:dyDescent="0.35">
      <c r="A22" s="54">
        <v>9</v>
      </c>
      <c r="B22" s="54">
        <v>24</v>
      </c>
      <c r="C22" s="54">
        <v>9</v>
      </c>
      <c r="D22" s="55">
        <f t="shared" si="6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8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7"/>
        <v>-580</v>
      </c>
      <c r="W22" s="57">
        <f t="shared" si="3"/>
        <v>-400</v>
      </c>
      <c r="X22" s="55">
        <f t="shared" si="4"/>
        <v>2456.5512371593813</v>
      </c>
      <c r="Y22" s="117">
        <f t="shared" si="5"/>
        <v>31673.758680499603</v>
      </c>
      <c r="Z22" s="116"/>
    </row>
    <row r="23" spans="1:26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6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8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7"/>
        <v>-590</v>
      </c>
      <c r="W23" s="57">
        <f t="shared" si="3"/>
        <v>-400</v>
      </c>
      <c r="X23" s="55">
        <f t="shared" si="4"/>
        <v>2446.5512371593813</v>
      </c>
      <c r="Y23" s="117">
        <f t="shared" si="5"/>
        <v>34252.283912161067</v>
      </c>
      <c r="Z23" s="116"/>
    </row>
    <row r="24" spans="1:26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6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8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7"/>
        <v>-600</v>
      </c>
      <c r="W24" s="57">
        <f t="shared" si="3"/>
        <v>-400</v>
      </c>
      <c r="X24" s="55">
        <f t="shared" si="4"/>
        <v>2436.5512371593813</v>
      </c>
      <c r="Y24" s="117">
        <f t="shared" si="5"/>
        <v>36831.552998954452</v>
      </c>
      <c r="Z24" s="116"/>
    </row>
    <row r="25" spans="1:26" ht="15.75" customHeight="1" thickBot="1" x14ac:dyDescent="0.35">
      <c r="A25" s="54">
        <v>12</v>
      </c>
      <c r="B25" s="54">
        <v>25</v>
      </c>
      <c r="C25" s="54">
        <f t="shared" ref="C25:C88" si="9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8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$R24*1.06</f>
        <v>-1590</v>
      </c>
      <c r="S25" s="55">
        <v>0</v>
      </c>
      <c r="T25" s="55">
        <v>0</v>
      </c>
      <c r="U25" s="54" t="s">
        <v>79</v>
      </c>
      <c r="V25" s="57">
        <f t="shared" si="7"/>
        <v>-610</v>
      </c>
      <c r="W25" s="57">
        <f t="shared" si="3"/>
        <v>-420</v>
      </c>
      <c r="X25" s="55">
        <f t="shared" si="4"/>
        <v>2553.2179038260474</v>
      </c>
      <c r="Y25" s="117">
        <f t="shared" si="5"/>
        <v>39538.235706942811</v>
      </c>
      <c r="Z25" s="116"/>
    </row>
    <row r="26" spans="1:26" ht="15.75" customHeight="1" thickBot="1" x14ac:dyDescent="0.35">
      <c r="A26" s="54">
        <v>13</v>
      </c>
      <c r="B26" s="54">
        <v>25</v>
      </c>
      <c r="C26" s="54">
        <f t="shared" si="9"/>
        <v>1</v>
      </c>
      <c r="D26" s="55">
        <f t="shared" ref="D26:D36" si="10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1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2">$R25</f>
        <v>-1590</v>
      </c>
      <c r="S26" s="55">
        <v>0</v>
      </c>
      <c r="T26" s="55">
        <v>0</v>
      </c>
      <c r="U26" s="54" t="s">
        <v>79</v>
      </c>
      <c r="V26" s="57">
        <f t="shared" si="7"/>
        <v>-620</v>
      </c>
      <c r="W26" s="57">
        <f t="shared" si="3"/>
        <v>-420</v>
      </c>
      <c r="X26" s="55">
        <f t="shared" si="4"/>
        <v>2540.2179038260474</v>
      </c>
      <c r="Y26" s="117">
        <f t="shared" si="5"/>
        <v>42243.196259547782</v>
      </c>
      <c r="Z26" s="116"/>
    </row>
    <row r="27" spans="1:26" ht="15.75" customHeight="1" thickBot="1" x14ac:dyDescent="0.35">
      <c r="A27" s="54">
        <v>14</v>
      </c>
      <c r="B27" s="54">
        <v>25</v>
      </c>
      <c r="C27" s="54">
        <f t="shared" si="9"/>
        <v>2</v>
      </c>
      <c r="D27" s="55">
        <f t="shared" si="10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2"/>
        <v>-1590</v>
      </c>
      <c r="S27" s="55">
        <v>0</v>
      </c>
      <c r="T27" s="55">
        <v>0</v>
      </c>
      <c r="U27" s="54" t="s">
        <v>79</v>
      </c>
      <c r="V27" s="57">
        <f t="shared" si="7"/>
        <v>-630</v>
      </c>
      <c r="W27" s="57">
        <f t="shared" si="3"/>
        <v>-420</v>
      </c>
      <c r="X27" s="55">
        <f t="shared" si="4"/>
        <v>2530.2179038260474</v>
      </c>
      <c r="Y27" s="117">
        <f t="shared" si="5"/>
        <v>44949.427481121951</v>
      </c>
      <c r="Z27" s="116"/>
    </row>
    <row r="28" spans="1:26" ht="15.75" customHeight="1" thickBot="1" x14ac:dyDescent="0.35">
      <c r="A28" s="54">
        <v>15</v>
      </c>
      <c r="B28" s="54">
        <v>25</v>
      </c>
      <c r="C28" s="54">
        <f t="shared" si="9"/>
        <v>3</v>
      </c>
      <c r="D28" s="55">
        <f t="shared" si="10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3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2"/>
        <v>-1590</v>
      </c>
      <c r="S28" s="55">
        <v>0</v>
      </c>
      <c r="T28" s="55">
        <v>0</v>
      </c>
      <c r="U28" s="54" t="s">
        <v>79</v>
      </c>
      <c r="V28" s="57">
        <f t="shared" si="7"/>
        <v>-640</v>
      </c>
      <c r="W28" s="57">
        <f t="shared" si="3"/>
        <v>-420</v>
      </c>
      <c r="X28" s="55">
        <f t="shared" si="4"/>
        <v>2520.2179038260474</v>
      </c>
      <c r="Y28" s="117">
        <f t="shared" si="5"/>
        <v>47656.934666119341</v>
      </c>
      <c r="Z28" s="116"/>
    </row>
    <row r="29" spans="1:26" ht="15.75" customHeight="1" thickBot="1" x14ac:dyDescent="0.35">
      <c r="A29" s="54">
        <v>16</v>
      </c>
      <c r="B29" s="54">
        <v>25</v>
      </c>
      <c r="C29" s="54">
        <f t="shared" si="9"/>
        <v>4</v>
      </c>
      <c r="D29" s="55">
        <f t="shared" si="10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3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2"/>
        <v>-1590</v>
      </c>
      <c r="S29" s="55">
        <v>0</v>
      </c>
      <c r="T29" s="55">
        <v>0</v>
      </c>
      <c r="U29" s="54" t="s">
        <v>79</v>
      </c>
      <c r="V29" s="57">
        <f t="shared" si="7"/>
        <v>-650</v>
      </c>
      <c r="W29" s="57">
        <f t="shared" si="3"/>
        <v>-420</v>
      </c>
      <c r="X29" s="55">
        <f t="shared" si="4"/>
        <v>2510.2179038260474</v>
      </c>
      <c r="Y29" s="117">
        <f t="shared" si="5"/>
        <v>50365.723131054212</v>
      </c>
      <c r="Z29" s="116"/>
    </row>
    <row r="30" spans="1:26" ht="15.75" customHeight="1" thickBot="1" x14ac:dyDescent="0.35">
      <c r="A30" s="54">
        <v>17</v>
      </c>
      <c r="B30" s="54">
        <v>25</v>
      </c>
      <c r="C30" s="54">
        <f t="shared" si="9"/>
        <v>5</v>
      </c>
      <c r="D30" s="55">
        <f t="shared" si="10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3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2"/>
        <v>-1590</v>
      </c>
      <c r="S30" s="55">
        <v>0</v>
      </c>
      <c r="T30" s="55">
        <v>0</v>
      </c>
      <c r="U30" s="54" t="s">
        <v>79</v>
      </c>
      <c r="V30" s="57">
        <f t="shared" si="7"/>
        <v>-660</v>
      </c>
      <c r="W30" s="57">
        <f t="shared" si="3"/>
        <v>-420</v>
      </c>
      <c r="X30" s="55">
        <f t="shared" si="4"/>
        <v>2500.2179038260474</v>
      </c>
      <c r="Y30" s="117">
        <f t="shared" si="5"/>
        <v>53075.798214592985</v>
      </c>
      <c r="Z30" s="116"/>
    </row>
    <row r="31" spans="1:26" ht="15.75" customHeight="1" thickBot="1" x14ac:dyDescent="0.35">
      <c r="A31" s="54">
        <v>18</v>
      </c>
      <c r="B31" s="54">
        <v>25</v>
      </c>
      <c r="C31" s="54">
        <f t="shared" si="9"/>
        <v>6</v>
      </c>
      <c r="D31" s="55">
        <f t="shared" si="10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3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2"/>
        <v>-1590</v>
      </c>
      <c r="S31" s="55">
        <v>0</v>
      </c>
      <c r="T31" s="55">
        <v>0</v>
      </c>
      <c r="U31" s="54" t="s">
        <v>79</v>
      </c>
      <c r="V31" s="57">
        <f t="shared" si="7"/>
        <v>-670</v>
      </c>
      <c r="W31" s="57">
        <f t="shared" si="3"/>
        <v>-420</v>
      </c>
      <c r="X31" s="55">
        <f t="shared" si="4"/>
        <v>2490.2179038260474</v>
      </c>
      <c r="Y31" s="117">
        <f t="shared" si="5"/>
        <v>55787.165277646505</v>
      </c>
      <c r="Z31" s="116"/>
    </row>
    <row r="32" spans="1:26" ht="15.75" customHeight="1" thickBot="1" x14ac:dyDescent="0.35">
      <c r="A32" s="54">
        <v>19</v>
      </c>
      <c r="B32" s="54">
        <v>25</v>
      </c>
      <c r="C32" s="54">
        <f t="shared" si="9"/>
        <v>7</v>
      </c>
      <c r="D32" s="55">
        <f t="shared" si="10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3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2"/>
        <v>-1590</v>
      </c>
      <c r="S32" s="55">
        <v>0</v>
      </c>
      <c r="T32" s="55">
        <v>0</v>
      </c>
      <c r="U32" s="54" t="s">
        <v>79</v>
      </c>
      <c r="V32" s="57">
        <f t="shared" si="7"/>
        <v>-680</v>
      </c>
      <c r="W32" s="57">
        <f t="shared" si="3"/>
        <v>-420</v>
      </c>
      <c r="X32" s="55">
        <f t="shared" si="4"/>
        <v>2480.2179038260474</v>
      </c>
      <c r="Y32" s="117">
        <f t="shared" si="5"/>
        <v>58499.829703462747</v>
      </c>
      <c r="Z32" s="116"/>
    </row>
    <row r="33" spans="1:26" ht="15.75" customHeight="1" thickBot="1" x14ac:dyDescent="0.35">
      <c r="A33" s="54">
        <v>20</v>
      </c>
      <c r="B33" s="54">
        <v>25</v>
      </c>
      <c r="C33" s="54">
        <f t="shared" si="9"/>
        <v>8</v>
      </c>
      <c r="D33" s="55">
        <f t="shared" si="10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3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2"/>
        <v>-1590</v>
      </c>
      <c r="S33" s="55">
        <v>0</v>
      </c>
      <c r="T33" s="55">
        <v>0</v>
      </c>
      <c r="U33" s="54" t="s">
        <v>79</v>
      </c>
      <c r="V33" s="57">
        <f t="shared" si="7"/>
        <v>-690</v>
      </c>
      <c r="W33" s="57">
        <f t="shared" si="3"/>
        <v>-420</v>
      </c>
      <c r="X33" s="55">
        <f t="shared" si="4"/>
        <v>2470.2179038260474</v>
      </c>
      <c r="Y33" s="117">
        <f t="shared" si="5"/>
        <v>61213.796897719891</v>
      </c>
      <c r="Z33" s="116"/>
    </row>
    <row r="34" spans="1:26" ht="15.75" customHeight="1" thickBot="1" x14ac:dyDescent="0.35">
      <c r="A34" s="54">
        <v>21</v>
      </c>
      <c r="B34" s="54">
        <v>25</v>
      </c>
      <c r="C34" s="54">
        <f t="shared" si="9"/>
        <v>9</v>
      </c>
      <c r="D34" s="55">
        <f t="shared" si="10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3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2"/>
        <v>-1590</v>
      </c>
      <c r="S34" s="55">
        <v>0</v>
      </c>
      <c r="T34" s="55">
        <v>0</v>
      </c>
      <c r="U34" s="54" t="s">
        <v>79</v>
      </c>
      <c r="V34" s="57">
        <f t="shared" si="7"/>
        <v>-700</v>
      </c>
      <c r="W34" s="57">
        <f t="shared" si="3"/>
        <v>-420</v>
      </c>
      <c r="X34" s="55">
        <f t="shared" si="4"/>
        <v>2460.2179038260474</v>
      </c>
      <c r="Y34" s="117">
        <f t="shared" si="5"/>
        <v>63929.072288619776</v>
      </c>
      <c r="Z34" s="116"/>
    </row>
    <row r="35" spans="1:26" ht="15.75" customHeight="1" thickBot="1" x14ac:dyDescent="0.35">
      <c r="A35" s="54">
        <v>22</v>
      </c>
      <c r="B35" s="54">
        <v>25</v>
      </c>
      <c r="C35" s="54">
        <f t="shared" si="9"/>
        <v>10</v>
      </c>
      <c r="D35" s="55">
        <f t="shared" si="10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3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2"/>
        <v>-1590</v>
      </c>
      <c r="S35" s="55">
        <v>0</v>
      </c>
      <c r="T35" s="55">
        <v>0</v>
      </c>
      <c r="U35" s="54" t="s">
        <v>79</v>
      </c>
      <c r="V35" s="57">
        <f t="shared" si="7"/>
        <v>-710</v>
      </c>
      <c r="W35" s="57">
        <f t="shared" si="3"/>
        <v>-420</v>
      </c>
      <c r="X35" s="55">
        <f t="shared" si="4"/>
        <v>2450.2179038260474</v>
      </c>
      <c r="Y35" s="117">
        <f t="shared" si="5"/>
        <v>66645.661326981732</v>
      </c>
      <c r="Z35" s="116"/>
    </row>
    <row r="36" spans="1:26" ht="15.75" customHeight="1" thickBot="1" x14ac:dyDescent="0.35">
      <c r="A36" s="54">
        <v>23</v>
      </c>
      <c r="B36" s="54">
        <v>25</v>
      </c>
      <c r="C36" s="54">
        <f t="shared" si="9"/>
        <v>11</v>
      </c>
      <c r="D36" s="55">
        <f t="shared" si="10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3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2"/>
        <v>-1590</v>
      </c>
      <c r="S36" s="55">
        <v>0</v>
      </c>
      <c r="T36" s="55">
        <v>0</v>
      </c>
      <c r="U36" s="54" t="s">
        <v>79</v>
      </c>
      <c r="V36" s="57">
        <f t="shared" si="7"/>
        <v>-720</v>
      </c>
      <c r="W36" s="57">
        <f t="shared" si="3"/>
        <v>-420</v>
      </c>
      <c r="X36" s="55">
        <f t="shared" si="4"/>
        <v>2440.2179038260474</v>
      </c>
      <c r="Y36" s="117">
        <f t="shared" si="5"/>
        <v>69363.56948633687</v>
      </c>
      <c r="Z36" s="116"/>
    </row>
    <row r="37" spans="1:26" ht="13.5" thickBot="1" x14ac:dyDescent="0.35">
      <c r="A37" s="54">
        <v>24</v>
      </c>
      <c r="B37" s="54">
        <v>26</v>
      </c>
      <c r="C37" s="54">
        <f t="shared" si="9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3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7"/>
        <v>-730</v>
      </c>
      <c r="W37" s="57">
        <f t="shared" si="3"/>
        <v>-441</v>
      </c>
      <c r="X37" s="55">
        <f t="shared" si="4"/>
        <v>2544.8179038260473</v>
      </c>
      <c r="Y37" s="117">
        <f t="shared" si="5"/>
        <v>72197.402263022654</v>
      </c>
      <c r="Z37" s="116"/>
    </row>
    <row r="38" spans="1:26" ht="13.5" thickBot="1" x14ac:dyDescent="0.35">
      <c r="A38" s="54">
        <v>25</v>
      </c>
      <c r="B38" s="54">
        <v>26</v>
      </c>
      <c r="C38" s="54">
        <f t="shared" si="9"/>
        <v>1</v>
      </c>
      <c r="D38" s="55">
        <f t="shared" ref="D38:D48" si="14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1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5">$R37</f>
        <v>-1685.4</v>
      </c>
      <c r="S38" s="55">
        <v>0</v>
      </c>
      <c r="T38" s="55">
        <v>0</v>
      </c>
      <c r="U38" s="54" t="s">
        <v>79</v>
      </c>
      <c r="V38" s="57">
        <f t="shared" si="7"/>
        <v>-740</v>
      </c>
      <c r="W38" s="57">
        <f t="shared" si="3"/>
        <v>-441</v>
      </c>
      <c r="X38" s="55">
        <f t="shared" si="4"/>
        <v>2531.8179038260473</v>
      </c>
      <c r="Y38" s="117">
        <f t="shared" si="5"/>
        <v>75030.042676277953</v>
      </c>
      <c r="Z38" s="116"/>
    </row>
    <row r="39" spans="1:26" ht="13.5" thickBot="1" x14ac:dyDescent="0.35">
      <c r="A39" s="54">
        <v>26</v>
      </c>
      <c r="B39" s="54">
        <v>26</v>
      </c>
      <c r="C39" s="54">
        <f t="shared" si="9"/>
        <v>2</v>
      </c>
      <c r="D39" s="55">
        <f t="shared" si="14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5"/>
        <v>-1685.4</v>
      </c>
      <c r="S39" s="55">
        <v>0</v>
      </c>
      <c r="T39" s="55">
        <v>0</v>
      </c>
      <c r="U39" s="54" t="s">
        <v>79</v>
      </c>
      <c r="V39" s="57">
        <f t="shared" si="7"/>
        <v>-750</v>
      </c>
      <c r="W39" s="57">
        <f t="shared" si="3"/>
        <v>-441</v>
      </c>
      <c r="X39" s="55">
        <f t="shared" si="4"/>
        <v>2521.8179038260473</v>
      </c>
      <c r="Y39" s="117">
        <f t="shared" si="5"/>
        <v>77864.485757921822</v>
      </c>
      <c r="Z39" s="116"/>
    </row>
    <row r="40" spans="1:26" ht="13.5" thickBot="1" x14ac:dyDescent="0.35">
      <c r="A40" s="54">
        <v>27</v>
      </c>
      <c r="B40" s="54">
        <v>26</v>
      </c>
      <c r="C40" s="54">
        <f t="shared" si="9"/>
        <v>3</v>
      </c>
      <c r="D40" s="55">
        <f t="shared" si="14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6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5"/>
        <v>-1685.4</v>
      </c>
      <c r="S40" s="55">
        <v>0</v>
      </c>
      <c r="T40" s="55">
        <v>0</v>
      </c>
      <c r="U40" s="54" t="s">
        <v>79</v>
      </c>
      <c r="V40" s="57">
        <f t="shared" si="7"/>
        <v>-760</v>
      </c>
      <c r="W40" s="57">
        <f t="shared" si="3"/>
        <v>-441</v>
      </c>
      <c r="X40" s="55">
        <f t="shared" si="4"/>
        <v>2511.8179038260473</v>
      </c>
      <c r="Y40" s="117">
        <f t="shared" si="5"/>
        <v>80700.739019072542</v>
      </c>
      <c r="Z40" s="116"/>
    </row>
    <row r="41" spans="1:26" ht="13.5" thickBot="1" x14ac:dyDescent="0.35">
      <c r="A41" s="54">
        <v>28</v>
      </c>
      <c r="B41" s="54">
        <v>26</v>
      </c>
      <c r="C41" s="54">
        <f t="shared" si="9"/>
        <v>4</v>
      </c>
      <c r="D41" s="55">
        <f t="shared" si="14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6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5"/>
        <v>-1685.4</v>
      </c>
      <c r="S41" s="55">
        <v>0</v>
      </c>
      <c r="T41" s="55">
        <v>0</v>
      </c>
      <c r="U41" s="54" t="s">
        <v>79</v>
      </c>
      <c r="V41" s="57">
        <f t="shared" si="7"/>
        <v>-770</v>
      </c>
      <c r="W41" s="57">
        <f t="shared" si="3"/>
        <v>-441</v>
      </c>
      <c r="X41" s="55">
        <f t="shared" si="4"/>
        <v>2501.8179038260473</v>
      </c>
      <c r="Y41" s="117">
        <f t="shared" si="5"/>
        <v>83538.810002144717</v>
      </c>
      <c r="Z41" s="116"/>
    </row>
    <row r="42" spans="1:26" ht="13.5" thickBot="1" x14ac:dyDescent="0.35">
      <c r="A42" s="54">
        <v>29</v>
      </c>
      <c r="B42" s="54">
        <v>26</v>
      </c>
      <c r="C42" s="54">
        <f t="shared" si="9"/>
        <v>5</v>
      </c>
      <c r="D42" s="55">
        <f t="shared" si="14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6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5"/>
        <v>-1685.4</v>
      </c>
      <c r="S42" s="55">
        <v>0</v>
      </c>
      <c r="T42" s="55">
        <v>0</v>
      </c>
      <c r="U42" s="54" t="s">
        <v>79</v>
      </c>
      <c r="V42" s="57">
        <f t="shared" si="7"/>
        <v>-780</v>
      </c>
      <c r="W42" s="57">
        <f t="shared" si="3"/>
        <v>-441</v>
      </c>
      <c r="X42" s="55">
        <f t="shared" si="4"/>
        <v>2491.8179038260473</v>
      </c>
      <c r="Y42" s="117">
        <f t="shared" si="5"/>
        <v>86378.706280979692</v>
      </c>
      <c r="Z42" s="116"/>
    </row>
    <row r="43" spans="1:26" ht="13.5" thickBot="1" x14ac:dyDescent="0.35">
      <c r="A43" s="54">
        <v>30</v>
      </c>
      <c r="B43" s="54">
        <v>26</v>
      </c>
      <c r="C43" s="54">
        <f t="shared" si="9"/>
        <v>6</v>
      </c>
      <c r="D43" s="55">
        <f t="shared" si="14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6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5"/>
        <v>-1685.4</v>
      </c>
      <c r="S43" s="55">
        <v>0</v>
      </c>
      <c r="T43" s="55">
        <v>0</v>
      </c>
      <c r="U43" s="54" t="s">
        <v>79</v>
      </c>
      <c r="V43" s="57">
        <f t="shared" si="7"/>
        <v>-790</v>
      </c>
      <c r="W43" s="57">
        <f t="shared" si="3"/>
        <v>-441</v>
      </c>
      <c r="X43" s="55">
        <f t="shared" si="4"/>
        <v>2481.8179038260473</v>
      </c>
      <c r="Y43" s="117">
        <f t="shared" si="5"/>
        <v>89220.435460976485</v>
      </c>
      <c r="Z43" s="116"/>
    </row>
    <row r="44" spans="1:26" ht="13.5" thickBot="1" x14ac:dyDescent="0.35">
      <c r="A44" s="54">
        <v>31</v>
      </c>
      <c r="B44" s="54">
        <v>26</v>
      </c>
      <c r="C44" s="54">
        <f t="shared" si="9"/>
        <v>7</v>
      </c>
      <c r="D44" s="55">
        <f t="shared" si="14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6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5"/>
        <v>-1685.4</v>
      </c>
      <c r="S44" s="55">
        <v>0</v>
      </c>
      <c r="T44" s="55">
        <v>0</v>
      </c>
      <c r="U44" s="54" t="s">
        <v>79</v>
      </c>
      <c r="V44" s="57">
        <f t="shared" si="7"/>
        <v>-800</v>
      </c>
      <c r="W44" s="57">
        <f t="shared" si="3"/>
        <v>-441</v>
      </c>
      <c r="X44" s="55">
        <f t="shared" si="4"/>
        <v>2471.8179038260473</v>
      </c>
      <c r="Y44" s="117">
        <f t="shared" si="5"/>
        <v>92064.005179223255</v>
      </c>
      <c r="Z44" s="116"/>
    </row>
    <row r="45" spans="1:26" ht="13.5" thickBot="1" x14ac:dyDescent="0.35">
      <c r="A45" s="54">
        <v>32</v>
      </c>
      <c r="B45" s="54">
        <v>26</v>
      </c>
      <c r="C45" s="54">
        <f t="shared" si="9"/>
        <v>8</v>
      </c>
      <c r="D45" s="55">
        <f t="shared" si="14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6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5"/>
        <v>-1685.4</v>
      </c>
      <c r="S45" s="55">
        <v>0</v>
      </c>
      <c r="T45" s="55">
        <v>0</v>
      </c>
      <c r="U45" s="54" t="s">
        <v>79</v>
      </c>
      <c r="V45" s="57">
        <f t="shared" si="7"/>
        <v>-810</v>
      </c>
      <c r="W45" s="57">
        <f t="shared" si="3"/>
        <v>-441</v>
      </c>
      <c r="X45" s="55">
        <f t="shared" si="4"/>
        <v>2461.8179038260473</v>
      </c>
      <c r="Y45" s="117">
        <f t="shared" si="5"/>
        <v>94909.423104629386</v>
      </c>
      <c r="Z45" s="116"/>
    </row>
    <row r="46" spans="1:26" ht="13.5" thickBot="1" x14ac:dyDescent="0.35">
      <c r="A46" s="54">
        <v>33</v>
      </c>
      <c r="B46" s="54">
        <v>26</v>
      </c>
      <c r="C46" s="54">
        <f t="shared" si="9"/>
        <v>9</v>
      </c>
      <c r="D46" s="55">
        <f t="shared" si="14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ref="G46:G77" si="17">-PMT(4%/12,120,-(FV(4%/12,24,,-35000)+FV(4%/12,12,,-35000)))</f>
        <v>-752.61542950728563</v>
      </c>
      <c r="H46" s="57">
        <f t="shared" si="16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5"/>
        <v>-1685.4</v>
      </c>
      <c r="S46" s="55">
        <v>0</v>
      </c>
      <c r="T46" s="55">
        <v>0</v>
      </c>
      <c r="U46" s="54" t="s">
        <v>79</v>
      </c>
      <c r="V46" s="57">
        <f t="shared" si="7"/>
        <v>-820</v>
      </c>
      <c r="W46" s="57">
        <f t="shared" si="3"/>
        <v>-441</v>
      </c>
      <c r="X46" s="55">
        <f t="shared" si="4"/>
        <v>2451.8179038260473</v>
      </c>
      <c r="Y46" s="117">
        <f t="shared" si="5"/>
        <v>97756.696938058056</v>
      </c>
      <c r="Z46" s="116"/>
    </row>
    <row r="47" spans="1:26" ht="13.5" thickBot="1" x14ac:dyDescent="0.35">
      <c r="A47" s="54">
        <v>34</v>
      </c>
      <c r="B47" s="54">
        <v>26</v>
      </c>
      <c r="C47" s="54">
        <f t="shared" si="9"/>
        <v>10</v>
      </c>
      <c r="D47" s="55">
        <f t="shared" si="14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7"/>
        <v>-752.61542950728563</v>
      </c>
      <c r="H47" s="57">
        <f t="shared" si="16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5"/>
        <v>-1685.4</v>
      </c>
      <c r="S47" s="55">
        <v>0</v>
      </c>
      <c r="T47" s="55">
        <v>0</v>
      </c>
      <c r="U47" s="54" t="s">
        <v>79</v>
      </c>
      <c r="V47" s="57">
        <f t="shared" si="7"/>
        <v>-830</v>
      </c>
      <c r="W47" s="57">
        <f t="shared" si="3"/>
        <v>-441</v>
      </c>
      <c r="X47" s="55">
        <f t="shared" si="4"/>
        <v>2441.8179038260473</v>
      </c>
      <c r="Y47" s="117">
        <f t="shared" si="5"/>
        <v>100605.83441245934</v>
      </c>
      <c r="Z47" s="116"/>
    </row>
    <row r="48" spans="1:26" ht="13.5" thickBot="1" x14ac:dyDescent="0.35">
      <c r="A48" s="54">
        <v>35</v>
      </c>
      <c r="B48" s="54">
        <v>26</v>
      </c>
      <c r="C48" s="54">
        <f t="shared" si="9"/>
        <v>11</v>
      </c>
      <c r="D48" s="55">
        <f t="shared" si="14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7"/>
        <v>-752.61542950728563</v>
      </c>
      <c r="H48" s="57">
        <f t="shared" si="16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5"/>
        <v>-1685.4</v>
      </c>
      <c r="S48" s="55">
        <v>0</v>
      </c>
      <c r="T48" s="55">
        <v>0</v>
      </c>
      <c r="U48" s="54" t="s">
        <v>79</v>
      </c>
      <c r="V48" s="57">
        <f t="shared" si="7"/>
        <v>-840</v>
      </c>
      <c r="W48" s="57">
        <f t="shared" si="3"/>
        <v>-441</v>
      </c>
      <c r="X48" s="55">
        <f t="shared" si="4"/>
        <v>2431.8179038260473</v>
      </c>
      <c r="Y48" s="117">
        <f t="shared" si="5"/>
        <v>103456.84329300397</v>
      </c>
      <c r="Z48" s="116"/>
    </row>
    <row r="49" spans="1:26" ht="13.5" thickBot="1" x14ac:dyDescent="0.35">
      <c r="A49" s="54">
        <v>36</v>
      </c>
      <c r="B49" s="54">
        <v>27</v>
      </c>
      <c r="C49" s="54">
        <f t="shared" si="9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7"/>
        <v>-752.61542950728563</v>
      </c>
      <c r="H49" s="57">
        <f t="shared" si="16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7"/>
        <v>-850</v>
      </c>
      <c r="W49" s="57">
        <f t="shared" si="3"/>
        <v>-463.05</v>
      </c>
      <c r="X49" s="55">
        <f t="shared" si="4"/>
        <v>2541.1939038260471</v>
      </c>
      <c r="Y49" s="117">
        <f t="shared" si="5"/>
        <v>106429.10737721753</v>
      </c>
      <c r="Z49" s="116"/>
    </row>
    <row r="50" spans="1:26" ht="13.5" thickBot="1" x14ac:dyDescent="0.35">
      <c r="A50" s="54">
        <v>37</v>
      </c>
      <c r="B50" s="54">
        <v>27</v>
      </c>
      <c r="C50" s="54">
        <f t="shared" si="9"/>
        <v>1</v>
      </c>
      <c r="D50" s="55">
        <f t="shared" ref="D50:D60" si="18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7"/>
        <v>-752.61542950728563</v>
      </c>
      <c r="H50" s="57">
        <f t="shared" si="11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9">$R49</f>
        <v>-1786.5240000000001</v>
      </c>
      <c r="S50" s="55">
        <v>0</v>
      </c>
      <c r="T50" s="55">
        <v>0</v>
      </c>
      <c r="U50" s="54" t="s">
        <v>79</v>
      </c>
      <c r="V50" s="57">
        <f t="shared" si="7"/>
        <v>-860</v>
      </c>
      <c r="W50" s="57">
        <f t="shared" si="3"/>
        <v>-463.05</v>
      </c>
      <c r="X50" s="55">
        <f t="shared" si="4"/>
        <v>2528.1939038260471</v>
      </c>
      <c r="Y50" s="117">
        <f t="shared" si="5"/>
        <v>109400.75589511532</v>
      </c>
      <c r="Z50" s="116"/>
    </row>
    <row r="51" spans="1:26" ht="13.5" thickBot="1" x14ac:dyDescent="0.35">
      <c r="A51" s="54">
        <v>38</v>
      </c>
      <c r="B51" s="54">
        <v>27</v>
      </c>
      <c r="C51" s="54">
        <f t="shared" si="9"/>
        <v>2</v>
      </c>
      <c r="D51" s="55">
        <f t="shared" si="18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7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9"/>
        <v>-1786.5240000000001</v>
      </c>
      <c r="S51" s="55">
        <v>0</v>
      </c>
      <c r="T51" s="55">
        <v>0</v>
      </c>
      <c r="U51" s="54" t="s">
        <v>79</v>
      </c>
      <c r="V51" s="57">
        <f t="shared" si="7"/>
        <v>-870</v>
      </c>
      <c r="W51" s="57">
        <f t="shared" si="3"/>
        <v>-463.05</v>
      </c>
      <c r="X51" s="55">
        <f t="shared" si="4"/>
        <v>2518.1939038260471</v>
      </c>
      <c r="Y51" s="117">
        <f t="shared" si="5"/>
        <v>112374.78628183767</v>
      </c>
      <c r="Z51" s="116"/>
    </row>
    <row r="52" spans="1:26" ht="13.5" thickBot="1" x14ac:dyDescent="0.35">
      <c r="A52" s="54">
        <v>39</v>
      </c>
      <c r="B52" s="54">
        <v>27</v>
      </c>
      <c r="C52" s="54">
        <f t="shared" si="9"/>
        <v>3</v>
      </c>
      <c r="D52" s="55">
        <f t="shared" si="18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7"/>
        <v>-752.61542950728563</v>
      </c>
      <c r="H52" s="57">
        <f t="shared" ref="H52:H61" si="20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9"/>
        <v>-1786.5240000000001</v>
      </c>
      <c r="S52" s="55">
        <v>0</v>
      </c>
      <c r="T52" s="55">
        <v>0</v>
      </c>
      <c r="U52" s="54" t="s">
        <v>79</v>
      </c>
      <c r="V52" s="57">
        <f t="shared" si="7"/>
        <v>-880</v>
      </c>
      <c r="W52" s="57">
        <f t="shared" si="3"/>
        <v>-463.05</v>
      </c>
      <c r="X52" s="55">
        <f t="shared" si="4"/>
        <v>2508.1939038260471</v>
      </c>
      <c r="Y52" s="117">
        <f t="shared" si="5"/>
        <v>115351.20846183805</v>
      </c>
      <c r="Z52" s="116"/>
    </row>
    <row r="53" spans="1:26" ht="13.5" thickBot="1" x14ac:dyDescent="0.35">
      <c r="A53" s="54">
        <v>40</v>
      </c>
      <c r="B53" s="54">
        <v>27</v>
      </c>
      <c r="C53" s="54">
        <f t="shared" si="9"/>
        <v>4</v>
      </c>
      <c r="D53" s="55">
        <f t="shared" si="18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7"/>
        <v>-752.61542950728563</v>
      </c>
      <c r="H53" s="57">
        <f t="shared" si="20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9"/>
        <v>-1786.5240000000001</v>
      </c>
      <c r="S53" s="55">
        <v>0</v>
      </c>
      <c r="T53" s="55">
        <v>0</v>
      </c>
      <c r="U53" s="54" t="s">
        <v>79</v>
      </c>
      <c r="V53" s="57">
        <f t="shared" si="7"/>
        <v>-890</v>
      </c>
      <c r="W53" s="57">
        <f t="shared" si="3"/>
        <v>-463.05</v>
      </c>
      <c r="X53" s="55">
        <f t="shared" si="4"/>
        <v>2498.1939038260471</v>
      </c>
      <c r="Y53" s="117">
        <f t="shared" si="5"/>
        <v>118330.03240092174</v>
      </c>
      <c r="Z53" s="116"/>
    </row>
    <row r="54" spans="1:26" ht="13.5" thickBot="1" x14ac:dyDescent="0.35">
      <c r="A54" s="54">
        <v>41</v>
      </c>
      <c r="B54" s="54">
        <v>27</v>
      </c>
      <c r="C54" s="54">
        <f t="shared" si="9"/>
        <v>5</v>
      </c>
      <c r="D54" s="55">
        <f t="shared" si="18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7"/>
        <v>-752.61542950728563</v>
      </c>
      <c r="H54" s="57">
        <f t="shared" si="20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9"/>
        <v>-1786.5240000000001</v>
      </c>
      <c r="S54" s="55">
        <v>0</v>
      </c>
      <c r="T54" s="55">
        <v>0</v>
      </c>
      <c r="U54" s="54" t="s">
        <v>79</v>
      </c>
      <c r="V54" s="57">
        <f t="shared" si="7"/>
        <v>-900</v>
      </c>
      <c r="W54" s="57">
        <f t="shared" si="3"/>
        <v>-463.05</v>
      </c>
      <c r="X54" s="55">
        <f t="shared" si="4"/>
        <v>2488.1939038260471</v>
      </c>
      <c r="Y54" s="117">
        <f t="shared" si="5"/>
        <v>121311.2681064183</v>
      </c>
      <c r="Z54" s="116"/>
    </row>
    <row r="55" spans="1:26" ht="13.5" thickBot="1" x14ac:dyDescent="0.35">
      <c r="A55" s="54">
        <v>42</v>
      </c>
      <c r="B55" s="54">
        <v>27</v>
      </c>
      <c r="C55" s="54">
        <f t="shared" si="9"/>
        <v>6</v>
      </c>
      <c r="D55" s="55">
        <f t="shared" si="18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7"/>
        <v>-752.61542950728563</v>
      </c>
      <c r="H55" s="57">
        <f t="shared" si="20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9"/>
        <v>-1786.5240000000001</v>
      </c>
      <c r="S55" s="55">
        <v>0</v>
      </c>
      <c r="T55" s="55">
        <v>0</v>
      </c>
      <c r="U55" s="54" t="s">
        <v>79</v>
      </c>
      <c r="V55" s="57">
        <f t="shared" si="7"/>
        <v>-910</v>
      </c>
      <c r="W55" s="57">
        <f t="shared" si="3"/>
        <v>-463.05</v>
      </c>
      <c r="X55" s="55">
        <f t="shared" si="4"/>
        <v>2478.1939038260471</v>
      </c>
      <c r="Y55" s="117">
        <f t="shared" si="5"/>
        <v>124294.92562735442</v>
      </c>
      <c r="Z55" s="116"/>
    </row>
    <row r="56" spans="1:26" ht="13.5" thickBot="1" x14ac:dyDescent="0.35">
      <c r="A56" s="54">
        <v>43</v>
      </c>
      <c r="B56" s="54">
        <v>27</v>
      </c>
      <c r="C56" s="54">
        <f t="shared" si="9"/>
        <v>7</v>
      </c>
      <c r="D56" s="55">
        <f t="shared" si="18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7"/>
        <v>-752.61542950728563</v>
      </c>
      <c r="H56" s="57">
        <f t="shared" si="20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9"/>
        <v>-1786.5240000000001</v>
      </c>
      <c r="S56" s="55">
        <v>0</v>
      </c>
      <c r="T56" s="55">
        <v>0</v>
      </c>
      <c r="U56" s="54" t="s">
        <v>79</v>
      </c>
      <c r="V56" s="57">
        <f t="shared" si="7"/>
        <v>-920</v>
      </c>
      <c r="W56" s="57">
        <f t="shared" si="3"/>
        <v>-463.05</v>
      </c>
      <c r="X56" s="55">
        <f t="shared" si="4"/>
        <v>2468.1939038260471</v>
      </c>
      <c r="Y56" s="117">
        <f t="shared" si="5"/>
        <v>127281.01505462777</v>
      </c>
      <c r="Z56" s="116"/>
    </row>
    <row r="57" spans="1:26" ht="13.5" thickBot="1" x14ac:dyDescent="0.35">
      <c r="A57" s="54">
        <v>44</v>
      </c>
      <c r="B57" s="54">
        <v>27</v>
      </c>
      <c r="C57" s="54">
        <f t="shared" si="9"/>
        <v>8</v>
      </c>
      <c r="D57" s="55">
        <f t="shared" si="18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7"/>
        <v>-752.61542950728563</v>
      </c>
      <c r="H57" s="57">
        <f t="shared" si="20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9"/>
        <v>-1786.5240000000001</v>
      </c>
      <c r="S57" s="55">
        <v>0</v>
      </c>
      <c r="T57" s="55">
        <v>0</v>
      </c>
      <c r="U57" s="54" t="s">
        <v>79</v>
      </c>
      <c r="V57" s="57">
        <f t="shared" si="7"/>
        <v>-930</v>
      </c>
      <c r="W57" s="57">
        <f t="shared" si="3"/>
        <v>-463.05</v>
      </c>
      <c r="X57" s="55">
        <f t="shared" si="4"/>
        <v>2458.1939038260471</v>
      </c>
      <c r="Y57" s="117">
        <f t="shared" si="5"/>
        <v>130269.54652118143</v>
      </c>
      <c r="Z57" s="116"/>
    </row>
    <row r="58" spans="1:26" ht="13.5" thickBot="1" x14ac:dyDescent="0.35">
      <c r="A58" s="54">
        <v>45</v>
      </c>
      <c r="B58" s="54">
        <v>27</v>
      </c>
      <c r="C58" s="54">
        <f t="shared" si="9"/>
        <v>9</v>
      </c>
      <c r="D58" s="55">
        <f t="shared" si="18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7"/>
        <v>-752.61542950728563</v>
      </c>
      <c r="H58" s="57">
        <f t="shared" si="20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9"/>
        <v>-1786.5240000000001</v>
      </c>
      <c r="S58" s="55">
        <v>0</v>
      </c>
      <c r="T58" s="55">
        <v>0</v>
      </c>
      <c r="U58" s="54" t="s">
        <v>79</v>
      </c>
      <c r="V58" s="57">
        <f t="shared" si="7"/>
        <v>-940</v>
      </c>
      <c r="W58" s="57">
        <f t="shared" si="3"/>
        <v>-463.05</v>
      </c>
      <c r="X58" s="55">
        <f t="shared" si="4"/>
        <v>2448.1939038260471</v>
      </c>
      <c r="Y58" s="117">
        <f t="shared" si="5"/>
        <v>133260.53020217907</v>
      </c>
      <c r="Z58" s="116"/>
    </row>
    <row r="59" spans="1:26" ht="13.5" thickBot="1" x14ac:dyDescent="0.35">
      <c r="A59" s="54">
        <v>46</v>
      </c>
      <c r="B59" s="54">
        <v>27</v>
      </c>
      <c r="C59" s="54">
        <f t="shared" si="9"/>
        <v>10</v>
      </c>
      <c r="D59" s="55">
        <f t="shared" si="18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7"/>
        <v>-752.61542950728563</v>
      </c>
      <c r="H59" s="57">
        <f t="shared" si="20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9"/>
        <v>-1786.5240000000001</v>
      </c>
      <c r="S59" s="55">
        <v>0</v>
      </c>
      <c r="T59" s="55">
        <v>0</v>
      </c>
      <c r="U59" s="54" t="s">
        <v>79</v>
      </c>
      <c r="V59" s="57">
        <f t="shared" si="7"/>
        <v>-950</v>
      </c>
      <c r="W59" s="57">
        <f t="shared" si="3"/>
        <v>-463.05</v>
      </c>
      <c r="X59" s="55">
        <f t="shared" si="4"/>
        <v>2438.1939038260471</v>
      </c>
      <c r="Y59" s="117">
        <f t="shared" si="5"/>
        <v>136253.97631518089</v>
      </c>
      <c r="Z59" s="116"/>
    </row>
    <row r="60" spans="1:26" ht="13.5" thickBot="1" x14ac:dyDescent="0.35">
      <c r="A60" s="54">
        <v>47</v>
      </c>
      <c r="B60" s="54">
        <v>27</v>
      </c>
      <c r="C60" s="54">
        <f t="shared" si="9"/>
        <v>11</v>
      </c>
      <c r="D60" s="55">
        <f t="shared" si="18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7"/>
        <v>-752.61542950728563</v>
      </c>
      <c r="H60" s="57">
        <f t="shared" si="20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9"/>
        <v>-1786.5240000000001</v>
      </c>
      <c r="S60" s="55">
        <v>0</v>
      </c>
      <c r="T60" s="55">
        <v>0</v>
      </c>
      <c r="U60" s="54" t="s">
        <v>79</v>
      </c>
      <c r="V60" s="57">
        <f t="shared" si="7"/>
        <v>-960</v>
      </c>
      <c r="W60" s="57">
        <f t="shared" si="3"/>
        <v>-463.05</v>
      </c>
      <c r="X60" s="55">
        <f t="shared" si="4"/>
        <v>2428.1939038260471</v>
      </c>
      <c r="Y60" s="117">
        <f t="shared" si="5"/>
        <v>139249.8951203202</v>
      </c>
      <c r="Z60" s="116"/>
    </row>
    <row r="61" spans="1:26" ht="13.5" thickBot="1" x14ac:dyDescent="0.35">
      <c r="A61" s="54">
        <v>48</v>
      </c>
      <c r="B61" s="54">
        <v>28</v>
      </c>
      <c r="C61" s="54">
        <f t="shared" si="9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7"/>
        <v>-752.61542950728563</v>
      </c>
      <c r="H61" s="57">
        <f t="shared" si="20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7"/>
        <v>-970</v>
      </c>
      <c r="W61" s="57">
        <f t="shared" si="3"/>
        <v>-486.2025000000001</v>
      </c>
      <c r="X61" s="55">
        <f t="shared" si="4"/>
        <v>2542.5274638260489</v>
      </c>
      <c r="Y61" s="117">
        <f t="shared" si="5"/>
        <v>142372.63048048093</v>
      </c>
      <c r="Z61" s="116"/>
    </row>
    <row r="62" spans="1:26" ht="13.5" thickBot="1" x14ac:dyDescent="0.35">
      <c r="A62" s="54">
        <v>49</v>
      </c>
      <c r="B62" s="54">
        <v>28</v>
      </c>
      <c r="C62" s="54">
        <f t="shared" si="9"/>
        <v>1</v>
      </c>
      <c r="D62" s="55">
        <f t="shared" ref="D62:D72" si="21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7"/>
        <v>-752.61542950728563</v>
      </c>
      <c r="H62" s="57">
        <f t="shared" si="11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2">$R61</f>
        <v>-1893.7154400000002</v>
      </c>
      <c r="S62" s="55">
        <v>0</v>
      </c>
      <c r="T62" s="55">
        <v>0</v>
      </c>
      <c r="U62" s="54" t="s">
        <v>79</v>
      </c>
      <c r="V62" s="57">
        <f t="shared" si="7"/>
        <v>-980</v>
      </c>
      <c r="W62" s="57">
        <f t="shared" si="3"/>
        <v>-486.2025000000001</v>
      </c>
      <c r="X62" s="55">
        <f t="shared" si="4"/>
        <v>2529.5274638260489</v>
      </c>
      <c r="Y62" s="117">
        <f t="shared" si="5"/>
        <v>145495.37723797566</v>
      </c>
      <c r="Z62" s="116"/>
    </row>
    <row r="63" spans="1:26" ht="13.5" thickBot="1" x14ac:dyDescent="0.35">
      <c r="A63" s="54">
        <v>50</v>
      </c>
      <c r="B63" s="54">
        <v>28</v>
      </c>
      <c r="C63" s="54">
        <f t="shared" si="9"/>
        <v>2</v>
      </c>
      <c r="D63" s="55">
        <f t="shared" si="21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7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2"/>
        <v>-1893.7154400000002</v>
      </c>
      <c r="S63" s="55">
        <v>0</v>
      </c>
      <c r="T63" s="55">
        <v>0</v>
      </c>
      <c r="U63" s="54" t="s">
        <v>79</v>
      </c>
      <c r="V63" s="57">
        <f t="shared" si="7"/>
        <v>-990</v>
      </c>
      <c r="W63" s="57">
        <f t="shared" si="3"/>
        <v>-486.2025000000001</v>
      </c>
      <c r="X63" s="55">
        <f t="shared" si="4"/>
        <v>2519.5274638260489</v>
      </c>
      <c r="Y63" s="117">
        <f t="shared" si="5"/>
        <v>148621.13544029329</v>
      </c>
      <c r="Z63" s="116"/>
    </row>
    <row r="64" spans="1:26" ht="13.5" thickBot="1" x14ac:dyDescent="0.35">
      <c r="A64" s="54">
        <v>51</v>
      </c>
      <c r="B64" s="54">
        <v>28</v>
      </c>
      <c r="C64" s="54">
        <f t="shared" si="9"/>
        <v>3</v>
      </c>
      <c r="D64" s="55">
        <f t="shared" si="21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7"/>
        <v>-752.61542950728563</v>
      </c>
      <c r="H64" s="57">
        <f t="shared" ref="H64:H73" si="23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2"/>
        <v>-1893.7154400000002</v>
      </c>
      <c r="S64" s="55">
        <v>0</v>
      </c>
      <c r="T64" s="55">
        <v>0</v>
      </c>
      <c r="U64" s="54" t="s">
        <v>79</v>
      </c>
      <c r="V64" s="57">
        <f t="shared" si="7"/>
        <v>-1000</v>
      </c>
      <c r="W64" s="57">
        <f t="shared" si="3"/>
        <v>-486.2025000000001</v>
      </c>
      <c r="X64" s="55">
        <f t="shared" si="4"/>
        <v>2509.5274638260489</v>
      </c>
      <c r="Y64" s="117">
        <f t="shared" si="5"/>
        <v>151749.91763512057</v>
      </c>
      <c r="Z64" s="116"/>
    </row>
    <row r="65" spans="1:26" ht="13.5" thickBot="1" x14ac:dyDescent="0.35">
      <c r="A65" s="54">
        <v>52</v>
      </c>
      <c r="B65" s="54">
        <v>28</v>
      </c>
      <c r="C65" s="54">
        <f t="shared" si="9"/>
        <v>4</v>
      </c>
      <c r="D65" s="55">
        <f t="shared" si="21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7"/>
        <v>-752.61542950728563</v>
      </c>
      <c r="H65" s="57">
        <f t="shared" si="23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2"/>
        <v>-1893.7154400000002</v>
      </c>
      <c r="S65" s="55">
        <v>0</v>
      </c>
      <c r="T65" s="55">
        <v>0</v>
      </c>
      <c r="U65" s="54" t="s">
        <v>79</v>
      </c>
      <c r="V65" s="57">
        <f t="shared" si="7"/>
        <v>-1010</v>
      </c>
      <c r="W65" s="57">
        <f t="shared" si="3"/>
        <v>-486.2025000000001</v>
      </c>
      <c r="X65" s="55">
        <f t="shared" si="4"/>
        <v>2499.5274638260489</v>
      </c>
      <c r="Y65" s="117">
        <f t="shared" si="5"/>
        <v>154881.7364224263</v>
      </c>
      <c r="Z65" s="116"/>
    </row>
    <row r="66" spans="1:26" ht="13.5" thickBot="1" x14ac:dyDescent="0.35">
      <c r="A66" s="54">
        <v>53</v>
      </c>
      <c r="B66" s="54">
        <v>28</v>
      </c>
      <c r="C66" s="54">
        <f t="shared" si="9"/>
        <v>5</v>
      </c>
      <c r="D66" s="55">
        <f t="shared" si="21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7"/>
        <v>-752.61542950728563</v>
      </c>
      <c r="H66" s="57">
        <f t="shared" si="23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2"/>
        <v>-1893.7154400000002</v>
      </c>
      <c r="S66" s="55">
        <v>0</v>
      </c>
      <c r="T66" s="55">
        <v>0</v>
      </c>
      <c r="U66" s="54" t="s">
        <v>79</v>
      </c>
      <c r="V66" s="57">
        <f t="shared" si="7"/>
        <v>-1020</v>
      </c>
      <c r="W66" s="57">
        <f t="shared" si="3"/>
        <v>-486.2025000000001</v>
      </c>
      <c r="X66" s="55">
        <f t="shared" si="4"/>
        <v>2489.5274638260489</v>
      </c>
      <c r="Y66" s="117">
        <f t="shared" si="5"/>
        <v>158016.60445467912</v>
      </c>
      <c r="Z66" s="116"/>
    </row>
    <row r="67" spans="1:26" ht="13.5" thickBot="1" x14ac:dyDescent="0.35">
      <c r="A67" s="54">
        <v>54</v>
      </c>
      <c r="B67" s="54">
        <v>28</v>
      </c>
      <c r="C67" s="54">
        <f t="shared" si="9"/>
        <v>6</v>
      </c>
      <c r="D67" s="55">
        <f t="shared" si="21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7"/>
        <v>-752.61542950728563</v>
      </c>
      <c r="H67" s="57">
        <f t="shared" si="23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2"/>
        <v>-1893.7154400000002</v>
      </c>
      <c r="S67" s="55">
        <v>0</v>
      </c>
      <c r="T67" s="55">
        <v>0</v>
      </c>
      <c r="U67" s="54" t="s">
        <v>79</v>
      </c>
      <c r="V67" s="57">
        <f t="shared" si="7"/>
        <v>-1030</v>
      </c>
      <c r="W67" s="57">
        <f t="shared" si="3"/>
        <v>-486.2025000000001</v>
      </c>
      <c r="X67" s="55">
        <f t="shared" si="4"/>
        <v>2479.5274638260489</v>
      </c>
      <c r="Y67" s="117">
        <f t="shared" si="5"/>
        <v>161154.53443706635</v>
      </c>
      <c r="Z67" s="116"/>
    </row>
    <row r="68" spans="1:26" ht="13.5" thickBot="1" x14ac:dyDescent="0.35">
      <c r="A68" s="54">
        <v>55</v>
      </c>
      <c r="B68" s="54">
        <v>28</v>
      </c>
      <c r="C68" s="54">
        <f t="shared" si="9"/>
        <v>7</v>
      </c>
      <c r="D68" s="55">
        <f t="shared" si="21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7"/>
        <v>-752.61542950728563</v>
      </c>
      <c r="H68" s="57">
        <f t="shared" si="23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2"/>
        <v>-1893.7154400000002</v>
      </c>
      <c r="S68" s="55">
        <v>0</v>
      </c>
      <c r="T68" s="55">
        <v>0</v>
      </c>
      <c r="U68" s="54" t="s">
        <v>79</v>
      </c>
      <c r="V68" s="57">
        <f t="shared" si="7"/>
        <v>-1040</v>
      </c>
      <c r="W68" s="57">
        <f t="shared" si="3"/>
        <v>-486.2025000000001</v>
      </c>
      <c r="X68" s="55">
        <f t="shared" si="4"/>
        <v>2469.5274638260489</v>
      </c>
      <c r="Y68" s="117">
        <f t="shared" si="5"/>
        <v>164295.53912771351</v>
      </c>
      <c r="Z68" s="116"/>
    </row>
    <row r="69" spans="1:26" ht="13.5" thickBot="1" x14ac:dyDescent="0.35">
      <c r="A69" s="54">
        <v>56</v>
      </c>
      <c r="B69" s="54">
        <v>28</v>
      </c>
      <c r="C69" s="54">
        <f t="shared" si="9"/>
        <v>8</v>
      </c>
      <c r="D69" s="55">
        <f t="shared" si="21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7"/>
        <v>-752.61542950728563</v>
      </c>
      <c r="H69" s="57">
        <f t="shared" si="23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2"/>
        <v>-1893.7154400000002</v>
      </c>
      <c r="S69" s="55">
        <v>0</v>
      </c>
      <c r="T69" s="55">
        <v>0</v>
      </c>
      <c r="U69" s="54" t="s">
        <v>79</v>
      </c>
      <c r="V69" s="57">
        <f t="shared" si="7"/>
        <v>-1050</v>
      </c>
      <c r="W69" s="57">
        <f t="shared" si="3"/>
        <v>-486.2025000000001</v>
      </c>
      <c r="X69" s="55">
        <f t="shared" si="4"/>
        <v>2459.5274638260489</v>
      </c>
      <c r="Y69" s="117">
        <f t="shared" si="5"/>
        <v>167439.63133790504</v>
      </c>
      <c r="Z69" s="116"/>
    </row>
    <row r="70" spans="1:26" ht="13.5" thickBot="1" x14ac:dyDescent="0.35">
      <c r="A70" s="54">
        <v>57</v>
      </c>
      <c r="B70" s="54">
        <v>28</v>
      </c>
      <c r="C70" s="54">
        <f t="shared" si="9"/>
        <v>9</v>
      </c>
      <c r="D70" s="55">
        <f t="shared" si="21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7"/>
        <v>-752.61542950728563</v>
      </c>
      <c r="H70" s="57">
        <f t="shared" si="23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2"/>
        <v>-1893.7154400000002</v>
      </c>
      <c r="S70" s="55">
        <v>0</v>
      </c>
      <c r="T70" s="55">
        <v>0</v>
      </c>
      <c r="U70" s="54" t="s">
        <v>79</v>
      </c>
      <c r="V70" s="57">
        <f t="shared" si="7"/>
        <v>-1060</v>
      </c>
      <c r="W70" s="57">
        <f t="shared" si="3"/>
        <v>-486.2025000000001</v>
      </c>
      <c r="X70" s="55">
        <f t="shared" si="4"/>
        <v>2449.5274638260489</v>
      </c>
      <c r="Y70" s="117">
        <f t="shared" si="5"/>
        <v>170586.82393230571</v>
      </c>
      <c r="Z70" s="116"/>
    </row>
    <row r="71" spans="1:26" ht="13.5" thickBot="1" x14ac:dyDescent="0.35">
      <c r="A71" s="54">
        <v>58</v>
      </c>
      <c r="B71" s="54">
        <v>28</v>
      </c>
      <c r="C71" s="54">
        <f t="shared" si="9"/>
        <v>10</v>
      </c>
      <c r="D71" s="55">
        <f t="shared" si="21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7"/>
        <v>-752.61542950728563</v>
      </c>
      <c r="H71" s="57">
        <f t="shared" si="23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2"/>
        <v>-1893.7154400000002</v>
      </c>
      <c r="S71" s="55">
        <v>0</v>
      </c>
      <c r="T71" s="55">
        <v>0</v>
      </c>
      <c r="U71" s="54" t="s">
        <v>79</v>
      </c>
      <c r="V71" s="57">
        <f t="shared" si="7"/>
        <v>-1070</v>
      </c>
      <c r="W71" s="57">
        <f t="shared" si="3"/>
        <v>-486.2025000000001</v>
      </c>
      <c r="X71" s="55">
        <f t="shared" si="4"/>
        <v>2439.5274638260489</v>
      </c>
      <c r="Y71" s="117">
        <f t="shared" si="5"/>
        <v>173737.12982918305</v>
      </c>
      <c r="Z71" s="116"/>
    </row>
    <row r="72" spans="1:26" ht="13.5" thickBot="1" x14ac:dyDescent="0.35">
      <c r="A72" s="54">
        <v>59</v>
      </c>
      <c r="B72" s="54">
        <v>28</v>
      </c>
      <c r="C72" s="54">
        <f t="shared" si="9"/>
        <v>11</v>
      </c>
      <c r="D72" s="55">
        <f t="shared" si="21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7"/>
        <v>-752.61542950728563</v>
      </c>
      <c r="H72" s="57">
        <f t="shared" si="23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2"/>
        <v>-1893.7154400000002</v>
      </c>
      <c r="S72" s="55">
        <v>0</v>
      </c>
      <c r="T72" s="55">
        <v>0</v>
      </c>
      <c r="U72" s="54" t="s">
        <v>79</v>
      </c>
      <c r="V72" s="57">
        <f t="shared" si="7"/>
        <v>-1080</v>
      </c>
      <c r="W72" s="57">
        <f t="shared" si="3"/>
        <v>-486.2025000000001</v>
      </c>
      <c r="X72" s="55">
        <f t="shared" si="4"/>
        <v>2429.5274638260489</v>
      </c>
      <c r="Y72" s="117">
        <f t="shared" si="5"/>
        <v>176890.56200063069</v>
      </c>
      <c r="Z72" s="116"/>
    </row>
    <row r="73" spans="1:26" ht="13.5" thickBot="1" x14ac:dyDescent="0.35">
      <c r="A73" s="54">
        <v>60</v>
      </c>
      <c r="B73" s="54">
        <v>29</v>
      </c>
      <c r="C73" s="54">
        <f t="shared" si="9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7"/>
        <v>-752.61542950728563</v>
      </c>
      <c r="H73" s="57">
        <f t="shared" si="23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7"/>
        <v>-1090</v>
      </c>
      <c r="W73" s="57">
        <f t="shared" si="3"/>
        <v>-510.51262500000013</v>
      </c>
      <c r="X73" s="55">
        <f t="shared" si="4"/>
        <v>2549.0057874260483</v>
      </c>
      <c r="Y73" s="117">
        <f t="shared" si="5"/>
        <v>180176.61179639271</v>
      </c>
      <c r="Z73" s="116"/>
    </row>
    <row r="74" spans="1:26" ht="13.5" thickBot="1" x14ac:dyDescent="0.35">
      <c r="A74" s="54">
        <v>61</v>
      </c>
      <c r="B74" s="54">
        <v>29</v>
      </c>
      <c r="C74" s="54">
        <f t="shared" si="9"/>
        <v>1</v>
      </c>
      <c r="D74" s="55">
        <f t="shared" ref="D74:D84" si="24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7"/>
        <v>-752.61542950728563</v>
      </c>
      <c r="H74" s="57">
        <f t="shared" si="11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5">$R73</f>
        <v>-2007.3383664000003</v>
      </c>
      <c r="S74" s="55">
        <v>0</v>
      </c>
      <c r="T74" s="55">
        <v>0</v>
      </c>
      <c r="U74" s="54" t="s">
        <v>79</v>
      </c>
      <c r="V74" s="57">
        <f t="shared" si="7"/>
        <v>-1100</v>
      </c>
      <c r="W74" s="57">
        <f t="shared" si="3"/>
        <v>-510.51262500000013</v>
      </c>
      <c r="X74" s="55">
        <f t="shared" si="4"/>
        <v>2536.0057874260483</v>
      </c>
      <c r="Y74" s="117">
        <f t="shared" si="5"/>
        <v>183463.35346630373</v>
      </c>
      <c r="Z74" s="116"/>
    </row>
    <row r="75" spans="1:26" ht="13.5" thickBot="1" x14ac:dyDescent="0.35">
      <c r="A75" s="54">
        <v>62</v>
      </c>
      <c r="B75" s="54">
        <v>29</v>
      </c>
      <c r="C75" s="54">
        <f t="shared" si="9"/>
        <v>2</v>
      </c>
      <c r="D75" s="55">
        <f t="shared" si="24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7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5"/>
        <v>-2007.3383664000003</v>
      </c>
      <c r="S75" s="55">
        <v>0</v>
      </c>
      <c r="T75" s="55">
        <v>0</v>
      </c>
      <c r="U75" s="54" t="s">
        <v>79</v>
      </c>
      <c r="V75" s="57">
        <f t="shared" si="7"/>
        <v>-1110</v>
      </c>
      <c r="W75" s="57">
        <f t="shared" si="3"/>
        <v>-510.51262500000013</v>
      </c>
      <c r="X75" s="55">
        <f t="shared" si="4"/>
        <v>2526.0057874260483</v>
      </c>
      <c r="Y75" s="117">
        <f t="shared" si="5"/>
        <v>186753.78989317271</v>
      </c>
      <c r="Z75" s="116"/>
    </row>
    <row r="76" spans="1:26" ht="13.5" thickBot="1" x14ac:dyDescent="0.35">
      <c r="A76" s="54">
        <v>63</v>
      </c>
      <c r="B76" s="54">
        <v>29</v>
      </c>
      <c r="C76" s="54">
        <f t="shared" si="9"/>
        <v>3</v>
      </c>
      <c r="D76" s="55">
        <f t="shared" si="24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7"/>
        <v>-752.61542950728563</v>
      </c>
      <c r="H76" s="57">
        <f t="shared" ref="H76:H85" si="26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5"/>
        <v>-2007.3383664000003</v>
      </c>
      <c r="S76" s="55">
        <v>0</v>
      </c>
      <c r="T76" s="55">
        <v>0</v>
      </c>
      <c r="U76" s="54" t="s">
        <v>79</v>
      </c>
      <c r="V76" s="57">
        <f t="shared" si="7"/>
        <v>-1120</v>
      </c>
      <c r="W76" s="57">
        <f t="shared" si="3"/>
        <v>-510.51262500000013</v>
      </c>
      <c r="X76" s="55">
        <f t="shared" si="4"/>
        <v>2516.0057874260483</v>
      </c>
      <c r="Y76" s="117">
        <f t="shared" si="5"/>
        <v>190047.93647182031</v>
      </c>
      <c r="Z76" s="116"/>
    </row>
    <row r="77" spans="1:26" ht="13.5" thickBot="1" x14ac:dyDescent="0.35">
      <c r="A77" s="54">
        <v>64</v>
      </c>
      <c r="B77" s="54">
        <v>29</v>
      </c>
      <c r="C77" s="54">
        <f t="shared" si="9"/>
        <v>4</v>
      </c>
      <c r="D77" s="55">
        <f t="shared" si="24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7"/>
        <v>-752.61542950728563</v>
      </c>
      <c r="H77" s="57">
        <f t="shared" si="26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5"/>
        <v>-2007.3383664000003</v>
      </c>
      <c r="S77" s="55">
        <v>0</v>
      </c>
      <c r="T77" s="55">
        <v>0</v>
      </c>
      <c r="U77" s="54" t="s">
        <v>79</v>
      </c>
      <c r="V77" s="57">
        <f t="shared" si="7"/>
        <v>-1130</v>
      </c>
      <c r="W77" s="57">
        <f t="shared" si="3"/>
        <v>-510.51262500000013</v>
      </c>
      <c r="X77" s="55">
        <f t="shared" si="4"/>
        <v>2506.0057874260483</v>
      </c>
      <c r="Y77" s="117">
        <f t="shared" si="5"/>
        <v>193345.80866121227</v>
      </c>
      <c r="Z77" s="116"/>
    </row>
    <row r="78" spans="1:26" ht="13.5" thickBot="1" x14ac:dyDescent="0.35">
      <c r="A78" s="54">
        <v>65</v>
      </c>
      <c r="B78" s="54">
        <v>29</v>
      </c>
      <c r="C78" s="54">
        <f t="shared" si="9"/>
        <v>5</v>
      </c>
      <c r="D78" s="55">
        <f t="shared" si="24"/>
        <v>10210.252500000002</v>
      </c>
      <c r="E78" s="57">
        <f t="shared" ref="E78:E141" si="27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09" si="28">-PMT(4%/12,120,-(FV(4%/12,24,,-35000)+FV(4%/12,12,,-35000)))</f>
        <v>-752.61542950728563</v>
      </c>
      <c r="H78" s="57">
        <f t="shared" si="26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5"/>
        <v>-2007.3383664000003</v>
      </c>
      <c r="S78" s="55">
        <v>0</v>
      </c>
      <c r="T78" s="55">
        <v>0</v>
      </c>
      <c r="U78" s="54" t="s">
        <v>79</v>
      </c>
      <c r="V78" s="57">
        <f t="shared" si="7"/>
        <v>-1140</v>
      </c>
      <c r="W78" s="57">
        <f t="shared" ref="W78:W141" si="29">D78*-0.05</f>
        <v>-510.51262500000013</v>
      </c>
      <c r="X78" s="55">
        <f t="shared" ref="X78:X141" si="30">D78+E78+F78+G78+H78+I78+J78+L78+M78+R78+S78+T78+V78+W78+O78+P78</f>
        <v>2496.0057874260483</v>
      </c>
      <c r="Y78" s="117">
        <f t="shared" ref="Y78:Y141" si="31">X78+(Y77*(1+($D$7/12)))</f>
        <v>196647.42198472671</v>
      </c>
      <c r="Z78" s="116"/>
    </row>
    <row r="79" spans="1:26" ht="13.5" thickBot="1" x14ac:dyDescent="0.35">
      <c r="A79" s="54">
        <v>66</v>
      </c>
      <c r="B79" s="54">
        <v>29</v>
      </c>
      <c r="C79" s="54">
        <f t="shared" si="9"/>
        <v>6</v>
      </c>
      <c r="D79" s="55">
        <f t="shared" si="24"/>
        <v>10210.252500000002</v>
      </c>
      <c r="E79" s="57">
        <f t="shared" si="27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8"/>
        <v>-752.61542950728563</v>
      </c>
      <c r="H79" s="57">
        <f t="shared" si="26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5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32">$V78-10</f>
        <v>-1150</v>
      </c>
      <c r="W79" s="57">
        <f t="shared" si="29"/>
        <v>-510.51262500000013</v>
      </c>
      <c r="X79" s="55">
        <f t="shared" si="30"/>
        <v>2486.0057874260483</v>
      </c>
      <c r="Y79" s="117">
        <f t="shared" si="31"/>
        <v>199952.79203042245</v>
      </c>
      <c r="Z79" s="116"/>
    </row>
    <row r="80" spans="1:26" ht="13.5" thickBot="1" x14ac:dyDescent="0.35">
      <c r="A80" s="54">
        <v>67</v>
      </c>
      <c r="B80" s="54">
        <v>29</v>
      </c>
      <c r="C80" s="54">
        <f t="shared" si="9"/>
        <v>7</v>
      </c>
      <c r="D80" s="55">
        <f t="shared" si="24"/>
        <v>10210.252500000002</v>
      </c>
      <c r="E80" s="57">
        <f t="shared" si="27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8"/>
        <v>-752.61542950728563</v>
      </c>
      <c r="H80" s="57">
        <f t="shared" si="26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5"/>
        <v>-2007.3383664000003</v>
      </c>
      <c r="S80" s="55">
        <v>0</v>
      </c>
      <c r="T80" s="55">
        <v>0</v>
      </c>
      <c r="U80" s="54" t="s">
        <v>79</v>
      </c>
      <c r="V80" s="57">
        <f t="shared" si="32"/>
        <v>-1160</v>
      </c>
      <c r="W80" s="57">
        <f t="shared" si="29"/>
        <v>-510.51262500000013</v>
      </c>
      <c r="X80" s="55">
        <f t="shared" si="30"/>
        <v>2476.0057874260483</v>
      </c>
      <c r="Y80" s="117">
        <f t="shared" si="31"/>
        <v>203261.9344513086</v>
      </c>
      <c r="Z80" s="116"/>
    </row>
    <row r="81" spans="1:26" ht="13.5" thickBot="1" x14ac:dyDescent="0.35">
      <c r="A81" s="54">
        <v>68</v>
      </c>
      <c r="B81" s="54">
        <v>29</v>
      </c>
      <c r="C81" s="54">
        <f t="shared" si="9"/>
        <v>8</v>
      </c>
      <c r="D81" s="55">
        <f t="shared" si="24"/>
        <v>10210.252500000002</v>
      </c>
      <c r="E81" s="57">
        <f t="shared" si="27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8"/>
        <v>-752.61542950728563</v>
      </c>
      <c r="H81" s="57">
        <f t="shared" si="26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5"/>
        <v>-2007.3383664000003</v>
      </c>
      <c r="S81" s="55">
        <v>0</v>
      </c>
      <c r="T81" s="55">
        <v>0</v>
      </c>
      <c r="U81" s="54" t="s">
        <v>79</v>
      </c>
      <c r="V81" s="57">
        <f t="shared" si="32"/>
        <v>-1170</v>
      </c>
      <c r="W81" s="57">
        <f t="shared" si="29"/>
        <v>-510.51262500000013</v>
      </c>
      <c r="X81" s="55">
        <f t="shared" si="30"/>
        <v>2466.0057874260483</v>
      </c>
      <c r="Y81" s="117">
        <f t="shared" si="31"/>
        <v>206574.8649656151</v>
      </c>
      <c r="Z81" s="116"/>
    </row>
    <row r="82" spans="1:26" ht="13.5" thickBot="1" x14ac:dyDescent="0.35">
      <c r="A82" s="54">
        <v>69</v>
      </c>
      <c r="B82" s="54">
        <v>29</v>
      </c>
      <c r="C82" s="54">
        <f t="shared" si="9"/>
        <v>9</v>
      </c>
      <c r="D82" s="55">
        <f t="shared" si="24"/>
        <v>10210.252500000002</v>
      </c>
      <c r="E82" s="57">
        <f t="shared" si="27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8"/>
        <v>-752.61542950728563</v>
      </c>
      <c r="H82" s="57">
        <f t="shared" si="26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5"/>
        <v>-2007.3383664000003</v>
      </c>
      <c r="S82" s="55">
        <v>0</v>
      </c>
      <c r="T82" s="55">
        <v>0</v>
      </c>
      <c r="U82" s="54" t="s">
        <v>79</v>
      </c>
      <c r="V82" s="57">
        <f t="shared" si="32"/>
        <v>-1180</v>
      </c>
      <c r="W82" s="57">
        <f t="shared" si="29"/>
        <v>-510.51262500000013</v>
      </c>
      <c r="X82" s="55">
        <f t="shared" si="30"/>
        <v>2456.0057874260483</v>
      </c>
      <c r="Y82" s="117">
        <f t="shared" si="31"/>
        <v>209891.59935706455</v>
      </c>
      <c r="Z82" s="116"/>
    </row>
    <row r="83" spans="1:26" ht="13.5" thickBot="1" x14ac:dyDescent="0.35">
      <c r="A83" s="54">
        <v>70</v>
      </c>
      <c r="B83" s="54">
        <v>29</v>
      </c>
      <c r="C83" s="54">
        <f t="shared" si="9"/>
        <v>10</v>
      </c>
      <c r="D83" s="55">
        <f t="shared" si="24"/>
        <v>10210.252500000002</v>
      </c>
      <c r="E83" s="57">
        <f t="shared" si="27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8"/>
        <v>-752.61542950728563</v>
      </c>
      <c r="H83" s="57">
        <f t="shared" si="26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5"/>
        <v>-2007.3383664000003</v>
      </c>
      <c r="S83" s="55">
        <v>0</v>
      </c>
      <c r="T83" s="55">
        <v>0</v>
      </c>
      <c r="U83" s="54" t="s">
        <v>79</v>
      </c>
      <c r="V83" s="57">
        <f t="shared" si="32"/>
        <v>-1190</v>
      </c>
      <c r="W83" s="57">
        <f t="shared" si="29"/>
        <v>-510.51262500000013</v>
      </c>
      <c r="X83" s="55">
        <f t="shared" si="30"/>
        <v>2446.0057874260483</v>
      </c>
      <c r="Y83" s="117">
        <f t="shared" si="31"/>
        <v>213212.15347514502</v>
      </c>
      <c r="Z83" s="116"/>
    </row>
    <row r="84" spans="1:26" ht="13.5" thickBot="1" x14ac:dyDescent="0.35">
      <c r="A84" s="54">
        <v>71</v>
      </c>
      <c r="B84" s="54">
        <v>29</v>
      </c>
      <c r="C84" s="54">
        <f t="shared" si="9"/>
        <v>11</v>
      </c>
      <c r="D84" s="55">
        <f t="shared" si="24"/>
        <v>10210.252500000002</v>
      </c>
      <c r="E84" s="57">
        <f t="shared" si="27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8"/>
        <v>-752.61542950728563</v>
      </c>
      <c r="H84" s="57">
        <f t="shared" si="26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5"/>
        <v>-2007.3383664000003</v>
      </c>
      <c r="S84" s="55">
        <v>0</v>
      </c>
      <c r="T84" s="55">
        <v>0</v>
      </c>
      <c r="U84" s="54" t="s">
        <v>79</v>
      </c>
      <c r="V84" s="57">
        <f t="shared" si="32"/>
        <v>-1200</v>
      </c>
      <c r="W84" s="57">
        <f t="shared" si="29"/>
        <v>-510.51262500000013</v>
      </c>
      <c r="X84" s="55">
        <f t="shared" si="30"/>
        <v>2436.0057874260483</v>
      </c>
      <c r="Y84" s="117">
        <f t="shared" si="31"/>
        <v>216536.54323538419</v>
      </c>
      <c r="Z84" s="116"/>
    </row>
    <row r="85" spans="1:26" ht="13.5" thickBot="1" x14ac:dyDescent="0.35">
      <c r="A85" s="54">
        <v>72</v>
      </c>
      <c r="B85" s="54">
        <v>30</v>
      </c>
      <c r="C85" s="54">
        <f t="shared" si="9"/>
        <v>0</v>
      </c>
      <c r="D85" s="55">
        <f>$D74*(1+$D$4)</f>
        <v>10720.765125000004</v>
      </c>
      <c r="E85" s="57">
        <f t="shared" si="27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8"/>
        <v>-752.61542950728563</v>
      </c>
      <c r="H85" s="57">
        <f t="shared" si="26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32"/>
        <v>-1210</v>
      </c>
      <c r="W85" s="57">
        <f t="shared" si="29"/>
        <v>-536.03825625000025</v>
      </c>
      <c r="X85" s="55">
        <f t="shared" si="30"/>
        <v>-3439.1782020579517</v>
      </c>
      <c r="Y85" s="117">
        <f t="shared" si="31"/>
        <v>213999.60063014034</v>
      </c>
      <c r="Z85" s="116"/>
    </row>
    <row r="86" spans="1:26" ht="13.5" thickBot="1" x14ac:dyDescent="0.35">
      <c r="A86" s="54">
        <v>73</v>
      </c>
      <c r="B86" s="54">
        <v>30</v>
      </c>
      <c r="C86" s="54">
        <f t="shared" si="9"/>
        <v>1</v>
      </c>
      <c r="D86" s="55">
        <f t="shared" ref="D86:D96" si="33">$D85</f>
        <v>10720.765125000004</v>
      </c>
      <c r="E86" s="57">
        <f t="shared" si="27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8"/>
        <v>-752.61542950728563</v>
      </c>
      <c r="H86" s="55">
        <v>0</v>
      </c>
      <c r="I86" s="57">
        <f t="shared" ref="I86:I117" si="34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5">$R85</f>
        <v>-2127.7786683840004</v>
      </c>
      <c r="S86" s="55">
        <v>0</v>
      </c>
      <c r="T86" s="55">
        <v>0</v>
      </c>
      <c r="U86" s="54" t="s">
        <v>79</v>
      </c>
      <c r="V86" s="57">
        <f t="shared" si="32"/>
        <v>-1220</v>
      </c>
      <c r="W86" s="57">
        <f t="shared" si="29"/>
        <v>-536.03825625000025</v>
      </c>
      <c r="X86" s="55">
        <f t="shared" si="30"/>
        <v>2158.798010488817</v>
      </c>
      <c r="Y86" s="117">
        <f t="shared" si="31"/>
        <v>217050.06364325475</v>
      </c>
      <c r="Z86" s="116"/>
    </row>
    <row r="87" spans="1:26" ht="13.5" thickBot="1" x14ac:dyDescent="0.35">
      <c r="A87" s="54">
        <v>74</v>
      </c>
      <c r="B87" s="54">
        <v>30</v>
      </c>
      <c r="C87" s="54">
        <f t="shared" si="9"/>
        <v>2</v>
      </c>
      <c r="D87" s="55">
        <f t="shared" si="33"/>
        <v>10720.765125000004</v>
      </c>
      <c r="E87" s="57">
        <f t="shared" si="27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8"/>
        <v>-752.61542950728563</v>
      </c>
      <c r="H87" s="55">
        <v>0</v>
      </c>
      <c r="I87" s="57">
        <f t="shared" si="34"/>
        <v>-347.02378745323108</v>
      </c>
      <c r="J87" s="57">
        <f t="shared" ref="J87:J118" si="36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5"/>
        <v>-2127.7786683840004</v>
      </c>
      <c r="S87" s="55">
        <v>0</v>
      </c>
      <c r="T87" s="55">
        <v>0</v>
      </c>
      <c r="U87" s="54" t="s">
        <v>79</v>
      </c>
      <c r="V87" s="57">
        <f t="shared" si="32"/>
        <v>-1230</v>
      </c>
      <c r="W87" s="57">
        <f t="shared" si="29"/>
        <v>-536.03825625000025</v>
      </c>
      <c r="X87" s="55">
        <f t="shared" si="30"/>
        <v>2145.798010488817</v>
      </c>
      <c r="Y87" s="117">
        <f t="shared" si="31"/>
        <v>220100.23691892379</v>
      </c>
      <c r="Z87" s="116"/>
    </row>
    <row r="88" spans="1:26" ht="13.5" thickBot="1" x14ac:dyDescent="0.35">
      <c r="A88" s="54">
        <v>75</v>
      </c>
      <c r="B88" s="54">
        <v>30</v>
      </c>
      <c r="C88" s="54">
        <f t="shared" si="9"/>
        <v>3</v>
      </c>
      <c r="D88" s="55">
        <f t="shared" si="33"/>
        <v>10720.765125000004</v>
      </c>
      <c r="E88" s="57">
        <f t="shared" si="27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8"/>
        <v>-752.61542950728563</v>
      </c>
      <c r="H88" s="55">
        <v>0</v>
      </c>
      <c r="I88" s="57">
        <f t="shared" si="34"/>
        <v>-347.02378745323108</v>
      </c>
      <c r="J88" s="57">
        <f t="shared" si="36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5"/>
        <v>-2127.7786683840004</v>
      </c>
      <c r="S88" s="55">
        <v>0</v>
      </c>
      <c r="T88" s="55">
        <v>0</v>
      </c>
      <c r="U88" s="54" t="s">
        <v>79</v>
      </c>
      <c r="V88" s="57">
        <f t="shared" si="32"/>
        <v>-1240</v>
      </c>
      <c r="W88" s="57">
        <f t="shared" si="29"/>
        <v>-536.03825625000025</v>
      </c>
      <c r="X88" s="55">
        <f t="shared" si="30"/>
        <v>2132.798010488817</v>
      </c>
      <c r="Y88" s="117">
        <f t="shared" si="31"/>
        <v>223150.11924990814</v>
      </c>
      <c r="Z88" s="116"/>
    </row>
    <row r="89" spans="1:26" ht="13.5" thickBot="1" x14ac:dyDescent="0.35">
      <c r="A89" s="54">
        <v>76</v>
      </c>
      <c r="B89" s="54">
        <v>30</v>
      </c>
      <c r="C89" s="54">
        <f t="shared" ref="C89:C152" si="37">C77</f>
        <v>4</v>
      </c>
      <c r="D89" s="55">
        <f t="shared" si="33"/>
        <v>10720.765125000004</v>
      </c>
      <c r="E89" s="57">
        <f t="shared" si="27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8"/>
        <v>-752.61542950728563</v>
      </c>
      <c r="H89" s="55">
        <v>0</v>
      </c>
      <c r="I89" s="57">
        <f t="shared" si="34"/>
        <v>-347.02378745323108</v>
      </c>
      <c r="J89" s="57">
        <f t="shared" si="36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5"/>
        <v>-2127.7786683840004</v>
      </c>
      <c r="S89" s="55">
        <v>0</v>
      </c>
      <c r="T89" s="55">
        <v>0</v>
      </c>
      <c r="U89" s="54" t="s">
        <v>79</v>
      </c>
      <c r="V89" s="57">
        <f t="shared" si="32"/>
        <v>-1250</v>
      </c>
      <c r="W89" s="57">
        <f t="shared" si="29"/>
        <v>-536.03825625000025</v>
      </c>
      <c r="X89" s="55">
        <f t="shared" si="30"/>
        <v>2119.798010488817</v>
      </c>
      <c r="Y89" s="117">
        <f t="shared" si="31"/>
        <v>226199.70942393824</v>
      </c>
      <c r="Z89" s="116"/>
    </row>
    <row r="90" spans="1:26" ht="13.5" thickBot="1" x14ac:dyDescent="0.35">
      <c r="A90" s="54">
        <v>77</v>
      </c>
      <c r="B90" s="54">
        <v>30</v>
      </c>
      <c r="C90" s="54">
        <f t="shared" si="37"/>
        <v>5</v>
      </c>
      <c r="D90" s="55">
        <f t="shared" si="33"/>
        <v>10720.765125000004</v>
      </c>
      <c r="E90" s="57">
        <f t="shared" si="27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8"/>
        <v>-752.61542950728563</v>
      </c>
      <c r="H90" s="55">
        <v>0</v>
      </c>
      <c r="I90" s="57">
        <f t="shared" si="34"/>
        <v>-347.02378745323108</v>
      </c>
      <c r="J90" s="57">
        <f t="shared" si="36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5"/>
        <v>-2127.7786683840004</v>
      </c>
      <c r="S90" s="55">
        <v>0</v>
      </c>
      <c r="T90" s="55">
        <v>0</v>
      </c>
      <c r="U90" s="54" t="s">
        <v>79</v>
      </c>
      <c r="V90" s="57">
        <f t="shared" si="32"/>
        <v>-1260</v>
      </c>
      <c r="W90" s="57">
        <f t="shared" si="29"/>
        <v>-536.03825625000025</v>
      </c>
      <c r="X90" s="55">
        <f t="shared" si="30"/>
        <v>2106.798010488817</v>
      </c>
      <c r="Y90" s="117">
        <f t="shared" si="31"/>
        <v>229249.00622369346</v>
      </c>
      <c r="Z90" s="116"/>
    </row>
    <row r="91" spans="1:26" ht="13.5" thickBot="1" x14ac:dyDescent="0.35">
      <c r="A91" s="54">
        <v>78</v>
      </c>
      <c r="B91" s="54">
        <v>30</v>
      </c>
      <c r="C91" s="54">
        <f t="shared" si="37"/>
        <v>6</v>
      </c>
      <c r="D91" s="55">
        <f t="shared" si="33"/>
        <v>10720.765125000004</v>
      </c>
      <c r="E91" s="57">
        <f t="shared" si="27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8"/>
        <v>-752.61542950728563</v>
      </c>
      <c r="H91" s="55">
        <v>0</v>
      </c>
      <c r="I91" s="57">
        <f t="shared" si="34"/>
        <v>-347.02378745323108</v>
      </c>
      <c r="J91" s="57">
        <f t="shared" si="36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5"/>
        <v>-2127.7786683840004</v>
      </c>
      <c r="S91" s="55">
        <v>0</v>
      </c>
      <c r="T91" s="55">
        <v>0</v>
      </c>
      <c r="U91" s="54" t="s">
        <v>79</v>
      </c>
      <c r="V91" s="57">
        <f t="shared" si="32"/>
        <v>-1270</v>
      </c>
      <c r="W91" s="57">
        <f t="shared" si="29"/>
        <v>-536.03825625000025</v>
      </c>
      <c r="X91" s="55">
        <f t="shared" si="30"/>
        <v>2093.798010488817</v>
      </c>
      <c r="Y91" s="117">
        <f t="shared" si="31"/>
        <v>232298.00842678102</v>
      </c>
      <c r="Z91" s="116"/>
    </row>
    <row r="92" spans="1:26" ht="13.5" thickBot="1" x14ac:dyDescent="0.35">
      <c r="A92" s="54">
        <v>79</v>
      </c>
      <c r="B92" s="54">
        <v>30</v>
      </c>
      <c r="C92" s="54">
        <f t="shared" si="37"/>
        <v>7</v>
      </c>
      <c r="D92" s="55">
        <f t="shared" si="33"/>
        <v>10720.765125000004</v>
      </c>
      <c r="E92" s="57">
        <f t="shared" si="27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8"/>
        <v>-752.61542950728563</v>
      </c>
      <c r="H92" s="55">
        <v>0</v>
      </c>
      <c r="I92" s="57">
        <f t="shared" si="34"/>
        <v>-347.02378745323108</v>
      </c>
      <c r="J92" s="57">
        <f t="shared" si="36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5"/>
        <v>-2127.7786683840004</v>
      </c>
      <c r="S92" s="55">
        <v>0</v>
      </c>
      <c r="T92" s="55">
        <v>0</v>
      </c>
      <c r="U92" s="54" t="s">
        <v>79</v>
      </c>
      <c r="V92" s="57">
        <f t="shared" si="32"/>
        <v>-1280</v>
      </c>
      <c r="W92" s="57">
        <f t="shared" si="29"/>
        <v>-536.03825625000025</v>
      </c>
      <c r="X92" s="55">
        <f t="shared" si="30"/>
        <v>2080.798010488817</v>
      </c>
      <c r="Y92" s="117">
        <f t="shared" si="31"/>
        <v>235346.71480571476</v>
      </c>
      <c r="Z92" s="116"/>
    </row>
    <row r="93" spans="1:26" ht="13.5" thickBot="1" x14ac:dyDescent="0.35">
      <c r="A93" s="54">
        <v>80</v>
      </c>
      <c r="B93" s="54">
        <v>30</v>
      </c>
      <c r="C93" s="54">
        <f t="shared" si="37"/>
        <v>8</v>
      </c>
      <c r="D93" s="55">
        <f t="shared" si="33"/>
        <v>10720.765125000004</v>
      </c>
      <c r="E93" s="57">
        <f t="shared" si="27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8"/>
        <v>-752.61542950728563</v>
      </c>
      <c r="H93" s="55">
        <v>0</v>
      </c>
      <c r="I93" s="57">
        <f t="shared" si="34"/>
        <v>-347.02378745323108</v>
      </c>
      <c r="J93" s="57">
        <f t="shared" si="36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5"/>
        <v>-2127.7786683840004</v>
      </c>
      <c r="S93" s="55">
        <v>0</v>
      </c>
      <c r="T93" s="55">
        <v>0</v>
      </c>
      <c r="U93" s="54" t="s">
        <v>79</v>
      </c>
      <c r="V93" s="57">
        <f t="shared" si="32"/>
        <v>-1290</v>
      </c>
      <c r="W93" s="57">
        <f t="shared" si="29"/>
        <v>-536.03825625000025</v>
      </c>
      <c r="X93" s="55">
        <f t="shared" si="30"/>
        <v>2067.798010488817</v>
      </c>
      <c r="Y93" s="117">
        <f t="shared" si="31"/>
        <v>238395.12412789406</v>
      </c>
      <c r="Z93" s="116"/>
    </row>
    <row r="94" spans="1:26" ht="13.5" thickBot="1" x14ac:dyDescent="0.35">
      <c r="A94" s="54">
        <v>81</v>
      </c>
      <c r="B94" s="54">
        <v>30</v>
      </c>
      <c r="C94" s="54">
        <f t="shared" si="37"/>
        <v>9</v>
      </c>
      <c r="D94" s="55">
        <f t="shared" si="33"/>
        <v>10720.765125000004</v>
      </c>
      <c r="E94" s="57">
        <f t="shared" si="27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8"/>
        <v>-752.61542950728563</v>
      </c>
      <c r="H94" s="55">
        <v>0</v>
      </c>
      <c r="I94" s="57">
        <f t="shared" si="34"/>
        <v>-347.02378745323108</v>
      </c>
      <c r="J94" s="57">
        <f t="shared" si="36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5"/>
        <v>-2127.7786683840004</v>
      </c>
      <c r="S94" s="55">
        <v>0</v>
      </c>
      <c r="T94" s="55">
        <v>0</v>
      </c>
      <c r="U94" s="54" t="s">
        <v>79</v>
      </c>
      <c r="V94" s="57">
        <f t="shared" si="32"/>
        <v>-1300</v>
      </c>
      <c r="W94" s="57">
        <f t="shared" si="29"/>
        <v>-536.03825625000025</v>
      </c>
      <c r="X94" s="55">
        <f t="shared" si="30"/>
        <v>2054.798010488817</v>
      </c>
      <c r="Y94" s="117">
        <f t="shared" si="31"/>
        <v>241443.23515558243</v>
      </c>
      <c r="Z94" s="116"/>
    </row>
    <row r="95" spans="1:26" ht="13.5" thickBot="1" x14ac:dyDescent="0.35">
      <c r="A95" s="54">
        <v>82</v>
      </c>
      <c r="B95" s="54">
        <v>30</v>
      </c>
      <c r="C95" s="54">
        <f t="shared" si="37"/>
        <v>10</v>
      </c>
      <c r="D95" s="55">
        <f t="shared" si="33"/>
        <v>10720.765125000004</v>
      </c>
      <c r="E95" s="57">
        <f t="shared" si="27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8"/>
        <v>-752.61542950728563</v>
      </c>
      <c r="H95" s="55">
        <v>0</v>
      </c>
      <c r="I95" s="57">
        <f t="shared" si="34"/>
        <v>-347.02378745323108</v>
      </c>
      <c r="J95" s="57">
        <f t="shared" si="36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5"/>
        <v>-2127.7786683840004</v>
      </c>
      <c r="S95" s="55">
        <v>0</v>
      </c>
      <c r="T95" s="55">
        <v>0</v>
      </c>
      <c r="U95" s="54" t="s">
        <v>79</v>
      </c>
      <c r="V95" s="57">
        <f t="shared" si="32"/>
        <v>-1310</v>
      </c>
      <c r="W95" s="57">
        <f t="shared" si="29"/>
        <v>-536.03825625000025</v>
      </c>
      <c r="X95" s="55">
        <f t="shared" si="30"/>
        <v>2041.798010488817</v>
      </c>
      <c r="Y95" s="117">
        <f t="shared" si="31"/>
        <v>244491.04664588618</v>
      </c>
      <c r="Z95" s="116"/>
    </row>
    <row r="96" spans="1:26" ht="13.5" thickBot="1" x14ac:dyDescent="0.35">
      <c r="A96" s="54">
        <v>83</v>
      </c>
      <c r="B96" s="54">
        <v>30</v>
      </c>
      <c r="C96" s="54">
        <f t="shared" si="37"/>
        <v>11</v>
      </c>
      <c r="D96" s="55">
        <f t="shared" si="33"/>
        <v>10720.765125000004</v>
      </c>
      <c r="E96" s="57">
        <f t="shared" si="27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8"/>
        <v>-752.61542950728563</v>
      </c>
      <c r="H96" s="55">
        <v>0</v>
      </c>
      <c r="I96" s="57">
        <f t="shared" si="34"/>
        <v>-347.02378745323108</v>
      </c>
      <c r="J96" s="57">
        <f t="shared" si="36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5"/>
        <v>-2127.7786683840004</v>
      </c>
      <c r="S96" s="55">
        <v>0</v>
      </c>
      <c r="T96" s="55">
        <v>0</v>
      </c>
      <c r="U96" s="54" t="s">
        <v>79</v>
      </c>
      <c r="V96" s="57">
        <f t="shared" si="32"/>
        <v>-1320</v>
      </c>
      <c r="W96" s="57">
        <f t="shared" si="29"/>
        <v>-536.03825625000025</v>
      </c>
      <c r="X96" s="55">
        <f t="shared" si="30"/>
        <v>2028.798010488817</v>
      </c>
      <c r="Y96" s="117">
        <f t="shared" si="31"/>
        <v>247538.55735073285</v>
      </c>
      <c r="Z96" s="116"/>
    </row>
    <row r="97" spans="1:26" ht="13.5" thickBot="1" x14ac:dyDescent="0.35">
      <c r="A97" s="54">
        <v>84</v>
      </c>
      <c r="B97" s="54">
        <v>31</v>
      </c>
      <c r="C97" s="54">
        <f t="shared" si="37"/>
        <v>0</v>
      </c>
      <c r="D97" s="55">
        <f>$D86*(1+$D$4)</f>
        <v>11256.803381250003</v>
      </c>
      <c r="E97" s="57">
        <f t="shared" si="27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8"/>
        <v>-752.61542950728563</v>
      </c>
      <c r="H97" s="55">
        <v>0</v>
      </c>
      <c r="I97" s="57">
        <f t="shared" si="34"/>
        <v>-347.02378745323108</v>
      </c>
      <c r="J97" s="57">
        <f t="shared" si="36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32"/>
        <v>-1330</v>
      </c>
      <c r="W97" s="57">
        <f t="shared" si="29"/>
        <v>-562.84016906250019</v>
      </c>
      <c r="X97" s="55">
        <f t="shared" si="30"/>
        <v>2156.1504185107779</v>
      </c>
      <c r="Y97" s="117">
        <f t="shared" si="31"/>
        <v>250726.11842487167</v>
      </c>
      <c r="Z97" s="116"/>
    </row>
    <row r="98" spans="1:26" ht="13.5" thickBot="1" x14ac:dyDescent="0.35">
      <c r="A98" s="54">
        <v>85</v>
      </c>
      <c r="B98" s="54">
        <v>31</v>
      </c>
      <c r="C98" s="54">
        <f t="shared" si="37"/>
        <v>1</v>
      </c>
      <c r="D98" s="55">
        <f t="shared" ref="D98:D108" si="38">$D97</f>
        <v>11256.803381250003</v>
      </c>
      <c r="E98" s="57">
        <f t="shared" si="27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8"/>
        <v>-752.61542950728563</v>
      </c>
      <c r="H98" s="55">
        <v>0</v>
      </c>
      <c r="I98" s="57">
        <f t="shared" si="34"/>
        <v>-347.02378745323108</v>
      </c>
      <c r="J98" s="57">
        <f t="shared" si="36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9">$R97</f>
        <v>-2255.4453884870404</v>
      </c>
      <c r="S98" s="55">
        <v>0</v>
      </c>
      <c r="T98" s="55">
        <v>0</v>
      </c>
      <c r="U98" s="54" t="s">
        <v>79</v>
      </c>
      <c r="V98" s="57">
        <f t="shared" si="32"/>
        <v>-1340</v>
      </c>
      <c r="W98" s="57">
        <f t="shared" si="29"/>
        <v>-562.84016906250019</v>
      </c>
      <c r="X98" s="55">
        <f t="shared" si="30"/>
        <v>2143.1504185107779</v>
      </c>
      <c r="Y98" s="117">
        <f t="shared" si="31"/>
        <v>253913.96100348607</v>
      </c>
      <c r="Z98" s="116"/>
    </row>
    <row r="99" spans="1:26" ht="13.5" thickBot="1" x14ac:dyDescent="0.35">
      <c r="A99" s="54">
        <v>86</v>
      </c>
      <c r="B99" s="54">
        <v>31</v>
      </c>
      <c r="C99" s="54">
        <f t="shared" si="37"/>
        <v>2</v>
      </c>
      <c r="D99" s="55">
        <f t="shared" si="38"/>
        <v>11256.803381250003</v>
      </c>
      <c r="E99" s="57">
        <f t="shared" si="27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8"/>
        <v>-752.61542950728563</v>
      </c>
      <c r="H99" s="55">
        <v>0</v>
      </c>
      <c r="I99" s="57">
        <f t="shared" si="34"/>
        <v>-347.02378745323108</v>
      </c>
      <c r="J99" s="57">
        <f t="shared" si="36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9"/>
        <v>-2255.4453884870404</v>
      </c>
      <c r="S99" s="55">
        <v>0</v>
      </c>
      <c r="T99" s="55">
        <v>0</v>
      </c>
      <c r="U99" s="54" t="s">
        <v>79</v>
      </c>
      <c r="V99" s="57">
        <f t="shared" si="32"/>
        <v>-1350</v>
      </c>
      <c r="W99" s="57">
        <f t="shared" si="29"/>
        <v>-562.84016906250019</v>
      </c>
      <c r="X99" s="55">
        <f t="shared" si="30"/>
        <v>2130.1504185107779</v>
      </c>
      <c r="Y99" s="117">
        <f t="shared" si="31"/>
        <v>257102.08625951136</v>
      </c>
      <c r="Z99" s="116"/>
    </row>
    <row r="100" spans="1:26" ht="13.5" thickBot="1" x14ac:dyDescent="0.35">
      <c r="A100" s="54">
        <v>87</v>
      </c>
      <c r="B100" s="54">
        <v>31</v>
      </c>
      <c r="C100" s="54">
        <f t="shared" si="37"/>
        <v>3</v>
      </c>
      <c r="D100" s="55">
        <f t="shared" si="38"/>
        <v>11256.803381250003</v>
      </c>
      <c r="E100" s="57">
        <f t="shared" si="27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8"/>
        <v>-752.61542950728563</v>
      </c>
      <c r="H100" s="55">
        <v>0</v>
      </c>
      <c r="I100" s="57">
        <f t="shared" si="34"/>
        <v>-347.02378745323108</v>
      </c>
      <c r="J100" s="57">
        <f t="shared" si="36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9"/>
        <v>-2255.4453884870404</v>
      </c>
      <c r="S100" s="55">
        <v>0</v>
      </c>
      <c r="T100" s="55">
        <v>0</v>
      </c>
      <c r="U100" s="54" t="s">
        <v>79</v>
      </c>
      <c r="V100" s="57">
        <f t="shared" si="32"/>
        <v>-1360</v>
      </c>
      <c r="W100" s="57">
        <f t="shared" si="29"/>
        <v>-562.84016906250019</v>
      </c>
      <c r="X100" s="55">
        <f t="shared" si="30"/>
        <v>2117.1504185107779</v>
      </c>
      <c r="Y100" s="117">
        <f t="shared" si="31"/>
        <v>260290.49537077011</v>
      </c>
      <c r="Z100" s="116"/>
    </row>
    <row r="101" spans="1:26" ht="13.5" thickBot="1" x14ac:dyDescent="0.35">
      <c r="A101" s="54">
        <v>88</v>
      </c>
      <c r="B101" s="54">
        <v>31</v>
      </c>
      <c r="C101" s="54">
        <f t="shared" si="37"/>
        <v>4</v>
      </c>
      <c r="D101" s="55">
        <f t="shared" si="38"/>
        <v>11256.803381250003</v>
      </c>
      <c r="E101" s="57">
        <f t="shared" si="27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8"/>
        <v>-752.61542950728563</v>
      </c>
      <c r="H101" s="55">
        <v>0</v>
      </c>
      <c r="I101" s="57">
        <f t="shared" si="34"/>
        <v>-347.02378745323108</v>
      </c>
      <c r="J101" s="57">
        <f t="shared" si="36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9"/>
        <v>-2255.4453884870404</v>
      </c>
      <c r="S101" s="55">
        <v>0</v>
      </c>
      <c r="T101" s="55">
        <v>0</v>
      </c>
      <c r="U101" s="54" t="s">
        <v>79</v>
      </c>
      <c r="V101" s="57">
        <f t="shared" si="32"/>
        <v>-1370</v>
      </c>
      <c r="W101" s="57">
        <f t="shared" si="29"/>
        <v>-562.84016906250019</v>
      </c>
      <c r="X101" s="55">
        <f t="shared" si="30"/>
        <v>2104.1504185107779</v>
      </c>
      <c r="Y101" s="117">
        <f t="shared" si="31"/>
        <v>263479.18951999245</v>
      </c>
      <c r="Z101" s="116"/>
    </row>
    <row r="102" spans="1:26" ht="13.5" thickBot="1" x14ac:dyDescent="0.35">
      <c r="A102" s="54">
        <v>89</v>
      </c>
      <c r="B102" s="54">
        <v>31</v>
      </c>
      <c r="C102" s="54">
        <f t="shared" si="37"/>
        <v>5</v>
      </c>
      <c r="D102" s="55">
        <f t="shared" si="38"/>
        <v>11256.803381250003</v>
      </c>
      <c r="E102" s="57">
        <f t="shared" si="27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8"/>
        <v>-752.61542950728563</v>
      </c>
      <c r="H102" s="55">
        <v>0</v>
      </c>
      <c r="I102" s="57">
        <f t="shared" si="34"/>
        <v>-347.02378745323108</v>
      </c>
      <c r="J102" s="57">
        <f t="shared" si="36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9"/>
        <v>-2255.4453884870404</v>
      </c>
      <c r="S102" s="55">
        <v>0</v>
      </c>
      <c r="T102" s="55">
        <v>0</v>
      </c>
      <c r="U102" s="54" t="s">
        <v>79</v>
      </c>
      <c r="V102" s="57">
        <f t="shared" si="32"/>
        <v>-1380</v>
      </c>
      <c r="W102" s="57">
        <f t="shared" si="29"/>
        <v>-562.84016906250019</v>
      </c>
      <c r="X102" s="55">
        <f t="shared" si="30"/>
        <v>2091.1504185107779</v>
      </c>
      <c r="Y102" s="117">
        <f t="shared" si="31"/>
        <v>266668.16989483649</v>
      </c>
      <c r="Z102" s="116"/>
    </row>
    <row r="103" spans="1:26" ht="13.5" thickBot="1" x14ac:dyDescent="0.35">
      <c r="A103" s="54">
        <v>90</v>
      </c>
      <c r="B103" s="54">
        <v>31</v>
      </c>
      <c r="C103" s="54">
        <f t="shared" si="37"/>
        <v>6</v>
      </c>
      <c r="D103" s="55">
        <f t="shared" si="38"/>
        <v>11256.803381250003</v>
      </c>
      <c r="E103" s="57">
        <f t="shared" si="27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8"/>
        <v>-752.61542950728563</v>
      </c>
      <c r="H103" s="55">
        <v>0</v>
      </c>
      <c r="I103" s="57">
        <f t="shared" si="34"/>
        <v>-347.02378745323108</v>
      </c>
      <c r="J103" s="57">
        <f t="shared" si="36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9"/>
        <v>-2255.4453884870404</v>
      </c>
      <c r="S103" s="55">
        <v>0</v>
      </c>
      <c r="T103" s="55">
        <v>0</v>
      </c>
      <c r="U103" s="54" t="s">
        <v>79</v>
      </c>
      <c r="V103" s="57">
        <f t="shared" si="32"/>
        <v>-1390</v>
      </c>
      <c r="W103" s="57">
        <f t="shared" si="29"/>
        <v>-562.84016906250019</v>
      </c>
      <c r="X103" s="55">
        <f t="shared" si="30"/>
        <v>2078.1504185107779</v>
      </c>
      <c r="Y103" s="117">
        <f t="shared" si="31"/>
        <v>269857.43768790911</v>
      </c>
      <c r="Z103" s="116"/>
    </row>
    <row r="104" spans="1:26" ht="13.5" thickBot="1" x14ac:dyDescent="0.35">
      <c r="A104" s="54">
        <v>91</v>
      </c>
      <c r="B104" s="54">
        <v>31</v>
      </c>
      <c r="C104" s="54">
        <f t="shared" si="37"/>
        <v>7</v>
      </c>
      <c r="D104" s="55">
        <f t="shared" si="38"/>
        <v>11256.803381250003</v>
      </c>
      <c r="E104" s="57">
        <f t="shared" si="27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8"/>
        <v>-752.61542950728563</v>
      </c>
      <c r="H104" s="55">
        <v>0</v>
      </c>
      <c r="I104" s="57">
        <f t="shared" si="34"/>
        <v>-347.02378745323108</v>
      </c>
      <c r="J104" s="57">
        <f t="shared" si="36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9"/>
        <v>-2255.4453884870404</v>
      </c>
      <c r="S104" s="55">
        <v>0</v>
      </c>
      <c r="T104" s="55">
        <v>0</v>
      </c>
      <c r="U104" s="54" t="s">
        <v>79</v>
      </c>
      <c r="V104" s="57">
        <f t="shared" si="32"/>
        <v>-1400</v>
      </c>
      <c r="W104" s="57">
        <f t="shared" si="29"/>
        <v>-562.84016906250019</v>
      </c>
      <c r="X104" s="55">
        <f t="shared" si="30"/>
        <v>2065.1504185107779</v>
      </c>
      <c r="Y104" s="117">
        <f t="shared" si="31"/>
        <v>273046.99409678619</v>
      </c>
      <c r="Z104" s="116"/>
    </row>
    <row r="105" spans="1:26" ht="13.5" thickBot="1" x14ac:dyDescent="0.35">
      <c r="A105" s="54">
        <v>92</v>
      </c>
      <c r="B105" s="54">
        <v>31</v>
      </c>
      <c r="C105" s="54">
        <f t="shared" si="37"/>
        <v>8</v>
      </c>
      <c r="D105" s="55">
        <f t="shared" si="38"/>
        <v>11256.803381250003</v>
      </c>
      <c r="E105" s="57">
        <f t="shared" si="27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8"/>
        <v>-752.61542950728563</v>
      </c>
      <c r="H105" s="55">
        <v>0</v>
      </c>
      <c r="I105" s="57">
        <f t="shared" si="34"/>
        <v>-347.02378745323108</v>
      </c>
      <c r="J105" s="57">
        <f t="shared" si="36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9"/>
        <v>-2255.4453884870404</v>
      </c>
      <c r="S105" s="55">
        <v>0</v>
      </c>
      <c r="T105" s="55">
        <v>0</v>
      </c>
      <c r="U105" s="54" t="s">
        <v>79</v>
      </c>
      <c r="V105" s="57">
        <f t="shared" si="32"/>
        <v>-1410</v>
      </c>
      <c r="W105" s="57">
        <f t="shared" si="29"/>
        <v>-562.84016906250019</v>
      </c>
      <c r="X105" s="55">
        <f t="shared" si="30"/>
        <v>2052.1504185107779</v>
      </c>
      <c r="Y105" s="117">
        <f t="shared" si="31"/>
        <v>276236.84032403358</v>
      </c>
      <c r="Z105" s="116"/>
    </row>
    <row r="106" spans="1:26" ht="13.5" thickBot="1" x14ac:dyDescent="0.35">
      <c r="A106" s="54">
        <v>93</v>
      </c>
      <c r="B106" s="54">
        <v>31</v>
      </c>
      <c r="C106" s="54">
        <f t="shared" si="37"/>
        <v>9</v>
      </c>
      <c r="D106" s="55">
        <f t="shared" si="38"/>
        <v>11256.803381250003</v>
      </c>
      <c r="E106" s="57">
        <f t="shared" si="27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8"/>
        <v>-752.61542950728563</v>
      </c>
      <c r="H106" s="55">
        <v>0</v>
      </c>
      <c r="I106" s="57">
        <f t="shared" si="34"/>
        <v>-347.02378745323108</v>
      </c>
      <c r="J106" s="57">
        <f t="shared" si="36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9"/>
        <v>-2255.4453884870404</v>
      </c>
      <c r="S106" s="55">
        <v>0</v>
      </c>
      <c r="T106" s="55">
        <v>0</v>
      </c>
      <c r="U106" s="54" t="s">
        <v>79</v>
      </c>
      <c r="V106" s="57">
        <f t="shared" si="32"/>
        <v>-1420</v>
      </c>
      <c r="W106" s="57">
        <f t="shared" si="29"/>
        <v>-562.84016906250019</v>
      </c>
      <c r="X106" s="55">
        <f t="shared" si="30"/>
        <v>2039.1504185107779</v>
      </c>
      <c r="Y106" s="117">
        <f t="shared" si="31"/>
        <v>279426.97757722781</v>
      </c>
      <c r="Z106" s="116"/>
    </row>
    <row r="107" spans="1:26" ht="13.5" thickBot="1" x14ac:dyDescent="0.35">
      <c r="A107" s="54">
        <v>94</v>
      </c>
      <c r="B107" s="54">
        <v>31</v>
      </c>
      <c r="C107" s="54">
        <f t="shared" si="37"/>
        <v>10</v>
      </c>
      <c r="D107" s="55">
        <f t="shared" si="38"/>
        <v>11256.803381250003</v>
      </c>
      <c r="E107" s="57">
        <f t="shared" si="27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8"/>
        <v>-752.61542950728563</v>
      </c>
      <c r="H107" s="55">
        <v>0</v>
      </c>
      <c r="I107" s="57">
        <f t="shared" si="34"/>
        <v>-347.02378745323108</v>
      </c>
      <c r="J107" s="57">
        <f t="shared" si="36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9"/>
        <v>-2255.4453884870404</v>
      </c>
      <c r="S107" s="55">
        <v>0</v>
      </c>
      <c r="T107" s="55">
        <v>0</v>
      </c>
      <c r="U107" s="54" t="s">
        <v>79</v>
      </c>
      <c r="V107" s="57">
        <f t="shared" si="32"/>
        <v>-1430</v>
      </c>
      <c r="W107" s="57">
        <f t="shared" si="29"/>
        <v>-562.84016906250019</v>
      </c>
      <c r="X107" s="55">
        <f t="shared" si="30"/>
        <v>2026.1504185107779</v>
      </c>
      <c r="Y107" s="117">
        <f t="shared" si="31"/>
        <v>282617.40706897702</v>
      </c>
      <c r="Z107" s="116"/>
    </row>
    <row r="108" spans="1:26" ht="13.5" thickBot="1" x14ac:dyDescent="0.35">
      <c r="A108" s="54">
        <v>95</v>
      </c>
      <c r="B108" s="54">
        <v>31</v>
      </c>
      <c r="C108" s="54">
        <f t="shared" si="37"/>
        <v>11</v>
      </c>
      <c r="D108" s="55">
        <f t="shared" si="38"/>
        <v>11256.803381250003</v>
      </c>
      <c r="E108" s="57">
        <f t="shared" si="27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8"/>
        <v>-752.61542950728563</v>
      </c>
      <c r="H108" s="55">
        <v>0</v>
      </c>
      <c r="I108" s="57">
        <f t="shared" si="34"/>
        <v>-347.02378745323108</v>
      </c>
      <c r="J108" s="57">
        <f t="shared" si="36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9"/>
        <v>-2255.4453884870404</v>
      </c>
      <c r="S108" s="55">
        <v>0</v>
      </c>
      <c r="T108" s="55">
        <v>0</v>
      </c>
      <c r="U108" s="54" t="s">
        <v>79</v>
      </c>
      <c r="V108" s="57">
        <f t="shared" si="32"/>
        <v>-1440</v>
      </c>
      <c r="W108" s="57">
        <f t="shared" si="29"/>
        <v>-562.84016906250019</v>
      </c>
      <c r="X108" s="55">
        <f t="shared" si="30"/>
        <v>2013.1504185107779</v>
      </c>
      <c r="Y108" s="117">
        <f t="shared" si="31"/>
        <v>285808.13001694187</v>
      </c>
      <c r="Z108" s="116"/>
    </row>
    <row r="109" spans="1:26" ht="13.5" thickBot="1" x14ac:dyDescent="0.35">
      <c r="A109" s="54">
        <v>96</v>
      </c>
      <c r="B109" s="54">
        <v>32</v>
      </c>
      <c r="C109" s="54">
        <f t="shared" si="37"/>
        <v>0</v>
      </c>
      <c r="D109" s="55">
        <f>$D98*(1+$D$4)</f>
        <v>11819.643550312505</v>
      </c>
      <c r="E109" s="57">
        <f t="shared" si="27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8"/>
        <v>-752.61542950728563</v>
      </c>
      <c r="H109" s="55">
        <v>0</v>
      </c>
      <c r="I109" s="57">
        <f t="shared" si="34"/>
        <v>-347.02378745323108</v>
      </c>
      <c r="J109" s="57">
        <f t="shared" si="36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32"/>
        <v>-1450</v>
      </c>
      <c r="W109" s="57">
        <f t="shared" si="29"/>
        <v>-590.98217751562527</v>
      </c>
      <c r="X109" s="55">
        <f t="shared" si="30"/>
        <v>2146.2437797328057</v>
      </c>
      <c r="Y109" s="117">
        <f t="shared" si="31"/>
        <v>289145.2410050786</v>
      </c>
      <c r="Z109" s="116"/>
    </row>
    <row r="110" spans="1:26" ht="13.5" thickBot="1" x14ac:dyDescent="0.35">
      <c r="A110" s="54">
        <v>97</v>
      </c>
      <c r="B110" s="54">
        <v>32</v>
      </c>
      <c r="C110" s="54">
        <f t="shared" si="37"/>
        <v>1</v>
      </c>
      <c r="D110" s="55">
        <f t="shared" ref="D110:D120" si="40">$D109</f>
        <v>11819.643550312505</v>
      </c>
      <c r="E110" s="57">
        <f t="shared" si="27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ref="G110:G133" si="41">-PMT(4%/12,120,-(FV(4%/12,24,,-35000)+FV(4%/12,12,,-35000)))</f>
        <v>-752.61542950728563</v>
      </c>
      <c r="H110" s="55">
        <v>0</v>
      </c>
      <c r="I110" s="57">
        <f t="shared" si="34"/>
        <v>-347.02378745323108</v>
      </c>
      <c r="J110" s="57">
        <f t="shared" si="36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42">$R109</f>
        <v>-2390.7721117962628</v>
      </c>
      <c r="S110" s="55">
        <v>0</v>
      </c>
      <c r="T110" s="55">
        <v>0</v>
      </c>
      <c r="U110" s="54" t="s">
        <v>79</v>
      </c>
      <c r="V110" s="57">
        <f t="shared" si="32"/>
        <v>-1460</v>
      </c>
      <c r="W110" s="57">
        <f t="shared" si="29"/>
        <v>-590.98217751562527</v>
      </c>
      <c r="X110" s="55">
        <f t="shared" si="30"/>
        <v>2133.2437797328057</v>
      </c>
      <c r="Y110" s="117">
        <f t="shared" si="31"/>
        <v>292483.25662233256</v>
      </c>
      <c r="Z110" s="116"/>
    </row>
    <row r="111" spans="1:26" ht="13.5" thickBot="1" x14ac:dyDescent="0.35">
      <c r="A111" s="54">
        <v>98</v>
      </c>
      <c r="B111" s="54">
        <v>32</v>
      </c>
      <c r="C111" s="54">
        <f t="shared" si="37"/>
        <v>2</v>
      </c>
      <c r="D111" s="55">
        <f t="shared" si="40"/>
        <v>11819.643550312505</v>
      </c>
      <c r="E111" s="57">
        <f t="shared" si="27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41"/>
        <v>-752.61542950728563</v>
      </c>
      <c r="H111" s="55">
        <v>0</v>
      </c>
      <c r="I111" s="57">
        <f t="shared" si="34"/>
        <v>-347.02378745323108</v>
      </c>
      <c r="J111" s="57">
        <f t="shared" si="36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42"/>
        <v>-2390.7721117962628</v>
      </c>
      <c r="S111" s="55">
        <v>0</v>
      </c>
      <c r="T111" s="55">
        <v>0</v>
      </c>
      <c r="U111" s="54" t="s">
        <v>79</v>
      </c>
      <c r="V111" s="57">
        <f t="shared" si="32"/>
        <v>-1470</v>
      </c>
      <c r="W111" s="57">
        <f t="shared" si="29"/>
        <v>-590.98217751562527</v>
      </c>
      <c r="X111" s="55">
        <f t="shared" si="30"/>
        <v>2120.2437797328057</v>
      </c>
      <c r="Y111" s="117">
        <f t="shared" si="31"/>
        <v>295822.1806379917</v>
      </c>
      <c r="Z111" s="116"/>
    </row>
    <row r="112" spans="1:26" ht="13.5" thickBot="1" x14ac:dyDescent="0.35">
      <c r="A112" s="54">
        <v>99</v>
      </c>
      <c r="B112" s="54">
        <v>32</v>
      </c>
      <c r="C112" s="54">
        <f t="shared" si="37"/>
        <v>3</v>
      </c>
      <c r="D112" s="55">
        <f t="shared" si="40"/>
        <v>11819.643550312505</v>
      </c>
      <c r="E112" s="57">
        <f t="shared" si="27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41"/>
        <v>-752.61542950728563</v>
      </c>
      <c r="H112" s="55">
        <v>0</v>
      </c>
      <c r="I112" s="57">
        <f t="shared" si="34"/>
        <v>-347.02378745323108</v>
      </c>
      <c r="J112" s="57">
        <f t="shared" si="36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42"/>
        <v>-2390.7721117962628</v>
      </c>
      <c r="S112" s="55">
        <v>0</v>
      </c>
      <c r="T112" s="55">
        <v>0</v>
      </c>
      <c r="U112" s="54" t="s">
        <v>79</v>
      </c>
      <c r="V112" s="57">
        <f t="shared" si="32"/>
        <v>-1480</v>
      </c>
      <c r="W112" s="57">
        <f t="shared" si="29"/>
        <v>-590.98217751562527</v>
      </c>
      <c r="X112" s="55">
        <f t="shared" si="30"/>
        <v>2107.2437797328057</v>
      </c>
      <c r="Y112" s="117">
        <f t="shared" si="31"/>
        <v>299162.01683704945</v>
      </c>
      <c r="Z112" s="116"/>
    </row>
    <row r="113" spans="1:26" ht="13.5" thickBot="1" x14ac:dyDescent="0.35">
      <c r="A113" s="54">
        <v>100</v>
      </c>
      <c r="B113" s="54">
        <v>32</v>
      </c>
      <c r="C113" s="54">
        <f t="shared" si="37"/>
        <v>4</v>
      </c>
      <c r="D113" s="55">
        <f t="shared" si="40"/>
        <v>11819.643550312505</v>
      </c>
      <c r="E113" s="57">
        <f t="shared" si="27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41"/>
        <v>-752.61542950728563</v>
      </c>
      <c r="H113" s="55">
        <v>0</v>
      </c>
      <c r="I113" s="57">
        <f t="shared" si="34"/>
        <v>-347.02378745323108</v>
      </c>
      <c r="J113" s="57">
        <f t="shared" si="36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42"/>
        <v>-2390.7721117962628</v>
      </c>
      <c r="S113" s="55">
        <v>0</v>
      </c>
      <c r="T113" s="55">
        <v>0</v>
      </c>
      <c r="U113" s="54" t="s">
        <v>79</v>
      </c>
      <c r="V113" s="57">
        <f t="shared" si="32"/>
        <v>-1490</v>
      </c>
      <c r="W113" s="57">
        <f t="shared" si="29"/>
        <v>-590.98217751562527</v>
      </c>
      <c r="X113" s="55">
        <f t="shared" si="30"/>
        <v>2094.2437797328057</v>
      </c>
      <c r="Y113" s="117">
        <f t="shared" si="31"/>
        <v>302502.76902026992</v>
      </c>
      <c r="Z113" s="116"/>
    </row>
    <row r="114" spans="1:26" ht="13.5" thickBot="1" x14ac:dyDescent="0.35">
      <c r="A114" s="54">
        <v>101</v>
      </c>
      <c r="B114" s="54">
        <v>32</v>
      </c>
      <c r="C114" s="54">
        <f t="shared" si="37"/>
        <v>5</v>
      </c>
      <c r="D114" s="55">
        <f t="shared" si="40"/>
        <v>11819.643550312505</v>
      </c>
      <c r="E114" s="57">
        <f t="shared" si="27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41"/>
        <v>-752.61542950728563</v>
      </c>
      <c r="H114" s="55">
        <v>0</v>
      </c>
      <c r="I114" s="57">
        <f t="shared" si="34"/>
        <v>-347.02378745323108</v>
      </c>
      <c r="J114" s="57">
        <f t="shared" si="36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42"/>
        <v>-2390.7721117962628</v>
      </c>
      <c r="S114" s="55">
        <v>0</v>
      </c>
      <c r="T114" s="55">
        <v>0</v>
      </c>
      <c r="U114" s="54" t="s">
        <v>79</v>
      </c>
      <c r="V114" s="57">
        <f t="shared" si="32"/>
        <v>-1500</v>
      </c>
      <c r="W114" s="57">
        <f t="shared" si="29"/>
        <v>-590.98217751562527</v>
      </c>
      <c r="X114" s="55">
        <f t="shared" si="30"/>
        <v>2081.2437797328057</v>
      </c>
      <c r="Y114" s="117">
        <f t="shared" si="31"/>
        <v>305844.44100425381</v>
      </c>
      <c r="Z114" s="116"/>
    </row>
    <row r="115" spans="1:26" ht="13.5" thickBot="1" x14ac:dyDescent="0.35">
      <c r="A115" s="54">
        <v>102</v>
      </c>
      <c r="B115" s="54">
        <v>32</v>
      </c>
      <c r="C115" s="54">
        <f t="shared" si="37"/>
        <v>6</v>
      </c>
      <c r="D115" s="55">
        <f t="shared" si="40"/>
        <v>11819.643550312505</v>
      </c>
      <c r="E115" s="57">
        <f t="shared" si="27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41"/>
        <v>-752.61542950728563</v>
      </c>
      <c r="H115" s="55">
        <v>0</v>
      </c>
      <c r="I115" s="57">
        <f t="shared" si="34"/>
        <v>-347.02378745323108</v>
      </c>
      <c r="J115" s="57">
        <f t="shared" si="36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42"/>
        <v>-2390.7721117962628</v>
      </c>
      <c r="S115" s="55">
        <v>0</v>
      </c>
      <c r="T115" s="55">
        <v>0</v>
      </c>
      <c r="U115" s="54" t="s">
        <v>79</v>
      </c>
      <c r="V115" s="57">
        <f t="shared" si="32"/>
        <v>-1510</v>
      </c>
      <c r="W115" s="57">
        <f t="shared" si="29"/>
        <v>-590.98217751562527</v>
      </c>
      <c r="X115" s="55">
        <f t="shared" si="30"/>
        <v>2068.2437797328057</v>
      </c>
      <c r="Y115" s="117">
        <f t="shared" si="31"/>
        <v>309187.03662150429</v>
      </c>
      <c r="Z115" s="116"/>
    </row>
    <row r="116" spans="1:26" ht="13.5" thickBot="1" x14ac:dyDescent="0.35">
      <c r="A116" s="54">
        <v>103</v>
      </c>
      <c r="B116" s="54">
        <v>32</v>
      </c>
      <c r="C116" s="54">
        <f t="shared" si="37"/>
        <v>7</v>
      </c>
      <c r="D116" s="55">
        <f t="shared" si="40"/>
        <v>11819.643550312505</v>
      </c>
      <c r="E116" s="57">
        <f t="shared" si="27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41"/>
        <v>-752.61542950728563</v>
      </c>
      <c r="H116" s="55">
        <v>0</v>
      </c>
      <c r="I116" s="57">
        <f t="shared" si="34"/>
        <v>-347.02378745323108</v>
      </c>
      <c r="J116" s="57">
        <f t="shared" si="36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42"/>
        <v>-2390.7721117962628</v>
      </c>
      <c r="S116" s="55">
        <v>0</v>
      </c>
      <c r="T116" s="55">
        <v>0</v>
      </c>
      <c r="U116" s="54" t="s">
        <v>79</v>
      </c>
      <c r="V116" s="57">
        <f t="shared" si="32"/>
        <v>-1520</v>
      </c>
      <c r="W116" s="57">
        <f t="shared" si="29"/>
        <v>-590.98217751562527</v>
      </c>
      <c r="X116" s="55">
        <f t="shared" si="30"/>
        <v>2055.2437797328057</v>
      </c>
      <c r="Y116" s="117">
        <f t="shared" si="31"/>
        <v>312530.55972049333</v>
      </c>
      <c r="Z116" s="116"/>
    </row>
    <row r="117" spans="1:26" ht="13.5" thickBot="1" x14ac:dyDescent="0.35">
      <c r="A117" s="54">
        <v>104</v>
      </c>
      <c r="B117" s="54">
        <v>32</v>
      </c>
      <c r="C117" s="54">
        <f t="shared" si="37"/>
        <v>8</v>
      </c>
      <c r="D117" s="55">
        <f t="shared" si="40"/>
        <v>11819.643550312505</v>
      </c>
      <c r="E117" s="57">
        <f t="shared" si="27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41"/>
        <v>-752.61542950728563</v>
      </c>
      <c r="H117" s="55">
        <v>0</v>
      </c>
      <c r="I117" s="57">
        <f t="shared" si="34"/>
        <v>-347.02378745323108</v>
      </c>
      <c r="J117" s="57">
        <f t="shared" si="36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42"/>
        <v>-2390.7721117962628</v>
      </c>
      <c r="S117" s="55">
        <v>0</v>
      </c>
      <c r="T117" s="55">
        <v>0</v>
      </c>
      <c r="U117" s="54" t="s">
        <v>79</v>
      </c>
      <c r="V117" s="57">
        <f t="shared" si="32"/>
        <v>-1530</v>
      </c>
      <c r="W117" s="57">
        <f t="shared" si="29"/>
        <v>-590.98217751562527</v>
      </c>
      <c r="X117" s="55">
        <f t="shared" si="30"/>
        <v>2042.2437797328057</v>
      </c>
      <c r="Y117" s="117">
        <f t="shared" si="31"/>
        <v>315875.01416572818</v>
      </c>
      <c r="Z117" s="116"/>
    </row>
    <row r="118" spans="1:26" ht="13.5" thickBot="1" x14ac:dyDescent="0.35">
      <c r="A118" s="54">
        <v>105</v>
      </c>
      <c r="B118" s="54">
        <v>32</v>
      </c>
      <c r="C118" s="54">
        <f t="shared" si="37"/>
        <v>9</v>
      </c>
      <c r="D118" s="55">
        <f t="shared" si="40"/>
        <v>11819.643550312505</v>
      </c>
      <c r="E118" s="57">
        <f t="shared" si="27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41"/>
        <v>-752.61542950728563</v>
      </c>
      <c r="H118" s="55">
        <v>0</v>
      </c>
      <c r="I118" s="57">
        <f t="shared" ref="I118:I145" si="43">PMT(6%/12,60,17950)</f>
        <v>-347.02378745323108</v>
      </c>
      <c r="J118" s="57">
        <f t="shared" si="36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42"/>
        <v>-2390.7721117962628</v>
      </c>
      <c r="S118" s="55">
        <v>0</v>
      </c>
      <c r="T118" s="55">
        <v>0</v>
      </c>
      <c r="U118" s="54" t="s">
        <v>79</v>
      </c>
      <c r="V118" s="57">
        <f t="shared" si="32"/>
        <v>-1540</v>
      </c>
      <c r="W118" s="57">
        <f t="shared" si="29"/>
        <v>-590.98217751562527</v>
      </c>
      <c r="X118" s="55">
        <f t="shared" si="30"/>
        <v>2029.2437797328057</v>
      </c>
      <c r="Y118" s="117">
        <f t="shared" si="31"/>
        <v>319220.40383781819</v>
      </c>
      <c r="Z118" s="116"/>
    </row>
    <row r="119" spans="1:26" ht="13.5" thickBot="1" x14ac:dyDescent="0.35">
      <c r="A119" s="54">
        <v>106</v>
      </c>
      <c r="B119" s="54">
        <v>32</v>
      </c>
      <c r="C119" s="54">
        <f t="shared" si="37"/>
        <v>10</v>
      </c>
      <c r="D119" s="55">
        <f t="shared" si="40"/>
        <v>11819.643550312505</v>
      </c>
      <c r="E119" s="57">
        <f t="shared" si="27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41"/>
        <v>-752.61542950728563</v>
      </c>
      <c r="H119" s="55">
        <v>0</v>
      </c>
      <c r="I119" s="57">
        <f t="shared" si="43"/>
        <v>-347.02378745323108</v>
      </c>
      <c r="J119" s="57">
        <f t="shared" ref="J119:J150" si="44">-150-3*K118</f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42"/>
        <v>-2390.7721117962628</v>
      </c>
      <c r="S119" s="55">
        <v>0</v>
      </c>
      <c r="T119" s="55">
        <v>0</v>
      </c>
      <c r="U119" s="54" t="s">
        <v>79</v>
      </c>
      <c r="V119" s="57">
        <f t="shared" si="32"/>
        <v>-1550</v>
      </c>
      <c r="W119" s="57">
        <f t="shared" si="29"/>
        <v>-590.98217751562527</v>
      </c>
      <c r="X119" s="55">
        <f t="shared" si="30"/>
        <v>2016.2437797328057</v>
      </c>
      <c r="Y119" s="117">
        <f t="shared" si="31"/>
        <v>322566.73263354186</v>
      </c>
      <c r="Z119" s="116"/>
    </row>
    <row r="120" spans="1:26" ht="13.5" thickBot="1" x14ac:dyDescent="0.35">
      <c r="A120" s="54">
        <v>107</v>
      </c>
      <c r="B120" s="54">
        <v>32</v>
      </c>
      <c r="C120" s="54">
        <f t="shared" si="37"/>
        <v>11</v>
      </c>
      <c r="D120" s="55">
        <f t="shared" si="40"/>
        <v>11819.643550312505</v>
      </c>
      <c r="E120" s="57">
        <f t="shared" si="27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41"/>
        <v>-752.61542950728563</v>
      </c>
      <c r="H120" s="55">
        <v>0</v>
      </c>
      <c r="I120" s="57">
        <f t="shared" si="43"/>
        <v>-347.02378745323108</v>
      </c>
      <c r="J120" s="57">
        <f t="shared" si="44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42"/>
        <v>-2390.7721117962628</v>
      </c>
      <c r="S120" s="55">
        <v>0</v>
      </c>
      <c r="T120" s="55">
        <v>0</v>
      </c>
      <c r="U120" s="54" t="s">
        <v>79</v>
      </c>
      <c r="V120" s="57">
        <f t="shared" si="32"/>
        <v>-1560</v>
      </c>
      <c r="W120" s="57">
        <f t="shared" si="29"/>
        <v>-590.98217751562527</v>
      </c>
      <c r="X120" s="55">
        <f t="shared" si="30"/>
        <v>2003.2437797328057</v>
      </c>
      <c r="Y120" s="117">
        <f t="shared" si="31"/>
        <v>325914.00446591439</v>
      </c>
      <c r="Z120" s="116"/>
    </row>
    <row r="121" spans="1:26" ht="13.5" thickBot="1" x14ac:dyDescent="0.35">
      <c r="A121" s="54">
        <v>108</v>
      </c>
      <c r="B121" s="54">
        <v>33</v>
      </c>
      <c r="C121" s="54">
        <f t="shared" si="37"/>
        <v>0</v>
      </c>
      <c r="D121" s="55">
        <f>$D110*(1+$D$4)</f>
        <v>12410.62572782813</v>
      </c>
      <c r="E121" s="57">
        <f t="shared" si="27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41"/>
        <v>-752.61542950728563</v>
      </c>
      <c r="H121" s="55">
        <v>0</v>
      </c>
      <c r="I121" s="57">
        <f t="shared" si="43"/>
        <v>-347.02378745323108</v>
      </c>
      <c r="J121" s="57">
        <f t="shared" si="44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32"/>
        <v>-1570</v>
      </c>
      <c r="W121" s="57">
        <f t="shared" si="29"/>
        <v>-620.53128639140652</v>
      </c>
      <c r="X121" s="55">
        <f t="shared" si="30"/>
        <v>2142.2885417828434</v>
      </c>
      <c r="Y121" s="117">
        <f t="shared" si="31"/>
        <v>329414.26802630519</v>
      </c>
      <c r="Z121" s="116"/>
    </row>
    <row r="122" spans="1:26" ht="13.5" thickBot="1" x14ac:dyDescent="0.35">
      <c r="A122" s="54">
        <v>109</v>
      </c>
      <c r="B122" s="54">
        <v>33</v>
      </c>
      <c r="C122" s="54">
        <f t="shared" si="37"/>
        <v>1</v>
      </c>
      <c r="D122" s="55">
        <f t="shared" ref="D122:D132" si="45">$D121</f>
        <v>12410.62572782813</v>
      </c>
      <c r="E122" s="57">
        <f t="shared" si="27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41"/>
        <v>-752.61542950728563</v>
      </c>
      <c r="H122" s="55">
        <v>0</v>
      </c>
      <c r="I122" s="57">
        <f t="shared" si="43"/>
        <v>-347.02378745323108</v>
      </c>
      <c r="J122" s="57">
        <f t="shared" si="44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6">$R121</f>
        <v>-2534.2184385040387</v>
      </c>
      <c r="S122" s="55">
        <v>0</v>
      </c>
      <c r="T122" s="55">
        <v>0</v>
      </c>
      <c r="U122" s="54" t="s">
        <v>79</v>
      </c>
      <c r="V122" s="57">
        <f t="shared" si="32"/>
        <v>-1580</v>
      </c>
      <c r="W122" s="57">
        <f t="shared" si="29"/>
        <v>-620.53128639140652</v>
      </c>
      <c r="X122" s="55">
        <f t="shared" si="30"/>
        <v>2129.2885417828434</v>
      </c>
      <c r="Y122" s="117">
        <f t="shared" si="31"/>
        <v>332916.11601819762</v>
      </c>
      <c r="Z122" s="116"/>
    </row>
    <row r="123" spans="1:26" ht="13.5" thickBot="1" x14ac:dyDescent="0.35">
      <c r="A123" s="54">
        <v>110</v>
      </c>
      <c r="B123" s="54">
        <v>33</v>
      </c>
      <c r="C123" s="54">
        <f t="shared" si="37"/>
        <v>2</v>
      </c>
      <c r="D123" s="55">
        <f t="shared" si="45"/>
        <v>12410.62572782813</v>
      </c>
      <c r="E123" s="57">
        <f t="shared" si="27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41"/>
        <v>-752.61542950728563</v>
      </c>
      <c r="H123" s="55">
        <v>0</v>
      </c>
      <c r="I123" s="57">
        <f t="shared" si="43"/>
        <v>-347.02378745323108</v>
      </c>
      <c r="J123" s="57">
        <f t="shared" si="44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6"/>
        <v>-2534.2184385040387</v>
      </c>
      <c r="S123" s="55">
        <v>0</v>
      </c>
      <c r="T123" s="55">
        <v>0</v>
      </c>
      <c r="U123" s="54" t="s">
        <v>79</v>
      </c>
      <c r="V123" s="57">
        <f t="shared" si="32"/>
        <v>-1590</v>
      </c>
      <c r="W123" s="57">
        <f t="shared" si="29"/>
        <v>-620.53128639140652</v>
      </c>
      <c r="X123" s="55">
        <f t="shared" si="30"/>
        <v>2116.2885417828434</v>
      </c>
      <c r="Y123" s="117">
        <f t="shared" si="31"/>
        <v>336419.55504338961</v>
      </c>
      <c r="Z123" s="116"/>
    </row>
    <row r="124" spans="1:26" ht="13.5" thickBot="1" x14ac:dyDescent="0.35">
      <c r="A124" s="54">
        <v>111</v>
      </c>
      <c r="B124" s="54">
        <v>33</v>
      </c>
      <c r="C124" s="54">
        <f t="shared" si="37"/>
        <v>3</v>
      </c>
      <c r="D124" s="55">
        <f t="shared" si="45"/>
        <v>12410.62572782813</v>
      </c>
      <c r="E124" s="57">
        <f t="shared" si="27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41"/>
        <v>-752.61542950728563</v>
      </c>
      <c r="H124" s="55">
        <v>0</v>
      </c>
      <c r="I124" s="57">
        <f t="shared" si="43"/>
        <v>-347.02378745323108</v>
      </c>
      <c r="J124" s="57">
        <f t="shared" si="44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6"/>
        <v>-2534.2184385040387</v>
      </c>
      <c r="S124" s="55">
        <v>0</v>
      </c>
      <c r="T124" s="55">
        <v>0</v>
      </c>
      <c r="U124" s="54" t="s">
        <v>79</v>
      </c>
      <c r="V124" s="57">
        <f t="shared" si="32"/>
        <v>-1600</v>
      </c>
      <c r="W124" s="57">
        <f t="shared" si="29"/>
        <v>-620.53128639140652</v>
      </c>
      <c r="X124" s="55">
        <f t="shared" si="30"/>
        <v>2103.2885417828434</v>
      </c>
      <c r="Y124" s="117">
        <f t="shared" si="31"/>
        <v>339924.59173118655</v>
      </c>
      <c r="Z124" s="116"/>
    </row>
    <row r="125" spans="1:26" ht="13.5" thickBot="1" x14ac:dyDescent="0.35">
      <c r="A125" s="54">
        <v>112</v>
      </c>
      <c r="B125" s="54">
        <v>33</v>
      </c>
      <c r="C125" s="54">
        <f t="shared" si="37"/>
        <v>4</v>
      </c>
      <c r="D125" s="55">
        <f t="shared" si="45"/>
        <v>12410.62572782813</v>
      </c>
      <c r="E125" s="57">
        <f t="shared" si="27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41"/>
        <v>-752.61542950728563</v>
      </c>
      <c r="H125" s="55">
        <v>0</v>
      </c>
      <c r="I125" s="57">
        <f t="shared" si="43"/>
        <v>-347.02378745323108</v>
      </c>
      <c r="J125" s="57">
        <f t="shared" si="44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6"/>
        <v>-2534.2184385040387</v>
      </c>
      <c r="S125" s="55">
        <v>0</v>
      </c>
      <c r="T125" s="55">
        <v>0</v>
      </c>
      <c r="U125" s="54" t="s">
        <v>79</v>
      </c>
      <c r="V125" s="57">
        <f t="shared" si="32"/>
        <v>-1610</v>
      </c>
      <c r="W125" s="57">
        <f t="shared" si="29"/>
        <v>-620.53128639140652</v>
      </c>
      <c r="X125" s="55">
        <f t="shared" si="30"/>
        <v>2090.2885417828434</v>
      </c>
      <c r="Y125" s="117">
        <f t="shared" si="31"/>
        <v>343431.232738516</v>
      </c>
      <c r="Z125" s="116"/>
    </row>
    <row r="126" spans="1:26" ht="13.5" thickBot="1" x14ac:dyDescent="0.35">
      <c r="A126" s="54">
        <v>113</v>
      </c>
      <c r="B126" s="54">
        <v>33</v>
      </c>
      <c r="C126" s="54">
        <f t="shared" si="37"/>
        <v>5</v>
      </c>
      <c r="D126" s="55">
        <f t="shared" si="45"/>
        <v>12410.62572782813</v>
      </c>
      <c r="E126" s="57">
        <f t="shared" si="27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41"/>
        <v>-752.61542950728563</v>
      </c>
      <c r="H126" s="55">
        <v>0</v>
      </c>
      <c r="I126" s="57">
        <f t="shared" si="43"/>
        <v>-347.02378745323108</v>
      </c>
      <c r="J126" s="57">
        <f t="shared" si="44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6"/>
        <v>-2534.2184385040387</v>
      </c>
      <c r="S126" s="55">
        <v>0</v>
      </c>
      <c r="T126" s="55">
        <v>0</v>
      </c>
      <c r="U126" s="54" t="s">
        <v>79</v>
      </c>
      <c r="V126" s="57">
        <f t="shared" si="32"/>
        <v>-1620</v>
      </c>
      <c r="W126" s="57">
        <f t="shared" si="29"/>
        <v>-620.53128639140652</v>
      </c>
      <c r="X126" s="55">
        <f t="shared" si="30"/>
        <v>2077.2885417828434</v>
      </c>
      <c r="Y126" s="117">
        <f t="shared" si="31"/>
        <v>346939.48475004261</v>
      </c>
      <c r="Z126" s="116"/>
    </row>
    <row r="127" spans="1:26" ht="13.5" thickBot="1" x14ac:dyDescent="0.35">
      <c r="A127" s="54">
        <v>114</v>
      </c>
      <c r="B127" s="54">
        <v>33</v>
      </c>
      <c r="C127" s="54">
        <f t="shared" si="37"/>
        <v>6</v>
      </c>
      <c r="D127" s="55">
        <f t="shared" si="45"/>
        <v>12410.62572782813</v>
      </c>
      <c r="E127" s="57">
        <f t="shared" si="27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41"/>
        <v>-752.61542950728563</v>
      </c>
      <c r="H127" s="55">
        <v>0</v>
      </c>
      <c r="I127" s="57">
        <f t="shared" si="43"/>
        <v>-347.02378745323108</v>
      </c>
      <c r="J127" s="57">
        <f t="shared" si="44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6"/>
        <v>-2534.2184385040387</v>
      </c>
      <c r="S127" s="55">
        <v>0</v>
      </c>
      <c r="T127" s="55">
        <v>0</v>
      </c>
      <c r="U127" s="54" t="s">
        <v>79</v>
      </c>
      <c r="V127" s="57">
        <f t="shared" si="32"/>
        <v>-1630</v>
      </c>
      <c r="W127" s="57">
        <f t="shared" si="29"/>
        <v>-620.53128639140652</v>
      </c>
      <c r="X127" s="55">
        <f t="shared" si="30"/>
        <v>2064.2885417828434</v>
      </c>
      <c r="Y127" s="117">
        <f t="shared" si="31"/>
        <v>350449.35447828396</v>
      </c>
      <c r="Z127" s="116"/>
    </row>
    <row r="128" spans="1:26" ht="13.5" thickBot="1" x14ac:dyDescent="0.35">
      <c r="A128" s="54">
        <v>115</v>
      </c>
      <c r="B128" s="54">
        <v>33</v>
      </c>
      <c r="C128" s="54">
        <f t="shared" si="37"/>
        <v>7</v>
      </c>
      <c r="D128" s="55">
        <f t="shared" si="45"/>
        <v>12410.62572782813</v>
      </c>
      <c r="E128" s="57">
        <f t="shared" si="27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41"/>
        <v>-752.61542950728563</v>
      </c>
      <c r="H128" s="55">
        <v>0</v>
      </c>
      <c r="I128" s="57">
        <f t="shared" si="43"/>
        <v>-347.02378745323108</v>
      </c>
      <c r="J128" s="57">
        <f t="shared" si="44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6"/>
        <v>-2534.2184385040387</v>
      </c>
      <c r="S128" s="55">
        <v>0</v>
      </c>
      <c r="T128" s="55">
        <v>0</v>
      </c>
      <c r="U128" s="54" t="s">
        <v>79</v>
      </c>
      <c r="V128" s="57">
        <f t="shared" si="32"/>
        <v>-1640</v>
      </c>
      <c r="W128" s="57">
        <f t="shared" si="29"/>
        <v>-620.53128639140652</v>
      </c>
      <c r="X128" s="55">
        <f t="shared" si="30"/>
        <v>2051.2885417828434</v>
      </c>
      <c r="Y128" s="117">
        <f t="shared" si="31"/>
        <v>353960.8486637263</v>
      </c>
      <c r="Z128" s="116"/>
    </row>
    <row r="129" spans="1:26" ht="13.5" thickBot="1" x14ac:dyDescent="0.35">
      <c r="A129" s="54">
        <v>116</v>
      </c>
      <c r="B129" s="54">
        <v>33</v>
      </c>
      <c r="C129" s="54">
        <f t="shared" si="37"/>
        <v>8</v>
      </c>
      <c r="D129" s="55">
        <f t="shared" si="45"/>
        <v>12410.62572782813</v>
      </c>
      <c r="E129" s="57">
        <f t="shared" si="27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41"/>
        <v>-752.61542950728563</v>
      </c>
      <c r="H129" s="55">
        <v>0</v>
      </c>
      <c r="I129" s="57">
        <f t="shared" si="43"/>
        <v>-347.02378745323108</v>
      </c>
      <c r="J129" s="57">
        <f t="shared" si="44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6"/>
        <v>-2534.2184385040387</v>
      </c>
      <c r="S129" s="55">
        <v>0</v>
      </c>
      <c r="T129" s="55">
        <v>0</v>
      </c>
      <c r="U129" s="54" t="s">
        <v>79</v>
      </c>
      <c r="V129" s="57">
        <f t="shared" si="32"/>
        <v>-1650</v>
      </c>
      <c r="W129" s="57">
        <f t="shared" si="29"/>
        <v>-620.53128639140652</v>
      </c>
      <c r="X129" s="55">
        <f t="shared" si="30"/>
        <v>2038.2885417828434</v>
      </c>
      <c r="Y129" s="117">
        <f t="shared" si="31"/>
        <v>357473.9740749413</v>
      </c>
      <c r="Z129" s="116"/>
    </row>
    <row r="130" spans="1:26" ht="13.5" thickBot="1" x14ac:dyDescent="0.35">
      <c r="A130" s="54">
        <v>117</v>
      </c>
      <c r="B130" s="54">
        <v>33</v>
      </c>
      <c r="C130" s="54">
        <f t="shared" si="37"/>
        <v>9</v>
      </c>
      <c r="D130" s="55">
        <f t="shared" si="45"/>
        <v>12410.62572782813</v>
      </c>
      <c r="E130" s="57">
        <f t="shared" si="27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41"/>
        <v>-752.61542950728563</v>
      </c>
      <c r="H130" s="55">
        <v>0</v>
      </c>
      <c r="I130" s="57">
        <f t="shared" si="43"/>
        <v>-347.02378745323108</v>
      </c>
      <c r="J130" s="57">
        <f t="shared" si="44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6"/>
        <v>-2534.2184385040387</v>
      </c>
      <c r="S130" s="55">
        <v>0</v>
      </c>
      <c r="T130" s="55">
        <v>0</v>
      </c>
      <c r="U130" s="54" t="s">
        <v>79</v>
      </c>
      <c r="V130" s="57">
        <f t="shared" si="32"/>
        <v>-1660</v>
      </c>
      <c r="W130" s="57">
        <f t="shared" si="29"/>
        <v>-620.53128639140652</v>
      </c>
      <c r="X130" s="55">
        <f t="shared" si="30"/>
        <v>2025.2885417828434</v>
      </c>
      <c r="Y130" s="117">
        <f t="shared" si="31"/>
        <v>360988.73750870302</v>
      </c>
      <c r="Z130" s="116"/>
    </row>
    <row r="131" spans="1:26" ht="13.5" thickBot="1" x14ac:dyDescent="0.35">
      <c r="A131" s="54">
        <v>118</v>
      </c>
      <c r="B131" s="54">
        <v>33</v>
      </c>
      <c r="C131" s="54">
        <f t="shared" si="37"/>
        <v>10</v>
      </c>
      <c r="D131" s="55">
        <f t="shared" si="45"/>
        <v>12410.62572782813</v>
      </c>
      <c r="E131" s="57">
        <f t="shared" si="27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41"/>
        <v>-752.61542950728563</v>
      </c>
      <c r="H131" s="55">
        <v>0</v>
      </c>
      <c r="I131" s="57">
        <f t="shared" si="43"/>
        <v>-347.02378745323108</v>
      </c>
      <c r="J131" s="57">
        <f t="shared" si="44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6"/>
        <v>-2534.2184385040387</v>
      </c>
      <c r="S131" s="55">
        <v>0</v>
      </c>
      <c r="T131" s="55">
        <v>0</v>
      </c>
      <c r="U131" s="54" t="s">
        <v>79</v>
      </c>
      <c r="V131" s="57">
        <f t="shared" si="32"/>
        <v>-1670</v>
      </c>
      <c r="W131" s="57">
        <f t="shared" si="29"/>
        <v>-620.53128639140652</v>
      </c>
      <c r="X131" s="55">
        <f t="shared" si="30"/>
        <v>2012.2885417828434</v>
      </c>
      <c r="Y131" s="117">
        <f t="shared" si="31"/>
        <v>364505.14579010545</v>
      </c>
      <c r="Z131" s="116"/>
    </row>
    <row r="132" spans="1:26" ht="13.5" thickBot="1" x14ac:dyDescent="0.35">
      <c r="A132" s="54">
        <v>119</v>
      </c>
      <c r="B132" s="54">
        <v>33</v>
      </c>
      <c r="C132" s="54">
        <f t="shared" si="37"/>
        <v>11</v>
      </c>
      <c r="D132" s="55">
        <f t="shared" si="45"/>
        <v>12410.62572782813</v>
      </c>
      <c r="E132" s="57">
        <f t="shared" si="27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41"/>
        <v>-752.61542950728563</v>
      </c>
      <c r="H132" s="55">
        <v>0</v>
      </c>
      <c r="I132" s="57">
        <f t="shared" si="43"/>
        <v>-347.02378745323108</v>
      </c>
      <c r="J132" s="57">
        <f t="shared" si="44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6"/>
        <v>-2534.2184385040387</v>
      </c>
      <c r="S132" s="55">
        <v>0</v>
      </c>
      <c r="T132" s="55">
        <v>0</v>
      </c>
      <c r="U132" s="54" t="s">
        <v>79</v>
      </c>
      <c r="V132" s="57">
        <f t="shared" si="32"/>
        <v>-1680</v>
      </c>
      <c r="W132" s="57">
        <f t="shared" si="29"/>
        <v>-620.53128639140652</v>
      </c>
      <c r="X132" s="55">
        <f t="shared" si="30"/>
        <v>1999.2885417828434</v>
      </c>
      <c r="Y132" s="117">
        <f t="shared" si="31"/>
        <v>368023.20577268035</v>
      </c>
      <c r="Z132" s="116"/>
    </row>
    <row r="133" spans="1:26" ht="13.5" thickBot="1" x14ac:dyDescent="0.35">
      <c r="A133" s="54">
        <v>120</v>
      </c>
      <c r="B133" s="54">
        <v>34</v>
      </c>
      <c r="C133" s="54">
        <f t="shared" si="37"/>
        <v>0</v>
      </c>
      <c r="D133" s="55">
        <f>$D122*(1+$D$4)</f>
        <v>13031.157014219538</v>
      </c>
      <c r="E133" s="57">
        <f t="shared" si="27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41"/>
        <v>-752.61542950728563</v>
      </c>
      <c r="H133" s="55">
        <v>0</v>
      </c>
      <c r="I133" s="57">
        <f t="shared" si="43"/>
        <v>-347.02378745323108</v>
      </c>
      <c r="J133" s="57">
        <f t="shared" si="44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32"/>
        <v>-1690</v>
      </c>
      <c r="W133" s="57">
        <f t="shared" si="29"/>
        <v>-651.55785071097694</v>
      </c>
      <c r="X133" s="55">
        <f t="shared" si="30"/>
        <v>2144.5010786683051</v>
      </c>
      <c r="Y133" s="117">
        <f t="shared" si="31"/>
        <v>371701.13687540148</v>
      </c>
      <c r="Z133" s="116"/>
    </row>
    <row r="134" spans="1:26" ht="13.5" thickBot="1" x14ac:dyDescent="0.35">
      <c r="A134" s="54">
        <v>121</v>
      </c>
      <c r="B134" s="54">
        <v>34</v>
      </c>
      <c r="C134" s="54">
        <f t="shared" si="37"/>
        <v>1</v>
      </c>
      <c r="D134" s="55">
        <f t="shared" ref="D134:D144" si="47">$D133</f>
        <v>13031.157014219538</v>
      </c>
      <c r="E134" s="57">
        <f t="shared" si="27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43"/>
        <v>-347.02378745323108</v>
      </c>
      <c r="J134" s="57">
        <f t="shared" si="44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8">$R133</f>
        <v>-2686.2715448142812</v>
      </c>
      <c r="S134" s="55">
        <v>0</v>
      </c>
      <c r="T134" s="55">
        <v>0</v>
      </c>
      <c r="U134" s="54" t="s">
        <v>79</v>
      </c>
      <c r="V134" s="57">
        <f t="shared" si="32"/>
        <v>-1700</v>
      </c>
      <c r="W134" s="57">
        <f t="shared" si="29"/>
        <v>-651.55785071097694</v>
      </c>
      <c r="X134" s="55">
        <f t="shared" si="30"/>
        <v>2884.1165081755917</v>
      </c>
      <c r="Y134" s="117">
        <f t="shared" si="31"/>
        <v>376134.00812055793</v>
      </c>
      <c r="Z134" s="116"/>
    </row>
    <row r="135" spans="1:26" ht="13.5" thickBot="1" x14ac:dyDescent="0.35">
      <c r="A135" s="54">
        <v>122</v>
      </c>
      <c r="B135" s="54">
        <v>34</v>
      </c>
      <c r="C135" s="54">
        <f t="shared" si="37"/>
        <v>2</v>
      </c>
      <c r="D135" s="55">
        <f t="shared" si="47"/>
        <v>13031.157014219538</v>
      </c>
      <c r="E135" s="57">
        <f t="shared" si="27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43"/>
        <v>-347.02378745323108</v>
      </c>
      <c r="J135" s="57">
        <f t="shared" si="44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8"/>
        <v>-2686.2715448142812</v>
      </c>
      <c r="S135" s="55">
        <v>0</v>
      </c>
      <c r="T135" s="55">
        <v>0</v>
      </c>
      <c r="U135" s="54" t="s">
        <v>79</v>
      </c>
      <c r="V135" s="57">
        <f t="shared" si="32"/>
        <v>-1710</v>
      </c>
      <c r="W135" s="57">
        <f t="shared" si="29"/>
        <v>-651.55785071097694</v>
      </c>
      <c r="X135" s="55">
        <f t="shared" si="30"/>
        <v>2871.1165081755917</v>
      </c>
      <c r="Y135" s="117">
        <f t="shared" si="31"/>
        <v>380572.34966256918</v>
      </c>
      <c r="Z135" s="116"/>
    </row>
    <row r="136" spans="1:26" ht="13.5" thickBot="1" x14ac:dyDescent="0.35">
      <c r="A136" s="54">
        <v>123</v>
      </c>
      <c r="B136" s="54">
        <v>34</v>
      </c>
      <c r="C136" s="54">
        <f t="shared" si="37"/>
        <v>3</v>
      </c>
      <c r="D136" s="55">
        <f t="shared" si="47"/>
        <v>13031.157014219538</v>
      </c>
      <c r="E136" s="57">
        <f t="shared" si="27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43"/>
        <v>-347.02378745323108</v>
      </c>
      <c r="J136" s="57">
        <f t="shared" si="44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8"/>
        <v>-2686.2715448142812</v>
      </c>
      <c r="S136" s="55">
        <v>0</v>
      </c>
      <c r="T136" s="55">
        <v>0</v>
      </c>
      <c r="U136" s="54" t="s">
        <v>79</v>
      </c>
      <c r="V136" s="57">
        <f t="shared" si="32"/>
        <v>-1720</v>
      </c>
      <c r="W136" s="57">
        <f t="shared" si="29"/>
        <v>-651.55785071097694</v>
      </c>
      <c r="X136" s="55">
        <f t="shared" si="30"/>
        <v>2858.1165081755917</v>
      </c>
      <c r="Y136" s="117">
        <f t="shared" si="31"/>
        <v>385016.1842943388</v>
      </c>
      <c r="Z136" s="116"/>
    </row>
    <row r="137" spans="1:26" ht="13.5" thickBot="1" x14ac:dyDescent="0.35">
      <c r="A137" s="54">
        <v>124</v>
      </c>
      <c r="B137" s="54">
        <v>34</v>
      </c>
      <c r="C137" s="54">
        <f t="shared" si="37"/>
        <v>4</v>
      </c>
      <c r="D137" s="55">
        <f t="shared" si="47"/>
        <v>13031.157014219538</v>
      </c>
      <c r="E137" s="57">
        <f t="shared" si="27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43"/>
        <v>-347.02378745323108</v>
      </c>
      <c r="J137" s="57">
        <f t="shared" si="44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8"/>
        <v>-2686.2715448142812</v>
      </c>
      <c r="S137" s="55">
        <v>0</v>
      </c>
      <c r="T137" s="55">
        <v>0</v>
      </c>
      <c r="U137" s="54" t="s">
        <v>79</v>
      </c>
      <c r="V137" s="57">
        <f t="shared" si="32"/>
        <v>-1730</v>
      </c>
      <c r="W137" s="57">
        <f t="shared" si="29"/>
        <v>-651.55785071097694</v>
      </c>
      <c r="X137" s="55">
        <f t="shared" si="30"/>
        <v>2845.1165081755917</v>
      </c>
      <c r="Y137" s="117">
        <f t="shared" si="31"/>
        <v>389465.5349037408</v>
      </c>
      <c r="Z137" s="116"/>
    </row>
    <row r="138" spans="1:26" ht="13.5" thickBot="1" x14ac:dyDescent="0.35">
      <c r="A138" s="54">
        <v>125</v>
      </c>
      <c r="B138" s="54">
        <v>34</v>
      </c>
      <c r="C138" s="54">
        <f t="shared" si="37"/>
        <v>5</v>
      </c>
      <c r="D138" s="55">
        <f t="shared" si="47"/>
        <v>13031.157014219538</v>
      </c>
      <c r="E138" s="57">
        <f t="shared" si="27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43"/>
        <v>-347.02378745323108</v>
      </c>
      <c r="J138" s="57">
        <f t="shared" si="44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8"/>
        <v>-2686.2715448142812</v>
      </c>
      <c r="S138" s="55">
        <v>0</v>
      </c>
      <c r="T138" s="55">
        <v>0</v>
      </c>
      <c r="U138" s="54" t="s">
        <v>79</v>
      </c>
      <c r="V138" s="57">
        <f t="shared" si="32"/>
        <v>-1740</v>
      </c>
      <c r="W138" s="57">
        <f t="shared" si="29"/>
        <v>-651.55785071097694</v>
      </c>
      <c r="X138" s="55">
        <f t="shared" si="30"/>
        <v>2832.1165081755917</v>
      </c>
      <c r="Y138" s="117">
        <f t="shared" si="31"/>
        <v>393920.42447401531</v>
      </c>
      <c r="Z138" s="116"/>
    </row>
    <row r="139" spans="1:26" ht="13.5" thickBot="1" x14ac:dyDescent="0.35">
      <c r="A139" s="54">
        <v>126</v>
      </c>
      <c r="B139" s="54">
        <v>34</v>
      </c>
      <c r="C139" s="54">
        <f t="shared" si="37"/>
        <v>6</v>
      </c>
      <c r="D139" s="55">
        <f t="shared" si="47"/>
        <v>13031.157014219538</v>
      </c>
      <c r="E139" s="57">
        <f t="shared" si="27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43"/>
        <v>-347.02378745323108</v>
      </c>
      <c r="J139" s="57">
        <f t="shared" si="44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8"/>
        <v>-2686.2715448142812</v>
      </c>
      <c r="S139" s="55">
        <v>0</v>
      </c>
      <c r="T139" s="55">
        <v>0</v>
      </c>
      <c r="U139" s="54" t="s">
        <v>79</v>
      </c>
      <c r="V139" s="57">
        <f t="shared" si="32"/>
        <v>-1750</v>
      </c>
      <c r="W139" s="57">
        <f t="shared" si="29"/>
        <v>-651.55785071097694</v>
      </c>
      <c r="X139" s="55">
        <f t="shared" si="30"/>
        <v>2819.1165081755917</v>
      </c>
      <c r="Y139" s="117">
        <f t="shared" si="31"/>
        <v>398380.876084166</v>
      </c>
      <c r="Z139" s="116"/>
    </row>
    <row r="140" spans="1:26" ht="13.5" thickBot="1" x14ac:dyDescent="0.35">
      <c r="A140" s="54">
        <v>127</v>
      </c>
      <c r="B140" s="54">
        <v>34</v>
      </c>
      <c r="C140" s="54">
        <f t="shared" si="37"/>
        <v>7</v>
      </c>
      <c r="D140" s="55">
        <f t="shared" si="47"/>
        <v>13031.157014219538</v>
      </c>
      <c r="E140" s="57">
        <f t="shared" si="27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43"/>
        <v>-347.02378745323108</v>
      </c>
      <c r="J140" s="57">
        <f t="shared" si="44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8"/>
        <v>-2686.2715448142812</v>
      </c>
      <c r="S140" s="55">
        <v>0</v>
      </c>
      <c r="T140" s="55">
        <v>0</v>
      </c>
      <c r="U140" s="54" t="s">
        <v>79</v>
      </c>
      <c r="V140" s="57">
        <f t="shared" si="32"/>
        <v>-1760</v>
      </c>
      <c r="W140" s="57">
        <f t="shared" si="29"/>
        <v>-651.55785071097694</v>
      </c>
      <c r="X140" s="55">
        <f t="shared" si="30"/>
        <v>2806.1165081755917</v>
      </c>
      <c r="Y140" s="117">
        <f t="shared" si="31"/>
        <v>402846.91290935897</v>
      </c>
      <c r="Z140" s="116"/>
    </row>
    <row r="141" spans="1:26" ht="13.5" thickBot="1" x14ac:dyDescent="0.35">
      <c r="A141" s="54">
        <v>128</v>
      </c>
      <c r="B141" s="54">
        <v>34</v>
      </c>
      <c r="C141" s="54">
        <f t="shared" si="37"/>
        <v>8</v>
      </c>
      <c r="D141" s="55">
        <f t="shared" si="47"/>
        <v>13031.157014219538</v>
      </c>
      <c r="E141" s="57">
        <f t="shared" si="27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43"/>
        <v>-347.02378745323108</v>
      </c>
      <c r="J141" s="57">
        <f t="shared" si="44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8"/>
        <v>-2686.2715448142812</v>
      </c>
      <c r="S141" s="55">
        <v>0</v>
      </c>
      <c r="T141" s="55">
        <v>0</v>
      </c>
      <c r="U141" s="54" t="s">
        <v>79</v>
      </c>
      <c r="V141" s="57">
        <f t="shared" si="32"/>
        <v>-1770</v>
      </c>
      <c r="W141" s="57">
        <f t="shared" si="29"/>
        <v>-651.55785071097694</v>
      </c>
      <c r="X141" s="55">
        <f t="shared" si="30"/>
        <v>2793.1165081755917</v>
      </c>
      <c r="Y141" s="117">
        <f t="shared" si="31"/>
        <v>407318.55822132359</v>
      </c>
      <c r="Z141" s="116"/>
    </row>
    <row r="142" spans="1:26" ht="13.5" thickBot="1" x14ac:dyDescent="0.35">
      <c r="A142" s="54">
        <v>129</v>
      </c>
      <c r="B142" s="54">
        <v>34</v>
      </c>
      <c r="C142" s="54">
        <f t="shared" si="37"/>
        <v>9</v>
      </c>
      <c r="D142" s="55">
        <f t="shared" si="47"/>
        <v>13031.157014219538</v>
      </c>
      <c r="E142" s="57">
        <f t="shared" ref="E142:E205" si="49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43"/>
        <v>-347.02378745323108</v>
      </c>
      <c r="J142" s="57">
        <f t="shared" si="44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8"/>
        <v>-2686.2715448142812</v>
      </c>
      <c r="S142" s="55">
        <v>0</v>
      </c>
      <c r="T142" s="55">
        <v>0</v>
      </c>
      <c r="U142" s="54" t="s">
        <v>79</v>
      </c>
      <c r="V142" s="57">
        <f t="shared" si="32"/>
        <v>-1780</v>
      </c>
      <c r="W142" s="57">
        <f t="shared" ref="W142:W205" si="50">D142*-0.05</f>
        <v>-651.55785071097694</v>
      </c>
      <c r="X142" s="55">
        <f t="shared" ref="X142:X205" si="51">D142+E142+F142+G142+H142+I142+J142+L142+M142+R142+S142+T142+V142+W142+O142+P142</f>
        <v>2780.1165081755917</v>
      </c>
      <c r="Y142" s="117">
        <f t="shared" ref="Y142:Y205" si="52">X142+(Y141*(1+($D$7/12)))</f>
        <v>411795.83538875473</v>
      </c>
      <c r="Z142" s="116"/>
    </row>
    <row r="143" spans="1:26" ht="13.5" thickBot="1" x14ac:dyDescent="0.35">
      <c r="A143" s="54">
        <v>130</v>
      </c>
      <c r="B143" s="54">
        <v>34</v>
      </c>
      <c r="C143" s="54">
        <f t="shared" si="37"/>
        <v>10</v>
      </c>
      <c r="D143" s="55">
        <f t="shared" si="47"/>
        <v>13031.157014219538</v>
      </c>
      <c r="E143" s="57">
        <f t="shared" si="49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43"/>
        <v>-347.02378745323108</v>
      </c>
      <c r="J143" s="57">
        <f t="shared" si="44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8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53">$V142-10</f>
        <v>-1790</v>
      </c>
      <c r="W143" s="57">
        <f t="shared" si="50"/>
        <v>-651.55785071097694</v>
      </c>
      <c r="X143" s="55">
        <f t="shared" si="51"/>
        <v>2767.1165081755917</v>
      </c>
      <c r="Y143" s="117">
        <f t="shared" si="52"/>
        <v>416278.7678777168</v>
      </c>
      <c r="Z143" s="116"/>
    </row>
    <row r="144" spans="1:26" ht="13.5" thickBot="1" x14ac:dyDescent="0.35">
      <c r="A144" s="54">
        <v>131</v>
      </c>
      <c r="B144" s="54">
        <v>34</v>
      </c>
      <c r="C144" s="54">
        <f t="shared" si="37"/>
        <v>11</v>
      </c>
      <c r="D144" s="55">
        <f t="shared" si="47"/>
        <v>13031.157014219538</v>
      </c>
      <c r="E144" s="57">
        <f t="shared" si="49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43"/>
        <v>-347.02378745323108</v>
      </c>
      <c r="J144" s="57">
        <f t="shared" si="44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8"/>
        <v>-2686.2715448142812</v>
      </c>
      <c r="S144" s="55">
        <v>0</v>
      </c>
      <c r="T144" s="55">
        <v>0</v>
      </c>
      <c r="U144" s="54" t="s">
        <v>79</v>
      </c>
      <c r="V144" s="57">
        <f t="shared" si="53"/>
        <v>-1800</v>
      </c>
      <c r="W144" s="57">
        <f t="shared" si="50"/>
        <v>-651.55785071097694</v>
      </c>
      <c r="X144" s="55">
        <f t="shared" si="51"/>
        <v>2754.1165081755917</v>
      </c>
      <c r="Y144" s="117">
        <f t="shared" si="52"/>
        <v>420767.37925204955</v>
      </c>
      <c r="Z144" s="116"/>
    </row>
    <row r="145" spans="1:26" ht="13.5" thickBot="1" x14ac:dyDescent="0.35">
      <c r="A145" s="54">
        <v>132</v>
      </c>
      <c r="B145" s="54">
        <v>35</v>
      </c>
      <c r="C145" s="54">
        <f t="shared" si="37"/>
        <v>0</v>
      </c>
      <c r="D145" s="55">
        <f>$D134*(1+$D$4)</f>
        <v>13682.714864930515</v>
      </c>
      <c r="E145" s="57">
        <f t="shared" si="49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43"/>
        <v>-347.02378745323108</v>
      </c>
      <c r="J145" s="57">
        <f t="shared" si="44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53"/>
        <v>-1810</v>
      </c>
      <c r="W145" s="57">
        <f t="shared" si="50"/>
        <v>-684.13574324652575</v>
      </c>
      <c r="X145" s="55">
        <f t="shared" si="51"/>
        <v>2905.7191408422213</v>
      </c>
      <c r="Y145" s="117">
        <f t="shared" si="52"/>
        <v>425426.29580644198</v>
      </c>
      <c r="Z145" s="116"/>
    </row>
    <row r="146" spans="1:26" ht="13.5" thickBot="1" x14ac:dyDescent="0.35">
      <c r="A146" s="54">
        <v>133</v>
      </c>
      <c r="B146" s="54">
        <v>35</v>
      </c>
      <c r="C146" s="54">
        <f t="shared" si="37"/>
        <v>1</v>
      </c>
      <c r="D146" s="55">
        <f t="shared" ref="D146:D156" si="54">$D145</f>
        <v>13682.714864930515</v>
      </c>
      <c r="E146" s="57">
        <f t="shared" si="49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44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55">$R145</f>
        <v>-2847.4478375031381</v>
      </c>
      <c r="S146" s="55">
        <v>0</v>
      </c>
      <c r="T146" s="55">
        <v>0</v>
      </c>
      <c r="U146" s="54" t="s">
        <v>79</v>
      </c>
      <c r="V146" s="57">
        <f t="shared" si="53"/>
        <v>-1820</v>
      </c>
      <c r="W146" s="57">
        <f t="shared" si="50"/>
        <v>-684.13574324652575</v>
      </c>
      <c r="X146" s="55">
        <f t="shared" si="51"/>
        <v>3239.7429282954517</v>
      </c>
      <c r="Y146" s="117">
        <f t="shared" si="52"/>
        <v>430438.64830059762</v>
      </c>
      <c r="Z146" s="116"/>
    </row>
    <row r="147" spans="1:26" ht="13.5" thickBot="1" x14ac:dyDescent="0.35">
      <c r="A147" s="54">
        <v>134</v>
      </c>
      <c r="B147" s="54">
        <v>35</v>
      </c>
      <c r="C147" s="54">
        <f t="shared" si="37"/>
        <v>2</v>
      </c>
      <c r="D147" s="55">
        <f t="shared" si="54"/>
        <v>13682.714864930515</v>
      </c>
      <c r="E147" s="57">
        <f t="shared" si="49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44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55"/>
        <v>-2847.4478375031381</v>
      </c>
      <c r="S147" s="55">
        <v>0</v>
      </c>
      <c r="T147" s="55">
        <v>0</v>
      </c>
      <c r="U147" s="54" t="s">
        <v>79</v>
      </c>
      <c r="V147" s="57">
        <f t="shared" si="53"/>
        <v>-1830</v>
      </c>
      <c r="W147" s="57">
        <f t="shared" si="50"/>
        <v>-684.13574324652575</v>
      </c>
      <c r="X147" s="55">
        <f t="shared" si="51"/>
        <v>3226.7429282954517</v>
      </c>
      <c r="Y147" s="117">
        <f t="shared" si="52"/>
        <v>435458.88559681224</v>
      </c>
      <c r="Z147" s="116"/>
    </row>
    <row r="148" spans="1:26" ht="13.5" thickBot="1" x14ac:dyDescent="0.35">
      <c r="A148" s="54">
        <v>135</v>
      </c>
      <c r="B148" s="54">
        <v>35</v>
      </c>
      <c r="C148" s="54">
        <f t="shared" si="37"/>
        <v>3</v>
      </c>
      <c r="D148" s="55">
        <f t="shared" si="54"/>
        <v>13682.714864930515</v>
      </c>
      <c r="E148" s="57">
        <f t="shared" si="49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44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55"/>
        <v>-2847.4478375031381</v>
      </c>
      <c r="S148" s="55">
        <v>0</v>
      </c>
      <c r="T148" s="55">
        <v>0</v>
      </c>
      <c r="U148" s="54" t="s">
        <v>79</v>
      </c>
      <c r="V148" s="57">
        <f t="shared" si="53"/>
        <v>-1840</v>
      </c>
      <c r="W148" s="57">
        <f t="shared" si="50"/>
        <v>-684.13574324652575</v>
      </c>
      <c r="X148" s="55">
        <f t="shared" si="51"/>
        <v>3213.7429282954517</v>
      </c>
      <c r="Y148" s="117">
        <f t="shared" si="52"/>
        <v>440487.04054842773</v>
      </c>
      <c r="Z148" s="116"/>
    </row>
    <row r="149" spans="1:26" ht="13.5" thickBot="1" x14ac:dyDescent="0.35">
      <c r="A149" s="54">
        <v>136</v>
      </c>
      <c r="B149" s="54">
        <v>35</v>
      </c>
      <c r="C149" s="54">
        <f t="shared" si="37"/>
        <v>4</v>
      </c>
      <c r="D149" s="55">
        <f t="shared" si="54"/>
        <v>13682.714864930515</v>
      </c>
      <c r="E149" s="57">
        <f t="shared" si="49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44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55"/>
        <v>-2847.4478375031381</v>
      </c>
      <c r="S149" s="55">
        <v>0</v>
      </c>
      <c r="T149" s="55">
        <v>0</v>
      </c>
      <c r="U149" s="54" t="s">
        <v>79</v>
      </c>
      <c r="V149" s="57">
        <f t="shared" si="53"/>
        <v>-1850</v>
      </c>
      <c r="W149" s="57">
        <f t="shared" si="50"/>
        <v>-684.13574324652575</v>
      </c>
      <c r="X149" s="55">
        <f t="shared" si="51"/>
        <v>3200.7429282954517</v>
      </c>
      <c r="Y149" s="117">
        <f t="shared" si="52"/>
        <v>445523.14614567498</v>
      </c>
      <c r="Z149" s="116"/>
    </row>
    <row r="150" spans="1:26" ht="13.5" thickBot="1" x14ac:dyDescent="0.35">
      <c r="A150" s="54">
        <v>137</v>
      </c>
      <c r="B150" s="54">
        <v>35</v>
      </c>
      <c r="C150" s="54">
        <f t="shared" si="37"/>
        <v>5</v>
      </c>
      <c r="D150" s="55">
        <f t="shared" si="54"/>
        <v>13682.714864930515</v>
      </c>
      <c r="E150" s="57">
        <f t="shared" si="49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44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55"/>
        <v>-2847.4478375031381</v>
      </c>
      <c r="S150" s="55">
        <v>0</v>
      </c>
      <c r="T150" s="55">
        <v>0</v>
      </c>
      <c r="U150" s="54" t="s">
        <v>79</v>
      </c>
      <c r="V150" s="57">
        <f t="shared" si="53"/>
        <v>-1860</v>
      </c>
      <c r="W150" s="57">
        <f t="shared" si="50"/>
        <v>-684.13574324652575</v>
      </c>
      <c r="X150" s="55">
        <f t="shared" si="51"/>
        <v>3187.7429282954517</v>
      </c>
      <c r="Y150" s="117">
        <f t="shared" si="52"/>
        <v>450567.23551624408</v>
      </c>
      <c r="Z150" s="116"/>
    </row>
    <row r="151" spans="1:26" ht="13.5" thickBot="1" x14ac:dyDescent="0.35">
      <c r="A151" s="54">
        <v>138</v>
      </c>
      <c r="B151" s="54">
        <v>35</v>
      </c>
      <c r="C151" s="54">
        <f t="shared" si="37"/>
        <v>6</v>
      </c>
      <c r="D151" s="55">
        <f t="shared" si="54"/>
        <v>13682.714864930515</v>
      </c>
      <c r="E151" s="57">
        <f t="shared" si="49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182" si="56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55"/>
        <v>-2847.4478375031381</v>
      </c>
      <c r="S151" s="55">
        <v>0</v>
      </c>
      <c r="T151" s="55">
        <v>0</v>
      </c>
      <c r="U151" s="54" t="s">
        <v>79</v>
      </c>
      <c r="V151" s="57">
        <f t="shared" si="53"/>
        <v>-1870</v>
      </c>
      <c r="W151" s="57">
        <f t="shared" si="50"/>
        <v>-684.13574324652575</v>
      </c>
      <c r="X151" s="55">
        <f t="shared" si="51"/>
        <v>3174.7429282954517</v>
      </c>
      <c r="Y151" s="117">
        <f t="shared" si="52"/>
        <v>455619.34192585724</v>
      </c>
      <c r="Z151" s="116"/>
    </row>
    <row r="152" spans="1:26" ht="13.5" thickBot="1" x14ac:dyDescent="0.35">
      <c r="A152" s="54">
        <v>139</v>
      </c>
      <c r="B152" s="54">
        <v>35</v>
      </c>
      <c r="C152" s="54">
        <f t="shared" si="37"/>
        <v>7</v>
      </c>
      <c r="D152" s="55">
        <f t="shared" si="54"/>
        <v>13682.714864930515</v>
      </c>
      <c r="E152" s="57">
        <f t="shared" si="49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56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55"/>
        <v>-2847.4478375031381</v>
      </c>
      <c r="S152" s="55">
        <v>0</v>
      </c>
      <c r="T152" s="55">
        <v>0</v>
      </c>
      <c r="U152" s="54" t="s">
        <v>79</v>
      </c>
      <c r="V152" s="57">
        <f t="shared" si="53"/>
        <v>-1880</v>
      </c>
      <c r="W152" s="57">
        <f t="shared" si="50"/>
        <v>-684.13574324652575</v>
      </c>
      <c r="X152" s="55">
        <f t="shared" si="51"/>
        <v>3161.7429282954517</v>
      </c>
      <c r="Y152" s="117">
        <f t="shared" si="52"/>
        <v>460679.49877884379</v>
      </c>
      <c r="Z152" s="116"/>
    </row>
    <row r="153" spans="1:26" ht="13.5" thickBot="1" x14ac:dyDescent="0.35">
      <c r="A153" s="54">
        <v>140</v>
      </c>
      <c r="B153" s="54">
        <v>35</v>
      </c>
      <c r="C153" s="54">
        <f t="shared" ref="C153:C216" si="57">C141</f>
        <v>8</v>
      </c>
      <c r="D153" s="55">
        <f t="shared" si="54"/>
        <v>13682.714864930515</v>
      </c>
      <c r="E153" s="57">
        <f t="shared" si="49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56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55"/>
        <v>-2847.4478375031381</v>
      </c>
      <c r="S153" s="55">
        <v>0</v>
      </c>
      <c r="T153" s="55">
        <v>0</v>
      </c>
      <c r="U153" s="54" t="s">
        <v>79</v>
      </c>
      <c r="V153" s="57">
        <f t="shared" si="53"/>
        <v>-1890</v>
      </c>
      <c r="W153" s="57">
        <f t="shared" si="50"/>
        <v>-684.13574324652575</v>
      </c>
      <c r="X153" s="55">
        <f t="shared" si="51"/>
        <v>3148.7429282954517</v>
      </c>
      <c r="Y153" s="117">
        <f t="shared" si="52"/>
        <v>465747.73961871775</v>
      </c>
      <c r="Z153" s="116"/>
    </row>
    <row r="154" spans="1:26" ht="13.5" thickBot="1" x14ac:dyDescent="0.35">
      <c r="A154" s="54">
        <v>141</v>
      </c>
      <c r="B154" s="54">
        <v>35</v>
      </c>
      <c r="C154" s="54">
        <f t="shared" si="57"/>
        <v>9</v>
      </c>
      <c r="D154" s="55">
        <f t="shared" si="54"/>
        <v>13682.714864930515</v>
      </c>
      <c r="E154" s="57">
        <f t="shared" si="49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56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55"/>
        <v>-2847.4478375031381</v>
      </c>
      <c r="S154" s="55">
        <v>0</v>
      </c>
      <c r="T154" s="55">
        <v>0</v>
      </c>
      <c r="U154" s="54" t="s">
        <v>79</v>
      </c>
      <c r="V154" s="57">
        <f t="shared" si="53"/>
        <v>-1900</v>
      </c>
      <c r="W154" s="57">
        <f t="shared" si="50"/>
        <v>-684.13574324652575</v>
      </c>
      <c r="X154" s="55">
        <f t="shared" si="51"/>
        <v>3135.7429282954517</v>
      </c>
      <c r="Y154" s="117">
        <f t="shared" si="52"/>
        <v>470824.09812875785</v>
      </c>
      <c r="Z154" s="116"/>
    </row>
    <row r="155" spans="1:26" ht="13.5" thickBot="1" x14ac:dyDescent="0.35">
      <c r="A155" s="54">
        <v>142</v>
      </c>
      <c r="B155" s="54">
        <v>35</v>
      </c>
      <c r="C155" s="54">
        <f t="shared" si="57"/>
        <v>10</v>
      </c>
      <c r="D155" s="55">
        <f t="shared" si="54"/>
        <v>13682.714864930515</v>
      </c>
      <c r="E155" s="57">
        <f t="shared" si="49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56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55"/>
        <v>-2847.4478375031381</v>
      </c>
      <c r="S155" s="55">
        <v>0</v>
      </c>
      <c r="T155" s="55">
        <v>0</v>
      </c>
      <c r="U155" s="54" t="s">
        <v>79</v>
      </c>
      <c r="V155" s="57">
        <f t="shared" si="53"/>
        <v>-1910</v>
      </c>
      <c r="W155" s="57">
        <f t="shared" si="50"/>
        <v>-684.13574324652575</v>
      </c>
      <c r="X155" s="55">
        <f t="shared" si="51"/>
        <v>3122.7429282954517</v>
      </c>
      <c r="Y155" s="117">
        <f t="shared" si="52"/>
        <v>475908.60813258978</v>
      </c>
      <c r="Z155" s="116"/>
    </row>
    <row r="156" spans="1:26" ht="13.5" thickBot="1" x14ac:dyDescent="0.35">
      <c r="A156" s="54">
        <v>143</v>
      </c>
      <c r="B156" s="54">
        <v>35</v>
      </c>
      <c r="C156" s="54">
        <f t="shared" si="57"/>
        <v>11</v>
      </c>
      <c r="D156" s="55">
        <f t="shared" si="54"/>
        <v>13682.714864930515</v>
      </c>
      <c r="E156" s="57">
        <f t="shared" si="49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56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55"/>
        <v>-2847.4478375031381</v>
      </c>
      <c r="S156" s="55">
        <v>0</v>
      </c>
      <c r="T156" s="55">
        <v>0</v>
      </c>
      <c r="U156" s="54" t="s">
        <v>79</v>
      </c>
      <c r="V156" s="57">
        <f t="shared" si="53"/>
        <v>-1920</v>
      </c>
      <c r="W156" s="57">
        <f t="shared" si="50"/>
        <v>-684.13574324652575</v>
      </c>
      <c r="X156" s="55">
        <f t="shared" si="51"/>
        <v>3109.7429282954517</v>
      </c>
      <c r="Y156" s="117">
        <f t="shared" si="52"/>
        <v>481001.30359477102</v>
      </c>
      <c r="Z156" s="116"/>
    </row>
    <row r="157" spans="1:26" ht="13.5" thickBot="1" x14ac:dyDescent="0.35">
      <c r="A157" s="54">
        <v>144</v>
      </c>
      <c r="B157" s="54">
        <v>36</v>
      </c>
      <c r="C157" s="54">
        <f t="shared" si="57"/>
        <v>0</v>
      </c>
      <c r="D157" s="55">
        <f>$D146*(1+$D$4)</f>
        <v>14366.850608177041</v>
      </c>
      <c r="E157" s="57">
        <f t="shared" si="49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56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53"/>
        <v>-1930</v>
      </c>
      <c r="W157" s="57">
        <f t="shared" si="50"/>
        <v>-718.3425304088521</v>
      </c>
      <c r="X157" s="55">
        <f t="shared" si="51"/>
        <v>3267.9639296685255</v>
      </c>
      <c r="Y157" s="117">
        <f t="shared" si="52"/>
        <v>486273.43962275109</v>
      </c>
      <c r="Z157" s="116"/>
    </row>
    <row r="158" spans="1:26" ht="13.5" thickBot="1" x14ac:dyDescent="0.35">
      <c r="A158" s="54">
        <v>145</v>
      </c>
      <c r="B158" s="54">
        <v>36</v>
      </c>
      <c r="C158" s="54">
        <f t="shared" si="57"/>
        <v>1</v>
      </c>
      <c r="D158" s="55">
        <f t="shared" ref="D158:D168" si="58">$D157</f>
        <v>14366.850608177041</v>
      </c>
      <c r="E158" s="57">
        <f t="shared" si="49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56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9">$R157</f>
        <v>-3018.2947077533267</v>
      </c>
      <c r="S158" s="55">
        <v>0</v>
      </c>
      <c r="T158" s="55">
        <v>0</v>
      </c>
      <c r="U158" s="54" t="s">
        <v>79</v>
      </c>
      <c r="V158" s="57">
        <f t="shared" si="53"/>
        <v>-1940</v>
      </c>
      <c r="W158" s="57">
        <f t="shared" si="50"/>
        <v>-718.3425304088521</v>
      </c>
      <c r="X158" s="55">
        <f t="shared" si="51"/>
        <v>3254.9639296685255</v>
      </c>
      <c r="Y158" s="117">
        <f t="shared" si="52"/>
        <v>491554.54288418108</v>
      </c>
      <c r="Z158" s="116"/>
    </row>
    <row r="159" spans="1:26" ht="13.5" thickBot="1" x14ac:dyDescent="0.35">
      <c r="A159" s="54">
        <v>146</v>
      </c>
      <c r="B159" s="54">
        <v>36</v>
      </c>
      <c r="C159" s="54">
        <f t="shared" si="57"/>
        <v>2</v>
      </c>
      <c r="D159" s="55">
        <f t="shared" si="58"/>
        <v>14366.850608177041</v>
      </c>
      <c r="E159" s="57">
        <f t="shared" si="49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56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9"/>
        <v>-3018.2947077533267</v>
      </c>
      <c r="S159" s="55">
        <v>0</v>
      </c>
      <c r="T159" s="55">
        <v>0</v>
      </c>
      <c r="U159" s="54" t="s">
        <v>79</v>
      </c>
      <c r="V159" s="57">
        <f t="shared" si="53"/>
        <v>-1950</v>
      </c>
      <c r="W159" s="57">
        <f t="shared" si="50"/>
        <v>-718.3425304088521</v>
      </c>
      <c r="X159" s="55">
        <f t="shared" si="51"/>
        <v>3241.9639296685255</v>
      </c>
      <c r="Y159" s="117">
        <f t="shared" si="52"/>
        <v>496844.65074253367</v>
      </c>
      <c r="Z159" s="116"/>
    </row>
    <row r="160" spans="1:26" ht="13.5" thickBot="1" x14ac:dyDescent="0.35">
      <c r="A160" s="54">
        <v>147</v>
      </c>
      <c r="B160" s="54">
        <v>36</v>
      </c>
      <c r="C160" s="54">
        <f t="shared" si="57"/>
        <v>3</v>
      </c>
      <c r="D160" s="55">
        <f t="shared" si="58"/>
        <v>14366.850608177041</v>
      </c>
      <c r="E160" s="57">
        <f t="shared" si="49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56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9"/>
        <v>-3018.2947077533267</v>
      </c>
      <c r="S160" s="55">
        <v>0</v>
      </c>
      <c r="T160" s="55">
        <v>0</v>
      </c>
      <c r="U160" s="54" t="s">
        <v>79</v>
      </c>
      <c r="V160" s="57">
        <f t="shared" si="53"/>
        <v>-1960</v>
      </c>
      <c r="W160" s="57">
        <f t="shared" si="50"/>
        <v>-718.3425304088521</v>
      </c>
      <c r="X160" s="55">
        <f t="shared" si="51"/>
        <v>3228.9639296685255</v>
      </c>
      <c r="Y160" s="117">
        <f t="shared" si="52"/>
        <v>502143.80071696278</v>
      </c>
      <c r="Z160" s="116"/>
    </row>
    <row r="161" spans="1:26" ht="13.5" thickBot="1" x14ac:dyDescent="0.35">
      <c r="A161" s="54">
        <v>148</v>
      </c>
      <c r="B161" s="54">
        <v>36</v>
      </c>
      <c r="C161" s="54">
        <f t="shared" si="57"/>
        <v>4</v>
      </c>
      <c r="D161" s="55">
        <f t="shared" si="58"/>
        <v>14366.850608177041</v>
      </c>
      <c r="E161" s="57">
        <f t="shared" si="49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56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9"/>
        <v>-3018.2947077533267</v>
      </c>
      <c r="S161" s="55">
        <v>0</v>
      </c>
      <c r="T161" s="55">
        <v>0</v>
      </c>
      <c r="U161" s="54" t="s">
        <v>79</v>
      </c>
      <c r="V161" s="57">
        <f t="shared" si="53"/>
        <v>-1970</v>
      </c>
      <c r="W161" s="57">
        <f t="shared" si="50"/>
        <v>-718.3425304088521</v>
      </c>
      <c r="X161" s="55">
        <f t="shared" si="51"/>
        <v>3215.9639296685255</v>
      </c>
      <c r="Y161" s="117">
        <f t="shared" si="52"/>
        <v>507452.03048295196</v>
      </c>
      <c r="Z161" s="116"/>
    </row>
    <row r="162" spans="1:26" ht="13.5" thickBot="1" x14ac:dyDescent="0.35">
      <c r="A162" s="54">
        <v>149</v>
      </c>
      <c r="B162" s="54">
        <v>36</v>
      </c>
      <c r="C162" s="54">
        <f t="shared" si="57"/>
        <v>5</v>
      </c>
      <c r="D162" s="55">
        <f t="shared" si="58"/>
        <v>14366.850608177041</v>
      </c>
      <c r="E162" s="57">
        <f t="shared" si="49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56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9"/>
        <v>-3018.2947077533267</v>
      </c>
      <c r="S162" s="55">
        <v>0</v>
      </c>
      <c r="T162" s="55">
        <v>0</v>
      </c>
      <c r="U162" s="54" t="s">
        <v>79</v>
      </c>
      <c r="V162" s="57">
        <f t="shared" si="53"/>
        <v>-1980</v>
      </c>
      <c r="W162" s="57">
        <f t="shared" si="50"/>
        <v>-718.3425304088521</v>
      </c>
      <c r="X162" s="55">
        <f t="shared" si="51"/>
        <v>3202.9639296685255</v>
      </c>
      <c r="Y162" s="117">
        <f t="shared" si="52"/>
        <v>512769.37787296611</v>
      </c>
      <c r="Z162" s="116"/>
    </row>
    <row r="163" spans="1:26" ht="13.5" thickBot="1" x14ac:dyDescent="0.35">
      <c r="A163" s="54">
        <v>150</v>
      </c>
      <c r="B163" s="54">
        <v>36</v>
      </c>
      <c r="C163" s="54">
        <f t="shared" si="57"/>
        <v>6</v>
      </c>
      <c r="D163" s="55">
        <f t="shared" si="58"/>
        <v>14366.850608177041</v>
      </c>
      <c r="E163" s="57">
        <f t="shared" si="49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56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9"/>
        <v>-3018.2947077533267</v>
      </c>
      <c r="S163" s="55">
        <v>0</v>
      </c>
      <c r="T163" s="55">
        <v>0</v>
      </c>
      <c r="U163" s="54" t="s">
        <v>79</v>
      </c>
      <c r="V163" s="57">
        <f t="shared" si="53"/>
        <v>-1990</v>
      </c>
      <c r="W163" s="57">
        <f t="shared" si="50"/>
        <v>-718.3425304088521</v>
      </c>
      <c r="X163" s="55">
        <f t="shared" si="51"/>
        <v>3189.9639296685255</v>
      </c>
      <c r="Y163" s="117">
        <f t="shared" si="52"/>
        <v>518095.88087710534</v>
      </c>
      <c r="Z163" s="116"/>
    </row>
    <row r="164" spans="1:26" ht="13.5" thickBot="1" x14ac:dyDescent="0.35">
      <c r="A164" s="54">
        <v>151</v>
      </c>
      <c r="B164" s="54">
        <v>36</v>
      </c>
      <c r="C164" s="54">
        <f t="shared" si="57"/>
        <v>7</v>
      </c>
      <c r="D164" s="55">
        <f t="shared" si="58"/>
        <v>14366.850608177041</v>
      </c>
      <c r="E164" s="57">
        <f t="shared" si="49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56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9"/>
        <v>-3018.2947077533267</v>
      </c>
      <c r="S164" s="55">
        <v>0</v>
      </c>
      <c r="T164" s="55">
        <v>0</v>
      </c>
      <c r="U164" s="54" t="s">
        <v>79</v>
      </c>
      <c r="V164" s="57">
        <f t="shared" si="53"/>
        <v>-2000</v>
      </c>
      <c r="W164" s="57">
        <f t="shared" si="50"/>
        <v>-718.3425304088521</v>
      </c>
      <c r="X164" s="55">
        <f t="shared" si="51"/>
        <v>3176.9639296685255</v>
      </c>
      <c r="Y164" s="117">
        <f t="shared" si="52"/>
        <v>523431.57764376182</v>
      </c>
      <c r="Z164" s="116"/>
    </row>
    <row r="165" spans="1:26" ht="13.5" thickBot="1" x14ac:dyDescent="0.35">
      <c r="A165" s="54">
        <v>152</v>
      </c>
      <c r="B165" s="54">
        <v>36</v>
      </c>
      <c r="C165" s="54">
        <f t="shared" si="57"/>
        <v>8</v>
      </c>
      <c r="D165" s="55">
        <f t="shared" si="58"/>
        <v>14366.850608177041</v>
      </c>
      <c r="E165" s="57">
        <f t="shared" si="49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56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9"/>
        <v>-3018.2947077533267</v>
      </c>
      <c r="S165" s="55">
        <v>0</v>
      </c>
      <c r="T165" s="55">
        <v>0</v>
      </c>
      <c r="U165" s="54" t="s">
        <v>79</v>
      </c>
      <c r="V165" s="57">
        <f t="shared" si="53"/>
        <v>-2010</v>
      </c>
      <c r="W165" s="57">
        <f t="shared" si="50"/>
        <v>-718.3425304088521</v>
      </c>
      <c r="X165" s="55">
        <f t="shared" si="51"/>
        <v>3163.9639296685255</v>
      </c>
      <c r="Y165" s="117">
        <f t="shared" si="52"/>
        <v>528776.50648027938</v>
      </c>
      <c r="Z165" s="116"/>
    </row>
    <row r="166" spans="1:26" ht="13.5" thickBot="1" x14ac:dyDescent="0.35">
      <c r="A166" s="54">
        <v>153</v>
      </c>
      <c r="B166" s="54">
        <v>36</v>
      </c>
      <c r="C166" s="54">
        <f t="shared" si="57"/>
        <v>9</v>
      </c>
      <c r="D166" s="55">
        <f t="shared" si="58"/>
        <v>14366.850608177041</v>
      </c>
      <c r="E166" s="57">
        <f t="shared" si="49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56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9"/>
        <v>-3018.2947077533267</v>
      </c>
      <c r="S166" s="55">
        <v>0</v>
      </c>
      <c r="T166" s="55">
        <v>0</v>
      </c>
      <c r="U166" s="54" t="s">
        <v>79</v>
      </c>
      <c r="V166" s="57">
        <f t="shared" si="53"/>
        <v>-2020</v>
      </c>
      <c r="W166" s="57">
        <f t="shared" si="50"/>
        <v>-718.3425304088521</v>
      </c>
      <c r="X166" s="55">
        <f t="shared" si="51"/>
        <v>3150.9639296685255</v>
      </c>
      <c r="Y166" s="117">
        <f t="shared" si="52"/>
        <v>534130.70585361577</v>
      </c>
      <c r="Z166" s="116"/>
    </row>
    <row r="167" spans="1:26" ht="13.5" thickBot="1" x14ac:dyDescent="0.35">
      <c r="A167" s="54">
        <v>154</v>
      </c>
      <c r="B167" s="54">
        <v>36</v>
      </c>
      <c r="C167" s="54">
        <f t="shared" si="57"/>
        <v>10</v>
      </c>
      <c r="D167" s="55">
        <f t="shared" si="58"/>
        <v>14366.850608177041</v>
      </c>
      <c r="E167" s="57">
        <f t="shared" si="49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56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9"/>
        <v>-3018.2947077533267</v>
      </c>
      <c r="S167" s="55">
        <v>0</v>
      </c>
      <c r="T167" s="55">
        <v>0</v>
      </c>
      <c r="U167" s="54" t="s">
        <v>79</v>
      </c>
      <c r="V167" s="57">
        <f t="shared" si="53"/>
        <v>-2030</v>
      </c>
      <c r="W167" s="57">
        <f t="shared" si="50"/>
        <v>-718.3425304088521</v>
      </c>
      <c r="X167" s="55">
        <f t="shared" si="51"/>
        <v>3137.9639296685255</v>
      </c>
      <c r="Y167" s="117">
        <f t="shared" si="52"/>
        <v>539494.21439100767</v>
      </c>
      <c r="Z167" s="116"/>
    </row>
    <row r="168" spans="1:26" ht="13.5" thickBot="1" x14ac:dyDescent="0.35">
      <c r="A168" s="54">
        <v>155</v>
      </c>
      <c r="B168" s="54">
        <v>36</v>
      </c>
      <c r="C168" s="54">
        <f t="shared" si="57"/>
        <v>11</v>
      </c>
      <c r="D168" s="55">
        <f t="shared" si="58"/>
        <v>14366.850608177041</v>
      </c>
      <c r="E168" s="57">
        <f t="shared" si="49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56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9"/>
        <v>-3018.2947077533267</v>
      </c>
      <c r="S168" s="55">
        <v>0</v>
      </c>
      <c r="T168" s="55">
        <v>0</v>
      </c>
      <c r="U168" s="54" t="s">
        <v>79</v>
      </c>
      <c r="V168" s="57">
        <f t="shared" si="53"/>
        <v>-2040</v>
      </c>
      <c r="W168" s="57">
        <f t="shared" si="50"/>
        <v>-718.3425304088521</v>
      </c>
      <c r="X168" s="55">
        <f t="shared" si="51"/>
        <v>3124.9639296685255</v>
      </c>
      <c r="Y168" s="117">
        <f t="shared" si="52"/>
        <v>544867.07088063878</v>
      </c>
      <c r="Z168" s="116"/>
    </row>
    <row r="169" spans="1:26" ht="13.5" thickBot="1" x14ac:dyDescent="0.35">
      <c r="A169" s="54">
        <v>156</v>
      </c>
      <c r="B169" s="54">
        <v>37</v>
      </c>
      <c r="C169" s="54">
        <f t="shared" si="57"/>
        <v>0</v>
      </c>
      <c r="D169" s="55">
        <f>$D158*(1+$D$4)</f>
        <v>15085.193138585893</v>
      </c>
      <c r="E169" s="57">
        <f t="shared" si="49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56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53"/>
        <v>-2050</v>
      </c>
      <c r="W169" s="57">
        <f t="shared" si="50"/>
        <v>-754.25965692929469</v>
      </c>
      <c r="X169" s="55">
        <f t="shared" si="51"/>
        <v>3290.0375124077509</v>
      </c>
      <c r="Y169" s="117">
        <f t="shared" si="52"/>
        <v>550427.38785504922</v>
      </c>
      <c r="Z169" s="116"/>
    </row>
    <row r="170" spans="1:26" ht="13.5" thickBot="1" x14ac:dyDescent="0.35">
      <c r="A170" s="54">
        <v>157</v>
      </c>
      <c r="B170" s="54">
        <v>37</v>
      </c>
      <c r="C170" s="54">
        <f t="shared" si="57"/>
        <v>1</v>
      </c>
      <c r="D170" s="55">
        <f t="shared" ref="D170:D180" si="60">$D169</f>
        <v>15085.193138585893</v>
      </c>
      <c r="E170" s="57">
        <f t="shared" si="49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56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61">$R169</f>
        <v>-3199.3923902185265</v>
      </c>
      <c r="S170" s="55">
        <v>0</v>
      </c>
      <c r="T170" s="55">
        <v>0</v>
      </c>
      <c r="U170" s="54" t="s">
        <v>79</v>
      </c>
      <c r="V170" s="57">
        <f t="shared" si="53"/>
        <v>-2060</v>
      </c>
      <c r="W170" s="57">
        <f t="shared" si="50"/>
        <v>-754.25965692929469</v>
      </c>
      <c r="X170" s="55">
        <f t="shared" si="51"/>
        <v>3277.0375124077509</v>
      </c>
      <c r="Y170" s="117">
        <f t="shared" si="52"/>
        <v>555997.87281685299</v>
      </c>
      <c r="Z170" s="116"/>
    </row>
    <row r="171" spans="1:26" ht="13.5" thickBot="1" x14ac:dyDescent="0.35">
      <c r="A171" s="54">
        <v>158</v>
      </c>
      <c r="B171" s="54">
        <v>37</v>
      </c>
      <c r="C171" s="54">
        <f t="shared" si="57"/>
        <v>2</v>
      </c>
      <c r="D171" s="55">
        <f t="shared" si="60"/>
        <v>15085.193138585893</v>
      </c>
      <c r="E171" s="57">
        <f t="shared" si="49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56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61"/>
        <v>-3199.3923902185265</v>
      </c>
      <c r="S171" s="55">
        <v>0</v>
      </c>
      <c r="T171" s="55">
        <v>0</v>
      </c>
      <c r="U171" s="54" t="s">
        <v>79</v>
      </c>
      <c r="V171" s="57">
        <f t="shared" si="53"/>
        <v>-2070</v>
      </c>
      <c r="W171" s="57">
        <f t="shared" si="50"/>
        <v>-754.25965692929469</v>
      </c>
      <c r="X171" s="55">
        <f t="shared" si="51"/>
        <v>3264.0375124077509</v>
      </c>
      <c r="Y171" s="117">
        <f t="shared" si="52"/>
        <v>561578.56813266431</v>
      </c>
      <c r="Z171" s="116"/>
    </row>
    <row r="172" spans="1:26" ht="13.5" thickBot="1" x14ac:dyDescent="0.35">
      <c r="A172" s="54">
        <v>159</v>
      </c>
      <c r="B172" s="54">
        <v>37</v>
      </c>
      <c r="C172" s="54">
        <f t="shared" si="57"/>
        <v>3</v>
      </c>
      <c r="D172" s="55">
        <f t="shared" si="60"/>
        <v>15085.193138585893</v>
      </c>
      <c r="E172" s="57">
        <f t="shared" si="49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56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61"/>
        <v>-3199.3923902185265</v>
      </c>
      <c r="S172" s="55">
        <v>0</v>
      </c>
      <c r="T172" s="55">
        <v>0</v>
      </c>
      <c r="U172" s="54" t="s">
        <v>79</v>
      </c>
      <c r="V172" s="57">
        <f t="shared" si="53"/>
        <v>-2080</v>
      </c>
      <c r="W172" s="57">
        <f t="shared" si="50"/>
        <v>-754.25965692929469</v>
      </c>
      <c r="X172" s="55">
        <f t="shared" si="51"/>
        <v>3251.0375124077509</v>
      </c>
      <c r="Y172" s="117">
        <f t="shared" si="52"/>
        <v>567169.51634562481</v>
      </c>
      <c r="Z172" s="116"/>
    </row>
    <row r="173" spans="1:26" ht="13.5" thickBot="1" x14ac:dyDescent="0.35">
      <c r="A173" s="54">
        <v>160</v>
      </c>
      <c r="B173" s="54">
        <v>37</v>
      </c>
      <c r="C173" s="54">
        <f t="shared" si="57"/>
        <v>4</v>
      </c>
      <c r="D173" s="55">
        <f t="shared" si="60"/>
        <v>15085.193138585893</v>
      </c>
      <c r="E173" s="57">
        <f t="shared" si="49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56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61"/>
        <v>-3199.3923902185265</v>
      </c>
      <c r="S173" s="55">
        <v>0</v>
      </c>
      <c r="T173" s="55">
        <v>0</v>
      </c>
      <c r="U173" s="54" t="s">
        <v>79</v>
      </c>
      <c r="V173" s="57">
        <f t="shared" si="53"/>
        <v>-2090</v>
      </c>
      <c r="W173" s="57">
        <f t="shared" si="50"/>
        <v>-754.25965692929469</v>
      </c>
      <c r="X173" s="55">
        <f t="shared" si="51"/>
        <v>3238.0375124077509</v>
      </c>
      <c r="Y173" s="117">
        <f t="shared" si="52"/>
        <v>572770.7601761393</v>
      </c>
      <c r="Z173" s="116"/>
    </row>
    <row r="174" spans="1:26" ht="13.5" thickBot="1" x14ac:dyDescent="0.35">
      <c r="A174" s="54">
        <v>161</v>
      </c>
      <c r="B174" s="54">
        <v>37</v>
      </c>
      <c r="C174" s="54">
        <f t="shared" si="57"/>
        <v>5</v>
      </c>
      <c r="D174" s="55">
        <f t="shared" si="60"/>
        <v>15085.193138585893</v>
      </c>
      <c r="E174" s="57">
        <f t="shared" si="49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56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61"/>
        <v>-3199.3923902185265</v>
      </c>
      <c r="S174" s="55">
        <v>0</v>
      </c>
      <c r="T174" s="55">
        <v>0</v>
      </c>
      <c r="U174" s="54" t="s">
        <v>79</v>
      </c>
      <c r="V174" s="57">
        <f t="shared" si="53"/>
        <v>-2100</v>
      </c>
      <c r="W174" s="57">
        <f t="shared" si="50"/>
        <v>-754.25965692929469</v>
      </c>
      <c r="X174" s="55">
        <f t="shared" si="51"/>
        <v>3225.0375124077509</v>
      </c>
      <c r="Y174" s="117">
        <f t="shared" si="52"/>
        <v>578382.34252261429</v>
      </c>
      <c r="Z174" s="116"/>
    </row>
    <row r="175" spans="1:26" ht="13.5" thickBot="1" x14ac:dyDescent="0.35">
      <c r="A175" s="54">
        <v>162</v>
      </c>
      <c r="B175" s="54">
        <v>37</v>
      </c>
      <c r="C175" s="54">
        <f t="shared" si="57"/>
        <v>6</v>
      </c>
      <c r="D175" s="55">
        <f t="shared" si="60"/>
        <v>15085.193138585893</v>
      </c>
      <c r="E175" s="57">
        <f t="shared" si="49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56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61"/>
        <v>-3199.3923902185265</v>
      </c>
      <c r="S175" s="55">
        <v>0</v>
      </c>
      <c r="T175" s="55">
        <v>0</v>
      </c>
      <c r="U175" s="54" t="s">
        <v>79</v>
      </c>
      <c r="V175" s="57">
        <f t="shared" si="53"/>
        <v>-2110</v>
      </c>
      <c r="W175" s="57">
        <f t="shared" si="50"/>
        <v>-754.25965692929469</v>
      </c>
      <c r="X175" s="55">
        <f t="shared" si="51"/>
        <v>3212.0375124077509</v>
      </c>
      <c r="Y175" s="117">
        <f t="shared" si="52"/>
        <v>584004.30646219954</v>
      </c>
      <c r="Z175" s="116"/>
    </row>
    <row r="176" spans="1:26" ht="13.5" thickBot="1" x14ac:dyDescent="0.35">
      <c r="A176" s="54">
        <v>163</v>
      </c>
      <c r="B176" s="54">
        <v>37</v>
      </c>
      <c r="C176" s="54">
        <f t="shared" si="57"/>
        <v>7</v>
      </c>
      <c r="D176" s="55">
        <f t="shared" si="60"/>
        <v>15085.193138585893</v>
      </c>
      <c r="E176" s="57">
        <f t="shared" si="49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56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61"/>
        <v>-3199.3923902185265</v>
      </c>
      <c r="S176" s="55">
        <v>0</v>
      </c>
      <c r="T176" s="55">
        <v>0</v>
      </c>
      <c r="U176" s="54" t="s">
        <v>79</v>
      </c>
      <c r="V176" s="57">
        <f t="shared" si="53"/>
        <v>-2120</v>
      </c>
      <c r="W176" s="57">
        <f t="shared" si="50"/>
        <v>-754.25965692929469</v>
      </c>
      <c r="X176" s="55">
        <f t="shared" si="51"/>
        <v>3199.0375124077509</v>
      </c>
      <c r="Y176" s="117">
        <f t="shared" si="52"/>
        <v>589636.69525153306</v>
      </c>
      <c r="Z176" s="116"/>
    </row>
    <row r="177" spans="1:26" ht="13.5" thickBot="1" x14ac:dyDescent="0.35">
      <c r="A177" s="54">
        <v>164</v>
      </c>
      <c r="B177" s="54">
        <v>37</v>
      </c>
      <c r="C177" s="54">
        <f t="shared" si="57"/>
        <v>8</v>
      </c>
      <c r="D177" s="55">
        <f t="shared" si="60"/>
        <v>15085.193138585893</v>
      </c>
      <c r="E177" s="57">
        <f t="shared" si="49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56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61"/>
        <v>-3199.3923902185265</v>
      </c>
      <c r="S177" s="55">
        <v>0</v>
      </c>
      <c r="T177" s="55">
        <v>0</v>
      </c>
      <c r="U177" s="54" t="s">
        <v>79</v>
      </c>
      <c r="V177" s="57">
        <f t="shared" si="53"/>
        <v>-2130</v>
      </c>
      <c r="W177" s="57">
        <f t="shared" si="50"/>
        <v>-754.25965692929469</v>
      </c>
      <c r="X177" s="55">
        <f t="shared" si="51"/>
        <v>3186.0375124077509</v>
      </c>
      <c r="Y177" s="117">
        <f t="shared" si="52"/>
        <v>595279.5523274889</v>
      </c>
      <c r="Z177" s="116"/>
    </row>
    <row r="178" spans="1:26" ht="13.5" thickBot="1" x14ac:dyDescent="0.35">
      <c r="A178" s="54">
        <v>165</v>
      </c>
      <c r="B178" s="54">
        <v>37</v>
      </c>
      <c r="C178" s="54">
        <f t="shared" si="57"/>
        <v>9</v>
      </c>
      <c r="D178" s="55">
        <f t="shared" si="60"/>
        <v>15085.193138585893</v>
      </c>
      <c r="E178" s="57">
        <f t="shared" si="49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56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61"/>
        <v>-3199.3923902185265</v>
      </c>
      <c r="S178" s="55">
        <v>0</v>
      </c>
      <c r="T178" s="55">
        <v>0</v>
      </c>
      <c r="U178" s="54" t="s">
        <v>79</v>
      </c>
      <c r="V178" s="57">
        <f t="shared" si="53"/>
        <v>-2140</v>
      </c>
      <c r="W178" s="57">
        <f t="shared" si="50"/>
        <v>-754.25965692929469</v>
      </c>
      <c r="X178" s="55">
        <f t="shared" si="51"/>
        <v>3173.0375124077509</v>
      </c>
      <c r="Y178" s="117">
        <f t="shared" si="52"/>
        <v>600932.92130792781</v>
      </c>
      <c r="Z178" s="116"/>
    </row>
    <row r="179" spans="1:26" ht="13.5" thickBot="1" x14ac:dyDescent="0.35">
      <c r="A179" s="54">
        <v>166</v>
      </c>
      <c r="B179" s="54">
        <v>37</v>
      </c>
      <c r="C179" s="54">
        <f t="shared" si="57"/>
        <v>10</v>
      </c>
      <c r="D179" s="55">
        <f t="shared" si="60"/>
        <v>15085.193138585893</v>
      </c>
      <c r="E179" s="57">
        <f t="shared" si="49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56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61"/>
        <v>-3199.3923902185265</v>
      </c>
      <c r="S179" s="55">
        <v>0</v>
      </c>
      <c r="T179" s="55">
        <v>0</v>
      </c>
      <c r="U179" s="54" t="s">
        <v>79</v>
      </c>
      <c r="V179" s="57">
        <f t="shared" si="53"/>
        <v>-2150</v>
      </c>
      <c r="W179" s="57">
        <f t="shared" si="50"/>
        <v>-754.25965692929469</v>
      </c>
      <c r="X179" s="55">
        <f t="shared" si="51"/>
        <v>3160.0375124077509</v>
      </c>
      <c r="Y179" s="117">
        <f t="shared" si="52"/>
        <v>606596.84599245188</v>
      </c>
      <c r="Z179" s="116"/>
    </row>
    <row r="180" spans="1:26" ht="13.5" thickBot="1" x14ac:dyDescent="0.35">
      <c r="A180" s="54">
        <v>167</v>
      </c>
      <c r="B180" s="54">
        <v>37</v>
      </c>
      <c r="C180" s="54">
        <f t="shared" si="57"/>
        <v>11</v>
      </c>
      <c r="D180" s="55">
        <f t="shared" si="60"/>
        <v>15085.193138585893</v>
      </c>
      <c r="E180" s="57">
        <f t="shared" si="49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56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61"/>
        <v>-3199.3923902185265</v>
      </c>
      <c r="S180" s="55">
        <v>0</v>
      </c>
      <c r="T180" s="55">
        <v>0</v>
      </c>
      <c r="U180" s="54" t="s">
        <v>79</v>
      </c>
      <c r="V180" s="57">
        <f t="shared" si="53"/>
        <v>-2160</v>
      </c>
      <c r="W180" s="57">
        <f t="shared" si="50"/>
        <v>-754.25965692929469</v>
      </c>
      <c r="X180" s="55">
        <f t="shared" si="51"/>
        <v>3147.0375124077509</v>
      </c>
      <c r="Y180" s="117">
        <f t="shared" si="52"/>
        <v>612271.37036316155</v>
      </c>
      <c r="Z180" s="116"/>
    </row>
    <row r="181" spans="1:26" ht="13.5" thickBot="1" x14ac:dyDescent="0.35">
      <c r="A181" s="54">
        <v>168</v>
      </c>
      <c r="B181" s="54">
        <v>38</v>
      </c>
      <c r="C181" s="54">
        <f t="shared" si="57"/>
        <v>0</v>
      </c>
      <c r="D181" s="55">
        <f>$D170*(1+$D$4)</f>
        <v>15839.452795515188</v>
      </c>
      <c r="E181" s="57">
        <f t="shared" si="49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56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53"/>
        <v>-2170</v>
      </c>
      <c r="W181" s="57">
        <f t="shared" si="50"/>
        <v>-791.97263977575949</v>
      </c>
      <c r="X181" s="55">
        <f t="shared" si="51"/>
        <v>3319.2037974592877</v>
      </c>
      <c r="Y181" s="117">
        <f t="shared" si="52"/>
        <v>618141.70487046731</v>
      </c>
      <c r="Z181" s="116"/>
    </row>
    <row r="182" spans="1:26" ht="13.5" thickBot="1" x14ac:dyDescent="0.35">
      <c r="A182" s="54">
        <v>169</v>
      </c>
      <c r="B182" s="54">
        <v>38</v>
      </c>
      <c r="C182" s="54">
        <f t="shared" si="57"/>
        <v>1</v>
      </c>
      <c r="D182" s="55">
        <f t="shared" ref="D182:D192" si="62">$D181</f>
        <v>15839.452795515188</v>
      </c>
      <c r="E182" s="57">
        <f t="shared" si="49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56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63">$R181</f>
        <v>-3391.3559336316384</v>
      </c>
      <c r="S182" s="55">
        <v>0</v>
      </c>
      <c r="T182" s="55">
        <v>0</v>
      </c>
      <c r="U182" s="54" t="s">
        <v>79</v>
      </c>
      <c r="V182" s="57">
        <f t="shared" si="53"/>
        <v>-2180</v>
      </c>
      <c r="W182" s="57">
        <f t="shared" si="50"/>
        <v>-791.97263977575949</v>
      </c>
      <c r="X182" s="55">
        <f t="shared" si="51"/>
        <v>3306.2037974592877</v>
      </c>
      <c r="Y182" s="117">
        <f t="shared" si="52"/>
        <v>624023.49910488678</v>
      </c>
      <c r="Z182" s="116"/>
    </row>
    <row r="183" spans="1:26" ht="13.5" thickBot="1" x14ac:dyDescent="0.35">
      <c r="A183" s="54">
        <v>170</v>
      </c>
      <c r="B183" s="54">
        <v>38</v>
      </c>
      <c r="C183" s="54">
        <f t="shared" si="57"/>
        <v>2</v>
      </c>
      <c r="D183" s="55">
        <f t="shared" si="62"/>
        <v>15839.452795515188</v>
      </c>
      <c r="E183" s="57">
        <f t="shared" si="49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ref="J183:J204" si="64">-150-3*K182</f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63"/>
        <v>-3391.3559336316384</v>
      </c>
      <c r="S183" s="55">
        <v>0</v>
      </c>
      <c r="T183" s="55">
        <v>0</v>
      </c>
      <c r="U183" s="54" t="s">
        <v>79</v>
      </c>
      <c r="V183" s="57">
        <f t="shared" si="53"/>
        <v>-2190</v>
      </c>
      <c r="W183" s="57">
        <f t="shared" si="50"/>
        <v>-791.97263977575949</v>
      </c>
      <c r="X183" s="55">
        <f t="shared" si="51"/>
        <v>3293.2037974592877</v>
      </c>
      <c r="Y183" s="117">
        <f t="shared" si="52"/>
        <v>629916.80081528309</v>
      </c>
      <c r="Z183" s="116"/>
    </row>
    <row r="184" spans="1:26" ht="13.5" thickBot="1" x14ac:dyDescent="0.35">
      <c r="A184" s="54">
        <v>171</v>
      </c>
      <c r="B184" s="54">
        <v>38</v>
      </c>
      <c r="C184" s="54">
        <f t="shared" si="57"/>
        <v>3</v>
      </c>
      <c r="D184" s="55">
        <f t="shared" si="62"/>
        <v>15839.452795515188</v>
      </c>
      <c r="E184" s="57">
        <f t="shared" si="49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64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63"/>
        <v>-3391.3559336316384</v>
      </c>
      <c r="S184" s="55">
        <v>0</v>
      </c>
      <c r="T184" s="55">
        <v>0</v>
      </c>
      <c r="U184" s="54" t="s">
        <v>79</v>
      </c>
      <c r="V184" s="57">
        <f t="shared" si="53"/>
        <v>-2200</v>
      </c>
      <c r="W184" s="57">
        <f t="shared" si="50"/>
        <v>-791.97263977575949</v>
      </c>
      <c r="X184" s="55">
        <f t="shared" si="51"/>
        <v>3280.2037974592877</v>
      </c>
      <c r="Y184" s="117">
        <f t="shared" si="52"/>
        <v>635821.65794947266</v>
      </c>
      <c r="Z184" s="116"/>
    </row>
    <row r="185" spans="1:26" ht="13.5" thickBot="1" x14ac:dyDescent="0.35">
      <c r="A185" s="54">
        <v>172</v>
      </c>
      <c r="B185" s="54">
        <v>38</v>
      </c>
      <c r="C185" s="54">
        <f t="shared" si="57"/>
        <v>4</v>
      </c>
      <c r="D185" s="55">
        <f t="shared" si="62"/>
        <v>15839.452795515188</v>
      </c>
      <c r="E185" s="57">
        <f t="shared" si="49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64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63"/>
        <v>-3391.3559336316384</v>
      </c>
      <c r="S185" s="55">
        <v>0</v>
      </c>
      <c r="T185" s="55">
        <v>0</v>
      </c>
      <c r="U185" s="54" t="s">
        <v>79</v>
      </c>
      <c r="V185" s="57">
        <f t="shared" si="53"/>
        <v>-2210</v>
      </c>
      <c r="W185" s="57">
        <f t="shared" si="50"/>
        <v>-791.97263977575949</v>
      </c>
      <c r="X185" s="55">
        <f t="shared" si="51"/>
        <v>3267.2037974592877</v>
      </c>
      <c r="Y185" s="117">
        <f t="shared" si="52"/>
        <v>641738.11865505471</v>
      </c>
      <c r="Z185" s="116"/>
    </row>
    <row r="186" spans="1:26" ht="13.5" thickBot="1" x14ac:dyDescent="0.35">
      <c r="A186" s="54">
        <v>173</v>
      </c>
      <c r="B186" s="54">
        <v>38</v>
      </c>
      <c r="C186" s="54">
        <f t="shared" si="57"/>
        <v>5</v>
      </c>
      <c r="D186" s="55">
        <f t="shared" si="62"/>
        <v>15839.452795515188</v>
      </c>
      <c r="E186" s="57">
        <f t="shared" si="49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64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63"/>
        <v>-3391.3559336316384</v>
      </c>
      <c r="S186" s="55">
        <v>0</v>
      </c>
      <c r="T186" s="55">
        <v>0</v>
      </c>
      <c r="U186" s="54" t="s">
        <v>79</v>
      </c>
      <c r="V186" s="57">
        <f t="shared" si="53"/>
        <v>-2220</v>
      </c>
      <c r="W186" s="57">
        <f t="shared" si="50"/>
        <v>-791.97263977575949</v>
      </c>
      <c r="X186" s="55">
        <f t="shared" si="51"/>
        <v>3254.2037974592877</v>
      </c>
      <c r="Y186" s="117">
        <f t="shared" si="52"/>
        <v>647666.23128024337</v>
      </c>
      <c r="Z186" s="116"/>
    </row>
    <row r="187" spans="1:26" ht="13.5" thickBot="1" x14ac:dyDescent="0.35">
      <c r="A187" s="54">
        <v>174</v>
      </c>
      <c r="B187" s="54">
        <v>38</v>
      </c>
      <c r="C187" s="54">
        <f t="shared" si="57"/>
        <v>6</v>
      </c>
      <c r="D187" s="55">
        <f t="shared" si="62"/>
        <v>15839.452795515188</v>
      </c>
      <c r="E187" s="57">
        <f t="shared" si="49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64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63"/>
        <v>-3391.3559336316384</v>
      </c>
      <c r="S187" s="55">
        <v>0</v>
      </c>
      <c r="T187" s="55">
        <v>0</v>
      </c>
      <c r="U187" s="54" t="s">
        <v>79</v>
      </c>
      <c r="V187" s="57">
        <f t="shared" si="53"/>
        <v>-2230</v>
      </c>
      <c r="W187" s="57">
        <f t="shared" si="50"/>
        <v>-791.97263977575949</v>
      </c>
      <c r="X187" s="55">
        <f t="shared" si="51"/>
        <v>3241.2037974592877</v>
      </c>
      <c r="Y187" s="117">
        <f t="shared" si="52"/>
        <v>653606.04437470366</v>
      </c>
      <c r="Z187" s="116"/>
    </row>
    <row r="188" spans="1:26" ht="13.5" thickBot="1" x14ac:dyDescent="0.35">
      <c r="A188" s="54">
        <v>175</v>
      </c>
      <c r="B188" s="54">
        <v>38</v>
      </c>
      <c r="C188" s="54">
        <f t="shared" si="57"/>
        <v>7</v>
      </c>
      <c r="D188" s="55">
        <f t="shared" si="62"/>
        <v>15839.452795515188</v>
      </c>
      <c r="E188" s="57">
        <f t="shared" si="49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64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63"/>
        <v>-3391.3559336316384</v>
      </c>
      <c r="S188" s="55">
        <v>0</v>
      </c>
      <c r="T188" s="55">
        <v>0</v>
      </c>
      <c r="U188" s="54" t="s">
        <v>79</v>
      </c>
      <c r="V188" s="57">
        <f t="shared" si="53"/>
        <v>-2240</v>
      </c>
      <c r="W188" s="57">
        <f t="shared" si="50"/>
        <v>-791.97263977575949</v>
      </c>
      <c r="X188" s="55">
        <f t="shared" si="51"/>
        <v>3228.2037974592877</v>
      </c>
      <c r="Y188" s="117">
        <f t="shared" si="52"/>
        <v>659557.60669039085</v>
      </c>
      <c r="Z188" s="116"/>
    </row>
    <row r="189" spans="1:26" ht="13.5" thickBot="1" x14ac:dyDescent="0.35">
      <c r="A189" s="54">
        <v>176</v>
      </c>
      <c r="B189" s="54">
        <v>38</v>
      </c>
      <c r="C189" s="54">
        <f t="shared" si="57"/>
        <v>8</v>
      </c>
      <c r="D189" s="55">
        <f t="shared" si="62"/>
        <v>15839.452795515188</v>
      </c>
      <c r="E189" s="57">
        <f t="shared" si="49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64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63"/>
        <v>-3391.3559336316384</v>
      </c>
      <c r="S189" s="55">
        <v>0</v>
      </c>
      <c r="T189" s="55">
        <v>0</v>
      </c>
      <c r="U189" s="54" t="s">
        <v>79</v>
      </c>
      <c r="V189" s="57">
        <f t="shared" si="53"/>
        <v>-2250</v>
      </c>
      <c r="W189" s="57">
        <f t="shared" si="50"/>
        <v>-791.97263977575949</v>
      </c>
      <c r="X189" s="55">
        <f t="shared" si="51"/>
        <v>3215.2037974592877</v>
      </c>
      <c r="Y189" s="117">
        <f t="shared" si="52"/>
        <v>665520.96718239342</v>
      </c>
      <c r="Z189" s="116"/>
    </row>
    <row r="190" spans="1:26" ht="13.5" thickBot="1" x14ac:dyDescent="0.35">
      <c r="A190" s="54">
        <v>177</v>
      </c>
      <c r="B190" s="54">
        <v>38</v>
      </c>
      <c r="C190" s="54">
        <f t="shared" si="57"/>
        <v>9</v>
      </c>
      <c r="D190" s="55">
        <f t="shared" si="62"/>
        <v>15839.452795515188</v>
      </c>
      <c r="E190" s="57">
        <f t="shared" si="49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64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63"/>
        <v>-3391.3559336316384</v>
      </c>
      <c r="S190" s="55">
        <v>0</v>
      </c>
      <c r="T190" s="55">
        <v>0</v>
      </c>
      <c r="U190" s="54" t="s">
        <v>79</v>
      </c>
      <c r="V190" s="57">
        <f t="shared" si="53"/>
        <v>-2260</v>
      </c>
      <c r="W190" s="57">
        <f t="shared" si="50"/>
        <v>-791.97263977575949</v>
      </c>
      <c r="X190" s="55">
        <f t="shared" si="51"/>
        <v>3202.2037974592877</v>
      </c>
      <c r="Y190" s="117">
        <f t="shared" si="52"/>
        <v>671496.17500977928</v>
      </c>
      <c r="Z190" s="116"/>
    </row>
    <row r="191" spans="1:26" ht="13.5" thickBot="1" x14ac:dyDescent="0.35">
      <c r="A191" s="54">
        <v>178</v>
      </c>
      <c r="B191" s="54">
        <v>38</v>
      </c>
      <c r="C191" s="54">
        <f t="shared" si="57"/>
        <v>10</v>
      </c>
      <c r="D191" s="55">
        <f t="shared" si="62"/>
        <v>15839.452795515188</v>
      </c>
      <c r="E191" s="57">
        <f t="shared" si="49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64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63"/>
        <v>-3391.3559336316384</v>
      </c>
      <c r="S191" s="55">
        <v>0</v>
      </c>
      <c r="T191" s="55">
        <v>0</v>
      </c>
      <c r="U191" s="54" t="s">
        <v>79</v>
      </c>
      <c r="V191" s="57">
        <f t="shared" si="53"/>
        <v>-2270</v>
      </c>
      <c r="W191" s="57">
        <f t="shared" si="50"/>
        <v>-791.97263977575949</v>
      </c>
      <c r="X191" s="55">
        <f t="shared" si="51"/>
        <v>3189.2037974592877</v>
      </c>
      <c r="Y191" s="117">
        <f t="shared" si="52"/>
        <v>677483.27953644597</v>
      </c>
      <c r="Z191" s="116"/>
    </row>
    <row r="192" spans="1:26" ht="13.5" thickBot="1" x14ac:dyDescent="0.35">
      <c r="A192" s="54">
        <v>179</v>
      </c>
      <c r="B192" s="54">
        <v>38</v>
      </c>
      <c r="C192" s="54">
        <f t="shared" si="57"/>
        <v>11</v>
      </c>
      <c r="D192" s="55">
        <f t="shared" si="62"/>
        <v>15839.452795515188</v>
      </c>
      <c r="E192" s="57">
        <f t="shared" si="49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64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63"/>
        <v>-3391.3559336316384</v>
      </c>
      <c r="S192" s="55">
        <v>0</v>
      </c>
      <c r="T192" s="55">
        <v>0</v>
      </c>
      <c r="U192" s="54" t="s">
        <v>79</v>
      </c>
      <c r="V192" s="57">
        <f t="shared" si="53"/>
        <v>-2280</v>
      </c>
      <c r="W192" s="57">
        <f t="shared" si="50"/>
        <v>-791.97263977575949</v>
      </c>
      <c r="X192" s="55">
        <f t="shared" si="51"/>
        <v>3176.2037974592877</v>
      </c>
      <c r="Y192" s="117">
        <f t="shared" si="52"/>
        <v>683482.33033197373</v>
      </c>
      <c r="Z192" s="116"/>
    </row>
    <row r="193" spans="1:26" ht="13.5" thickBot="1" x14ac:dyDescent="0.35">
      <c r="A193" s="54">
        <v>180</v>
      </c>
      <c r="B193" s="54">
        <v>39</v>
      </c>
      <c r="C193" s="54">
        <f t="shared" si="57"/>
        <v>0</v>
      </c>
      <c r="D193" s="55">
        <f>$D182*(1+$D$4)</f>
        <v>16631.425435290948</v>
      </c>
      <c r="E193" s="57">
        <f t="shared" si="49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64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53"/>
        <v>-2290</v>
      </c>
      <c r="W193" s="57">
        <f t="shared" si="50"/>
        <v>-831.57127176454742</v>
      </c>
      <c r="X193" s="55">
        <f t="shared" si="51"/>
        <v>3355.7087613292697</v>
      </c>
      <c r="Y193" s="117">
        <f t="shared" si="52"/>
        <v>689685.88213635294</v>
      </c>
      <c r="Z193" s="116"/>
    </row>
    <row r="194" spans="1:26" ht="13.5" thickBot="1" x14ac:dyDescent="0.35">
      <c r="A194" s="54">
        <v>181</v>
      </c>
      <c r="B194" s="54">
        <v>39</v>
      </c>
      <c r="C194" s="54">
        <f t="shared" si="57"/>
        <v>1</v>
      </c>
      <c r="D194" s="55">
        <f t="shared" ref="D194:D204" si="65">$D193</f>
        <v>16631.425435290948</v>
      </c>
      <c r="E194" s="57">
        <f t="shared" si="49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64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66">$R193</f>
        <v>-3594.8372896495371</v>
      </c>
      <c r="S194" s="55">
        <v>0</v>
      </c>
      <c r="T194" s="55">
        <v>0</v>
      </c>
      <c r="U194" s="54" t="s">
        <v>79</v>
      </c>
      <c r="V194" s="57">
        <f t="shared" si="53"/>
        <v>-2300</v>
      </c>
      <c r="W194" s="57">
        <f t="shared" si="50"/>
        <v>-831.57127176454742</v>
      </c>
      <c r="X194" s="55">
        <f t="shared" si="51"/>
        <v>3342.7087613292697</v>
      </c>
      <c r="Y194" s="117">
        <f t="shared" si="52"/>
        <v>695902.28207325039</v>
      </c>
      <c r="Z194" s="116"/>
    </row>
    <row r="195" spans="1:26" ht="13.5" thickBot="1" x14ac:dyDescent="0.35">
      <c r="A195" s="54">
        <v>182</v>
      </c>
      <c r="B195" s="54">
        <v>39</v>
      </c>
      <c r="C195" s="54">
        <f t="shared" si="57"/>
        <v>2</v>
      </c>
      <c r="D195" s="55">
        <f t="shared" si="65"/>
        <v>16631.425435290948</v>
      </c>
      <c r="E195" s="57">
        <f t="shared" si="49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64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66"/>
        <v>-3594.8372896495371</v>
      </c>
      <c r="S195" s="55">
        <v>0</v>
      </c>
      <c r="T195" s="55">
        <v>0</v>
      </c>
      <c r="U195" s="54" t="s">
        <v>79</v>
      </c>
      <c r="V195" s="57">
        <f t="shared" si="53"/>
        <v>-2310</v>
      </c>
      <c r="W195" s="57">
        <f t="shared" si="50"/>
        <v>-831.57127176454742</v>
      </c>
      <c r="X195" s="55">
        <f t="shared" si="51"/>
        <v>3329.7087613292697</v>
      </c>
      <c r="Y195" s="117">
        <f t="shared" si="52"/>
        <v>702131.58367655159</v>
      </c>
      <c r="Z195" s="116"/>
    </row>
    <row r="196" spans="1:26" ht="13.5" thickBot="1" x14ac:dyDescent="0.35">
      <c r="A196" s="54">
        <v>183</v>
      </c>
      <c r="B196" s="54">
        <v>39</v>
      </c>
      <c r="C196" s="54">
        <f t="shared" si="57"/>
        <v>3</v>
      </c>
      <c r="D196" s="55">
        <f t="shared" si="65"/>
        <v>16631.425435290948</v>
      </c>
      <c r="E196" s="57">
        <f t="shared" si="49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64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66"/>
        <v>-3594.8372896495371</v>
      </c>
      <c r="S196" s="55">
        <v>0</v>
      </c>
      <c r="T196" s="55">
        <v>0</v>
      </c>
      <c r="U196" s="54" t="s">
        <v>79</v>
      </c>
      <c r="V196" s="57">
        <f t="shared" si="53"/>
        <v>-2320</v>
      </c>
      <c r="W196" s="57">
        <f t="shared" si="50"/>
        <v>-831.57127176454742</v>
      </c>
      <c r="X196" s="55">
        <f t="shared" si="51"/>
        <v>3316.7087613292697</v>
      </c>
      <c r="Y196" s="117">
        <f t="shared" si="52"/>
        <v>708373.84070319985</v>
      </c>
      <c r="Z196" s="116"/>
    </row>
    <row r="197" spans="1:26" ht="13.5" thickBot="1" x14ac:dyDescent="0.35">
      <c r="A197" s="54">
        <v>184</v>
      </c>
      <c r="B197" s="54">
        <v>39</v>
      </c>
      <c r="C197" s="54">
        <f t="shared" si="57"/>
        <v>4</v>
      </c>
      <c r="D197" s="55">
        <f t="shared" si="65"/>
        <v>16631.425435290948</v>
      </c>
      <c r="E197" s="57">
        <f t="shared" si="49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64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66"/>
        <v>-3594.8372896495371</v>
      </c>
      <c r="S197" s="55">
        <v>0</v>
      </c>
      <c r="T197" s="55">
        <v>0</v>
      </c>
      <c r="U197" s="54" t="s">
        <v>79</v>
      </c>
      <c r="V197" s="57">
        <f t="shared" si="53"/>
        <v>-2330</v>
      </c>
      <c r="W197" s="57">
        <f t="shared" si="50"/>
        <v>-831.57127176454742</v>
      </c>
      <c r="X197" s="55">
        <f t="shared" si="51"/>
        <v>3303.7087613292697</v>
      </c>
      <c r="Y197" s="117">
        <f t="shared" si="52"/>
        <v>714629.10713412578</v>
      </c>
      <c r="Z197" s="116"/>
    </row>
    <row r="198" spans="1:26" ht="13.5" thickBot="1" x14ac:dyDescent="0.35">
      <c r="A198" s="54">
        <v>185</v>
      </c>
      <c r="B198" s="54">
        <v>39</v>
      </c>
      <c r="C198" s="54">
        <f t="shared" si="57"/>
        <v>5</v>
      </c>
      <c r="D198" s="55">
        <f t="shared" si="65"/>
        <v>16631.425435290948</v>
      </c>
      <c r="E198" s="57">
        <f t="shared" si="49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64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66"/>
        <v>-3594.8372896495371</v>
      </c>
      <c r="S198" s="55">
        <v>0</v>
      </c>
      <c r="T198" s="55">
        <v>0</v>
      </c>
      <c r="U198" s="54" t="s">
        <v>79</v>
      </c>
      <c r="V198" s="57">
        <f t="shared" si="53"/>
        <v>-2340</v>
      </c>
      <c r="W198" s="57">
        <f t="shared" si="50"/>
        <v>-831.57127176454742</v>
      </c>
      <c r="X198" s="55">
        <f t="shared" si="51"/>
        <v>3290.7087613292697</v>
      </c>
      <c r="Y198" s="117">
        <f t="shared" si="52"/>
        <v>720897.43717518053</v>
      </c>
      <c r="Z198" s="116"/>
    </row>
    <row r="199" spans="1:26" ht="13.5" thickBot="1" x14ac:dyDescent="0.35">
      <c r="A199" s="54">
        <v>186</v>
      </c>
      <c r="B199" s="54">
        <v>39</v>
      </c>
      <c r="C199" s="54">
        <f t="shared" si="57"/>
        <v>6</v>
      </c>
      <c r="D199" s="55">
        <f t="shared" si="65"/>
        <v>16631.425435290948</v>
      </c>
      <c r="E199" s="57">
        <f t="shared" si="49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64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66"/>
        <v>-3594.8372896495371</v>
      </c>
      <c r="S199" s="55">
        <v>0</v>
      </c>
      <c r="T199" s="55">
        <v>0</v>
      </c>
      <c r="U199" s="54" t="s">
        <v>79</v>
      </c>
      <c r="V199" s="57">
        <f t="shared" si="53"/>
        <v>-2350</v>
      </c>
      <c r="W199" s="57">
        <f t="shared" si="50"/>
        <v>-831.57127176454742</v>
      </c>
      <c r="X199" s="55">
        <f t="shared" si="51"/>
        <v>3277.7087613292697</v>
      </c>
      <c r="Y199" s="117">
        <f t="shared" si="52"/>
        <v>727178.8852580731</v>
      </c>
      <c r="Z199" s="116"/>
    </row>
    <row r="200" spans="1:26" ht="13.5" thickBot="1" x14ac:dyDescent="0.35">
      <c r="A200" s="54">
        <v>187</v>
      </c>
      <c r="B200" s="54">
        <v>39</v>
      </c>
      <c r="C200" s="54">
        <f t="shared" si="57"/>
        <v>7</v>
      </c>
      <c r="D200" s="55">
        <f t="shared" si="65"/>
        <v>16631.425435290948</v>
      </c>
      <c r="E200" s="57">
        <f t="shared" si="49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64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66"/>
        <v>-3594.8372896495371</v>
      </c>
      <c r="S200" s="55">
        <v>0</v>
      </c>
      <c r="T200" s="55">
        <v>0</v>
      </c>
      <c r="U200" s="54" t="s">
        <v>79</v>
      </c>
      <c r="V200" s="57">
        <f t="shared" si="53"/>
        <v>-2360</v>
      </c>
      <c r="W200" s="57">
        <f t="shared" si="50"/>
        <v>-831.57127176454742</v>
      </c>
      <c r="X200" s="55">
        <f t="shared" si="51"/>
        <v>3264.7087613292697</v>
      </c>
      <c r="Y200" s="117">
        <f t="shared" si="52"/>
        <v>733473.50604131108</v>
      </c>
      <c r="Z200" s="116"/>
    </row>
    <row r="201" spans="1:26" ht="13.5" thickBot="1" x14ac:dyDescent="0.35">
      <c r="A201" s="54">
        <v>188</v>
      </c>
      <c r="B201" s="54">
        <v>39</v>
      </c>
      <c r="C201" s="54">
        <f t="shared" si="57"/>
        <v>8</v>
      </c>
      <c r="D201" s="55">
        <f t="shared" si="65"/>
        <v>16631.425435290948</v>
      </c>
      <c r="E201" s="57">
        <f t="shared" si="49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64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66"/>
        <v>-3594.8372896495371</v>
      </c>
      <c r="S201" s="55">
        <v>0</v>
      </c>
      <c r="T201" s="55">
        <v>0</v>
      </c>
      <c r="U201" s="54" t="s">
        <v>79</v>
      </c>
      <c r="V201" s="57">
        <f t="shared" si="53"/>
        <v>-2370</v>
      </c>
      <c r="W201" s="57">
        <f t="shared" si="50"/>
        <v>-831.57127176454742</v>
      </c>
      <c r="X201" s="55">
        <f t="shared" si="51"/>
        <v>3251.7087613292697</v>
      </c>
      <c r="Y201" s="117">
        <f t="shared" si="52"/>
        <v>739781.35441114579</v>
      </c>
      <c r="Z201" s="116"/>
    </row>
    <row r="202" spans="1:26" ht="13.5" thickBot="1" x14ac:dyDescent="0.35">
      <c r="A202" s="54">
        <v>189</v>
      </c>
      <c r="B202" s="54">
        <v>39</v>
      </c>
      <c r="C202" s="54">
        <f t="shared" si="57"/>
        <v>9</v>
      </c>
      <c r="D202" s="55">
        <f t="shared" si="65"/>
        <v>16631.425435290948</v>
      </c>
      <c r="E202" s="57">
        <f t="shared" si="49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64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66"/>
        <v>-3594.8372896495371</v>
      </c>
      <c r="S202" s="55">
        <v>0</v>
      </c>
      <c r="T202" s="55">
        <v>0</v>
      </c>
      <c r="U202" s="54" t="s">
        <v>79</v>
      </c>
      <c r="V202" s="57">
        <f t="shared" si="53"/>
        <v>-2380</v>
      </c>
      <c r="W202" s="57">
        <f t="shared" si="50"/>
        <v>-831.57127176454742</v>
      </c>
      <c r="X202" s="55">
        <f t="shared" si="51"/>
        <v>3238.7087613292697</v>
      </c>
      <c r="Y202" s="117">
        <f t="shared" si="52"/>
        <v>746102.48548252147</v>
      </c>
      <c r="Z202" s="116"/>
    </row>
    <row r="203" spans="1:26" ht="13.5" thickBot="1" x14ac:dyDescent="0.35">
      <c r="A203" s="54">
        <v>190</v>
      </c>
      <c r="B203" s="54">
        <v>39</v>
      </c>
      <c r="C203" s="54">
        <f t="shared" si="57"/>
        <v>10</v>
      </c>
      <c r="D203" s="55">
        <f t="shared" si="65"/>
        <v>16631.425435290948</v>
      </c>
      <c r="E203" s="57">
        <f t="shared" si="49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64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66"/>
        <v>-3594.8372896495371</v>
      </c>
      <c r="S203" s="55">
        <v>0</v>
      </c>
      <c r="T203" s="55">
        <v>0</v>
      </c>
      <c r="U203" s="54" t="s">
        <v>79</v>
      </c>
      <c r="V203" s="57">
        <f t="shared" si="53"/>
        <v>-2390</v>
      </c>
      <c r="W203" s="57">
        <f t="shared" si="50"/>
        <v>-831.57127176454742</v>
      </c>
      <c r="X203" s="55">
        <f t="shared" si="51"/>
        <v>3225.7087613292697</v>
      </c>
      <c r="Y203" s="117">
        <f t="shared" si="52"/>
        <v>752436.95460002788</v>
      </c>
      <c r="Z203" s="116"/>
    </row>
    <row r="204" spans="1:26" ht="13.5" thickBot="1" x14ac:dyDescent="0.35">
      <c r="A204" s="54">
        <v>191</v>
      </c>
      <c r="B204" s="54">
        <v>39</v>
      </c>
      <c r="C204" s="54">
        <f t="shared" si="57"/>
        <v>11</v>
      </c>
      <c r="D204" s="55">
        <f t="shared" si="65"/>
        <v>16631.425435290948</v>
      </c>
      <c r="E204" s="57">
        <f t="shared" si="49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64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66"/>
        <v>-3594.8372896495371</v>
      </c>
      <c r="S204" s="55">
        <v>0</v>
      </c>
      <c r="T204" s="55">
        <v>0</v>
      </c>
      <c r="U204" s="54" t="s">
        <v>79</v>
      </c>
      <c r="V204" s="57">
        <f t="shared" si="53"/>
        <v>-2400</v>
      </c>
      <c r="W204" s="57">
        <f t="shared" si="50"/>
        <v>-831.57127176454742</v>
      </c>
      <c r="X204" s="55">
        <f t="shared" si="51"/>
        <v>3212.7087613292697</v>
      </c>
      <c r="Y204" s="117">
        <f t="shared" si="52"/>
        <v>758784.81733885733</v>
      </c>
      <c r="Z204" s="116"/>
    </row>
    <row r="205" spans="1:26" ht="13.5" thickBot="1" x14ac:dyDescent="0.35">
      <c r="A205" s="54">
        <v>192</v>
      </c>
      <c r="B205" s="54">
        <v>40</v>
      </c>
      <c r="C205" s="54">
        <f t="shared" si="57"/>
        <v>0</v>
      </c>
      <c r="D205" s="55">
        <f>$D194*(1+$D$4)</f>
        <v>17462.996707055496</v>
      </c>
      <c r="E205" s="57">
        <f t="shared" si="49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f>7000</f>
        <v>7000</v>
      </c>
      <c r="J205" s="57">
        <v>0</v>
      </c>
      <c r="K205" s="54">
        <v>120</v>
      </c>
      <c r="L205" s="55">
        <f>-10000</f>
        <v>-10000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v>0</v>
      </c>
      <c r="S205" s="55">
        <v>-100000</v>
      </c>
      <c r="T205" s="55">
        <v>0</v>
      </c>
      <c r="U205" s="54" t="s">
        <v>79</v>
      </c>
      <c r="V205" s="57">
        <f t="shared" si="53"/>
        <v>-2410</v>
      </c>
      <c r="W205" s="57">
        <f t="shared" si="50"/>
        <v>-873.14983535277486</v>
      </c>
      <c r="X205" s="55">
        <f t="shared" si="51"/>
        <v>-95282.668313138915</v>
      </c>
      <c r="Y205" s="117">
        <f t="shared" si="52"/>
        <v>666663.75243129698</v>
      </c>
      <c r="Z205" s="116"/>
    </row>
    <row r="206" spans="1:26" ht="13.5" thickBot="1" x14ac:dyDescent="0.35">
      <c r="A206" s="54">
        <v>193</v>
      </c>
      <c r="B206" s="54">
        <v>40</v>
      </c>
      <c r="C206" s="54">
        <f t="shared" si="57"/>
        <v>1</v>
      </c>
      <c r="D206" s="55">
        <f t="shared" ref="D206:D216" si="67">$D205</f>
        <v>17462.996707055496</v>
      </c>
      <c r="E206" s="57">
        <f t="shared" ref="E206:E269" si="68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v>0</v>
      </c>
      <c r="K206" s="54" t="s">
        <v>79</v>
      </c>
      <c r="L206" s="57">
        <f t="shared" ref="L206:L237" si="69">PMT(5%/12,60,30310)</f>
        <v>-571.98709174997146</v>
      </c>
      <c r="M206" s="55">
        <f>-100</f>
        <v>-100</v>
      </c>
      <c r="N206" s="54">
        <v>1</v>
      </c>
      <c r="O206" s="55">
        <v>0</v>
      </c>
      <c r="P206" s="55">
        <v>0</v>
      </c>
      <c r="Q206" s="54" t="s">
        <v>79</v>
      </c>
      <c r="R206" s="57">
        <v>0</v>
      </c>
      <c r="S206" s="55">
        <f t="shared" ref="S206:S237" si="70">PMT(5%/12,180,400000)</f>
        <v>-3163.1745069661783</v>
      </c>
      <c r="T206" s="55">
        <v>0</v>
      </c>
      <c r="U206" s="54">
        <v>1</v>
      </c>
      <c r="V206" s="57">
        <f t="shared" si="53"/>
        <v>-2420</v>
      </c>
      <c r="W206" s="57">
        <f t="shared" ref="W206:W269" si="71">D206*-0.05</f>
        <v>-873.14983535277486</v>
      </c>
      <c r="X206" s="55">
        <f t="shared" ref="X206:X269" si="72">D206+E206+F206+G206+H206+I206+J206+L206+M206+R206+S206+T206+V206+W206+O206+P206</f>
        <v>3872.1700881449315</v>
      </c>
      <c r="Y206" s="117">
        <f t="shared" ref="Y206:Y269" si="73">X206+(Y205*(1+($D$7/12)))</f>
        <v>673313.68815457227</v>
      </c>
      <c r="Z206" s="116"/>
    </row>
    <row r="207" spans="1:26" ht="13.5" thickBot="1" x14ac:dyDescent="0.35">
      <c r="A207" s="54">
        <v>194</v>
      </c>
      <c r="B207" s="54">
        <v>40</v>
      </c>
      <c r="C207" s="54">
        <f t="shared" si="57"/>
        <v>2</v>
      </c>
      <c r="D207" s="55">
        <f t="shared" si="67"/>
        <v>17462.996707055496</v>
      </c>
      <c r="E207" s="57">
        <f t="shared" si="68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v>0</v>
      </c>
      <c r="K207" s="54" t="s">
        <v>79</v>
      </c>
      <c r="L207" s="57">
        <f t="shared" si="69"/>
        <v>-571.98709174997146</v>
      </c>
      <c r="M207" s="55">
        <f t="shared" ref="M207:M238" si="74">M206-2</f>
        <v>-102</v>
      </c>
      <c r="N207" s="54">
        <v>2</v>
      </c>
      <c r="O207" s="55">
        <v>0</v>
      </c>
      <c r="P207" s="55">
        <v>0</v>
      </c>
      <c r="Q207" s="54" t="s">
        <v>79</v>
      </c>
      <c r="R207" s="57">
        <v>0</v>
      </c>
      <c r="S207" s="55">
        <f t="shared" si="70"/>
        <v>-3163.1745069661783</v>
      </c>
      <c r="T207" s="55">
        <v>0</v>
      </c>
      <c r="U207" s="54">
        <v>2</v>
      </c>
      <c r="V207" s="57">
        <f t="shared" ref="V207:V270" si="75">$V206-10</f>
        <v>-2430</v>
      </c>
      <c r="W207" s="57">
        <f t="shared" si="71"/>
        <v>-873.14983535277486</v>
      </c>
      <c r="X207" s="55">
        <f t="shared" si="72"/>
        <v>3860.1700881449315</v>
      </c>
      <c r="Y207" s="117">
        <f t="shared" si="73"/>
        <v>679979.33194336132</v>
      </c>
      <c r="Z207" s="116"/>
    </row>
    <row r="208" spans="1:26" ht="13.5" thickBot="1" x14ac:dyDescent="0.35">
      <c r="A208" s="54">
        <v>195</v>
      </c>
      <c r="B208" s="54">
        <v>40</v>
      </c>
      <c r="C208" s="54">
        <f t="shared" si="57"/>
        <v>3</v>
      </c>
      <c r="D208" s="55">
        <f t="shared" si="67"/>
        <v>17462.996707055496</v>
      </c>
      <c r="E208" s="57">
        <f t="shared" si="68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v>0</v>
      </c>
      <c r="K208" s="54" t="s">
        <v>79</v>
      </c>
      <c r="L208" s="57">
        <f t="shared" si="69"/>
        <v>-571.98709174997146</v>
      </c>
      <c r="M208" s="55">
        <f t="shared" si="74"/>
        <v>-104</v>
      </c>
      <c r="N208" s="54">
        <v>3</v>
      </c>
      <c r="O208" s="55">
        <v>0</v>
      </c>
      <c r="P208" s="55">
        <v>0</v>
      </c>
      <c r="Q208" s="54" t="s">
        <v>79</v>
      </c>
      <c r="R208" s="57">
        <v>0</v>
      </c>
      <c r="S208" s="55">
        <f t="shared" si="70"/>
        <v>-3163.1745069661783</v>
      </c>
      <c r="T208" s="55">
        <v>0</v>
      </c>
      <c r="U208" s="54">
        <v>3</v>
      </c>
      <c r="V208" s="57">
        <f t="shared" si="75"/>
        <v>-2440</v>
      </c>
      <c r="W208" s="57">
        <f t="shared" si="71"/>
        <v>-873.14983535277486</v>
      </c>
      <c r="X208" s="55">
        <f t="shared" si="72"/>
        <v>3848.1700881449315</v>
      </c>
      <c r="Y208" s="117">
        <f t="shared" si="73"/>
        <v>686660.74924793688</v>
      </c>
      <c r="Z208" s="116"/>
    </row>
    <row r="209" spans="1:26" ht="13.5" thickBot="1" x14ac:dyDescent="0.35">
      <c r="A209" s="54">
        <v>196</v>
      </c>
      <c r="B209" s="54">
        <v>40</v>
      </c>
      <c r="C209" s="54">
        <f t="shared" si="57"/>
        <v>4</v>
      </c>
      <c r="D209" s="55">
        <f t="shared" si="67"/>
        <v>17462.996707055496</v>
      </c>
      <c r="E209" s="57">
        <f t="shared" si="68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v>0</v>
      </c>
      <c r="K209" s="54" t="s">
        <v>79</v>
      </c>
      <c r="L209" s="57">
        <f t="shared" si="69"/>
        <v>-571.98709174997146</v>
      </c>
      <c r="M209" s="55">
        <f t="shared" si="74"/>
        <v>-106</v>
      </c>
      <c r="N209" s="54">
        <v>4</v>
      </c>
      <c r="O209" s="55">
        <v>0</v>
      </c>
      <c r="P209" s="55">
        <v>0</v>
      </c>
      <c r="Q209" s="54" t="s">
        <v>79</v>
      </c>
      <c r="R209" s="57">
        <v>0</v>
      </c>
      <c r="S209" s="55">
        <f t="shared" si="70"/>
        <v>-3163.1745069661783</v>
      </c>
      <c r="T209" s="55">
        <v>0</v>
      </c>
      <c r="U209" s="54">
        <v>4</v>
      </c>
      <c r="V209" s="57">
        <f t="shared" si="75"/>
        <v>-2450</v>
      </c>
      <c r="W209" s="57">
        <f t="shared" si="71"/>
        <v>-873.14983535277486</v>
      </c>
      <c r="X209" s="55">
        <f t="shared" si="72"/>
        <v>3836.1700881449315</v>
      </c>
      <c r="Y209" s="117">
        <f t="shared" si="73"/>
        <v>693358.00579128158</v>
      </c>
      <c r="Z209" s="116"/>
    </row>
    <row r="210" spans="1:26" ht="13.5" thickBot="1" x14ac:dyDescent="0.35">
      <c r="A210" s="54">
        <v>197</v>
      </c>
      <c r="B210" s="54">
        <v>40</v>
      </c>
      <c r="C210" s="54">
        <f t="shared" si="57"/>
        <v>5</v>
      </c>
      <c r="D210" s="55">
        <f t="shared" si="67"/>
        <v>17462.996707055496</v>
      </c>
      <c r="E210" s="57">
        <f t="shared" si="68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v>0</v>
      </c>
      <c r="K210" s="54" t="s">
        <v>79</v>
      </c>
      <c r="L210" s="57">
        <f t="shared" si="69"/>
        <v>-571.98709174997146</v>
      </c>
      <c r="M210" s="55">
        <f t="shared" si="74"/>
        <v>-108</v>
      </c>
      <c r="N210" s="54">
        <v>5</v>
      </c>
      <c r="O210" s="55">
        <v>0</v>
      </c>
      <c r="P210" s="55">
        <v>0</v>
      </c>
      <c r="Q210" s="54" t="s">
        <v>79</v>
      </c>
      <c r="R210" s="57">
        <v>0</v>
      </c>
      <c r="S210" s="55">
        <f t="shared" si="70"/>
        <v>-3163.1745069661783</v>
      </c>
      <c r="T210" s="55">
        <v>0</v>
      </c>
      <c r="U210" s="54">
        <v>5</v>
      </c>
      <c r="V210" s="57">
        <f t="shared" si="75"/>
        <v>-2460</v>
      </c>
      <c r="W210" s="57">
        <f t="shared" si="71"/>
        <v>-873.14983535277486</v>
      </c>
      <c r="X210" s="55">
        <f t="shared" si="72"/>
        <v>3824.1700881449315</v>
      </c>
      <c r="Y210" s="117">
        <f t="shared" si="73"/>
        <v>700071.16757022357</v>
      </c>
      <c r="Z210" s="116"/>
    </row>
    <row r="211" spans="1:26" ht="13.5" thickBot="1" x14ac:dyDescent="0.35">
      <c r="A211" s="54">
        <v>198</v>
      </c>
      <c r="B211" s="54">
        <v>40</v>
      </c>
      <c r="C211" s="54">
        <f t="shared" si="57"/>
        <v>6</v>
      </c>
      <c r="D211" s="55">
        <f t="shared" si="67"/>
        <v>17462.996707055496</v>
      </c>
      <c r="E211" s="57">
        <f t="shared" si="68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v>0</v>
      </c>
      <c r="K211" s="54" t="s">
        <v>79</v>
      </c>
      <c r="L211" s="57">
        <f t="shared" si="69"/>
        <v>-571.98709174997146</v>
      </c>
      <c r="M211" s="55">
        <f t="shared" si="74"/>
        <v>-110</v>
      </c>
      <c r="N211" s="54">
        <v>6</v>
      </c>
      <c r="O211" s="55">
        <v>0</v>
      </c>
      <c r="P211" s="55">
        <v>0</v>
      </c>
      <c r="Q211" s="54" t="s">
        <v>79</v>
      </c>
      <c r="R211" s="57">
        <v>0</v>
      </c>
      <c r="S211" s="55">
        <f t="shared" si="70"/>
        <v>-3163.1745069661783</v>
      </c>
      <c r="T211" s="55">
        <v>0</v>
      </c>
      <c r="U211" s="54">
        <v>6</v>
      </c>
      <c r="V211" s="57">
        <f t="shared" si="75"/>
        <v>-2470</v>
      </c>
      <c r="W211" s="57">
        <f t="shared" si="71"/>
        <v>-873.14983535277486</v>
      </c>
      <c r="X211" s="55">
        <f t="shared" si="72"/>
        <v>3812.1700881449315</v>
      </c>
      <c r="Y211" s="117">
        <f t="shared" si="73"/>
        <v>706800.30085657781</v>
      </c>
      <c r="Z211" s="116"/>
    </row>
    <row r="212" spans="1:26" ht="13.5" thickBot="1" x14ac:dyDescent="0.35">
      <c r="A212" s="54">
        <v>199</v>
      </c>
      <c r="B212" s="54">
        <v>40</v>
      </c>
      <c r="C212" s="54">
        <f t="shared" si="57"/>
        <v>7</v>
      </c>
      <c r="D212" s="55">
        <f t="shared" si="67"/>
        <v>17462.996707055496</v>
      </c>
      <c r="E212" s="57">
        <f t="shared" si="68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v>0</v>
      </c>
      <c r="K212" s="54" t="s">
        <v>79</v>
      </c>
      <c r="L212" s="57">
        <f t="shared" si="69"/>
        <v>-571.98709174997146</v>
      </c>
      <c r="M212" s="55">
        <f t="shared" si="74"/>
        <v>-112</v>
      </c>
      <c r="N212" s="54">
        <v>7</v>
      </c>
      <c r="O212" s="55">
        <v>0</v>
      </c>
      <c r="P212" s="55">
        <v>0</v>
      </c>
      <c r="Q212" s="54" t="s">
        <v>79</v>
      </c>
      <c r="R212" s="57">
        <v>0</v>
      </c>
      <c r="S212" s="55">
        <f t="shared" si="70"/>
        <v>-3163.1745069661783</v>
      </c>
      <c r="T212" s="55">
        <v>0</v>
      </c>
      <c r="U212" s="54">
        <v>7</v>
      </c>
      <c r="V212" s="57">
        <f t="shared" si="75"/>
        <v>-2480</v>
      </c>
      <c r="W212" s="57">
        <f t="shared" si="71"/>
        <v>-873.14983535277486</v>
      </c>
      <c r="X212" s="55">
        <f t="shared" si="72"/>
        <v>3800.1700881449315</v>
      </c>
      <c r="Y212" s="117">
        <f t="shared" si="73"/>
        <v>713545.4721982918</v>
      </c>
      <c r="Z212" s="116"/>
    </row>
    <row r="213" spans="1:26" ht="13.5" thickBot="1" x14ac:dyDescent="0.35">
      <c r="A213" s="54">
        <v>200</v>
      </c>
      <c r="B213" s="54">
        <v>40</v>
      </c>
      <c r="C213" s="54">
        <f t="shared" si="57"/>
        <v>8</v>
      </c>
      <c r="D213" s="55">
        <f t="shared" si="67"/>
        <v>17462.996707055496</v>
      </c>
      <c r="E213" s="57">
        <f t="shared" si="68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v>0</v>
      </c>
      <c r="K213" s="54" t="s">
        <v>79</v>
      </c>
      <c r="L213" s="57">
        <f t="shared" si="69"/>
        <v>-571.98709174997146</v>
      </c>
      <c r="M213" s="55">
        <f t="shared" si="74"/>
        <v>-114</v>
      </c>
      <c r="N213" s="54">
        <v>8</v>
      </c>
      <c r="O213" s="55">
        <v>0</v>
      </c>
      <c r="P213" s="55">
        <v>0</v>
      </c>
      <c r="Q213" s="54" t="s">
        <v>79</v>
      </c>
      <c r="R213" s="57">
        <v>0</v>
      </c>
      <c r="S213" s="55">
        <f t="shared" si="70"/>
        <v>-3163.1745069661783</v>
      </c>
      <c r="T213" s="55">
        <v>0</v>
      </c>
      <c r="U213" s="54">
        <v>8</v>
      </c>
      <c r="V213" s="57">
        <f t="shared" si="75"/>
        <v>-2490</v>
      </c>
      <c r="W213" s="57">
        <f t="shared" si="71"/>
        <v>-873.14983535277486</v>
      </c>
      <c r="X213" s="55">
        <f t="shared" si="72"/>
        <v>3788.1700881449315</v>
      </c>
      <c r="Y213" s="117">
        <f t="shared" si="73"/>
        <v>720306.74842059624</v>
      </c>
      <c r="Z213" s="116"/>
    </row>
    <row r="214" spans="1:26" ht="13.5" thickBot="1" x14ac:dyDescent="0.35">
      <c r="A214" s="54">
        <v>201</v>
      </c>
      <c r="B214" s="54">
        <v>40</v>
      </c>
      <c r="C214" s="54">
        <f t="shared" si="57"/>
        <v>9</v>
      </c>
      <c r="D214" s="55">
        <f t="shared" si="67"/>
        <v>17462.996707055496</v>
      </c>
      <c r="E214" s="57">
        <f t="shared" si="68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v>0</v>
      </c>
      <c r="K214" s="54" t="s">
        <v>79</v>
      </c>
      <c r="L214" s="57">
        <f t="shared" si="69"/>
        <v>-571.98709174997146</v>
      </c>
      <c r="M214" s="55">
        <f t="shared" si="74"/>
        <v>-116</v>
      </c>
      <c r="N214" s="54">
        <v>9</v>
      </c>
      <c r="O214" s="55">
        <v>0</v>
      </c>
      <c r="P214" s="55">
        <v>0</v>
      </c>
      <c r="Q214" s="54" t="s">
        <v>79</v>
      </c>
      <c r="R214" s="57">
        <v>0</v>
      </c>
      <c r="S214" s="55">
        <f t="shared" si="70"/>
        <v>-3163.1745069661783</v>
      </c>
      <c r="T214" s="55">
        <v>0</v>
      </c>
      <c r="U214" s="54">
        <v>9</v>
      </c>
      <c r="V214" s="57">
        <f t="shared" si="75"/>
        <v>-2500</v>
      </c>
      <c r="W214" s="57">
        <f t="shared" si="71"/>
        <v>-873.14983535277486</v>
      </c>
      <c r="X214" s="55">
        <f t="shared" si="72"/>
        <v>3776.1700881449315</v>
      </c>
      <c r="Y214" s="117">
        <f t="shared" si="73"/>
        <v>727084.1966271603</v>
      </c>
      <c r="Z214" s="116"/>
    </row>
    <row r="215" spans="1:26" ht="13.5" thickBot="1" x14ac:dyDescent="0.35">
      <c r="A215" s="54">
        <v>202</v>
      </c>
      <c r="B215" s="54">
        <v>40</v>
      </c>
      <c r="C215" s="54">
        <f t="shared" si="57"/>
        <v>10</v>
      </c>
      <c r="D215" s="55">
        <f t="shared" si="67"/>
        <v>17462.996707055496</v>
      </c>
      <c r="E215" s="57">
        <f t="shared" si="68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v>0</v>
      </c>
      <c r="K215" s="54" t="s">
        <v>79</v>
      </c>
      <c r="L215" s="57">
        <f t="shared" si="69"/>
        <v>-571.98709174997146</v>
      </c>
      <c r="M215" s="55">
        <f t="shared" si="74"/>
        <v>-118</v>
      </c>
      <c r="N215" s="54">
        <v>10</v>
      </c>
      <c r="O215" s="55">
        <v>0</v>
      </c>
      <c r="P215" s="55">
        <v>0</v>
      </c>
      <c r="Q215" s="54" t="s">
        <v>79</v>
      </c>
      <c r="R215" s="57">
        <v>0</v>
      </c>
      <c r="S215" s="55">
        <f t="shared" si="70"/>
        <v>-3163.1745069661783</v>
      </c>
      <c r="T215" s="55">
        <v>0</v>
      </c>
      <c r="U215" s="54">
        <v>10</v>
      </c>
      <c r="V215" s="57">
        <f t="shared" si="75"/>
        <v>-2510</v>
      </c>
      <c r="W215" s="57">
        <f t="shared" si="71"/>
        <v>-873.14983535277486</v>
      </c>
      <c r="X215" s="55">
        <f t="shared" si="72"/>
        <v>3764.1700881449315</v>
      </c>
      <c r="Y215" s="117">
        <f t="shared" si="73"/>
        <v>733877.88420125179</v>
      </c>
      <c r="Z215" s="116"/>
    </row>
    <row r="216" spans="1:26" ht="13.5" thickBot="1" x14ac:dyDescent="0.35">
      <c r="A216" s="54">
        <v>203</v>
      </c>
      <c r="B216" s="54">
        <v>40</v>
      </c>
      <c r="C216" s="54">
        <f t="shared" si="57"/>
        <v>11</v>
      </c>
      <c r="D216" s="55">
        <f t="shared" si="67"/>
        <v>17462.996707055496</v>
      </c>
      <c r="E216" s="57">
        <f t="shared" si="68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v>0</v>
      </c>
      <c r="K216" s="54" t="s">
        <v>79</v>
      </c>
      <c r="L216" s="57">
        <f t="shared" si="69"/>
        <v>-571.98709174997146</v>
      </c>
      <c r="M216" s="55">
        <f t="shared" si="74"/>
        <v>-120</v>
      </c>
      <c r="N216" s="54">
        <v>11</v>
      </c>
      <c r="O216" s="55">
        <v>0</v>
      </c>
      <c r="P216" s="55">
        <v>0</v>
      </c>
      <c r="Q216" s="54" t="s">
        <v>79</v>
      </c>
      <c r="R216" s="57">
        <v>0</v>
      </c>
      <c r="S216" s="55">
        <f t="shared" si="70"/>
        <v>-3163.1745069661783</v>
      </c>
      <c r="T216" s="55">
        <v>0</v>
      </c>
      <c r="U216" s="54">
        <v>11</v>
      </c>
      <c r="V216" s="57">
        <f t="shared" si="75"/>
        <v>-2520</v>
      </c>
      <c r="W216" s="57">
        <f t="shared" si="71"/>
        <v>-873.14983535277486</v>
      </c>
      <c r="X216" s="55">
        <f t="shared" si="72"/>
        <v>3752.1700881449315</v>
      </c>
      <c r="Y216" s="117">
        <f t="shared" si="73"/>
        <v>740687.87880690198</v>
      </c>
      <c r="Z216" s="116"/>
    </row>
    <row r="217" spans="1:26" ht="13.5" thickBot="1" x14ac:dyDescent="0.35">
      <c r="A217" s="54">
        <v>204</v>
      </c>
      <c r="B217" s="54">
        <v>41</v>
      </c>
      <c r="C217" s="54">
        <f t="shared" ref="C217:C280" si="76">C205</f>
        <v>0</v>
      </c>
      <c r="D217" s="55">
        <f>$D206*(1+$D$4)</f>
        <v>18336.146542408271</v>
      </c>
      <c r="E217" s="57">
        <f t="shared" si="68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v>0</v>
      </c>
      <c r="K217" s="54" t="s">
        <v>79</v>
      </c>
      <c r="L217" s="57">
        <f t="shared" si="69"/>
        <v>-571.98709174997146</v>
      </c>
      <c r="M217" s="55">
        <f t="shared" si="74"/>
        <v>-122</v>
      </c>
      <c r="N217" s="54">
        <v>12</v>
      </c>
      <c r="O217" s="55">
        <v>0</v>
      </c>
      <c r="P217" s="55">
        <v>0</v>
      </c>
      <c r="Q217" s="54" t="s">
        <v>79</v>
      </c>
      <c r="R217" s="57">
        <v>0</v>
      </c>
      <c r="S217" s="55">
        <f t="shared" si="70"/>
        <v>-3163.1745069661783</v>
      </c>
      <c r="T217" s="55">
        <v>0</v>
      </c>
      <c r="U217" s="54">
        <v>12</v>
      </c>
      <c r="V217" s="57">
        <f t="shared" si="75"/>
        <v>-2530</v>
      </c>
      <c r="W217" s="57">
        <f t="shared" si="71"/>
        <v>-916.80732712041356</v>
      </c>
      <c r="X217" s="55">
        <f t="shared" si="72"/>
        <v>4176.745005821319</v>
      </c>
      <c r="Y217" s="117">
        <f t="shared" si="73"/>
        <v>747950.82330775203</v>
      </c>
      <c r="Z217" s="116"/>
    </row>
    <row r="218" spans="1:26" ht="13.5" thickBot="1" x14ac:dyDescent="0.35">
      <c r="A218" s="54">
        <v>205</v>
      </c>
      <c r="B218" s="54">
        <v>41</v>
      </c>
      <c r="C218" s="54">
        <f t="shared" si="76"/>
        <v>1</v>
      </c>
      <c r="D218" s="55">
        <f t="shared" ref="D218:D228" si="77">$D217</f>
        <v>18336.146542408271</v>
      </c>
      <c r="E218" s="57">
        <f t="shared" si="68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v>0</v>
      </c>
      <c r="K218" s="54" t="s">
        <v>79</v>
      </c>
      <c r="L218" s="57">
        <f t="shared" si="69"/>
        <v>-571.98709174997146</v>
      </c>
      <c r="M218" s="55">
        <f t="shared" si="74"/>
        <v>-124</v>
      </c>
      <c r="N218" s="54">
        <v>13</v>
      </c>
      <c r="O218" s="55">
        <v>0</v>
      </c>
      <c r="P218" s="55">
        <v>0</v>
      </c>
      <c r="Q218" s="54" t="s">
        <v>79</v>
      </c>
      <c r="R218" s="57">
        <v>0</v>
      </c>
      <c r="S218" s="55">
        <f t="shared" si="70"/>
        <v>-3163.1745069661783</v>
      </c>
      <c r="T218" s="55">
        <v>0</v>
      </c>
      <c r="U218" s="54">
        <v>13</v>
      </c>
      <c r="V218" s="57">
        <f t="shared" si="75"/>
        <v>-2540</v>
      </c>
      <c r="W218" s="57">
        <f t="shared" si="71"/>
        <v>-916.80732712041356</v>
      </c>
      <c r="X218" s="55">
        <f t="shared" si="72"/>
        <v>4164.745005821319</v>
      </c>
      <c r="Y218" s="117">
        <f t="shared" si="73"/>
        <v>755232.03007735568</v>
      </c>
      <c r="Z218" s="116"/>
    </row>
    <row r="219" spans="1:26" ht="13.5" thickBot="1" x14ac:dyDescent="0.35">
      <c r="A219" s="54">
        <v>206</v>
      </c>
      <c r="B219" s="54">
        <v>41</v>
      </c>
      <c r="C219" s="54">
        <f t="shared" si="76"/>
        <v>2</v>
      </c>
      <c r="D219" s="55">
        <f t="shared" si="77"/>
        <v>18336.146542408271</v>
      </c>
      <c r="E219" s="57">
        <f t="shared" si="68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v>0</v>
      </c>
      <c r="K219" s="54" t="s">
        <v>79</v>
      </c>
      <c r="L219" s="57">
        <f t="shared" si="69"/>
        <v>-571.98709174997146</v>
      </c>
      <c r="M219" s="55">
        <f t="shared" si="74"/>
        <v>-126</v>
      </c>
      <c r="N219" s="54">
        <v>14</v>
      </c>
      <c r="O219" s="55">
        <v>0</v>
      </c>
      <c r="P219" s="55">
        <v>0</v>
      </c>
      <c r="Q219" s="54" t="s">
        <v>79</v>
      </c>
      <c r="R219" s="57">
        <v>0</v>
      </c>
      <c r="S219" s="55">
        <f t="shared" si="70"/>
        <v>-3163.1745069661783</v>
      </c>
      <c r="T219" s="55">
        <v>0</v>
      </c>
      <c r="U219" s="54">
        <v>14</v>
      </c>
      <c r="V219" s="57">
        <f t="shared" si="75"/>
        <v>-2550</v>
      </c>
      <c r="W219" s="57">
        <f t="shared" si="71"/>
        <v>-916.80732712041356</v>
      </c>
      <c r="X219" s="55">
        <f t="shared" si="72"/>
        <v>4152.745005821319</v>
      </c>
      <c r="Y219" s="117">
        <f t="shared" si="73"/>
        <v>762531.57520849933</v>
      </c>
      <c r="Z219" s="116"/>
    </row>
    <row r="220" spans="1:26" ht="13.5" thickBot="1" x14ac:dyDescent="0.35">
      <c r="A220" s="54">
        <v>207</v>
      </c>
      <c r="B220" s="54">
        <v>41</v>
      </c>
      <c r="C220" s="54">
        <f t="shared" si="76"/>
        <v>3</v>
      </c>
      <c r="D220" s="55">
        <f t="shared" si="77"/>
        <v>18336.146542408271</v>
      </c>
      <c r="E220" s="57">
        <f t="shared" si="68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v>0</v>
      </c>
      <c r="K220" s="54" t="s">
        <v>79</v>
      </c>
      <c r="L220" s="57">
        <f t="shared" si="69"/>
        <v>-571.98709174997146</v>
      </c>
      <c r="M220" s="55">
        <f t="shared" si="74"/>
        <v>-128</v>
      </c>
      <c r="N220" s="54">
        <v>15</v>
      </c>
      <c r="O220" s="55">
        <v>0</v>
      </c>
      <c r="P220" s="55">
        <v>0</v>
      </c>
      <c r="Q220" s="54" t="s">
        <v>79</v>
      </c>
      <c r="R220" s="57">
        <v>0</v>
      </c>
      <c r="S220" s="55">
        <f t="shared" si="70"/>
        <v>-3163.1745069661783</v>
      </c>
      <c r="T220" s="55">
        <v>0</v>
      </c>
      <c r="U220" s="54">
        <v>15</v>
      </c>
      <c r="V220" s="57">
        <f t="shared" si="75"/>
        <v>-2560</v>
      </c>
      <c r="W220" s="57">
        <f t="shared" si="71"/>
        <v>-916.80732712041356</v>
      </c>
      <c r="X220" s="55">
        <f t="shared" si="72"/>
        <v>4140.745005821319</v>
      </c>
      <c r="Y220" s="117">
        <f t="shared" si="73"/>
        <v>769849.53511102276</v>
      </c>
      <c r="Z220" s="116"/>
    </row>
    <row r="221" spans="1:26" ht="13.5" thickBot="1" x14ac:dyDescent="0.35">
      <c r="A221" s="54">
        <v>208</v>
      </c>
      <c r="B221" s="54">
        <v>41</v>
      </c>
      <c r="C221" s="54">
        <f t="shared" si="76"/>
        <v>4</v>
      </c>
      <c r="D221" s="55">
        <f t="shared" si="77"/>
        <v>18336.146542408271</v>
      </c>
      <c r="E221" s="57">
        <f t="shared" si="68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v>0</v>
      </c>
      <c r="K221" s="54" t="s">
        <v>79</v>
      </c>
      <c r="L221" s="57">
        <f t="shared" si="69"/>
        <v>-571.98709174997146</v>
      </c>
      <c r="M221" s="55">
        <f t="shared" si="74"/>
        <v>-130</v>
      </c>
      <c r="N221" s="54">
        <v>16</v>
      </c>
      <c r="O221" s="55">
        <v>0</v>
      </c>
      <c r="P221" s="55">
        <v>0</v>
      </c>
      <c r="Q221" s="54" t="s">
        <v>79</v>
      </c>
      <c r="R221" s="57">
        <v>0</v>
      </c>
      <c r="S221" s="55">
        <f t="shared" si="70"/>
        <v>-3163.1745069661783</v>
      </c>
      <c r="T221" s="55">
        <v>0</v>
      </c>
      <c r="U221" s="54">
        <v>16</v>
      </c>
      <c r="V221" s="57">
        <f t="shared" si="75"/>
        <v>-2570</v>
      </c>
      <c r="W221" s="57">
        <f t="shared" si="71"/>
        <v>-916.80732712041356</v>
      </c>
      <c r="X221" s="55">
        <f t="shared" si="72"/>
        <v>4128.745005821319</v>
      </c>
      <c r="Y221" s="117">
        <f t="shared" si="73"/>
        <v>777185.98651314003</v>
      </c>
      <c r="Z221" s="116"/>
    </row>
    <row r="222" spans="1:26" ht="13.5" thickBot="1" x14ac:dyDescent="0.35">
      <c r="A222" s="54">
        <v>209</v>
      </c>
      <c r="B222" s="54">
        <v>41</v>
      </c>
      <c r="C222" s="54">
        <f t="shared" si="76"/>
        <v>5</v>
      </c>
      <c r="D222" s="55">
        <f t="shared" si="77"/>
        <v>18336.146542408271</v>
      </c>
      <c r="E222" s="57">
        <f t="shared" si="68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v>0</v>
      </c>
      <c r="K222" s="54" t="s">
        <v>79</v>
      </c>
      <c r="L222" s="57">
        <f t="shared" si="69"/>
        <v>-571.98709174997146</v>
      </c>
      <c r="M222" s="55">
        <f t="shared" si="74"/>
        <v>-132</v>
      </c>
      <c r="N222" s="54">
        <v>17</v>
      </c>
      <c r="O222" s="55">
        <v>0</v>
      </c>
      <c r="P222" s="55">
        <v>0</v>
      </c>
      <c r="Q222" s="54" t="s">
        <v>79</v>
      </c>
      <c r="R222" s="57">
        <v>0</v>
      </c>
      <c r="S222" s="55">
        <f t="shared" si="70"/>
        <v>-3163.1745069661783</v>
      </c>
      <c r="T222" s="55">
        <v>0</v>
      </c>
      <c r="U222" s="54">
        <v>17</v>
      </c>
      <c r="V222" s="57">
        <f t="shared" si="75"/>
        <v>-2580</v>
      </c>
      <c r="W222" s="57">
        <f t="shared" si="71"/>
        <v>-916.80732712041356</v>
      </c>
      <c r="X222" s="55">
        <f t="shared" si="72"/>
        <v>4116.745005821319</v>
      </c>
      <c r="Y222" s="117">
        <f t="shared" si="73"/>
        <v>784541.00646276609</v>
      </c>
      <c r="Z222" s="116"/>
    </row>
    <row r="223" spans="1:26" ht="13.5" thickBot="1" x14ac:dyDescent="0.35">
      <c r="A223" s="54">
        <v>210</v>
      </c>
      <c r="B223" s="54">
        <v>41</v>
      </c>
      <c r="C223" s="54">
        <f t="shared" si="76"/>
        <v>6</v>
      </c>
      <c r="D223" s="55">
        <f t="shared" si="77"/>
        <v>18336.146542408271</v>
      </c>
      <c r="E223" s="57">
        <f t="shared" si="68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v>0</v>
      </c>
      <c r="K223" s="54" t="s">
        <v>79</v>
      </c>
      <c r="L223" s="57">
        <f t="shared" si="69"/>
        <v>-571.98709174997146</v>
      </c>
      <c r="M223" s="55">
        <f t="shared" si="74"/>
        <v>-134</v>
      </c>
      <c r="N223" s="54">
        <v>18</v>
      </c>
      <c r="O223" s="55">
        <v>0</v>
      </c>
      <c r="P223" s="55">
        <v>0</v>
      </c>
      <c r="Q223" s="54" t="s">
        <v>79</v>
      </c>
      <c r="R223" s="57">
        <v>0</v>
      </c>
      <c r="S223" s="55">
        <f t="shared" si="70"/>
        <v>-3163.1745069661783</v>
      </c>
      <c r="T223" s="55">
        <v>0</v>
      </c>
      <c r="U223" s="54">
        <v>18</v>
      </c>
      <c r="V223" s="57">
        <f t="shared" si="75"/>
        <v>-2590</v>
      </c>
      <c r="W223" s="57">
        <f t="shared" si="71"/>
        <v>-916.80732712041356</v>
      </c>
      <c r="X223" s="55">
        <f t="shared" si="72"/>
        <v>4104.745005821319</v>
      </c>
      <c r="Y223" s="117">
        <f t="shared" si="73"/>
        <v>791914.67232884897</v>
      </c>
      <c r="Z223" s="116"/>
    </row>
    <row r="224" spans="1:26" ht="13.5" thickBot="1" x14ac:dyDescent="0.35">
      <c r="A224" s="54">
        <v>211</v>
      </c>
      <c r="B224" s="54">
        <v>41</v>
      </c>
      <c r="C224" s="54">
        <f t="shared" si="76"/>
        <v>7</v>
      </c>
      <c r="D224" s="55">
        <f t="shared" si="77"/>
        <v>18336.146542408271</v>
      </c>
      <c r="E224" s="57">
        <f t="shared" si="68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v>0</v>
      </c>
      <c r="K224" s="54" t="s">
        <v>79</v>
      </c>
      <c r="L224" s="57">
        <f t="shared" si="69"/>
        <v>-571.98709174997146</v>
      </c>
      <c r="M224" s="55">
        <f t="shared" si="74"/>
        <v>-136</v>
      </c>
      <c r="N224" s="54">
        <v>19</v>
      </c>
      <c r="O224" s="55">
        <v>0</v>
      </c>
      <c r="P224" s="55">
        <v>0</v>
      </c>
      <c r="Q224" s="54" t="s">
        <v>79</v>
      </c>
      <c r="R224" s="57">
        <v>0</v>
      </c>
      <c r="S224" s="55">
        <f t="shared" si="70"/>
        <v>-3163.1745069661783</v>
      </c>
      <c r="T224" s="55">
        <v>0</v>
      </c>
      <c r="U224" s="54">
        <v>19</v>
      </c>
      <c r="V224" s="57">
        <f t="shared" si="75"/>
        <v>-2600</v>
      </c>
      <c r="W224" s="57">
        <f t="shared" si="71"/>
        <v>-916.80732712041356</v>
      </c>
      <c r="X224" s="55">
        <f t="shared" si="72"/>
        <v>4092.7450058213194</v>
      </c>
      <c r="Y224" s="117">
        <f t="shared" si="73"/>
        <v>799307.06180270715</v>
      </c>
      <c r="Z224" s="116"/>
    </row>
    <row r="225" spans="1:26" ht="13.5" thickBot="1" x14ac:dyDescent="0.35">
      <c r="A225" s="54">
        <v>212</v>
      </c>
      <c r="B225" s="54">
        <v>41</v>
      </c>
      <c r="C225" s="54">
        <f t="shared" si="76"/>
        <v>8</v>
      </c>
      <c r="D225" s="55">
        <f t="shared" si="77"/>
        <v>18336.146542408271</v>
      </c>
      <c r="E225" s="57">
        <f t="shared" si="68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v>0</v>
      </c>
      <c r="K225" s="54" t="s">
        <v>79</v>
      </c>
      <c r="L225" s="57">
        <f t="shared" si="69"/>
        <v>-571.98709174997146</v>
      </c>
      <c r="M225" s="55">
        <f t="shared" si="74"/>
        <v>-138</v>
      </c>
      <c r="N225" s="54">
        <v>20</v>
      </c>
      <c r="O225" s="55">
        <v>0</v>
      </c>
      <c r="P225" s="55">
        <v>0</v>
      </c>
      <c r="Q225" s="54" t="s">
        <v>79</v>
      </c>
      <c r="R225" s="57">
        <v>0</v>
      </c>
      <c r="S225" s="55">
        <f t="shared" si="70"/>
        <v>-3163.1745069661783</v>
      </c>
      <c r="T225" s="55">
        <v>0</v>
      </c>
      <c r="U225" s="54">
        <v>20</v>
      </c>
      <c r="V225" s="57">
        <f t="shared" si="75"/>
        <v>-2610</v>
      </c>
      <c r="W225" s="57">
        <f t="shared" si="71"/>
        <v>-916.80732712041356</v>
      </c>
      <c r="X225" s="55">
        <f t="shared" si="72"/>
        <v>4080.7450058213194</v>
      </c>
      <c r="Y225" s="117">
        <f t="shared" si="73"/>
        <v>806718.25289937307</v>
      </c>
      <c r="Z225" s="116"/>
    </row>
    <row r="226" spans="1:26" ht="13.5" thickBot="1" x14ac:dyDescent="0.35">
      <c r="A226" s="54">
        <v>213</v>
      </c>
      <c r="B226" s="54">
        <v>41</v>
      </c>
      <c r="C226" s="54">
        <f t="shared" si="76"/>
        <v>9</v>
      </c>
      <c r="D226" s="55">
        <f t="shared" si="77"/>
        <v>18336.146542408271</v>
      </c>
      <c r="E226" s="57">
        <f t="shared" si="68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v>0</v>
      </c>
      <c r="K226" s="54" t="s">
        <v>79</v>
      </c>
      <c r="L226" s="57">
        <f t="shared" si="69"/>
        <v>-571.98709174997146</v>
      </c>
      <c r="M226" s="55">
        <f t="shared" si="74"/>
        <v>-140</v>
      </c>
      <c r="N226" s="54">
        <v>21</v>
      </c>
      <c r="O226" s="55">
        <v>0</v>
      </c>
      <c r="P226" s="55">
        <v>0</v>
      </c>
      <c r="Q226" s="54" t="s">
        <v>79</v>
      </c>
      <c r="R226" s="57">
        <v>0</v>
      </c>
      <c r="S226" s="55">
        <f t="shared" si="70"/>
        <v>-3163.1745069661783</v>
      </c>
      <c r="T226" s="55">
        <v>0</v>
      </c>
      <c r="U226" s="54">
        <v>21</v>
      </c>
      <c r="V226" s="57">
        <f t="shared" si="75"/>
        <v>-2620</v>
      </c>
      <c r="W226" s="57">
        <f t="shared" si="71"/>
        <v>-916.80732712041356</v>
      </c>
      <c r="X226" s="55">
        <f t="shared" si="72"/>
        <v>4068.7450058213194</v>
      </c>
      <c r="Y226" s="117">
        <f t="shared" si="73"/>
        <v>814148.32395894174</v>
      </c>
      <c r="Z226" s="116"/>
    </row>
    <row r="227" spans="1:26" ht="13.5" thickBot="1" x14ac:dyDescent="0.35">
      <c r="A227" s="54">
        <v>214</v>
      </c>
      <c r="B227" s="54">
        <v>41</v>
      </c>
      <c r="C227" s="54">
        <f t="shared" si="76"/>
        <v>10</v>
      </c>
      <c r="D227" s="55">
        <f t="shared" si="77"/>
        <v>18336.146542408271</v>
      </c>
      <c r="E227" s="57">
        <f t="shared" si="68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v>0</v>
      </c>
      <c r="K227" s="54" t="s">
        <v>79</v>
      </c>
      <c r="L227" s="57">
        <f t="shared" si="69"/>
        <v>-571.98709174997146</v>
      </c>
      <c r="M227" s="55">
        <f t="shared" si="74"/>
        <v>-142</v>
      </c>
      <c r="N227" s="54">
        <v>22</v>
      </c>
      <c r="O227" s="55">
        <v>0</v>
      </c>
      <c r="P227" s="55">
        <v>0</v>
      </c>
      <c r="Q227" s="54" t="s">
        <v>79</v>
      </c>
      <c r="R227" s="57">
        <v>0</v>
      </c>
      <c r="S227" s="55">
        <f t="shared" si="70"/>
        <v>-3163.1745069661783</v>
      </c>
      <c r="T227" s="55">
        <v>0</v>
      </c>
      <c r="U227" s="54">
        <v>22</v>
      </c>
      <c r="V227" s="57">
        <f t="shared" si="75"/>
        <v>-2630</v>
      </c>
      <c r="W227" s="57">
        <f t="shared" si="71"/>
        <v>-916.80732712041356</v>
      </c>
      <c r="X227" s="55">
        <f t="shared" si="72"/>
        <v>4056.7450058213194</v>
      </c>
      <c r="Y227" s="117">
        <f t="shared" si="73"/>
        <v>821597.35364792531</v>
      </c>
      <c r="Z227" s="116"/>
    </row>
    <row r="228" spans="1:26" ht="13.5" thickBot="1" x14ac:dyDescent="0.35">
      <c r="A228" s="54">
        <v>215</v>
      </c>
      <c r="B228" s="54">
        <v>41</v>
      </c>
      <c r="C228" s="54">
        <f t="shared" si="76"/>
        <v>11</v>
      </c>
      <c r="D228" s="55">
        <f t="shared" si="77"/>
        <v>18336.146542408271</v>
      </c>
      <c r="E228" s="57">
        <f t="shared" si="68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v>0</v>
      </c>
      <c r="K228" s="54" t="s">
        <v>79</v>
      </c>
      <c r="L228" s="57">
        <f t="shared" si="69"/>
        <v>-571.98709174997146</v>
      </c>
      <c r="M228" s="55">
        <f t="shared" si="74"/>
        <v>-144</v>
      </c>
      <c r="N228" s="54">
        <v>23</v>
      </c>
      <c r="O228" s="55">
        <v>0</v>
      </c>
      <c r="P228" s="55">
        <v>0</v>
      </c>
      <c r="Q228" s="54" t="s">
        <v>79</v>
      </c>
      <c r="R228" s="57">
        <v>0</v>
      </c>
      <c r="S228" s="55">
        <f t="shared" si="70"/>
        <v>-3163.1745069661783</v>
      </c>
      <c r="T228" s="55">
        <v>0</v>
      </c>
      <c r="U228" s="54">
        <v>23</v>
      </c>
      <c r="V228" s="57">
        <f t="shared" si="75"/>
        <v>-2640</v>
      </c>
      <c r="W228" s="57">
        <f t="shared" si="71"/>
        <v>-916.80732712041356</v>
      </c>
      <c r="X228" s="55">
        <f t="shared" si="72"/>
        <v>4044.7450058213194</v>
      </c>
      <c r="Y228" s="117">
        <f t="shared" si="73"/>
        <v>829065.42096061294</v>
      </c>
      <c r="Z228" s="116"/>
    </row>
    <row r="229" spans="1:26" ht="13.5" thickBot="1" x14ac:dyDescent="0.35">
      <c r="A229" s="54">
        <v>216</v>
      </c>
      <c r="B229" s="54">
        <v>42</v>
      </c>
      <c r="C229" s="54">
        <f t="shared" si="76"/>
        <v>0</v>
      </c>
      <c r="D229" s="55">
        <f>$D218*(1+$D$4)</f>
        <v>19252.953869528686</v>
      </c>
      <c r="E229" s="57">
        <f t="shared" si="68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v>0</v>
      </c>
      <c r="K229" s="54" t="s">
        <v>79</v>
      </c>
      <c r="L229" s="57">
        <f t="shared" si="69"/>
        <v>-571.98709174997146</v>
      </c>
      <c r="M229" s="55">
        <f t="shared" si="74"/>
        <v>-146</v>
      </c>
      <c r="N229" s="54">
        <v>24</v>
      </c>
      <c r="O229" s="55">
        <v>0</v>
      </c>
      <c r="P229" s="55">
        <v>0</v>
      </c>
      <c r="Q229" s="54" t="s">
        <v>79</v>
      </c>
      <c r="R229" s="57">
        <v>0</v>
      </c>
      <c r="S229" s="55">
        <f t="shared" si="70"/>
        <v>-3163.1745069661783</v>
      </c>
      <c r="T229" s="55">
        <v>0</v>
      </c>
      <c r="U229" s="54">
        <v>24</v>
      </c>
      <c r="V229" s="57">
        <f t="shared" si="75"/>
        <v>-2650</v>
      </c>
      <c r="W229" s="57">
        <f t="shared" si="71"/>
        <v>-962.64769347643437</v>
      </c>
      <c r="X229" s="55">
        <f t="shared" si="72"/>
        <v>4491.148669381525</v>
      </c>
      <c r="Y229" s="117">
        <f t="shared" si="73"/>
        <v>837011.00888399698</v>
      </c>
      <c r="Z229" s="116"/>
    </row>
    <row r="230" spans="1:26" ht="13.5" thickBot="1" x14ac:dyDescent="0.35">
      <c r="A230" s="54">
        <v>217</v>
      </c>
      <c r="B230" s="54">
        <v>42</v>
      </c>
      <c r="C230" s="54">
        <f t="shared" si="76"/>
        <v>1</v>
      </c>
      <c r="D230" s="55">
        <f t="shared" ref="D230:D240" si="78">$D229</f>
        <v>19252.953869528686</v>
      </c>
      <c r="E230" s="57">
        <f t="shared" si="68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v>0</v>
      </c>
      <c r="K230" s="54" t="s">
        <v>79</v>
      </c>
      <c r="L230" s="57">
        <f t="shared" si="69"/>
        <v>-571.98709174997146</v>
      </c>
      <c r="M230" s="55">
        <f t="shared" si="74"/>
        <v>-148</v>
      </c>
      <c r="N230" s="54">
        <v>25</v>
      </c>
      <c r="O230" s="55">
        <v>0</v>
      </c>
      <c r="P230" s="55">
        <v>0</v>
      </c>
      <c r="Q230" s="54" t="s">
        <v>79</v>
      </c>
      <c r="R230" s="57">
        <v>0</v>
      </c>
      <c r="S230" s="55">
        <f t="shared" si="70"/>
        <v>-3163.1745069661783</v>
      </c>
      <c r="T230" s="55">
        <v>0</v>
      </c>
      <c r="U230" s="54">
        <v>25</v>
      </c>
      <c r="V230" s="57">
        <f t="shared" si="75"/>
        <v>-2660</v>
      </c>
      <c r="W230" s="57">
        <f t="shared" si="71"/>
        <v>-962.64769347643437</v>
      </c>
      <c r="X230" s="55">
        <f t="shared" si="72"/>
        <v>4479.148669381525</v>
      </c>
      <c r="Y230" s="117">
        <f t="shared" si="73"/>
        <v>844977.70342372847</v>
      </c>
      <c r="Z230" s="116"/>
    </row>
    <row r="231" spans="1:26" ht="13.5" thickBot="1" x14ac:dyDescent="0.35">
      <c r="A231" s="54">
        <v>218</v>
      </c>
      <c r="B231" s="54">
        <v>42</v>
      </c>
      <c r="C231" s="54">
        <f t="shared" si="76"/>
        <v>2</v>
      </c>
      <c r="D231" s="55">
        <f t="shared" si="78"/>
        <v>19252.953869528686</v>
      </c>
      <c r="E231" s="57">
        <f t="shared" si="68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v>0</v>
      </c>
      <c r="K231" s="54" t="s">
        <v>79</v>
      </c>
      <c r="L231" s="57">
        <f t="shared" si="69"/>
        <v>-571.98709174997146</v>
      </c>
      <c r="M231" s="55">
        <f t="shared" si="74"/>
        <v>-150</v>
      </c>
      <c r="N231" s="54">
        <v>26</v>
      </c>
      <c r="O231" s="55">
        <v>0</v>
      </c>
      <c r="P231" s="55">
        <v>0</v>
      </c>
      <c r="Q231" s="54" t="s">
        <v>79</v>
      </c>
      <c r="R231" s="57">
        <v>0</v>
      </c>
      <c r="S231" s="55">
        <f t="shared" si="70"/>
        <v>-3163.1745069661783</v>
      </c>
      <c r="T231" s="55">
        <v>0</v>
      </c>
      <c r="U231" s="54">
        <v>26</v>
      </c>
      <c r="V231" s="57">
        <f t="shared" si="75"/>
        <v>-2670</v>
      </c>
      <c r="W231" s="57">
        <f t="shared" si="71"/>
        <v>-962.64769347643437</v>
      </c>
      <c r="X231" s="55">
        <f t="shared" si="72"/>
        <v>4467.148669381525</v>
      </c>
      <c r="Y231" s="117">
        <f t="shared" si="73"/>
        <v>852965.59252404212</v>
      </c>
      <c r="Z231" s="116"/>
    </row>
    <row r="232" spans="1:26" ht="13.5" thickBot="1" x14ac:dyDescent="0.35">
      <c r="A232" s="54">
        <v>219</v>
      </c>
      <c r="B232" s="54">
        <v>42</v>
      </c>
      <c r="C232" s="54">
        <f t="shared" si="76"/>
        <v>3</v>
      </c>
      <c r="D232" s="55">
        <f t="shared" si="78"/>
        <v>19252.953869528686</v>
      </c>
      <c r="E232" s="57">
        <f t="shared" si="68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v>0</v>
      </c>
      <c r="K232" s="54" t="s">
        <v>79</v>
      </c>
      <c r="L232" s="57">
        <f t="shared" si="69"/>
        <v>-571.98709174997146</v>
      </c>
      <c r="M232" s="55">
        <f t="shared" si="74"/>
        <v>-152</v>
      </c>
      <c r="N232" s="54">
        <v>27</v>
      </c>
      <c r="O232" s="55">
        <v>0</v>
      </c>
      <c r="P232" s="55">
        <v>0</v>
      </c>
      <c r="Q232" s="54" t="s">
        <v>79</v>
      </c>
      <c r="R232" s="57">
        <v>0</v>
      </c>
      <c r="S232" s="55">
        <f t="shared" si="70"/>
        <v>-3163.1745069661783</v>
      </c>
      <c r="T232" s="55">
        <v>0</v>
      </c>
      <c r="U232" s="54">
        <v>27</v>
      </c>
      <c r="V232" s="57">
        <f t="shared" si="75"/>
        <v>-2680</v>
      </c>
      <c r="W232" s="57">
        <f t="shared" si="71"/>
        <v>-962.64769347643437</v>
      </c>
      <c r="X232" s="55">
        <f t="shared" si="72"/>
        <v>4455.148669381525</v>
      </c>
      <c r="Y232" s="117">
        <f t="shared" si="73"/>
        <v>860974.76449560712</v>
      </c>
      <c r="Z232" s="116"/>
    </row>
    <row r="233" spans="1:26" ht="13.5" thickBot="1" x14ac:dyDescent="0.35">
      <c r="A233" s="54">
        <v>220</v>
      </c>
      <c r="B233" s="54">
        <v>42</v>
      </c>
      <c r="C233" s="54">
        <f t="shared" si="76"/>
        <v>4</v>
      </c>
      <c r="D233" s="55">
        <f t="shared" si="78"/>
        <v>19252.953869528686</v>
      </c>
      <c r="E233" s="57">
        <f t="shared" si="68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v>0</v>
      </c>
      <c r="K233" s="54" t="s">
        <v>79</v>
      </c>
      <c r="L233" s="57">
        <f t="shared" si="69"/>
        <v>-571.98709174997146</v>
      </c>
      <c r="M233" s="55">
        <f t="shared" si="74"/>
        <v>-154</v>
      </c>
      <c r="N233" s="54">
        <v>28</v>
      </c>
      <c r="O233" s="55">
        <v>0</v>
      </c>
      <c r="P233" s="55">
        <v>0</v>
      </c>
      <c r="Q233" s="54" t="s">
        <v>79</v>
      </c>
      <c r="R233" s="57">
        <v>0</v>
      </c>
      <c r="S233" s="55">
        <f t="shared" si="70"/>
        <v>-3163.1745069661783</v>
      </c>
      <c r="T233" s="55">
        <v>0</v>
      </c>
      <c r="U233" s="54">
        <v>28</v>
      </c>
      <c r="V233" s="57">
        <f t="shared" si="75"/>
        <v>-2690</v>
      </c>
      <c r="W233" s="57">
        <f t="shared" si="71"/>
        <v>-962.64769347643437</v>
      </c>
      <c r="X233" s="55">
        <f t="shared" si="72"/>
        <v>4443.148669381525</v>
      </c>
      <c r="Y233" s="117">
        <f t="shared" si="73"/>
        <v>869005.30801705364</v>
      </c>
      <c r="Z233" s="116"/>
    </row>
    <row r="234" spans="1:26" ht="13.5" thickBot="1" x14ac:dyDescent="0.35">
      <c r="A234" s="54">
        <v>221</v>
      </c>
      <c r="B234" s="54">
        <v>42</v>
      </c>
      <c r="C234" s="54">
        <f t="shared" si="76"/>
        <v>5</v>
      </c>
      <c r="D234" s="55">
        <f t="shared" si="78"/>
        <v>19252.953869528686</v>
      </c>
      <c r="E234" s="57">
        <f t="shared" si="68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v>0</v>
      </c>
      <c r="K234" s="54" t="s">
        <v>79</v>
      </c>
      <c r="L234" s="57">
        <f t="shared" si="69"/>
        <v>-571.98709174997146</v>
      </c>
      <c r="M234" s="55">
        <f t="shared" si="74"/>
        <v>-156</v>
      </c>
      <c r="N234" s="54">
        <v>29</v>
      </c>
      <c r="O234" s="55">
        <v>0</v>
      </c>
      <c r="P234" s="55">
        <v>0</v>
      </c>
      <c r="Q234" s="54" t="s">
        <v>79</v>
      </c>
      <c r="R234" s="57">
        <v>0</v>
      </c>
      <c r="S234" s="55">
        <f t="shared" si="70"/>
        <v>-3163.1745069661783</v>
      </c>
      <c r="T234" s="55">
        <v>0</v>
      </c>
      <c r="U234" s="54">
        <v>29</v>
      </c>
      <c r="V234" s="57">
        <f t="shared" si="75"/>
        <v>-2700</v>
      </c>
      <c r="W234" s="57">
        <f t="shared" si="71"/>
        <v>-962.64769347643437</v>
      </c>
      <c r="X234" s="55">
        <f t="shared" si="72"/>
        <v>4431.148669381525</v>
      </c>
      <c r="Y234" s="117">
        <f t="shared" si="73"/>
        <v>877057.3121365062</v>
      </c>
      <c r="Z234" s="116"/>
    </row>
    <row r="235" spans="1:26" ht="13.5" thickBot="1" x14ac:dyDescent="0.35">
      <c r="A235" s="54">
        <v>222</v>
      </c>
      <c r="B235" s="54">
        <v>42</v>
      </c>
      <c r="C235" s="54">
        <f t="shared" si="76"/>
        <v>6</v>
      </c>
      <c r="D235" s="55">
        <f t="shared" si="78"/>
        <v>19252.953869528686</v>
      </c>
      <c r="E235" s="57">
        <f t="shared" si="68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v>0</v>
      </c>
      <c r="K235" s="54" t="s">
        <v>79</v>
      </c>
      <c r="L235" s="57">
        <f t="shared" si="69"/>
        <v>-571.98709174997146</v>
      </c>
      <c r="M235" s="55">
        <f t="shared" si="74"/>
        <v>-158</v>
      </c>
      <c r="N235" s="54">
        <v>30</v>
      </c>
      <c r="O235" s="55">
        <v>0</v>
      </c>
      <c r="P235" s="55">
        <v>0</v>
      </c>
      <c r="Q235" s="54" t="s">
        <v>79</v>
      </c>
      <c r="R235" s="57">
        <v>0</v>
      </c>
      <c r="S235" s="55">
        <f t="shared" si="70"/>
        <v>-3163.1745069661783</v>
      </c>
      <c r="T235" s="55">
        <v>0</v>
      </c>
      <c r="U235" s="54">
        <v>30</v>
      </c>
      <c r="V235" s="57">
        <f t="shared" si="75"/>
        <v>-2710</v>
      </c>
      <c r="W235" s="57">
        <f t="shared" si="71"/>
        <v>-962.64769347643437</v>
      </c>
      <c r="X235" s="55">
        <f t="shared" si="72"/>
        <v>4419.148669381525</v>
      </c>
      <c r="Y235" s="117">
        <f t="shared" si="73"/>
        <v>885130.86627312319</v>
      </c>
      <c r="Z235" s="116"/>
    </row>
    <row r="236" spans="1:26" ht="13.5" thickBot="1" x14ac:dyDescent="0.35">
      <c r="A236" s="54">
        <v>223</v>
      </c>
      <c r="B236" s="54">
        <v>42</v>
      </c>
      <c r="C236" s="54">
        <f t="shared" si="76"/>
        <v>7</v>
      </c>
      <c r="D236" s="55">
        <f t="shared" si="78"/>
        <v>19252.953869528686</v>
      </c>
      <c r="E236" s="57">
        <f t="shared" si="68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v>0</v>
      </c>
      <c r="K236" s="54" t="s">
        <v>79</v>
      </c>
      <c r="L236" s="57">
        <f t="shared" si="69"/>
        <v>-571.98709174997146</v>
      </c>
      <c r="M236" s="55">
        <f t="shared" si="74"/>
        <v>-160</v>
      </c>
      <c r="N236" s="54">
        <v>31</v>
      </c>
      <c r="O236" s="55">
        <v>0</v>
      </c>
      <c r="P236" s="55">
        <v>0</v>
      </c>
      <c r="Q236" s="54" t="s">
        <v>79</v>
      </c>
      <c r="R236" s="57">
        <v>0</v>
      </c>
      <c r="S236" s="55">
        <f t="shared" si="70"/>
        <v>-3163.1745069661783</v>
      </c>
      <c r="T236" s="55">
        <v>0</v>
      </c>
      <c r="U236" s="54">
        <v>31</v>
      </c>
      <c r="V236" s="57">
        <f t="shared" si="75"/>
        <v>-2720</v>
      </c>
      <c r="W236" s="57">
        <f t="shared" si="71"/>
        <v>-962.64769347643437</v>
      </c>
      <c r="X236" s="55">
        <f t="shared" si="72"/>
        <v>4407.148669381525</v>
      </c>
      <c r="Y236" s="117">
        <f t="shared" si="73"/>
        <v>893226.0602186427</v>
      </c>
      <c r="Z236" s="116"/>
    </row>
    <row r="237" spans="1:26" ht="13.5" thickBot="1" x14ac:dyDescent="0.35">
      <c r="A237" s="54">
        <v>224</v>
      </c>
      <c r="B237" s="54">
        <v>42</v>
      </c>
      <c r="C237" s="54">
        <f t="shared" si="76"/>
        <v>8</v>
      </c>
      <c r="D237" s="55">
        <f t="shared" si="78"/>
        <v>19252.953869528686</v>
      </c>
      <c r="E237" s="57">
        <f t="shared" si="68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v>0</v>
      </c>
      <c r="K237" s="54" t="s">
        <v>79</v>
      </c>
      <c r="L237" s="57">
        <f t="shared" si="69"/>
        <v>-571.98709174997146</v>
      </c>
      <c r="M237" s="55">
        <f t="shared" si="74"/>
        <v>-162</v>
      </c>
      <c r="N237" s="54">
        <v>32</v>
      </c>
      <c r="O237" s="55">
        <v>0</v>
      </c>
      <c r="P237" s="55">
        <v>0</v>
      </c>
      <c r="Q237" s="54" t="s">
        <v>79</v>
      </c>
      <c r="R237" s="57">
        <v>0</v>
      </c>
      <c r="S237" s="55">
        <f t="shared" si="70"/>
        <v>-3163.1745069661783</v>
      </c>
      <c r="T237" s="55">
        <v>0</v>
      </c>
      <c r="U237" s="54">
        <v>32</v>
      </c>
      <c r="V237" s="57">
        <f t="shared" si="75"/>
        <v>-2730</v>
      </c>
      <c r="W237" s="57">
        <f t="shared" si="71"/>
        <v>-962.64769347643437</v>
      </c>
      <c r="X237" s="55">
        <f t="shared" si="72"/>
        <v>4395.148669381525</v>
      </c>
      <c r="Y237" s="117">
        <f t="shared" si="73"/>
        <v>901342.98413893522</v>
      </c>
      <c r="Z237" s="116"/>
    </row>
    <row r="238" spans="1:26" ht="13.5" thickBot="1" x14ac:dyDescent="0.35">
      <c r="A238" s="54">
        <v>225</v>
      </c>
      <c r="B238" s="54">
        <v>42</v>
      </c>
      <c r="C238" s="54">
        <f t="shared" si="76"/>
        <v>9</v>
      </c>
      <c r="D238" s="55">
        <f t="shared" si="78"/>
        <v>19252.953869528686</v>
      </c>
      <c r="E238" s="57">
        <f t="shared" si="68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v>0</v>
      </c>
      <c r="K238" s="54" t="s">
        <v>79</v>
      </c>
      <c r="L238" s="57">
        <f t="shared" ref="L238:L265" si="79">PMT(5%/12,60,30310)</f>
        <v>-571.98709174997146</v>
      </c>
      <c r="M238" s="55">
        <f t="shared" si="74"/>
        <v>-164</v>
      </c>
      <c r="N238" s="54">
        <v>33</v>
      </c>
      <c r="O238" s="55">
        <v>0</v>
      </c>
      <c r="P238" s="55">
        <v>0</v>
      </c>
      <c r="Q238" s="54" t="s">
        <v>79</v>
      </c>
      <c r="R238" s="57">
        <v>0</v>
      </c>
      <c r="S238" s="55">
        <f t="shared" ref="S238:S269" si="80">PMT(5%/12,180,400000)</f>
        <v>-3163.1745069661783</v>
      </c>
      <c r="T238" s="55">
        <v>0</v>
      </c>
      <c r="U238" s="54">
        <v>33</v>
      </c>
      <c r="V238" s="57">
        <f t="shared" si="75"/>
        <v>-2740</v>
      </c>
      <c r="W238" s="57">
        <f t="shared" si="71"/>
        <v>-962.64769347643437</v>
      </c>
      <c r="X238" s="55">
        <f t="shared" si="72"/>
        <v>4383.148669381525</v>
      </c>
      <c r="Y238" s="117">
        <f t="shared" si="73"/>
        <v>909481.72857556224</v>
      </c>
      <c r="Z238" s="116"/>
    </row>
    <row r="239" spans="1:26" ht="13.5" thickBot="1" x14ac:dyDescent="0.35">
      <c r="A239" s="54">
        <v>226</v>
      </c>
      <c r="B239" s="54">
        <v>42</v>
      </c>
      <c r="C239" s="54">
        <f t="shared" si="76"/>
        <v>10</v>
      </c>
      <c r="D239" s="55">
        <f t="shared" si="78"/>
        <v>19252.953869528686</v>
      </c>
      <c r="E239" s="57">
        <f t="shared" si="68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v>0</v>
      </c>
      <c r="K239" s="54" t="s">
        <v>79</v>
      </c>
      <c r="L239" s="57">
        <f t="shared" si="79"/>
        <v>-571.98709174997146</v>
      </c>
      <c r="M239" s="55">
        <f t="shared" ref="M239:M270" si="81">M238-2</f>
        <v>-166</v>
      </c>
      <c r="N239" s="54">
        <v>34</v>
      </c>
      <c r="O239" s="55">
        <v>0</v>
      </c>
      <c r="P239" s="55">
        <v>0</v>
      </c>
      <c r="Q239" s="54" t="s">
        <v>79</v>
      </c>
      <c r="R239" s="57">
        <v>0</v>
      </c>
      <c r="S239" s="55">
        <f t="shared" si="80"/>
        <v>-3163.1745069661783</v>
      </c>
      <c r="T239" s="55">
        <v>0</v>
      </c>
      <c r="U239" s="54">
        <v>34</v>
      </c>
      <c r="V239" s="57">
        <f t="shared" si="75"/>
        <v>-2750</v>
      </c>
      <c r="W239" s="57">
        <f t="shared" si="71"/>
        <v>-962.64769347643437</v>
      </c>
      <c r="X239" s="55">
        <f t="shared" si="72"/>
        <v>4371.148669381525</v>
      </c>
      <c r="Y239" s="117">
        <f t="shared" si="73"/>
        <v>917642.3844473419</v>
      </c>
      <c r="Z239" s="116"/>
    </row>
    <row r="240" spans="1:26" ht="13.5" thickBot="1" x14ac:dyDescent="0.35">
      <c r="A240" s="54">
        <v>227</v>
      </c>
      <c r="B240" s="54">
        <v>42</v>
      </c>
      <c r="C240" s="54">
        <f t="shared" si="76"/>
        <v>11</v>
      </c>
      <c r="D240" s="55">
        <f t="shared" si="78"/>
        <v>19252.953869528686</v>
      </c>
      <c r="E240" s="57">
        <f t="shared" si="68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v>0</v>
      </c>
      <c r="K240" s="54" t="s">
        <v>79</v>
      </c>
      <c r="L240" s="57">
        <f t="shared" si="79"/>
        <v>-571.98709174997146</v>
      </c>
      <c r="M240" s="55">
        <f t="shared" si="81"/>
        <v>-168</v>
      </c>
      <c r="N240" s="54">
        <v>35</v>
      </c>
      <c r="O240" s="55">
        <v>0</v>
      </c>
      <c r="P240" s="55">
        <v>0</v>
      </c>
      <c r="Q240" s="54" t="s">
        <v>79</v>
      </c>
      <c r="R240" s="57">
        <v>0</v>
      </c>
      <c r="S240" s="55">
        <f t="shared" si="80"/>
        <v>-3163.1745069661783</v>
      </c>
      <c r="T240" s="55">
        <v>0</v>
      </c>
      <c r="U240" s="54">
        <v>35</v>
      </c>
      <c r="V240" s="57">
        <f t="shared" si="75"/>
        <v>-2760</v>
      </c>
      <c r="W240" s="57">
        <f t="shared" si="71"/>
        <v>-962.64769347643437</v>
      </c>
      <c r="X240" s="55">
        <f t="shared" si="72"/>
        <v>4359.148669381525</v>
      </c>
      <c r="Y240" s="117">
        <f t="shared" si="73"/>
        <v>925825.0430519206</v>
      </c>
      <c r="Z240" s="116"/>
    </row>
    <row r="241" spans="1:26" ht="13.5" thickBot="1" x14ac:dyDescent="0.35">
      <c r="A241" s="54">
        <v>228</v>
      </c>
      <c r="B241" s="54">
        <v>43</v>
      </c>
      <c r="C241" s="54">
        <f t="shared" si="76"/>
        <v>0</v>
      </c>
      <c r="D241" s="55">
        <f>$D230*(1+$D$4)</f>
        <v>20215.601563005122</v>
      </c>
      <c r="E241" s="57">
        <f t="shared" si="68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v>0</v>
      </c>
      <c r="K241" s="54" t="s">
        <v>79</v>
      </c>
      <c r="L241" s="57">
        <f t="shared" si="79"/>
        <v>-571.98709174997146</v>
      </c>
      <c r="M241" s="55">
        <f t="shared" si="81"/>
        <v>-170</v>
      </c>
      <c r="N241" s="54">
        <v>36</v>
      </c>
      <c r="O241" s="55">
        <v>0</v>
      </c>
      <c r="P241" s="55">
        <v>0</v>
      </c>
      <c r="Q241" s="54" t="s">
        <v>79</v>
      </c>
      <c r="R241" s="57">
        <v>0</v>
      </c>
      <c r="S241" s="55">
        <f t="shared" si="80"/>
        <v>-3163.1745069661783</v>
      </c>
      <c r="T241" s="55">
        <v>0</v>
      </c>
      <c r="U241" s="54">
        <v>36</v>
      </c>
      <c r="V241" s="57">
        <f t="shared" si="75"/>
        <v>-2770</v>
      </c>
      <c r="W241" s="57">
        <f t="shared" si="71"/>
        <v>-1010.7800781502561</v>
      </c>
      <c r="X241" s="55">
        <f t="shared" si="72"/>
        <v>4828.4725161197448</v>
      </c>
      <c r="Y241" s="117">
        <f t="shared" si="73"/>
        <v>934511.11991408991</v>
      </c>
      <c r="Z241" s="116"/>
    </row>
    <row r="242" spans="1:26" ht="13.5" thickBot="1" x14ac:dyDescent="0.35">
      <c r="A242" s="54">
        <v>229</v>
      </c>
      <c r="B242" s="54">
        <v>43</v>
      </c>
      <c r="C242" s="54">
        <f t="shared" si="76"/>
        <v>1</v>
      </c>
      <c r="D242" s="55">
        <f t="shared" ref="D242:D252" si="82">$D241</f>
        <v>20215.601563005122</v>
      </c>
      <c r="E242" s="57">
        <f t="shared" si="68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v>0</v>
      </c>
      <c r="K242" s="54" t="s">
        <v>79</v>
      </c>
      <c r="L242" s="57">
        <f t="shared" si="79"/>
        <v>-571.98709174997146</v>
      </c>
      <c r="M242" s="55">
        <f t="shared" si="81"/>
        <v>-172</v>
      </c>
      <c r="N242" s="54">
        <v>37</v>
      </c>
      <c r="O242" s="55">
        <v>0</v>
      </c>
      <c r="P242" s="55">
        <v>0</v>
      </c>
      <c r="Q242" s="54" t="s">
        <v>79</v>
      </c>
      <c r="R242" s="57">
        <v>0</v>
      </c>
      <c r="S242" s="55">
        <f t="shared" si="80"/>
        <v>-3163.1745069661783</v>
      </c>
      <c r="T242" s="55">
        <v>0</v>
      </c>
      <c r="U242" s="54">
        <v>37</v>
      </c>
      <c r="V242" s="57">
        <f t="shared" si="75"/>
        <v>-2780</v>
      </c>
      <c r="W242" s="57">
        <f t="shared" si="71"/>
        <v>-1010.7800781502561</v>
      </c>
      <c r="X242" s="55">
        <f t="shared" si="72"/>
        <v>4816.4725161197448</v>
      </c>
      <c r="Y242" s="117">
        <f t="shared" si="73"/>
        <v>943221.38876318501</v>
      </c>
      <c r="Z242" s="116"/>
    </row>
    <row r="243" spans="1:26" ht="13.5" thickBot="1" x14ac:dyDescent="0.35">
      <c r="A243" s="54">
        <v>230</v>
      </c>
      <c r="B243" s="54">
        <v>43</v>
      </c>
      <c r="C243" s="54">
        <f t="shared" si="76"/>
        <v>2</v>
      </c>
      <c r="D243" s="55">
        <f t="shared" si="82"/>
        <v>20215.601563005122</v>
      </c>
      <c r="E243" s="57">
        <f t="shared" si="68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v>0</v>
      </c>
      <c r="K243" s="54" t="s">
        <v>79</v>
      </c>
      <c r="L243" s="57">
        <f t="shared" si="79"/>
        <v>-571.98709174997146</v>
      </c>
      <c r="M243" s="55">
        <f t="shared" si="81"/>
        <v>-174</v>
      </c>
      <c r="N243" s="54">
        <v>38</v>
      </c>
      <c r="O243" s="55">
        <v>0</v>
      </c>
      <c r="P243" s="55">
        <v>0</v>
      </c>
      <c r="Q243" s="54" t="s">
        <v>79</v>
      </c>
      <c r="R243" s="57">
        <v>0</v>
      </c>
      <c r="S243" s="55">
        <f t="shared" si="80"/>
        <v>-3163.1745069661783</v>
      </c>
      <c r="T243" s="55">
        <v>0</v>
      </c>
      <c r="U243" s="54">
        <v>38</v>
      </c>
      <c r="V243" s="57">
        <f t="shared" si="75"/>
        <v>-2790</v>
      </c>
      <c r="W243" s="57">
        <f t="shared" si="71"/>
        <v>-1010.7800781502561</v>
      </c>
      <c r="X243" s="55">
        <f t="shared" si="72"/>
        <v>4804.4725161197448</v>
      </c>
      <c r="Y243" s="117">
        <f t="shared" si="73"/>
        <v>951955.9503991513</v>
      </c>
      <c r="Z243" s="116"/>
    </row>
    <row r="244" spans="1:26" ht="13.5" thickBot="1" x14ac:dyDescent="0.35">
      <c r="A244" s="54">
        <v>231</v>
      </c>
      <c r="B244" s="54">
        <v>43</v>
      </c>
      <c r="C244" s="54">
        <f t="shared" si="76"/>
        <v>3</v>
      </c>
      <c r="D244" s="55">
        <f t="shared" si="82"/>
        <v>20215.601563005122</v>
      </c>
      <c r="E244" s="57">
        <f t="shared" si="68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v>0</v>
      </c>
      <c r="K244" s="54" t="s">
        <v>79</v>
      </c>
      <c r="L244" s="57">
        <f t="shared" si="79"/>
        <v>-571.98709174997146</v>
      </c>
      <c r="M244" s="55">
        <f t="shared" si="81"/>
        <v>-176</v>
      </c>
      <c r="N244" s="54">
        <v>39</v>
      </c>
      <c r="O244" s="55">
        <v>0</v>
      </c>
      <c r="P244" s="55">
        <v>0</v>
      </c>
      <c r="Q244" s="54" t="s">
        <v>79</v>
      </c>
      <c r="R244" s="57">
        <v>0</v>
      </c>
      <c r="S244" s="55">
        <f t="shared" si="80"/>
        <v>-3163.1745069661783</v>
      </c>
      <c r="T244" s="55">
        <v>0</v>
      </c>
      <c r="U244" s="54">
        <v>39</v>
      </c>
      <c r="V244" s="57">
        <f t="shared" si="75"/>
        <v>-2800</v>
      </c>
      <c r="W244" s="57">
        <f t="shared" si="71"/>
        <v>-1010.7800781502561</v>
      </c>
      <c r="X244" s="55">
        <f t="shared" si="72"/>
        <v>4792.4725161197448</v>
      </c>
      <c r="Y244" s="117">
        <f t="shared" si="73"/>
        <v>960714.90604193415</v>
      </c>
      <c r="Z244" s="116"/>
    </row>
    <row r="245" spans="1:26" ht="13.5" thickBot="1" x14ac:dyDescent="0.35">
      <c r="A245" s="54">
        <v>232</v>
      </c>
      <c r="B245" s="54">
        <v>43</v>
      </c>
      <c r="C245" s="54">
        <f t="shared" si="76"/>
        <v>4</v>
      </c>
      <c r="D245" s="55">
        <f t="shared" si="82"/>
        <v>20215.601563005122</v>
      </c>
      <c r="E245" s="57">
        <f t="shared" si="68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v>0</v>
      </c>
      <c r="K245" s="54" t="s">
        <v>79</v>
      </c>
      <c r="L245" s="57">
        <f t="shared" si="79"/>
        <v>-571.98709174997146</v>
      </c>
      <c r="M245" s="55">
        <f t="shared" si="81"/>
        <v>-178</v>
      </c>
      <c r="N245" s="54">
        <v>40</v>
      </c>
      <c r="O245" s="55">
        <v>0</v>
      </c>
      <c r="P245" s="55">
        <v>0</v>
      </c>
      <c r="Q245" s="54" t="s">
        <v>79</v>
      </c>
      <c r="R245" s="57">
        <v>0</v>
      </c>
      <c r="S245" s="55">
        <f t="shared" si="80"/>
        <v>-3163.1745069661783</v>
      </c>
      <c r="T245" s="55">
        <v>0</v>
      </c>
      <c r="U245" s="54">
        <v>40</v>
      </c>
      <c r="V245" s="57">
        <f t="shared" si="75"/>
        <v>-2810</v>
      </c>
      <c r="W245" s="57">
        <f t="shared" si="71"/>
        <v>-1010.7800781502561</v>
      </c>
      <c r="X245" s="55">
        <f t="shared" si="72"/>
        <v>4780.4725161197448</v>
      </c>
      <c r="Y245" s="117">
        <f t="shared" si="73"/>
        <v>969498.35733322857</v>
      </c>
      <c r="Z245" s="116"/>
    </row>
    <row r="246" spans="1:26" ht="13.5" thickBot="1" x14ac:dyDescent="0.35">
      <c r="A246" s="54">
        <v>233</v>
      </c>
      <c r="B246" s="54">
        <v>43</v>
      </c>
      <c r="C246" s="54">
        <f t="shared" si="76"/>
        <v>5</v>
      </c>
      <c r="D246" s="55">
        <f t="shared" si="82"/>
        <v>20215.601563005122</v>
      </c>
      <c r="E246" s="57">
        <f t="shared" si="68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v>0</v>
      </c>
      <c r="K246" s="54" t="s">
        <v>79</v>
      </c>
      <c r="L246" s="57">
        <f t="shared" si="79"/>
        <v>-571.98709174997146</v>
      </c>
      <c r="M246" s="55">
        <f t="shared" si="81"/>
        <v>-180</v>
      </c>
      <c r="N246" s="54">
        <v>41</v>
      </c>
      <c r="O246" s="55">
        <v>0</v>
      </c>
      <c r="P246" s="55">
        <v>0</v>
      </c>
      <c r="Q246" s="54" t="s">
        <v>79</v>
      </c>
      <c r="R246" s="57">
        <v>0</v>
      </c>
      <c r="S246" s="55">
        <f t="shared" si="80"/>
        <v>-3163.1745069661783</v>
      </c>
      <c r="T246" s="55">
        <v>0</v>
      </c>
      <c r="U246" s="54">
        <v>41</v>
      </c>
      <c r="V246" s="57">
        <f t="shared" si="75"/>
        <v>-2820</v>
      </c>
      <c r="W246" s="57">
        <f t="shared" si="71"/>
        <v>-1010.7800781502561</v>
      </c>
      <c r="X246" s="55">
        <f t="shared" si="72"/>
        <v>4768.4725161197448</v>
      </c>
      <c r="Y246" s="117">
        <f t="shared" si="73"/>
        <v>978306.40633823676</v>
      </c>
      <c r="Z246" s="116"/>
    </row>
    <row r="247" spans="1:26" ht="13.5" thickBot="1" x14ac:dyDescent="0.35">
      <c r="A247" s="54">
        <v>234</v>
      </c>
      <c r="B247" s="54">
        <v>43</v>
      </c>
      <c r="C247" s="54">
        <f t="shared" si="76"/>
        <v>6</v>
      </c>
      <c r="D247" s="55">
        <f t="shared" si="82"/>
        <v>20215.601563005122</v>
      </c>
      <c r="E247" s="57">
        <f t="shared" si="68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v>0</v>
      </c>
      <c r="K247" s="54" t="s">
        <v>79</v>
      </c>
      <c r="L247" s="57">
        <f t="shared" si="79"/>
        <v>-571.98709174997146</v>
      </c>
      <c r="M247" s="55">
        <f t="shared" si="81"/>
        <v>-182</v>
      </c>
      <c r="N247" s="54">
        <v>42</v>
      </c>
      <c r="O247" s="55">
        <v>0</v>
      </c>
      <c r="P247" s="55">
        <v>0</v>
      </c>
      <c r="Q247" s="54" t="s">
        <v>79</v>
      </c>
      <c r="R247" s="57">
        <v>0</v>
      </c>
      <c r="S247" s="55">
        <f t="shared" si="80"/>
        <v>-3163.1745069661783</v>
      </c>
      <c r="T247" s="55">
        <v>0</v>
      </c>
      <c r="U247" s="54">
        <v>42</v>
      </c>
      <c r="V247" s="57">
        <f t="shared" si="75"/>
        <v>-2830</v>
      </c>
      <c r="W247" s="57">
        <f t="shared" si="71"/>
        <v>-1010.7800781502561</v>
      </c>
      <c r="X247" s="55">
        <f t="shared" si="72"/>
        <v>4756.4725161197448</v>
      </c>
      <c r="Y247" s="117">
        <f t="shared" si="73"/>
        <v>987139.15554743249</v>
      </c>
      <c r="Z247" s="116"/>
    </row>
    <row r="248" spans="1:26" ht="13.5" thickBot="1" x14ac:dyDescent="0.35">
      <c r="A248" s="54">
        <v>235</v>
      </c>
      <c r="B248" s="54">
        <v>43</v>
      </c>
      <c r="C248" s="54">
        <f t="shared" si="76"/>
        <v>7</v>
      </c>
      <c r="D248" s="55">
        <f t="shared" si="82"/>
        <v>20215.601563005122</v>
      </c>
      <c r="E248" s="57">
        <f t="shared" si="68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v>0</v>
      </c>
      <c r="K248" s="54" t="s">
        <v>79</v>
      </c>
      <c r="L248" s="57">
        <f t="shared" si="79"/>
        <v>-571.98709174997146</v>
      </c>
      <c r="M248" s="55">
        <f t="shared" si="81"/>
        <v>-184</v>
      </c>
      <c r="N248" s="54">
        <v>43</v>
      </c>
      <c r="O248" s="55">
        <v>0</v>
      </c>
      <c r="P248" s="55">
        <v>0</v>
      </c>
      <c r="Q248" s="54" t="s">
        <v>79</v>
      </c>
      <c r="R248" s="57">
        <v>0</v>
      </c>
      <c r="S248" s="55">
        <f t="shared" si="80"/>
        <v>-3163.1745069661783</v>
      </c>
      <c r="T248" s="55">
        <v>0</v>
      </c>
      <c r="U248" s="54">
        <v>43</v>
      </c>
      <c r="V248" s="57">
        <f t="shared" si="75"/>
        <v>-2840</v>
      </c>
      <c r="W248" s="57">
        <f t="shared" si="71"/>
        <v>-1010.7800781502561</v>
      </c>
      <c r="X248" s="55">
        <f t="shared" si="72"/>
        <v>4744.4725161197448</v>
      </c>
      <c r="Y248" s="117">
        <f t="shared" si="73"/>
        <v>995996.70787833317</v>
      </c>
      <c r="Z248" s="116"/>
    </row>
    <row r="249" spans="1:26" ht="13.5" thickBot="1" x14ac:dyDescent="0.35">
      <c r="A249" s="54">
        <v>236</v>
      </c>
      <c r="B249" s="54">
        <v>43</v>
      </c>
      <c r="C249" s="54">
        <f t="shared" si="76"/>
        <v>8</v>
      </c>
      <c r="D249" s="55">
        <f t="shared" si="82"/>
        <v>20215.601563005122</v>
      </c>
      <c r="E249" s="57">
        <f t="shared" si="68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v>0</v>
      </c>
      <c r="K249" s="54" t="s">
        <v>79</v>
      </c>
      <c r="L249" s="57">
        <f t="shared" si="79"/>
        <v>-571.98709174997146</v>
      </c>
      <c r="M249" s="55">
        <f t="shared" si="81"/>
        <v>-186</v>
      </c>
      <c r="N249" s="54">
        <v>44</v>
      </c>
      <c r="O249" s="55">
        <v>0</v>
      </c>
      <c r="P249" s="55">
        <v>0</v>
      </c>
      <c r="Q249" s="54" t="s">
        <v>79</v>
      </c>
      <c r="R249" s="57">
        <v>0</v>
      </c>
      <c r="S249" s="55">
        <f t="shared" si="80"/>
        <v>-3163.1745069661783</v>
      </c>
      <c r="T249" s="55">
        <v>0</v>
      </c>
      <c r="U249" s="54">
        <v>44</v>
      </c>
      <c r="V249" s="57">
        <f t="shared" si="75"/>
        <v>-2850</v>
      </c>
      <c r="W249" s="57">
        <f t="shared" si="71"/>
        <v>-1010.7800781502561</v>
      </c>
      <c r="X249" s="55">
        <f t="shared" si="72"/>
        <v>4732.4725161197448</v>
      </c>
      <c r="Y249" s="117">
        <f t="shared" si="73"/>
        <v>1004879.1666772793</v>
      </c>
      <c r="Z249" s="116"/>
    </row>
    <row r="250" spans="1:26" ht="13.5" thickBot="1" x14ac:dyDescent="0.35">
      <c r="A250" s="54">
        <v>237</v>
      </c>
      <c r="B250" s="54">
        <v>43</v>
      </c>
      <c r="C250" s="54">
        <f t="shared" si="76"/>
        <v>9</v>
      </c>
      <c r="D250" s="55">
        <f t="shared" si="82"/>
        <v>20215.601563005122</v>
      </c>
      <c r="E250" s="57">
        <f t="shared" si="68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v>0</v>
      </c>
      <c r="K250" s="54" t="s">
        <v>79</v>
      </c>
      <c r="L250" s="57">
        <f t="shared" si="79"/>
        <v>-571.98709174997146</v>
      </c>
      <c r="M250" s="55">
        <f t="shared" si="81"/>
        <v>-188</v>
      </c>
      <c r="N250" s="54">
        <v>45</v>
      </c>
      <c r="O250" s="55">
        <v>0</v>
      </c>
      <c r="P250" s="55">
        <v>0</v>
      </c>
      <c r="Q250" s="54" t="s">
        <v>79</v>
      </c>
      <c r="R250" s="57">
        <v>0</v>
      </c>
      <c r="S250" s="55">
        <f t="shared" si="80"/>
        <v>-3163.1745069661783</v>
      </c>
      <c r="T250" s="55">
        <v>0</v>
      </c>
      <c r="U250" s="54">
        <v>45</v>
      </c>
      <c r="V250" s="57">
        <f t="shared" si="75"/>
        <v>-2860</v>
      </c>
      <c r="W250" s="57">
        <f t="shared" si="71"/>
        <v>-1010.7800781502561</v>
      </c>
      <c r="X250" s="55">
        <f t="shared" si="72"/>
        <v>4720.4725161197448</v>
      </c>
      <c r="Y250" s="117">
        <f t="shared" si="73"/>
        <v>1013786.635721221</v>
      </c>
      <c r="Z250" s="116"/>
    </row>
    <row r="251" spans="1:26" ht="13.5" thickBot="1" x14ac:dyDescent="0.35">
      <c r="A251" s="54">
        <v>238</v>
      </c>
      <c r="B251" s="54">
        <v>43</v>
      </c>
      <c r="C251" s="54">
        <f t="shared" si="76"/>
        <v>10</v>
      </c>
      <c r="D251" s="55">
        <f t="shared" si="82"/>
        <v>20215.601563005122</v>
      </c>
      <c r="E251" s="57">
        <f t="shared" si="68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v>0</v>
      </c>
      <c r="K251" s="54" t="s">
        <v>79</v>
      </c>
      <c r="L251" s="57">
        <f t="shared" si="79"/>
        <v>-571.98709174997146</v>
      </c>
      <c r="M251" s="55">
        <f t="shared" si="81"/>
        <v>-190</v>
      </c>
      <c r="N251" s="54">
        <v>46</v>
      </c>
      <c r="O251" s="55">
        <v>0</v>
      </c>
      <c r="P251" s="55">
        <v>0</v>
      </c>
      <c r="Q251" s="54" t="s">
        <v>79</v>
      </c>
      <c r="R251" s="57">
        <v>0</v>
      </c>
      <c r="S251" s="55">
        <f t="shared" si="80"/>
        <v>-3163.1745069661783</v>
      </c>
      <c r="T251" s="55">
        <v>0</v>
      </c>
      <c r="U251" s="54">
        <v>46</v>
      </c>
      <c r="V251" s="57">
        <f t="shared" si="75"/>
        <v>-2870</v>
      </c>
      <c r="W251" s="57">
        <f t="shared" si="71"/>
        <v>-1010.7800781502561</v>
      </c>
      <c r="X251" s="55">
        <f t="shared" si="72"/>
        <v>4708.4725161197448</v>
      </c>
      <c r="Y251" s="117">
        <f t="shared" si="73"/>
        <v>1022719.2192195124</v>
      </c>
      <c r="Z251" s="116"/>
    </row>
    <row r="252" spans="1:26" ht="13.5" thickBot="1" x14ac:dyDescent="0.35">
      <c r="A252" s="54">
        <v>239</v>
      </c>
      <c r="B252" s="54">
        <v>43</v>
      </c>
      <c r="C252" s="54">
        <f t="shared" si="76"/>
        <v>11</v>
      </c>
      <c r="D252" s="55">
        <f t="shared" si="82"/>
        <v>20215.601563005122</v>
      </c>
      <c r="E252" s="57">
        <f t="shared" si="68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v>0</v>
      </c>
      <c r="K252" s="54" t="s">
        <v>79</v>
      </c>
      <c r="L252" s="57">
        <f t="shared" si="79"/>
        <v>-571.98709174997146</v>
      </c>
      <c r="M252" s="55">
        <f t="shared" si="81"/>
        <v>-192</v>
      </c>
      <c r="N252" s="54">
        <v>47</v>
      </c>
      <c r="O252" s="55">
        <v>0</v>
      </c>
      <c r="P252" s="55">
        <v>0</v>
      </c>
      <c r="Q252" s="54" t="s">
        <v>79</v>
      </c>
      <c r="R252" s="57">
        <v>0</v>
      </c>
      <c r="S252" s="55">
        <f t="shared" si="80"/>
        <v>-3163.1745069661783</v>
      </c>
      <c r="T252" s="55">
        <v>0</v>
      </c>
      <c r="U252" s="54">
        <v>47</v>
      </c>
      <c r="V252" s="57">
        <f t="shared" si="75"/>
        <v>-2880</v>
      </c>
      <c r="W252" s="57">
        <f t="shared" si="71"/>
        <v>-1010.7800781502561</v>
      </c>
      <c r="X252" s="55">
        <f t="shared" si="72"/>
        <v>4696.4725161197448</v>
      </c>
      <c r="Y252" s="117">
        <f t="shared" si="73"/>
        <v>1031677.0218157134</v>
      </c>
      <c r="Z252" s="116"/>
    </row>
    <row r="253" spans="1:26" ht="13.5" thickBot="1" x14ac:dyDescent="0.35">
      <c r="A253" s="54">
        <v>240</v>
      </c>
      <c r="B253" s="54">
        <v>44</v>
      </c>
      <c r="C253" s="54">
        <f t="shared" si="76"/>
        <v>0</v>
      </c>
      <c r="D253" s="55">
        <f>$D242*(1+$D$4)</f>
        <v>21226.381641155378</v>
      </c>
      <c r="E253" s="57">
        <f t="shared" si="68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v>0</v>
      </c>
      <c r="K253" s="54" t="s">
        <v>79</v>
      </c>
      <c r="L253" s="57">
        <f t="shared" si="79"/>
        <v>-571.98709174997146</v>
      </c>
      <c r="M253" s="55">
        <f t="shared" si="81"/>
        <v>-194</v>
      </c>
      <c r="N253" s="54">
        <v>48</v>
      </c>
      <c r="O253" s="55">
        <v>0</v>
      </c>
      <c r="P253" s="55">
        <v>0</v>
      </c>
      <c r="Q253" s="54" t="s">
        <v>79</v>
      </c>
      <c r="R253" s="57">
        <v>0</v>
      </c>
      <c r="S253" s="55">
        <f t="shared" si="80"/>
        <v>-3163.1745069661783</v>
      </c>
      <c r="T253" s="55">
        <v>0</v>
      </c>
      <c r="U253" s="54">
        <v>48</v>
      </c>
      <c r="V253" s="57">
        <f t="shared" si="75"/>
        <v>-2890</v>
      </c>
      <c r="W253" s="57">
        <f t="shared" si="71"/>
        <v>-1061.319082057769</v>
      </c>
      <c r="X253" s="55">
        <f t="shared" si="72"/>
        <v>5189.8625551948717</v>
      </c>
      <c r="Y253" s="117">
        <f t="shared" si="73"/>
        <v>1041165.5386284738</v>
      </c>
      <c r="Z253" s="116"/>
    </row>
    <row r="254" spans="1:26" ht="13.5" thickBot="1" x14ac:dyDescent="0.35">
      <c r="A254" s="54">
        <v>241</v>
      </c>
      <c r="B254" s="54">
        <v>44</v>
      </c>
      <c r="C254" s="54">
        <f t="shared" si="76"/>
        <v>1</v>
      </c>
      <c r="D254" s="55">
        <f t="shared" ref="D254:D264" si="83">$D253</f>
        <v>21226.381641155378</v>
      </c>
      <c r="E254" s="57">
        <f t="shared" si="68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v>0</v>
      </c>
      <c r="K254" s="54" t="s">
        <v>79</v>
      </c>
      <c r="L254" s="57">
        <f t="shared" si="79"/>
        <v>-571.98709174997146</v>
      </c>
      <c r="M254" s="55">
        <f t="shared" si="81"/>
        <v>-196</v>
      </c>
      <c r="N254" s="54">
        <v>49</v>
      </c>
      <c r="O254" s="55">
        <v>0</v>
      </c>
      <c r="P254" s="55">
        <v>0</v>
      </c>
      <c r="Q254" s="54" t="s">
        <v>79</v>
      </c>
      <c r="R254" s="57">
        <v>0</v>
      </c>
      <c r="S254" s="55">
        <f t="shared" si="80"/>
        <v>-3163.1745069661783</v>
      </c>
      <c r="T254" s="55">
        <v>0</v>
      </c>
      <c r="U254" s="54">
        <v>49</v>
      </c>
      <c r="V254" s="57">
        <f t="shared" si="75"/>
        <v>-2900</v>
      </c>
      <c r="W254" s="57">
        <f t="shared" si="71"/>
        <v>-1061.319082057769</v>
      </c>
      <c r="X254" s="55">
        <f t="shared" si="72"/>
        <v>5177.8625551948717</v>
      </c>
      <c r="Y254" s="117">
        <f t="shared" si="73"/>
        <v>1050681.5909279538</v>
      </c>
      <c r="Z254" s="116"/>
    </row>
    <row r="255" spans="1:26" ht="13.5" thickBot="1" x14ac:dyDescent="0.35">
      <c r="A255" s="54">
        <v>242</v>
      </c>
      <c r="B255" s="54">
        <v>44</v>
      </c>
      <c r="C255" s="54">
        <f t="shared" si="76"/>
        <v>2</v>
      </c>
      <c r="D255" s="55">
        <f t="shared" si="83"/>
        <v>21226.381641155378</v>
      </c>
      <c r="E255" s="57">
        <f t="shared" si="68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v>0</v>
      </c>
      <c r="K255" s="54" t="s">
        <v>79</v>
      </c>
      <c r="L255" s="57">
        <f t="shared" si="79"/>
        <v>-571.98709174997146</v>
      </c>
      <c r="M255" s="55">
        <f t="shared" si="81"/>
        <v>-198</v>
      </c>
      <c r="N255" s="54">
        <v>50</v>
      </c>
      <c r="O255" s="55">
        <v>0</v>
      </c>
      <c r="P255" s="55">
        <v>0</v>
      </c>
      <c r="Q255" s="54" t="s">
        <v>79</v>
      </c>
      <c r="R255" s="57">
        <v>0</v>
      </c>
      <c r="S255" s="55">
        <f t="shared" si="80"/>
        <v>-3163.1745069661783</v>
      </c>
      <c r="T255" s="55">
        <v>0</v>
      </c>
      <c r="U255" s="54">
        <v>50</v>
      </c>
      <c r="V255" s="57">
        <f t="shared" si="75"/>
        <v>-2910</v>
      </c>
      <c r="W255" s="57">
        <f t="shared" si="71"/>
        <v>-1061.319082057769</v>
      </c>
      <c r="X255" s="55">
        <f t="shared" si="72"/>
        <v>5165.8625551948717</v>
      </c>
      <c r="Y255" s="117">
        <f t="shared" si="73"/>
        <v>1060225.2934453485</v>
      </c>
      <c r="Z255" s="116"/>
    </row>
    <row r="256" spans="1:26" ht="13.5" thickBot="1" x14ac:dyDescent="0.35">
      <c r="A256" s="54">
        <v>243</v>
      </c>
      <c r="B256" s="54">
        <v>44</v>
      </c>
      <c r="C256" s="54">
        <f t="shared" si="76"/>
        <v>3</v>
      </c>
      <c r="D256" s="55">
        <f t="shared" si="83"/>
        <v>21226.381641155378</v>
      </c>
      <c r="E256" s="57">
        <f t="shared" si="68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v>0</v>
      </c>
      <c r="K256" s="54" t="s">
        <v>79</v>
      </c>
      <c r="L256" s="57">
        <f t="shared" si="79"/>
        <v>-571.98709174997146</v>
      </c>
      <c r="M256" s="55">
        <f t="shared" si="81"/>
        <v>-200</v>
      </c>
      <c r="N256" s="54">
        <v>51</v>
      </c>
      <c r="O256" s="55">
        <v>0</v>
      </c>
      <c r="P256" s="55">
        <v>0</v>
      </c>
      <c r="Q256" s="54" t="s">
        <v>79</v>
      </c>
      <c r="R256" s="57">
        <v>0</v>
      </c>
      <c r="S256" s="55">
        <f t="shared" si="80"/>
        <v>-3163.1745069661783</v>
      </c>
      <c r="T256" s="55">
        <v>0</v>
      </c>
      <c r="U256" s="54">
        <v>51</v>
      </c>
      <c r="V256" s="57">
        <f t="shared" si="75"/>
        <v>-2920</v>
      </c>
      <c r="W256" s="57">
        <f t="shared" si="71"/>
        <v>-1061.319082057769</v>
      </c>
      <c r="X256" s="55">
        <f t="shared" si="72"/>
        <v>5153.8625551948717</v>
      </c>
      <c r="Y256" s="117">
        <f t="shared" si="73"/>
        <v>1069796.7613898991</v>
      </c>
      <c r="Z256" s="116"/>
    </row>
    <row r="257" spans="1:26" ht="13.5" thickBot="1" x14ac:dyDescent="0.35">
      <c r="A257" s="54">
        <v>244</v>
      </c>
      <c r="B257" s="54">
        <v>44</v>
      </c>
      <c r="C257" s="54">
        <f t="shared" si="76"/>
        <v>4</v>
      </c>
      <c r="D257" s="55">
        <f t="shared" si="83"/>
        <v>21226.381641155378</v>
      </c>
      <c r="E257" s="57">
        <f t="shared" si="68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v>0</v>
      </c>
      <c r="K257" s="54" t="s">
        <v>79</v>
      </c>
      <c r="L257" s="57">
        <f t="shared" si="79"/>
        <v>-571.98709174997146</v>
      </c>
      <c r="M257" s="55">
        <f t="shared" si="81"/>
        <v>-202</v>
      </c>
      <c r="N257" s="54">
        <v>52</v>
      </c>
      <c r="O257" s="55">
        <v>0</v>
      </c>
      <c r="P257" s="55">
        <v>0</v>
      </c>
      <c r="Q257" s="54" t="s">
        <v>79</v>
      </c>
      <c r="R257" s="57">
        <v>0</v>
      </c>
      <c r="S257" s="55">
        <f t="shared" si="80"/>
        <v>-3163.1745069661783</v>
      </c>
      <c r="T257" s="55">
        <v>0</v>
      </c>
      <c r="U257" s="54">
        <v>52</v>
      </c>
      <c r="V257" s="57">
        <f t="shared" si="75"/>
        <v>-2930</v>
      </c>
      <c r="W257" s="57">
        <f t="shared" si="71"/>
        <v>-1061.319082057769</v>
      </c>
      <c r="X257" s="55">
        <f t="shared" si="72"/>
        <v>5141.8625551948717</v>
      </c>
      <c r="Y257" s="117">
        <f t="shared" si="73"/>
        <v>1079396.1104508853</v>
      </c>
      <c r="Z257" s="116"/>
    </row>
    <row r="258" spans="1:26" ht="13.5" thickBot="1" x14ac:dyDescent="0.35">
      <c r="A258" s="54">
        <v>245</v>
      </c>
      <c r="B258" s="54">
        <v>44</v>
      </c>
      <c r="C258" s="54">
        <f t="shared" si="76"/>
        <v>5</v>
      </c>
      <c r="D258" s="55">
        <f t="shared" si="83"/>
        <v>21226.381641155378</v>
      </c>
      <c r="E258" s="57">
        <f t="shared" si="68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v>0</v>
      </c>
      <c r="K258" s="54" t="s">
        <v>79</v>
      </c>
      <c r="L258" s="57">
        <f t="shared" si="79"/>
        <v>-571.98709174997146</v>
      </c>
      <c r="M258" s="55">
        <f t="shared" si="81"/>
        <v>-204</v>
      </c>
      <c r="N258" s="54">
        <v>53</v>
      </c>
      <c r="O258" s="55">
        <v>0</v>
      </c>
      <c r="P258" s="55">
        <v>0</v>
      </c>
      <c r="Q258" s="54" t="s">
        <v>79</v>
      </c>
      <c r="R258" s="57">
        <v>0</v>
      </c>
      <c r="S258" s="55">
        <f t="shared" si="80"/>
        <v>-3163.1745069661783</v>
      </c>
      <c r="T258" s="55">
        <v>0</v>
      </c>
      <c r="U258" s="54">
        <v>53</v>
      </c>
      <c r="V258" s="57">
        <f t="shared" si="75"/>
        <v>-2940</v>
      </c>
      <c r="W258" s="57">
        <f t="shared" si="71"/>
        <v>-1061.319082057769</v>
      </c>
      <c r="X258" s="55">
        <f t="shared" si="72"/>
        <v>5129.8625551948717</v>
      </c>
      <c r="Y258" s="117">
        <f t="shared" si="73"/>
        <v>1089023.4567996254</v>
      </c>
      <c r="Z258" s="116"/>
    </row>
    <row r="259" spans="1:26" ht="13.5" thickBot="1" x14ac:dyDescent="0.35">
      <c r="A259" s="54">
        <v>246</v>
      </c>
      <c r="B259" s="54">
        <v>44</v>
      </c>
      <c r="C259" s="54">
        <f t="shared" si="76"/>
        <v>6</v>
      </c>
      <c r="D259" s="55">
        <f t="shared" si="83"/>
        <v>21226.381641155378</v>
      </c>
      <c r="E259" s="57">
        <f t="shared" si="68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v>0</v>
      </c>
      <c r="K259" s="54" t="s">
        <v>79</v>
      </c>
      <c r="L259" s="57">
        <f t="shared" si="79"/>
        <v>-571.98709174997146</v>
      </c>
      <c r="M259" s="55">
        <f t="shared" si="81"/>
        <v>-206</v>
      </c>
      <c r="N259" s="54">
        <v>54</v>
      </c>
      <c r="O259" s="55">
        <v>0</v>
      </c>
      <c r="P259" s="55">
        <v>0</v>
      </c>
      <c r="Q259" s="54" t="s">
        <v>79</v>
      </c>
      <c r="R259" s="57">
        <v>0</v>
      </c>
      <c r="S259" s="55">
        <f t="shared" si="80"/>
        <v>-3163.1745069661783</v>
      </c>
      <c r="T259" s="55">
        <v>0</v>
      </c>
      <c r="U259" s="54">
        <v>54</v>
      </c>
      <c r="V259" s="57">
        <f t="shared" si="75"/>
        <v>-2950</v>
      </c>
      <c r="W259" s="57">
        <f t="shared" si="71"/>
        <v>-1061.319082057769</v>
      </c>
      <c r="X259" s="55">
        <f t="shared" si="72"/>
        <v>5117.8625551948717</v>
      </c>
      <c r="Y259" s="117">
        <f t="shared" si="73"/>
        <v>1098678.9170914853</v>
      </c>
      <c r="Z259" s="116"/>
    </row>
    <row r="260" spans="1:26" ht="13.5" thickBot="1" x14ac:dyDescent="0.35">
      <c r="A260" s="54">
        <v>247</v>
      </c>
      <c r="B260" s="54">
        <v>44</v>
      </c>
      <c r="C260" s="54">
        <f t="shared" si="76"/>
        <v>7</v>
      </c>
      <c r="D260" s="55">
        <f t="shared" si="83"/>
        <v>21226.381641155378</v>
      </c>
      <c r="E260" s="57">
        <f t="shared" si="68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v>0</v>
      </c>
      <c r="K260" s="54" t="s">
        <v>79</v>
      </c>
      <c r="L260" s="57">
        <f t="shared" si="79"/>
        <v>-571.98709174997146</v>
      </c>
      <c r="M260" s="55">
        <f t="shared" si="81"/>
        <v>-208</v>
      </c>
      <c r="N260" s="54">
        <v>55</v>
      </c>
      <c r="O260" s="55">
        <v>0</v>
      </c>
      <c r="P260" s="55">
        <v>0</v>
      </c>
      <c r="Q260" s="54" t="s">
        <v>79</v>
      </c>
      <c r="R260" s="57">
        <v>0</v>
      </c>
      <c r="S260" s="55">
        <f t="shared" si="80"/>
        <v>-3163.1745069661783</v>
      </c>
      <c r="T260" s="55">
        <v>0</v>
      </c>
      <c r="U260" s="54">
        <v>55</v>
      </c>
      <c r="V260" s="57">
        <f t="shared" si="75"/>
        <v>-2960</v>
      </c>
      <c r="W260" s="57">
        <f t="shared" si="71"/>
        <v>-1061.319082057769</v>
      </c>
      <c r="X260" s="55">
        <f t="shared" si="72"/>
        <v>5105.8625551948717</v>
      </c>
      <c r="Y260" s="117">
        <f t="shared" si="73"/>
        <v>1108362.6084678948</v>
      </c>
      <c r="Z260" s="116"/>
    </row>
    <row r="261" spans="1:26" ht="13.5" thickBot="1" x14ac:dyDescent="0.35">
      <c r="A261" s="54">
        <v>248</v>
      </c>
      <c r="B261" s="54">
        <v>44</v>
      </c>
      <c r="C261" s="54">
        <f t="shared" si="76"/>
        <v>8</v>
      </c>
      <c r="D261" s="55">
        <f t="shared" si="83"/>
        <v>21226.381641155378</v>
      </c>
      <c r="E261" s="57">
        <f t="shared" si="68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v>0</v>
      </c>
      <c r="K261" s="54" t="s">
        <v>79</v>
      </c>
      <c r="L261" s="57">
        <f t="shared" si="79"/>
        <v>-571.98709174997146</v>
      </c>
      <c r="M261" s="55">
        <f t="shared" si="81"/>
        <v>-210</v>
      </c>
      <c r="N261" s="54">
        <v>56</v>
      </c>
      <c r="O261" s="55">
        <v>0</v>
      </c>
      <c r="P261" s="55">
        <v>0</v>
      </c>
      <c r="Q261" s="54" t="s">
        <v>79</v>
      </c>
      <c r="R261" s="57">
        <v>0</v>
      </c>
      <c r="S261" s="55">
        <f t="shared" si="80"/>
        <v>-3163.1745069661783</v>
      </c>
      <c r="T261" s="55">
        <v>0</v>
      </c>
      <c r="U261" s="54">
        <v>56</v>
      </c>
      <c r="V261" s="57">
        <f t="shared" si="75"/>
        <v>-2970</v>
      </c>
      <c r="W261" s="57">
        <f t="shared" si="71"/>
        <v>-1061.319082057769</v>
      </c>
      <c r="X261" s="55">
        <f t="shared" si="72"/>
        <v>5093.8625551948717</v>
      </c>
      <c r="Y261" s="117">
        <f t="shared" si="73"/>
        <v>1118074.6485583726</v>
      </c>
      <c r="Z261" s="116"/>
    </row>
    <row r="262" spans="1:26" ht="13.5" thickBot="1" x14ac:dyDescent="0.35">
      <c r="A262" s="54">
        <v>249</v>
      </c>
      <c r="B262" s="54">
        <v>44</v>
      </c>
      <c r="C262" s="54">
        <f t="shared" si="76"/>
        <v>9</v>
      </c>
      <c r="D262" s="55">
        <f t="shared" si="83"/>
        <v>21226.381641155378</v>
      </c>
      <c r="E262" s="57">
        <f t="shared" si="68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v>0</v>
      </c>
      <c r="K262" s="54" t="s">
        <v>79</v>
      </c>
      <c r="L262" s="57">
        <f t="shared" si="79"/>
        <v>-571.98709174997146</v>
      </c>
      <c r="M262" s="55">
        <f t="shared" si="81"/>
        <v>-212</v>
      </c>
      <c r="N262" s="54">
        <v>57</v>
      </c>
      <c r="O262" s="55">
        <v>0</v>
      </c>
      <c r="P262" s="55">
        <v>0</v>
      </c>
      <c r="Q262" s="54" t="s">
        <v>79</v>
      </c>
      <c r="R262" s="57">
        <v>0</v>
      </c>
      <c r="S262" s="55">
        <f t="shared" si="80"/>
        <v>-3163.1745069661783</v>
      </c>
      <c r="T262" s="55">
        <v>0</v>
      </c>
      <c r="U262" s="54">
        <v>57</v>
      </c>
      <c r="V262" s="57">
        <f t="shared" si="75"/>
        <v>-2980</v>
      </c>
      <c r="W262" s="57">
        <f t="shared" si="71"/>
        <v>-1061.319082057769</v>
      </c>
      <c r="X262" s="55">
        <f t="shared" si="72"/>
        <v>5081.8625551948717</v>
      </c>
      <c r="Y262" s="117">
        <f t="shared" si="73"/>
        <v>1127815.1554825606</v>
      </c>
      <c r="Z262" s="116"/>
    </row>
    <row r="263" spans="1:26" ht="13.5" thickBot="1" x14ac:dyDescent="0.35">
      <c r="A263" s="54">
        <v>250</v>
      </c>
      <c r="B263" s="54">
        <v>44</v>
      </c>
      <c r="C263" s="54">
        <f t="shared" si="76"/>
        <v>10</v>
      </c>
      <c r="D263" s="55">
        <f t="shared" si="83"/>
        <v>21226.381641155378</v>
      </c>
      <c r="E263" s="57">
        <f t="shared" si="68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v>0</v>
      </c>
      <c r="K263" s="54" t="s">
        <v>79</v>
      </c>
      <c r="L263" s="57">
        <f t="shared" si="79"/>
        <v>-571.98709174997146</v>
      </c>
      <c r="M263" s="55">
        <f t="shared" si="81"/>
        <v>-214</v>
      </c>
      <c r="N263" s="54">
        <v>58</v>
      </c>
      <c r="O263" s="55">
        <v>0</v>
      </c>
      <c r="P263" s="55">
        <v>0</v>
      </c>
      <c r="Q263" s="54" t="s">
        <v>79</v>
      </c>
      <c r="R263" s="57">
        <v>0</v>
      </c>
      <c r="S263" s="55">
        <f t="shared" si="80"/>
        <v>-3163.1745069661783</v>
      </c>
      <c r="T263" s="55">
        <v>0</v>
      </c>
      <c r="U263" s="54">
        <v>58</v>
      </c>
      <c r="V263" s="57">
        <f t="shared" si="75"/>
        <v>-2990</v>
      </c>
      <c r="W263" s="57">
        <f t="shared" si="71"/>
        <v>-1061.319082057769</v>
      </c>
      <c r="X263" s="55">
        <f t="shared" si="72"/>
        <v>5069.8625551948717</v>
      </c>
      <c r="Y263" s="117">
        <f t="shared" si="73"/>
        <v>1137584.2478522661</v>
      </c>
      <c r="Z263" s="116"/>
    </row>
    <row r="264" spans="1:26" ht="13.5" thickBot="1" x14ac:dyDescent="0.35">
      <c r="A264" s="54">
        <v>251</v>
      </c>
      <c r="B264" s="54">
        <v>44</v>
      </c>
      <c r="C264" s="54">
        <f t="shared" si="76"/>
        <v>11</v>
      </c>
      <c r="D264" s="55">
        <f t="shared" si="83"/>
        <v>21226.381641155378</v>
      </c>
      <c r="E264" s="57">
        <f t="shared" si="68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v>0</v>
      </c>
      <c r="K264" s="54" t="s">
        <v>79</v>
      </c>
      <c r="L264" s="57">
        <f t="shared" si="79"/>
        <v>-571.98709174997146</v>
      </c>
      <c r="M264" s="55">
        <f t="shared" si="81"/>
        <v>-216</v>
      </c>
      <c r="N264" s="54">
        <v>59</v>
      </c>
      <c r="O264" s="55">
        <v>0</v>
      </c>
      <c r="P264" s="55">
        <v>0</v>
      </c>
      <c r="Q264" s="54" t="s">
        <v>79</v>
      </c>
      <c r="R264" s="57">
        <v>0</v>
      </c>
      <c r="S264" s="55">
        <f t="shared" si="80"/>
        <v>-3163.1745069661783</v>
      </c>
      <c r="T264" s="55">
        <v>0</v>
      </c>
      <c r="U264" s="54">
        <v>59</v>
      </c>
      <c r="V264" s="57">
        <f t="shared" si="75"/>
        <v>-3000</v>
      </c>
      <c r="W264" s="57">
        <f t="shared" si="71"/>
        <v>-1061.319082057769</v>
      </c>
      <c r="X264" s="55">
        <f t="shared" si="72"/>
        <v>5057.8625551948717</v>
      </c>
      <c r="Y264" s="117">
        <f t="shared" si="73"/>
        <v>1147382.0447735121</v>
      </c>
      <c r="Z264" s="116"/>
    </row>
    <row r="265" spans="1:26" ht="13.5" thickBot="1" x14ac:dyDescent="0.35">
      <c r="A265" s="54">
        <v>252</v>
      </c>
      <c r="B265" s="54">
        <v>45</v>
      </c>
      <c r="C265" s="54">
        <f t="shared" si="76"/>
        <v>0</v>
      </c>
      <c r="D265" s="55">
        <f>$D254*(1+$D$4)</f>
        <v>22287.700723213147</v>
      </c>
      <c r="E265" s="57">
        <f t="shared" si="68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v>0</v>
      </c>
      <c r="K265" s="54" t="s">
        <v>79</v>
      </c>
      <c r="L265" s="57">
        <f t="shared" si="79"/>
        <v>-571.98709174997146</v>
      </c>
      <c r="M265" s="55">
        <f t="shared" si="81"/>
        <v>-218</v>
      </c>
      <c r="N265" s="54">
        <v>60</v>
      </c>
      <c r="O265" s="55">
        <v>0</v>
      </c>
      <c r="P265" s="55">
        <v>0</v>
      </c>
      <c r="Q265" s="54" t="s">
        <v>79</v>
      </c>
      <c r="R265" s="57">
        <v>0</v>
      </c>
      <c r="S265" s="55">
        <f t="shared" si="80"/>
        <v>-3163.1745069661783</v>
      </c>
      <c r="T265" s="55">
        <v>0</v>
      </c>
      <c r="U265" s="54">
        <v>60</v>
      </c>
      <c r="V265" s="57">
        <f t="shared" si="75"/>
        <v>-3010</v>
      </c>
      <c r="W265" s="57">
        <f t="shared" si="71"/>
        <v>-1114.3850361606574</v>
      </c>
      <c r="X265" s="55">
        <f t="shared" si="72"/>
        <v>5576.5220962237572</v>
      </c>
      <c r="Y265" s="117">
        <f t="shared" si="73"/>
        <v>1157739.3253896253</v>
      </c>
      <c r="Z265" s="116"/>
    </row>
    <row r="266" spans="1:26" ht="13.5" thickBot="1" x14ac:dyDescent="0.35">
      <c r="A266" s="54">
        <v>253</v>
      </c>
      <c r="B266" s="54">
        <v>45</v>
      </c>
      <c r="C266" s="54">
        <f t="shared" si="76"/>
        <v>1</v>
      </c>
      <c r="D266" s="55">
        <f t="shared" ref="D266:D276" si="84">$D265</f>
        <v>22287.700723213147</v>
      </c>
      <c r="E266" s="57">
        <f t="shared" si="68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v>0</v>
      </c>
      <c r="K266" s="54" t="s">
        <v>79</v>
      </c>
      <c r="L266" s="55">
        <v>0</v>
      </c>
      <c r="M266" s="55">
        <f t="shared" si="81"/>
        <v>-220</v>
      </c>
      <c r="N266" s="54">
        <v>61</v>
      </c>
      <c r="O266" s="55">
        <v>0</v>
      </c>
      <c r="P266" s="55">
        <v>0</v>
      </c>
      <c r="Q266" s="54" t="s">
        <v>79</v>
      </c>
      <c r="R266" s="57">
        <v>0</v>
      </c>
      <c r="S266" s="55">
        <f t="shared" si="80"/>
        <v>-3163.1745069661783</v>
      </c>
      <c r="T266" s="55">
        <v>0</v>
      </c>
      <c r="U266" s="54">
        <v>61</v>
      </c>
      <c r="V266" s="57">
        <f t="shared" si="75"/>
        <v>-3020</v>
      </c>
      <c r="W266" s="57">
        <f t="shared" si="71"/>
        <v>-1114.3850361606574</v>
      </c>
      <c r="X266" s="55">
        <f t="shared" si="72"/>
        <v>6136.5091879737292</v>
      </c>
      <c r="Y266" s="117">
        <f t="shared" si="73"/>
        <v>1168699.7484333892</v>
      </c>
      <c r="Z266" s="116"/>
    </row>
    <row r="267" spans="1:26" ht="13.5" thickBot="1" x14ac:dyDescent="0.35">
      <c r="A267" s="54">
        <v>254</v>
      </c>
      <c r="B267" s="54">
        <v>45</v>
      </c>
      <c r="C267" s="54">
        <f t="shared" si="76"/>
        <v>2</v>
      </c>
      <c r="D267" s="55">
        <f t="shared" si="84"/>
        <v>22287.700723213147</v>
      </c>
      <c r="E267" s="57">
        <f t="shared" si="68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v>0</v>
      </c>
      <c r="K267" s="54" t="s">
        <v>79</v>
      </c>
      <c r="L267" s="55">
        <v>0</v>
      </c>
      <c r="M267" s="55">
        <f t="shared" si="81"/>
        <v>-222</v>
      </c>
      <c r="N267" s="54">
        <v>62</v>
      </c>
      <c r="O267" s="55">
        <v>0</v>
      </c>
      <c r="P267" s="55">
        <v>0</v>
      </c>
      <c r="Q267" s="54" t="s">
        <v>79</v>
      </c>
      <c r="R267" s="57">
        <v>0</v>
      </c>
      <c r="S267" s="55">
        <f t="shared" si="80"/>
        <v>-3163.1745069661783</v>
      </c>
      <c r="T267" s="55">
        <v>0</v>
      </c>
      <c r="U267" s="54">
        <v>62</v>
      </c>
      <c r="V267" s="57">
        <f t="shared" si="75"/>
        <v>-3030</v>
      </c>
      <c r="W267" s="57">
        <f t="shared" si="71"/>
        <v>-1114.3850361606574</v>
      </c>
      <c r="X267" s="55">
        <f t="shared" si="72"/>
        <v>6124.5091879737292</v>
      </c>
      <c r="Y267" s="117">
        <f t="shared" si="73"/>
        <v>1179693.839906502</v>
      </c>
      <c r="Z267" s="116"/>
    </row>
    <row r="268" spans="1:26" ht="13.5" thickBot="1" x14ac:dyDescent="0.35">
      <c r="A268" s="54">
        <v>255</v>
      </c>
      <c r="B268" s="54">
        <v>45</v>
      </c>
      <c r="C268" s="54">
        <f t="shared" si="76"/>
        <v>3</v>
      </c>
      <c r="D268" s="55">
        <f t="shared" si="84"/>
        <v>22287.700723213147</v>
      </c>
      <c r="E268" s="57">
        <f t="shared" si="68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v>0</v>
      </c>
      <c r="K268" s="54" t="s">
        <v>79</v>
      </c>
      <c r="L268" s="55">
        <v>0</v>
      </c>
      <c r="M268" s="55">
        <f t="shared" si="81"/>
        <v>-224</v>
      </c>
      <c r="N268" s="54">
        <v>63</v>
      </c>
      <c r="O268" s="55">
        <v>0</v>
      </c>
      <c r="P268" s="55">
        <v>0</v>
      </c>
      <c r="Q268" s="54" t="s">
        <v>79</v>
      </c>
      <c r="R268" s="57">
        <v>0</v>
      </c>
      <c r="S268" s="55">
        <f t="shared" si="80"/>
        <v>-3163.1745069661783</v>
      </c>
      <c r="T268" s="55">
        <v>0</v>
      </c>
      <c r="U268" s="54">
        <v>63</v>
      </c>
      <c r="V268" s="57">
        <f t="shared" si="75"/>
        <v>-3040</v>
      </c>
      <c r="W268" s="57">
        <f t="shared" si="71"/>
        <v>-1114.3850361606574</v>
      </c>
      <c r="X268" s="55">
        <f t="shared" si="72"/>
        <v>6112.5091879737292</v>
      </c>
      <c r="Y268" s="117">
        <f t="shared" si="73"/>
        <v>1190721.7400940862</v>
      </c>
      <c r="Z268" s="116"/>
    </row>
    <row r="269" spans="1:26" ht="13.5" thickBot="1" x14ac:dyDescent="0.35">
      <c r="A269" s="54">
        <v>256</v>
      </c>
      <c r="B269" s="54">
        <v>45</v>
      </c>
      <c r="C269" s="54">
        <f t="shared" si="76"/>
        <v>4</v>
      </c>
      <c r="D269" s="55">
        <f t="shared" si="84"/>
        <v>22287.700723213147</v>
      </c>
      <c r="E269" s="57">
        <f t="shared" si="68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v>0</v>
      </c>
      <c r="K269" s="54" t="s">
        <v>79</v>
      </c>
      <c r="L269" s="55">
        <v>0</v>
      </c>
      <c r="M269" s="55">
        <f t="shared" si="81"/>
        <v>-226</v>
      </c>
      <c r="N269" s="54">
        <v>64</v>
      </c>
      <c r="O269" s="55">
        <v>0</v>
      </c>
      <c r="P269" s="55">
        <v>0</v>
      </c>
      <c r="Q269" s="54" t="s">
        <v>79</v>
      </c>
      <c r="R269" s="57">
        <v>0</v>
      </c>
      <c r="S269" s="55">
        <f t="shared" si="80"/>
        <v>-3163.1745069661783</v>
      </c>
      <c r="T269" s="55">
        <v>0</v>
      </c>
      <c r="U269" s="54">
        <v>64</v>
      </c>
      <c r="V269" s="57">
        <f t="shared" si="75"/>
        <v>-3050</v>
      </c>
      <c r="W269" s="57">
        <f t="shared" si="71"/>
        <v>-1114.3850361606574</v>
      </c>
      <c r="X269" s="55">
        <f t="shared" si="72"/>
        <v>6100.5091879737292</v>
      </c>
      <c r="Y269" s="117">
        <f t="shared" si="73"/>
        <v>1201783.5898657853</v>
      </c>
      <c r="Z269" s="116"/>
    </row>
    <row r="270" spans="1:26" ht="13.5" thickBot="1" x14ac:dyDescent="0.35">
      <c r="A270" s="54">
        <v>257</v>
      </c>
      <c r="B270" s="54">
        <v>45</v>
      </c>
      <c r="C270" s="54">
        <f t="shared" si="76"/>
        <v>5</v>
      </c>
      <c r="D270" s="55">
        <f t="shared" si="84"/>
        <v>22287.700723213147</v>
      </c>
      <c r="E270" s="57">
        <f t="shared" ref="E270:E333" si="85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v>0</v>
      </c>
      <c r="K270" s="54" t="s">
        <v>79</v>
      </c>
      <c r="L270" s="55">
        <v>0</v>
      </c>
      <c r="M270" s="55">
        <f t="shared" si="81"/>
        <v>-228</v>
      </c>
      <c r="N270" s="54">
        <v>65</v>
      </c>
      <c r="O270" s="55">
        <v>0</v>
      </c>
      <c r="P270" s="55">
        <v>0</v>
      </c>
      <c r="Q270" s="54" t="s">
        <v>79</v>
      </c>
      <c r="R270" s="57">
        <v>0</v>
      </c>
      <c r="S270" s="55">
        <f t="shared" ref="S270:S301" si="86">PMT(5%/12,180,400000)</f>
        <v>-3163.1745069661783</v>
      </c>
      <c r="T270" s="55">
        <v>0</v>
      </c>
      <c r="U270" s="54">
        <v>65</v>
      </c>
      <c r="V270" s="57">
        <f t="shared" si="75"/>
        <v>-3060</v>
      </c>
      <c r="W270" s="57">
        <f t="shared" ref="W270:W333" si="87">D270*-0.05</f>
        <v>-1114.3850361606574</v>
      </c>
      <c r="X270" s="55">
        <f t="shared" ref="X270:X333" si="88">D270+E270+F270+G270+H270+I270+J270+L270+M270+R270+S270+T270+V270+W270+O270+P270</f>
        <v>6088.5091879737292</v>
      </c>
      <c r="Y270" s="117">
        <f t="shared" ref="Y270:Y333" si="89">X270+(Y269*(1+($D$7/12)))</f>
        <v>1212879.5306781998</v>
      </c>
      <c r="Z270" s="116"/>
    </row>
    <row r="271" spans="1:26" ht="13.5" thickBot="1" x14ac:dyDescent="0.35">
      <c r="A271" s="54">
        <v>258</v>
      </c>
      <c r="B271" s="54">
        <v>45</v>
      </c>
      <c r="C271" s="54">
        <f t="shared" si="76"/>
        <v>6</v>
      </c>
      <c r="D271" s="55">
        <f t="shared" si="84"/>
        <v>22287.700723213147</v>
      </c>
      <c r="E271" s="57">
        <f t="shared" si="85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v>0</v>
      </c>
      <c r="K271" s="54" t="s">
        <v>79</v>
      </c>
      <c r="L271" s="55">
        <v>0</v>
      </c>
      <c r="M271" s="55">
        <f t="shared" ref="M271:M302" si="90">M270-2</f>
        <v>-230</v>
      </c>
      <c r="N271" s="54">
        <v>66</v>
      </c>
      <c r="O271" s="55">
        <v>0</v>
      </c>
      <c r="P271" s="55">
        <v>0</v>
      </c>
      <c r="Q271" s="54" t="s">
        <v>79</v>
      </c>
      <c r="R271" s="57">
        <v>0</v>
      </c>
      <c r="S271" s="55">
        <f t="shared" si="86"/>
        <v>-3163.1745069661783</v>
      </c>
      <c r="T271" s="55">
        <v>0</v>
      </c>
      <c r="U271" s="54">
        <v>66</v>
      </c>
      <c r="V271" s="57">
        <f t="shared" ref="V271:V334" si="91">$V270-10</f>
        <v>-3070</v>
      </c>
      <c r="W271" s="57">
        <f t="shared" si="87"/>
        <v>-1114.3850361606574</v>
      </c>
      <c r="X271" s="55">
        <f t="shared" si="88"/>
        <v>6076.5091879737292</v>
      </c>
      <c r="Y271" s="117">
        <f t="shared" si="89"/>
        <v>1224009.7045773328</v>
      </c>
      <c r="Z271" s="116"/>
    </row>
    <row r="272" spans="1:26" ht="13.5" thickBot="1" x14ac:dyDescent="0.35">
      <c r="A272" s="54">
        <v>259</v>
      </c>
      <c r="B272" s="54">
        <v>45</v>
      </c>
      <c r="C272" s="54">
        <f t="shared" si="76"/>
        <v>7</v>
      </c>
      <c r="D272" s="55">
        <f t="shared" si="84"/>
        <v>22287.700723213147</v>
      </c>
      <c r="E272" s="57">
        <f t="shared" si="85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v>0</v>
      </c>
      <c r="K272" s="54" t="s">
        <v>79</v>
      </c>
      <c r="L272" s="55">
        <v>0</v>
      </c>
      <c r="M272" s="55">
        <f t="shared" si="90"/>
        <v>-232</v>
      </c>
      <c r="N272" s="54">
        <v>67</v>
      </c>
      <c r="O272" s="55">
        <v>0</v>
      </c>
      <c r="P272" s="55">
        <v>0</v>
      </c>
      <c r="Q272" s="54" t="s">
        <v>79</v>
      </c>
      <c r="R272" s="57">
        <v>0</v>
      </c>
      <c r="S272" s="55">
        <f t="shared" si="86"/>
        <v>-3163.1745069661783</v>
      </c>
      <c r="T272" s="55">
        <v>0</v>
      </c>
      <c r="U272" s="54">
        <v>67</v>
      </c>
      <c r="V272" s="57">
        <f t="shared" si="91"/>
        <v>-3080</v>
      </c>
      <c r="W272" s="57">
        <f t="shared" si="87"/>
        <v>-1114.3850361606574</v>
      </c>
      <c r="X272" s="55">
        <f t="shared" si="88"/>
        <v>6064.5091879737292</v>
      </c>
      <c r="Y272" s="117">
        <f t="shared" si="89"/>
        <v>1235174.2542010455</v>
      </c>
      <c r="Z272" s="116"/>
    </row>
    <row r="273" spans="1:26" ht="13.5" thickBot="1" x14ac:dyDescent="0.35">
      <c r="A273" s="54">
        <v>260</v>
      </c>
      <c r="B273" s="54">
        <v>45</v>
      </c>
      <c r="C273" s="54">
        <f t="shared" si="76"/>
        <v>8</v>
      </c>
      <c r="D273" s="55">
        <f t="shared" si="84"/>
        <v>22287.700723213147</v>
      </c>
      <c r="E273" s="57">
        <f t="shared" si="85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v>0</v>
      </c>
      <c r="K273" s="54" t="s">
        <v>79</v>
      </c>
      <c r="L273" s="55">
        <v>0</v>
      </c>
      <c r="M273" s="55">
        <f t="shared" si="90"/>
        <v>-234</v>
      </c>
      <c r="N273" s="54">
        <v>68</v>
      </c>
      <c r="O273" s="55">
        <v>0</v>
      </c>
      <c r="P273" s="55">
        <v>0</v>
      </c>
      <c r="Q273" s="54" t="s">
        <v>79</v>
      </c>
      <c r="R273" s="57">
        <v>0</v>
      </c>
      <c r="S273" s="55">
        <f t="shared" si="86"/>
        <v>-3163.1745069661783</v>
      </c>
      <c r="T273" s="55">
        <v>0</v>
      </c>
      <c r="U273" s="54">
        <v>68</v>
      </c>
      <c r="V273" s="57">
        <f t="shared" si="91"/>
        <v>-3090</v>
      </c>
      <c r="W273" s="57">
        <f t="shared" si="87"/>
        <v>-1114.3850361606574</v>
      </c>
      <c r="X273" s="55">
        <f t="shared" si="88"/>
        <v>6052.5091879737292</v>
      </c>
      <c r="Y273" s="117">
        <f t="shared" si="89"/>
        <v>1246373.3227815237</v>
      </c>
      <c r="Z273" s="116"/>
    </row>
    <row r="274" spans="1:26" ht="13.5" thickBot="1" x14ac:dyDescent="0.35">
      <c r="A274" s="54">
        <v>261</v>
      </c>
      <c r="B274" s="54">
        <v>45</v>
      </c>
      <c r="C274" s="54">
        <f t="shared" si="76"/>
        <v>9</v>
      </c>
      <c r="D274" s="55">
        <f t="shared" si="84"/>
        <v>22287.700723213147</v>
      </c>
      <c r="E274" s="57">
        <f t="shared" si="85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v>0</v>
      </c>
      <c r="K274" s="54" t="s">
        <v>79</v>
      </c>
      <c r="L274" s="55">
        <v>0</v>
      </c>
      <c r="M274" s="55">
        <f t="shared" si="90"/>
        <v>-236</v>
      </c>
      <c r="N274" s="54">
        <v>69</v>
      </c>
      <c r="O274" s="55">
        <v>0</v>
      </c>
      <c r="P274" s="55">
        <v>0</v>
      </c>
      <c r="Q274" s="54" t="s">
        <v>79</v>
      </c>
      <c r="R274" s="57">
        <v>0</v>
      </c>
      <c r="S274" s="55">
        <f t="shared" si="86"/>
        <v>-3163.1745069661783</v>
      </c>
      <c r="T274" s="55">
        <v>0</v>
      </c>
      <c r="U274" s="54">
        <v>69</v>
      </c>
      <c r="V274" s="57">
        <f t="shared" si="91"/>
        <v>-3100</v>
      </c>
      <c r="W274" s="57">
        <f t="shared" si="87"/>
        <v>-1114.3850361606574</v>
      </c>
      <c r="X274" s="55">
        <f t="shared" si="88"/>
        <v>6040.5091879737292</v>
      </c>
      <c r="Y274" s="117">
        <f t="shared" si="89"/>
        <v>1257607.0541477539</v>
      </c>
      <c r="Z274" s="116"/>
    </row>
    <row r="275" spans="1:26" ht="13.5" thickBot="1" x14ac:dyDescent="0.35">
      <c r="A275" s="54">
        <v>262</v>
      </c>
      <c r="B275" s="54">
        <v>45</v>
      </c>
      <c r="C275" s="54">
        <f t="shared" si="76"/>
        <v>10</v>
      </c>
      <c r="D275" s="55">
        <f t="shared" si="84"/>
        <v>22287.700723213147</v>
      </c>
      <c r="E275" s="57">
        <f t="shared" si="85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v>0</v>
      </c>
      <c r="K275" s="54" t="s">
        <v>79</v>
      </c>
      <c r="L275" s="55">
        <v>0</v>
      </c>
      <c r="M275" s="55">
        <f t="shared" si="90"/>
        <v>-238</v>
      </c>
      <c r="N275" s="54">
        <v>70</v>
      </c>
      <c r="O275" s="55">
        <v>0</v>
      </c>
      <c r="P275" s="55">
        <v>0</v>
      </c>
      <c r="Q275" s="54" t="s">
        <v>79</v>
      </c>
      <c r="R275" s="57">
        <v>0</v>
      </c>
      <c r="S275" s="55">
        <f t="shared" si="86"/>
        <v>-3163.1745069661783</v>
      </c>
      <c r="T275" s="55">
        <v>0</v>
      </c>
      <c r="U275" s="54">
        <v>70</v>
      </c>
      <c r="V275" s="57">
        <f t="shared" si="91"/>
        <v>-3110</v>
      </c>
      <c r="W275" s="57">
        <f t="shared" si="87"/>
        <v>-1114.3850361606574</v>
      </c>
      <c r="X275" s="55">
        <f t="shared" si="88"/>
        <v>6028.5091879737292</v>
      </c>
      <c r="Y275" s="117">
        <f t="shared" si="89"/>
        <v>1268875.5927280099</v>
      </c>
      <c r="Z275" s="116"/>
    </row>
    <row r="276" spans="1:26" ht="13.5" thickBot="1" x14ac:dyDescent="0.35">
      <c r="A276" s="54">
        <v>263</v>
      </c>
      <c r="B276" s="54">
        <v>45</v>
      </c>
      <c r="C276" s="54">
        <f t="shared" si="76"/>
        <v>11</v>
      </c>
      <c r="D276" s="55">
        <f t="shared" si="84"/>
        <v>22287.700723213147</v>
      </c>
      <c r="E276" s="57">
        <f t="shared" si="85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v>0</v>
      </c>
      <c r="K276" s="54" t="s">
        <v>79</v>
      </c>
      <c r="L276" s="55">
        <v>0</v>
      </c>
      <c r="M276" s="55">
        <f t="shared" si="90"/>
        <v>-240</v>
      </c>
      <c r="N276" s="54">
        <v>71</v>
      </c>
      <c r="O276" s="55">
        <v>0</v>
      </c>
      <c r="P276" s="55">
        <v>0</v>
      </c>
      <c r="Q276" s="54" t="s">
        <v>79</v>
      </c>
      <c r="R276" s="57">
        <v>0</v>
      </c>
      <c r="S276" s="55">
        <f t="shared" si="86"/>
        <v>-3163.1745069661783</v>
      </c>
      <c r="T276" s="55">
        <v>0</v>
      </c>
      <c r="U276" s="54">
        <v>71</v>
      </c>
      <c r="V276" s="57">
        <f t="shared" si="91"/>
        <v>-3120</v>
      </c>
      <c r="W276" s="57">
        <f t="shared" si="87"/>
        <v>-1114.3850361606574</v>
      </c>
      <c r="X276" s="55">
        <f t="shared" si="88"/>
        <v>6016.5091879737292</v>
      </c>
      <c r="Y276" s="117">
        <f t="shared" si="89"/>
        <v>1280179.0835523503</v>
      </c>
      <c r="Z276" s="116"/>
    </row>
    <row r="277" spans="1:26" ht="13.5" thickBot="1" x14ac:dyDescent="0.35">
      <c r="A277" s="54">
        <v>264</v>
      </c>
      <c r="B277" s="54">
        <v>46</v>
      </c>
      <c r="C277" s="54">
        <f t="shared" si="76"/>
        <v>0</v>
      </c>
      <c r="D277" s="55">
        <f>$D266*(1+$D$4)</f>
        <v>23402.085759373807</v>
      </c>
      <c r="E277" s="57">
        <f t="shared" si="85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v>0</v>
      </c>
      <c r="K277" s="54" t="s">
        <v>79</v>
      </c>
      <c r="L277" s="55">
        <v>0</v>
      </c>
      <c r="M277" s="55">
        <f t="shared" si="90"/>
        <v>-242</v>
      </c>
      <c r="N277" s="54">
        <v>72</v>
      </c>
      <c r="O277" s="55">
        <v>0</v>
      </c>
      <c r="P277" s="55">
        <v>0</v>
      </c>
      <c r="Q277" s="54" t="s">
        <v>79</v>
      </c>
      <c r="R277" s="57">
        <v>0</v>
      </c>
      <c r="S277" s="55">
        <f t="shared" si="86"/>
        <v>-3163.1745069661783</v>
      </c>
      <c r="T277" s="55">
        <v>0</v>
      </c>
      <c r="U277" s="54">
        <v>72</v>
      </c>
      <c r="V277" s="57">
        <f t="shared" si="91"/>
        <v>-3130</v>
      </c>
      <c r="W277" s="57">
        <f t="shared" si="87"/>
        <v>-1170.1042879686904</v>
      </c>
      <c r="X277" s="55">
        <f t="shared" si="88"/>
        <v>6561.7017060540566</v>
      </c>
      <c r="Y277" s="117">
        <f t="shared" si="89"/>
        <v>1292074.8647732059</v>
      </c>
      <c r="Z277" s="116"/>
    </row>
    <row r="278" spans="1:26" ht="13.5" thickBot="1" x14ac:dyDescent="0.35">
      <c r="A278" s="54">
        <v>265</v>
      </c>
      <c r="B278" s="54">
        <v>46</v>
      </c>
      <c r="C278" s="54">
        <f t="shared" si="76"/>
        <v>1</v>
      </c>
      <c r="D278" s="55">
        <f t="shared" ref="D278:D288" si="92">$D277</f>
        <v>23402.085759373807</v>
      </c>
      <c r="E278" s="57">
        <f t="shared" si="85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v>0</v>
      </c>
      <c r="K278" s="54" t="s">
        <v>79</v>
      </c>
      <c r="L278" s="55">
        <v>0</v>
      </c>
      <c r="M278" s="55">
        <f t="shared" si="90"/>
        <v>-244</v>
      </c>
      <c r="N278" s="54">
        <v>73</v>
      </c>
      <c r="O278" s="55">
        <v>0</v>
      </c>
      <c r="P278" s="55">
        <v>0</v>
      </c>
      <c r="Q278" s="54" t="s">
        <v>79</v>
      </c>
      <c r="R278" s="57">
        <v>0</v>
      </c>
      <c r="S278" s="55">
        <f t="shared" si="86"/>
        <v>-3163.1745069661783</v>
      </c>
      <c r="T278" s="55">
        <v>0</v>
      </c>
      <c r="U278" s="54">
        <v>73</v>
      </c>
      <c r="V278" s="57">
        <f t="shared" si="91"/>
        <v>-3140</v>
      </c>
      <c r="W278" s="57">
        <f t="shared" si="87"/>
        <v>-1170.1042879686904</v>
      </c>
      <c r="X278" s="55">
        <f t="shared" si="88"/>
        <v>6549.7017060540566</v>
      </c>
      <c r="Y278" s="117">
        <f t="shared" si="89"/>
        <v>1304008.2117491486</v>
      </c>
      <c r="Z278" s="116"/>
    </row>
    <row r="279" spans="1:26" ht="13.5" thickBot="1" x14ac:dyDescent="0.35">
      <c r="A279" s="54">
        <v>266</v>
      </c>
      <c r="B279" s="54">
        <v>46</v>
      </c>
      <c r="C279" s="54">
        <f t="shared" si="76"/>
        <v>2</v>
      </c>
      <c r="D279" s="55">
        <f t="shared" si="92"/>
        <v>23402.085759373807</v>
      </c>
      <c r="E279" s="57">
        <f t="shared" si="85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v>0</v>
      </c>
      <c r="K279" s="54" t="s">
        <v>79</v>
      </c>
      <c r="L279" s="55">
        <v>0</v>
      </c>
      <c r="M279" s="55">
        <f t="shared" si="90"/>
        <v>-246</v>
      </c>
      <c r="N279" s="54">
        <v>74</v>
      </c>
      <c r="O279" s="55">
        <v>0</v>
      </c>
      <c r="P279" s="55">
        <v>0</v>
      </c>
      <c r="Q279" s="54" t="s">
        <v>79</v>
      </c>
      <c r="R279" s="57">
        <v>0</v>
      </c>
      <c r="S279" s="55">
        <f t="shared" si="86"/>
        <v>-3163.1745069661783</v>
      </c>
      <c r="T279" s="55">
        <v>0</v>
      </c>
      <c r="U279" s="54">
        <v>74</v>
      </c>
      <c r="V279" s="57">
        <f t="shared" si="91"/>
        <v>-3150</v>
      </c>
      <c r="W279" s="57">
        <f t="shared" si="87"/>
        <v>-1170.1042879686904</v>
      </c>
      <c r="X279" s="55">
        <f t="shared" si="88"/>
        <v>6537.7017060540566</v>
      </c>
      <c r="Y279" s="117">
        <f t="shared" si="89"/>
        <v>1315979.2810041574</v>
      </c>
      <c r="Z279" s="116"/>
    </row>
    <row r="280" spans="1:26" ht="13.5" thickBot="1" x14ac:dyDescent="0.35">
      <c r="A280" s="54">
        <v>267</v>
      </c>
      <c r="B280" s="54">
        <v>46</v>
      </c>
      <c r="C280" s="54">
        <f t="shared" si="76"/>
        <v>3</v>
      </c>
      <c r="D280" s="55">
        <f t="shared" si="92"/>
        <v>23402.085759373807</v>
      </c>
      <c r="E280" s="57">
        <f t="shared" si="85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v>0</v>
      </c>
      <c r="K280" s="54" t="s">
        <v>79</v>
      </c>
      <c r="L280" s="55">
        <v>0</v>
      </c>
      <c r="M280" s="55">
        <f t="shared" si="90"/>
        <v>-248</v>
      </c>
      <c r="N280" s="54">
        <v>75</v>
      </c>
      <c r="O280" s="55">
        <v>0</v>
      </c>
      <c r="P280" s="55">
        <v>0</v>
      </c>
      <c r="Q280" s="54" t="s">
        <v>79</v>
      </c>
      <c r="R280" s="57">
        <v>0</v>
      </c>
      <c r="S280" s="55">
        <f t="shared" si="86"/>
        <v>-3163.1745069661783</v>
      </c>
      <c r="T280" s="55">
        <v>0</v>
      </c>
      <c r="U280" s="54">
        <v>75</v>
      </c>
      <c r="V280" s="57">
        <f t="shared" si="91"/>
        <v>-3160</v>
      </c>
      <c r="W280" s="57">
        <f t="shared" si="87"/>
        <v>-1170.1042879686904</v>
      </c>
      <c r="X280" s="55">
        <f t="shared" si="88"/>
        <v>6525.7017060540566</v>
      </c>
      <c r="Y280" s="117">
        <f t="shared" si="89"/>
        <v>1327988.2297143955</v>
      </c>
      <c r="Z280" s="116"/>
    </row>
    <row r="281" spans="1:26" ht="13.5" thickBot="1" x14ac:dyDescent="0.35">
      <c r="A281" s="54">
        <v>268</v>
      </c>
      <c r="B281" s="54">
        <v>46</v>
      </c>
      <c r="C281" s="54">
        <f t="shared" ref="C281:C344" si="93">C269</f>
        <v>4</v>
      </c>
      <c r="D281" s="55">
        <f t="shared" si="92"/>
        <v>23402.085759373807</v>
      </c>
      <c r="E281" s="57">
        <f t="shared" si="85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v>0</v>
      </c>
      <c r="K281" s="54" t="s">
        <v>79</v>
      </c>
      <c r="L281" s="55">
        <v>0</v>
      </c>
      <c r="M281" s="55">
        <f t="shared" si="90"/>
        <v>-250</v>
      </c>
      <c r="N281" s="54">
        <v>76</v>
      </c>
      <c r="O281" s="55">
        <v>0</v>
      </c>
      <c r="P281" s="55">
        <v>0</v>
      </c>
      <c r="Q281" s="54" t="s">
        <v>79</v>
      </c>
      <c r="R281" s="57">
        <v>0</v>
      </c>
      <c r="S281" s="55">
        <f t="shared" si="86"/>
        <v>-3163.1745069661783</v>
      </c>
      <c r="T281" s="55">
        <v>0</v>
      </c>
      <c r="U281" s="54">
        <v>76</v>
      </c>
      <c r="V281" s="57">
        <f t="shared" si="91"/>
        <v>-3170</v>
      </c>
      <c r="W281" s="57">
        <f t="shared" si="87"/>
        <v>-1170.1042879686904</v>
      </c>
      <c r="X281" s="55">
        <f t="shared" si="88"/>
        <v>6513.7017060540566</v>
      </c>
      <c r="Y281" s="117">
        <f t="shared" si="89"/>
        <v>1340035.2157109263</v>
      </c>
      <c r="Z281" s="116"/>
    </row>
    <row r="282" spans="1:26" ht="13.5" thickBot="1" x14ac:dyDescent="0.35">
      <c r="A282" s="54">
        <v>269</v>
      </c>
      <c r="B282" s="54">
        <v>46</v>
      </c>
      <c r="C282" s="54">
        <f t="shared" si="93"/>
        <v>5</v>
      </c>
      <c r="D282" s="55">
        <f t="shared" si="92"/>
        <v>23402.085759373807</v>
      </c>
      <c r="E282" s="57">
        <f t="shared" si="85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v>0</v>
      </c>
      <c r="K282" s="54" t="s">
        <v>79</v>
      </c>
      <c r="L282" s="55">
        <v>0</v>
      </c>
      <c r="M282" s="55">
        <f t="shared" si="90"/>
        <v>-252</v>
      </c>
      <c r="N282" s="54">
        <v>77</v>
      </c>
      <c r="O282" s="55">
        <v>0</v>
      </c>
      <c r="P282" s="55">
        <v>0</v>
      </c>
      <c r="Q282" s="54" t="s">
        <v>79</v>
      </c>
      <c r="R282" s="57">
        <v>0</v>
      </c>
      <c r="S282" s="55">
        <f t="shared" si="86"/>
        <v>-3163.1745069661783</v>
      </c>
      <c r="T282" s="55">
        <v>0</v>
      </c>
      <c r="U282" s="54">
        <v>77</v>
      </c>
      <c r="V282" s="57">
        <f t="shared" si="91"/>
        <v>-3180</v>
      </c>
      <c r="W282" s="57">
        <f t="shared" si="87"/>
        <v>-1170.1042879686904</v>
      </c>
      <c r="X282" s="55">
        <f t="shared" si="88"/>
        <v>6501.7017060540566</v>
      </c>
      <c r="Y282" s="117">
        <f t="shared" si="89"/>
        <v>1352120.3974824427</v>
      </c>
      <c r="Z282" s="116"/>
    </row>
    <row r="283" spans="1:26" ht="13.5" thickBot="1" x14ac:dyDescent="0.35">
      <c r="A283" s="54">
        <v>270</v>
      </c>
      <c r="B283" s="54">
        <v>46</v>
      </c>
      <c r="C283" s="54">
        <f t="shared" si="93"/>
        <v>6</v>
      </c>
      <c r="D283" s="55">
        <f t="shared" si="92"/>
        <v>23402.085759373807</v>
      </c>
      <c r="E283" s="57">
        <f t="shared" si="85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v>0</v>
      </c>
      <c r="K283" s="54" t="s">
        <v>79</v>
      </c>
      <c r="L283" s="55">
        <v>0</v>
      </c>
      <c r="M283" s="55">
        <f t="shared" si="90"/>
        <v>-254</v>
      </c>
      <c r="N283" s="54">
        <v>78</v>
      </c>
      <c r="O283" s="55">
        <v>0</v>
      </c>
      <c r="P283" s="55">
        <v>0</v>
      </c>
      <c r="Q283" s="54" t="s">
        <v>79</v>
      </c>
      <c r="R283" s="57">
        <v>0</v>
      </c>
      <c r="S283" s="55">
        <f t="shared" si="86"/>
        <v>-3163.1745069661783</v>
      </c>
      <c r="T283" s="55">
        <v>0</v>
      </c>
      <c r="U283" s="54">
        <v>78</v>
      </c>
      <c r="V283" s="57">
        <f t="shared" si="91"/>
        <v>-3190</v>
      </c>
      <c r="W283" s="57">
        <f t="shared" si="87"/>
        <v>-1170.1042879686904</v>
      </c>
      <c r="X283" s="55">
        <f t="shared" si="88"/>
        <v>6489.7017060540566</v>
      </c>
      <c r="Y283" s="117">
        <f t="shared" si="89"/>
        <v>1364243.9341780071</v>
      </c>
      <c r="Z283" s="116"/>
    </row>
    <row r="284" spans="1:26" ht="13.5" thickBot="1" x14ac:dyDescent="0.35">
      <c r="A284" s="54">
        <v>271</v>
      </c>
      <c r="B284" s="54">
        <v>46</v>
      </c>
      <c r="C284" s="54">
        <f t="shared" si="93"/>
        <v>7</v>
      </c>
      <c r="D284" s="55">
        <f t="shared" si="92"/>
        <v>23402.085759373807</v>
      </c>
      <c r="E284" s="57">
        <f t="shared" si="85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v>0</v>
      </c>
      <c r="K284" s="54" t="s">
        <v>79</v>
      </c>
      <c r="L284" s="55">
        <v>0</v>
      </c>
      <c r="M284" s="55">
        <f t="shared" si="90"/>
        <v>-256</v>
      </c>
      <c r="N284" s="54">
        <v>79</v>
      </c>
      <c r="O284" s="55">
        <v>0</v>
      </c>
      <c r="P284" s="55">
        <v>0</v>
      </c>
      <c r="Q284" s="54" t="s">
        <v>79</v>
      </c>
      <c r="R284" s="57">
        <v>0</v>
      </c>
      <c r="S284" s="55">
        <f t="shared" si="86"/>
        <v>-3163.1745069661783</v>
      </c>
      <c r="T284" s="55">
        <v>0</v>
      </c>
      <c r="U284" s="54">
        <v>79</v>
      </c>
      <c r="V284" s="57">
        <f t="shared" si="91"/>
        <v>-3200</v>
      </c>
      <c r="W284" s="57">
        <f t="shared" si="87"/>
        <v>-1170.1042879686904</v>
      </c>
      <c r="X284" s="55">
        <f t="shared" si="88"/>
        <v>6477.7017060540566</v>
      </c>
      <c r="Y284" s="117">
        <f t="shared" si="89"/>
        <v>1376405.9856098029</v>
      </c>
      <c r="Z284" s="116"/>
    </row>
    <row r="285" spans="1:26" ht="13.5" thickBot="1" x14ac:dyDescent="0.35">
      <c r="A285" s="54">
        <v>272</v>
      </c>
      <c r="B285" s="54">
        <v>46</v>
      </c>
      <c r="C285" s="54">
        <f t="shared" si="93"/>
        <v>8</v>
      </c>
      <c r="D285" s="55">
        <f t="shared" si="92"/>
        <v>23402.085759373807</v>
      </c>
      <c r="E285" s="57">
        <f t="shared" si="85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v>0</v>
      </c>
      <c r="K285" s="54" t="s">
        <v>79</v>
      </c>
      <c r="L285" s="55">
        <v>0</v>
      </c>
      <c r="M285" s="55">
        <f t="shared" si="90"/>
        <v>-258</v>
      </c>
      <c r="N285" s="54">
        <v>80</v>
      </c>
      <c r="O285" s="55">
        <v>0</v>
      </c>
      <c r="P285" s="55">
        <v>0</v>
      </c>
      <c r="Q285" s="54" t="s">
        <v>79</v>
      </c>
      <c r="R285" s="57">
        <v>0</v>
      </c>
      <c r="S285" s="55">
        <f t="shared" si="86"/>
        <v>-3163.1745069661783</v>
      </c>
      <c r="T285" s="55">
        <v>0</v>
      </c>
      <c r="U285" s="54">
        <v>80</v>
      </c>
      <c r="V285" s="57">
        <f t="shared" si="91"/>
        <v>-3210</v>
      </c>
      <c r="W285" s="57">
        <f t="shared" si="87"/>
        <v>-1170.1042879686904</v>
      </c>
      <c r="X285" s="55">
        <f t="shared" si="88"/>
        <v>6465.7017060540566</v>
      </c>
      <c r="Y285" s="117">
        <f t="shared" si="89"/>
        <v>1388606.7122558979</v>
      </c>
      <c r="Z285" s="116"/>
    </row>
    <row r="286" spans="1:26" ht="13.5" thickBot="1" x14ac:dyDescent="0.35">
      <c r="A286" s="54">
        <v>273</v>
      </c>
      <c r="B286" s="54">
        <v>46</v>
      </c>
      <c r="C286" s="54">
        <f t="shared" si="93"/>
        <v>9</v>
      </c>
      <c r="D286" s="55">
        <f t="shared" si="92"/>
        <v>23402.085759373807</v>
      </c>
      <c r="E286" s="57">
        <f t="shared" si="85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v>0</v>
      </c>
      <c r="K286" s="54" t="s">
        <v>79</v>
      </c>
      <c r="L286" s="55">
        <v>0</v>
      </c>
      <c r="M286" s="55">
        <f t="shared" si="90"/>
        <v>-260</v>
      </c>
      <c r="N286" s="54">
        <v>81</v>
      </c>
      <c r="O286" s="55">
        <v>0</v>
      </c>
      <c r="P286" s="55">
        <v>0</v>
      </c>
      <c r="Q286" s="54" t="s">
        <v>79</v>
      </c>
      <c r="R286" s="57">
        <v>0</v>
      </c>
      <c r="S286" s="55">
        <f t="shared" si="86"/>
        <v>-3163.1745069661783</v>
      </c>
      <c r="T286" s="55">
        <v>0</v>
      </c>
      <c r="U286" s="54">
        <v>81</v>
      </c>
      <c r="V286" s="57">
        <f t="shared" si="91"/>
        <v>-3220</v>
      </c>
      <c r="W286" s="57">
        <f t="shared" si="87"/>
        <v>-1170.1042879686904</v>
      </c>
      <c r="X286" s="55">
        <f t="shared" si="88"/>
        <v>6453.7017060540566</v>
      </c>
      <c r="Y286" s="117">
        <f t="shared" si="89"/>
        <v>1400846.2752630182</v>
      </c>
      <c r="Z286" s="116"/>
    </row>
    <row r="287" spans="1:26" ht="13.5" thickBot="1" x14ac:dyDescent="0.35">
      <c r="A287" s="54">
        <v>274</v>
      </c>
      <c r="B287" s="54">
        <v>46</v>
      </c>
      <c r="C287" s="54">
        <f t="shared" si="93"/>
        <v>10</v>
      </c>
      <c r="D287" s="55">
        <f t="shared" si="92"/>
        <v>23402.085759373807</v>
      </c>
      <c r="E287" s="57">
        <f t="shared" si="85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v>0</v>
      </c>
      <c r="K287" s="54" t="s">
        <v>79</v>
      </c>
      <c r="L287" s="55">
        <v>0</v>
      </c>
      <c r="M287" s="55">
        <f t="shared" si="90"/>
        <v>-262</v>
      </c>
      <c r="N287" s="54">
        <v>82</v>
      </c>
      <c r="O287" s="55">
        <v>0</v>
      </c>
      <c r="P287" s="55">
        <v>0</v>
      </c>
      <c r="Q287" s="54" t="s">
        <v>79</v>
      </c>
      <c r="R287" s="57">
        <v>0</v>
      </c>
      <c r="S287" s="55">
        <f t="shared" si="86"/>
        <v>-3163.1745069661783</v>
      </c>
      <c r="T287" s="55">
        <v>0</v>
      </c>
      <c r="U287" s="54">
        <v>82</v>
      </c>
      <c r="V287" s="57">
        <f t="shared" si="91"/>
        <v>-3230</v>
      </c>
      <c r="W287" s="57">
        <f t="shared" si="87"/>
        <v>-1170.1042879686904</v>
      </c>
      <c r="X287" s="55">
        <f t="shared" si="88"/>
        <v>6441.7017060540566</v>
      </c>
      <c r="Y287" s="117">
        <f t="shared" si="89"/>
        <v>1413124.8364493349</v>
      </c>
      <c r="Z287" s="116"/>
    </row>
    <row r="288" spans="1:26" ht="13.5" thickBot="1" x14ac:dyDescent="0.35">
      <c r="A288" s="54">
        <v>275</v>
      </c>
      <c r="B288" s="54">
        <v>46</v>
      </c>
      <c r="C288" s="54">
        <f t="shared" si="93"/>
        <v>11</v>
      </c>
      <c r="D288" s="55">
        <f t="shared" si="92"/>
        <v>23402.085759373807</v>
      </c>
      <c r="E288" s="57">
        <f t="shared" si="85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v>0</v>
      </c>
      <c r="K288" s="54" t="s">
        <v>79</v>
      </c>
      <c r="L288" s="55">
        <v>0</v>
      </c>
      <c r="M288" s="55">
        <f t="shared" si="90"/>
        <v>-264</v>
      </c>
      <c r="N288" s="54">
        <v>83</v>
      </c>
      <c r="O288" s="55">
        <v>0</v>
      </c>
      <c r="P288" s="55">
        <v>0</v>
      </c>
      <c r="Q288" s="54" t="s">
        <v>79</v>
      </c>
      <c r="R288" s="57">
        <v>0</v>
      </c>
      <c r="S288" s="55">
        <f t="shared" si="86"/>
        <v>-3163.1745069661783</v>
      </c>
      <c r="T288" s="55">
        <v>0</v>
      </c>
      <c r="U288" s="54">
        <v>83</v>
      </c>
      <c r="V288" s="57">
        <f t="shared" si="91"/>
        <v>-3240</v>
      </c>
      <c r="W288" s="57">
        <f t="shared" si="87"/>
        <v>-1170.1042879686904</v>
      </c>
      <c r="X288" s="55">
        <f t="shared" si="88"/>
        <v>6429.7017060540566</v>
      </c>
      <c r="Y288" s="117">
        <f t="shared" si="89"/>
        <v>1425442.5583072612</v>
      </c>
      <c r="Z288" s="116"/>
    </row>
    <row r="289" spans="1:26" ht="13.5" thickBot="1" x14ac:dyDescent="0.35">
      <c r="A289" s="54">
        <v>276</v>
      </c>
      <c r="B289" s="54">
        <v>47</v>
      </c>
      <c r="C289" s="54">
        <f t="shared" si="93"/>
        <v>0</v>
      </c>
      <c r="D289" s="55">
        <f>$D278*(1+$D$4)</f>
        <v>24572.190047342498</v>
      </c>
      <c r="E289" s="57">
        <f t="shared" si="85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v>0</v>
      </c>
      <c r="K289" s="54" t="s">
        <v>79</v>
      </c>
      <c r="L289" s="55">
        <v>0</v>
      </c>
      <c r="M289" s="55">
        <f t="shared" si="90"/>
        <v>-266</v>
      </c>
      <c r="N289" s="54">
        <v>84</v>
      </c>
      <c r="O289" s="55">
        <v>0</v>
      </c>
      <c r="P289" s="55">
        <v>0</v>
      </c>
      <c r="Q289" s="54" t="s">
        <v>79</v>
      </c>
      <c r="R289" s="57">
        <v>0</v>
      </c>
      <c r="S289" s="55">
        <f t="shared" si="86"/>
        <v>-3163.1745069661783</v>
      </c>
      <c r="T289" s="55">
        <v>0</v>
      </c>
      <c r="U289" s="54">
        <v>84</v>
      </c>
      <c r="V289" s="57">
        <f t="shared" si="91"/>
        <v>-3250</v>
      </c>
      <c r="W289" s="57">
        <f t="shared" si="87"/>
        <v>-1228.6095023671251</v>
      </c>
      <c r="X289" s="55">
        <f t="shared" si="88"/>
        <v>7002.7538500384044</v>
      </c>
      <c r="Y289" s="117">
        <f t="shared" si="89"/>
        <v>1438384.6561502465</v>
      </c>
      <c r="Z289" s="116"/>
    </row>
    <row r="290" spans="1:26" ht="13.5" thickBot="1" x14ac:dyDescent="0.35">
      <c r="A290" s="54">
        <v>277</v>
      </c>
      <c r="B290" s="54">
        <v>47</v>
      </c>
      <c r="C290" s="54">
        <f t="shared" si="93"/>
        <v>1</v>
      </c>
      <c r="D290" s="55">
        <f t="shared" ref="D290:D300" si="94">$D289</f>
        <v>24572.190047342498</v>
      </c>
      <c r="E290" s="57">
        <f t="shared" si="85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v>0</v>
      </c>
      <c r="K290" s="54" t="s">
        <v>79</v>
      </c>
      <c r="L290" s="55">
        <v>0</v>
      </c>
      <c r="M290" s="55">
        <f t="shared" si="90"/>
        <v>-268</v>
      </c>
      <c r="N290" s="54">
        <v>85</v>
      </c>
      <c r="O290" s="55">
        <v>0</v>
      </c>
      <c r="P290" s="55">
        <v>0</v>
      </c>
      <c r="Q290" s="54" t="s">
        <v>79</v>
      </c>
      <c r="R290" s="57">
        <v>0</v>
      </c>
      <c r="S290" s="55">
        <f t="shared" si="86"/>
        <v>-3163.1745069661783</v>
      </c>
      <c r="T290" s="55">
        <v>0</v>
      </c>
      <c r="U290" s="54">
        <v>85</v>
      </c>
      <c r="V290" s="57">
        <f t="shared" si="91"/>
        <v>-3260</v>
      </c>
      <c r="W290" s="57">
        <f t="shared" si="87"/>
        <v>-1228.6095023671251</v>
      </c>
      <c r="X290" s="55">
        <f t="shared" si="88"/>
        <v>6990.7538500384044</v>
      </c>
      <c r="Y290" s="117">
        <f t="shared" si="89"/>
        <v>1451368.6794009109</v>
      </c>
      <c r="Z290" s="116"/>
    </row>
    <row r="291" spans="1:26" ht="13.5" thickBot="1" x14ac:dyDescent="0.35">
      <c r="A291" s="54">
        <v>278</v>
      </c>
      <c r="B291" s="54">
        <v>47</v>
      </c>
      <c r="C291" s="54">
        <f t="shared" si="93"/>
        <v>2</v>
      </c>
      <c r="D291" s="55">
        <f t="shared" si="94"/>
        <v>24572.190047342498</v>
      </c>
      <c r="E291" s="57">
        <f t="shared" si="85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v>0</v>
      </c>
      <c r="K291" s="54" t="s">
        <v>79</v>
      </c>
      <c r="L291" s="55">
        <v>0</v>
      </c>
      <c r="M291" s="55">
        <f t="shared" si="90"/>
        <v>-270</v>
      </c>
      <c r="N291" s="54">
        <v>86</v>
      </c>
      <c r="O291" s="55">
        <v>0</v>
      </c>
      <c r="P291" s="55">
        <v>0</v>
      </c>
      <c r="Q291" s="54" t="s">
        <v>79</v>
      </c>
      <c r="R291" s="57">
        <v>0</v>
      </c>
      <c r="S291" s="55">
        <f t="shared" si="86"/>
        <v>-3163.1745069661783</v>
      </c>
      <c r="T291" s="55">
        <v>0</v>
      </c>
      <c r="U291" s="54">
        <v>86</v>
      </c>
      <c r="V291" s="57">
        <f t="shared" si="91"/>
        <v>-3270</v>
      </c>
      <c r="W291" s="57">
        <f t="shared" si="87"/>
        <v>-1228.6095023671251</v>
      </c>
      <c r="X291" s="55">
        <f t="shared" si="88"/>
        <v>6978.7538500384044</v>
      </c>
      <c r="Y291" s="117">
        <f t="shared" si="89"/>
        <v>1464394.8027484531</v>
      </c>
      <c r="Z291" s="116"/>
    </row>
    <row r="292" spans="1:26" ht="13.5" thickBot="1" x14ac:dyDescent="0.35">
      <c r="A292" s="54">
        <v>279</v>
      </c>
      <c r="B292" s="54">
        <v>47</v>
      </c>
      <c r="C292" s="54">
        <f t="shared" si="93"/>
        <v>3</v>
      </c>
      <c r="D292" s="55">
        <f t="shared" si="94"/>
        <v>24572.190047342498</v>
      </c>
      <c r="E292" s="57">
        <f t="shared" si="85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v>0</v>
      </c>
      <c r="K292" s="54" t="s">
        <v>79</v>
      </c>
      <c r="L292" s="55">
        <v>0</v>
      </c>
      <c r="M292" s="55">
        <f t="shared" si="90"/>
        <v>-272</v>
      </c>
      <c r="N292" s="54">
        <v>87</v>
      </c>
      <c r="O292" s="55">
        <v>0</v>
      </c>
      <c r="P292" s="55">
        <v>0</v>
      </c>
      <c r="Q292" s="54" t="s">
        <v>79</v>
      </c>
      <c r="R292" s="57">
        <v>0</v>
      </c>
      <c r="S292" s="55">
        <f t="shared" si="86"/>
        <v>-3163.1745069661783</v>
      </c>
      <c r="T292" s="55">
        <v>0</v>
      </c>
      <c r="U292" s="54">
        <v>87</v>
      </c>
      <c r="V292" s="57">
        <f t="shared" si="91"/>
        <v>-3280</v>
      </c>
      <c r="W292" s="57">
        <f t="shared" si="87"/>
        <v>-1228.6095023671251</v>
      </c>
      <c r="X292" s="55">
        <f t="shared" si="88"/>
        <v>6966.7538500384044</v>
      </c>
      <c r="Y292" s="117">
        <f t="shared" si="89"/>
        <v>1477463.2016099433</v>
      </c>
      <c r="Z292" s="116"/>
    </row>
    <row r="293" spans="1:26" ht="13.5" thickBot="1" x14ac:dyDescent="0.35">
      <c r="A293" s="54">
        <v>280</v>
      </c>
      <c r="B293" s="54">
        <v>47</v>
      </c>
      <c r="C293" s="54">
        <f t="shared" si="93"/>
        <v>4</v>
      </c>
      <c r="D293" s="55">
        <f t="shared" si="94"/>
        <v>24572.190047342498</v>
      </c>
      <c r="E293" s="57">
        <f t="shared" si="85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v>0</v>
      </c>
      <c r="K293" s="54" t="s">
        <v>79</v>
      </c>
      <c r="L293" s="55">
        <v>0</v>
      </c>
      <c r="M293" s="55">
        <f t="shared" si="90"/>
        <v>-274</v>
      </c>
      <c r="N293" s="54">
        <v>88</v>
      </c>
      <c r="O293" s="55">
        <v>0</v>
      </c>
      <c r="P293" s="55">
        <v>0</v>
      </c>
      <c r="Q293" s="54" t="s">
        <v>79</v>
      </c>
      <c r="R293" s="57">
        <v>0</v>
      </c>
      <c r="S293" s="55">
        <f t="shared" si="86"/>
        <v>-3163.1745069661783</v>
      </c>
      <c r="T293" s="55">
        <v>0</v>
      </c>
      <c r="U293" s="54">
        <v>88</v>
      </c>
      <c r="V293" s="57">
        <f t="shared" si="91"/>
        <v>-3290</v>
      </c>
      <c r="W293" s="57">
        <f t="shared" si="87"/>
        <v>-1228.6095023671251</v>
      </c>
      <c r="X293" s="55">
        <f t="shared" si="88"/>
        <v>6954.7538500384044</v>
      </c>
      <c r="Y293" s="117">
        <f t="shared" si="89"/>
        <v>1490574.0521333565</v>
      </c>
      <c r="Z293" s="116"/>
    </row>
    <row r="294" spans="1:26" ht="13.5" thickBot="1" x14ac:dyDescent="0.35">
      <c r="A294" s="54">
        <v>281</v>
      </c>
      <c r="B294" s="54">
        <v>47</v>
      </c>
      <c r="C294" s="54">
        <f t="shared" si="93"/>
        <v>5</v>
      </c>
      <c r="D294" s="55">
        <f t="shared" si="94"/>
        <v>24572.190047342498</v>
      </c>
      <c r="E294" s="57">
        <f t="shared" si="85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v>0</v>
      </c>
      <c r="K294" s="54" t="s">
        <v>79</v>
      </c>
      <c r="L294" s="55">
        <v>0</v>
      </c>
      <c r="M294" s="55">
        <f t="shared" si="90"/>
        <v>-276</v>
      </c>
      <c r="N294" s="54">
        <v>89</v>
      </c>
      <c r="O294" s="55">
        <v>0</v>
      </c>
      <c r="P294" s="55">
        <v>0</v>
      </c>
      <c r="Q294" s="54" t="s">
        <v>79</v>
      </c>
      <c r="R294" s="57">
        <v>0</v>
      </c>
      <c r="S294" s="55">
        <f t="shared" si="86"/>
        <v>-3163.1745069661783</v>
      </c>
      <c r="T294" s="55">
        <v>0</v>
      </c>
      <c r="U294" s="54">
        <v>89</v>
      </c>
      <c r="V294" s="57">
        <f t="shared" si="91"/>
        <v>-3300</v>
      </c>
      <c r="W294" s="57">
        <f t="shared" si="87"/>
        <v>-1228.6095023671251</v>
      </c>
      <c r="X294" s="55">
        <f t="shared" si="88"/>
        <v>6942.7538500384044</v>
      </c>
      <c r="Y294" s="117">
        <f t="shared" si="89"/>
        <v>1503727.5312006171</v>
      </c>
      <c r="Z294" s="116"/>
    </row>
    <row r="295" spans="1:26" ht="13.5" thickBot="1" x14ac:dyDescent="0.35">
      <c r="A295" s="54">
        <v>282</v>
      </c>
      <c r="B295" s="54">
        <v>47</v>
      </c>
      <c r="C295" s="54">
        <f t="shared" si="93"/>
        <v>6</v>
      </c>
      <c r="D295" s="55">
        <f t="shared" si="94"/>
        <v>24572.190047342498</v>
      </c>
      <c r="E295" s="57">
        <f t="shared" si="85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v>0</v>
      </c>
      <c r="K295" s="54" t="s">
        <v>79</v>
      </c>
      <c r="L295" s="55">
        <v>0</v>
      </c>
      <c r="M295" s="55">
        <f t="shared" si="90"/>
        <v>-278</v>
      </c>
      <c r="N295" s="54">
        <v>90</v>
      </c>
      <c r="O295" s="55">
        <v>0</v>
      </c>
      <c r="P295" s="55">
        <v>0</v>
      </c>
      <c r="Q295" s="54" t="s">
        <v>79</v>
      </c>
      <c r="R295" s="57">
        <v>0</v>
      </c>
      <c r="S295" s="55">
        <f t="shared" si="86"/>
        <v>-3163.1745069661783</v>
      </c>
      <c r="T295" s="55">
        <v>0</v>
      </c>
      <c r="U295" s="54">
        <v>90</v>
      </c>
      <c r="V295" s="57">
        <f t="shared" si="91"/>
        <v>-3310</v>
      </c>
      <c r="W295" s="57">
        <f t="shared" si="87"/>
        <v>-1228.6095023671251</v>
      </c>
      <c r="X295" s="55">
        <f t="shared" si="88"/>
        <v>6930.7538500384044</v>
      </c>
      <c r="Y295" s="117">
        <f t="shared" si="89"/>
        <v>1516923.8164306581</v>
      </c>
      <c r="Z295" s="116"/>
    </row>
    <row r="296" spans="1:26" ht="13.5" thickBot="1" x14ac:dyDescent="0.35">
      <c r="A296" s="54">
        <v>283</v>
      </c>
      <c r="B296" s="54">
        <v>47</v>
      </c>
      <c r="C296" s="54">
        <f t="shared" si="93"/>
        <v>7</v>
      </c>
      <c r="D296" s="55">
        <f t="shared" si="94"/>
        <v>24572.190047342498</v>
      </c>
      <c r="E296" s="57">
        <f t="shared" si="85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v>0</v>
      </c>
      <c r="K296" s="54" t="s">
        <v>79</v>
      </c>
      <c r="L296" s="55">
        <v>0</v>
      </c>
      <c r="M296" s="55">
        <f t="shared" si="90"/>
        <v>-280</v>
      </c>
      <c r="N296" s="54">
        <v>91</v>
      </c>
      <c r="O296" s="55">
        <v>0</v>
      </c>
      <c r="P296" s="55">
        <v>0</v>
      </c>
      <c r="Q296" s="54" t="s">
        <v>79</v>
      </c>
      <c r="R296" s="57">
        <v>0</v>
      </c>
      <c r="S296" s="55">
        <f t="shared" si="86"/>
        <v>-3163.1745069661783</v>
      </c>
      <c r="T296" s="55">
        <v>0</v>
      </c>
      <c r="U296" s="54">
        <v>91</v>
      </c>
      <c r="V296" s="57">
        <f t="shared" si="91"/>
        <v>-3320</v>
      </c>
      <c r="W296" s="57">
        <f t="shared" si="87"/>
        <v>-1228.6095023671251</v>
      </c>
      <c r="X296" s="55">
        <f t="shared" si="88"/>
        <v>6918.7538500384044</v>
      </c>
      <c r="Y296" s="117">
        <f t="shared" si="89"/>
        <v>1530163.0861824909</v>
      </c>
      <c r="Z296" s="116"/>
    </row>
    <row r="297" spans="1:26" ht="13.5" thickBot="1" x14ac:dyDescent="0.35">
      <c r="A297" s="54">
        <v>284</v>
      </c>
      <c r="B297" s="54">
        <v>47</v>
      </c>
      <c r="C297" s="54">
        <f t="shared" si="93"/>
        <v>8</v>
      </c>
      <c r="D297" s="55">
        <f t="shared" si="94"/>
        <v>24572.190047342498</v>
      </c>
      <c r="E297" s="57">
        <f t="shared" si="85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v>0</v>
      </c>
      <c r="K297" s="54" t="s">
        <v>79</v>
      </c>
      <c r="L297" s="55">
        <v>0</v>
      </c>
      <c r="M297" s="55">
        <f t="shared" si="90"/>
        <v>-282</v>
      </c>
      <c r="N297" s="54">
        <v>92</v>
      </c>
      <c r="O297" s="55">
        <v>0</v>
      </c>
      <c r="P297" s="55">
        <v>0</v>
      </c>
      <c r="Q297" s="54" t="s">
        <v>79</v>
      </c>
      <c r="R297" s="57">
        <v>0</v>
      </c>
      <c r="S297" s="55">
        <f t="shared" si="86"/>
        <v>-3163.1745069661783</v>
      </c>
      <c r="T297" s="55">
        <v>0</v>
      </c>
      <c r="U297" s="54">
        <v>92</v>
      </c>
      <c r="V297" s="57">
        <f t="shared" si="91"/>
        <v>-3330</v>
      </c>
      <c r="W297" s="57">
        <f t="shared" si="87"/>
        <v>-1228.6095023671251</v>
      </c>
      <c r="X297" s="55">
        <f t="shared" si="88"/>
        <v>6906.7538500384044</v>
      </c>
      <c r="Y297" s="117">
        <f t="shared" si="89"/>
        <v>1543445.5195582898</v>
      </c>
      <c r="Z297" s="116"/>
    </row>
    <row r="298" spans="1:26" ht="13.5" thickBot="1" x14ac:dyDescent="0.35">
      <c r="A298" s="54">
        <v>285</v>
      </c>
      <c r="B298" s="54">
        <v>47</v>
      </c>
      <c r="C298" s="54">
        <f t="shared" si="93"/>
        <v>9</v>
      </c>
      <c r="D298" s="55">
        <f t="shared" si="94"/>
        <v>24572.190047342498</v>
      </c>
      <c r="E298" s="57">
        <f t="shared" si="85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v>0</v>
      </c>
      <c r="K298" s="54" t="s">
        <v>79</v>
      </c>
      <c r="L298" s="55">
        <v>0</v>
      </c>
      <c r="M298" s="55">
        <f t="shared" si="90"/>
        <v>-284</v>
      </c>
      <c r="N298" s="54">
        <v>93</v>
      </c>
      <c r="O298" s="55">
        <v>0</v>
      </c>
      <c r="P298" s="55">
        <v>0</v>
      </c>
      <c r="Q298" s="54" t="s">
        <v>79</v>
      </c>
      <c r="R298" s="57">
        <v>0</v>
      </c>
      <c r="S298" s="55">
        <f t="shared" si="86"/>
        <v>-3163.1745069661783</v>
      </c>
      <c r="T298" s="55">
        <v>0</v>
      </c>
      <c r="U298" s="54">
        <v>93</v>
      </c>
      <c r="V298" s="57">
        <f t="shared" si="91"/>
        <v>-3340</v>
      </c>
      <c r="W298" s="57">
        <f t="shared" si="87"/>
        <v>-1228.6095023671251</v>
      </c>
      <c r="X298" s="55">
        <f t="shared" si="88"/>
        <v>6894.7538500384044</v>
      </c>
      <c r="Y298" s="117">
        <f t="shared" si="89"/>
        <v>1556771.2964064877</v>
      </c>
      <c r="Z298" s="116"/>
    </row>
    <row r="299" spans="1:26" ht="13.5" thickBot="1" x14ac:dyDescent="0.35">
      <c r="A299" s="54">
        <v>286</v>
      </c>
      <c r="B299" s="54">
        <v>47</v>
      </c>
      <c r="C299" s="54">
        <f t="shared" si="93"/>
        <v>10</v>
      </c>
      <c r="D299" s="55">
        <f t="shared" si="94"/>
        <v>24572.190047342498</v>
      </c>
      <c r="E299" s="57">
        <f t="shared" si="85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v>0</v>
      </c>
      <c r="K299" s="54" t="s">
        <v>79</v>
      </c>
      <c r="L299" s="55">
        <v>0</v>
      </c>
      <c r="M299" s="55">
        <f t="shared" si="90"/>
        <v>-286</v>
      </c>
      <c r="N299" s="54">
        <v>94</v>
      </c>
      <c r="O299" s="55">
        <v>0</v>
      </c>
      <c r="P299" s="55">
        <v>0</v>
      </c>
      <c r="Q299" s="54" t="s">
        <v>79</v>
      </c>
      <c r="R299" s="57">
        <v>0</v>
      </c>
      <c r="S299" s="55">
        <f t="shared" si="86"/>
        <v>-3163.1745069661783</v>
      </c>
      <c r="T299" s="55">
        <v>0</v>
      </c>
      <c r="U299" s="54">
        <v>94</v>
      </c>
      <c r="V299" s="57">
        <f t="shared" si="91"/>
        <v>-3350</v>
      </c>
      <c r="W299" s="57">
        <f t="shared" si="87"/>
        <v>-1228.6095023671251</v>
      </c>
      <c r="X299" s="55">
        <f t="shared" si="88"/>
        <v>6882.7538500384044</v>
      </c>
      <c r="Y299" s="117">
        <f t="shared" si="89"/>
        <v>1570140.5973248864</v>
      </c>
      <c r="Z299" s="116"/>
    </row>
    <row r="300" spans="1:26" ht="13.5" thickBot="1" x14ac:dyDescent="0.35">
      <c r="A300" s="54">
        <v>287</v>
      </c>
      <c r="B300" s="54">
        <v>47</v>
      </c>
      <c r="C300" s="54">
        <f t="shared" si="93"/>
        <v>11</v>
      </c>
      <c r="D300" s="55">
        <f t="shared" si="94"/>
        <v>24572.190047342498</v>
      </c>
      <c r="E300" s="57">
        <f t="shared" si="85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v>0</v>
      </c>
      <c r="K300" s="54" t="s">
        <v>79</v>
      </c>
      <c r="L300" s="55">
        <v>0</v>
      </c>
      <c r="M300" s="55">
        <f t="shared" si="90"/>
        <v>-288</v>
      </c>
      <c r="N300" s="54">
        <v>95</v>
      </c>
      <c r="O300" s="55">
        <v>0</v>
      </c>
      <c r="P300" s="55">
        <v>0</v>
      </c>
      <c r="Q300" s="54" t="s">
        <v>79</v>
      </c>
      <c r="R300" s="57">
        <v>0</v>
      </c>
      <c r="S300" s="55">
        <f t="shared" si="86"/>
        <v>-3163.1745069661783</v>
      </c>
      <c r="T300" s="55">
        <v>0</v>
      </c>
      <c r="U300" s="54">
        <v>95</v>
      </c>
      <c r="V300" s="57">
        <f t="shared" si="91"/>
        <v>-3360</v>
      </c>
      <c r="W300" s="57">
        <f t="shared" si="87"/>
        <v>-1228.6095023671251</v>
      </c>
      <c r="X300" s="55">
        <f t="shared" si="88"/>
        <v>6870.7538500384044</v>
      </c>
      <c r="Y300" s="117">
        <f t="shared" si="89"/>
        <v>1583553.6036637784</v>
      </c>
      <c r="Z300" s="116"/>
    </row>
    <row r="301" spans="1:26" ht="13.5" thickBot="1" x14ac:dyDescent="0.35">
      <c r="A301" s="54">
        <v>288</v>
      </c>
      <c r="B301" s="54">
        <v>48</v>
      </c>
      <c r="C301" s="54">
        <f t="shared" si="93"/>
        <v>0</v>
      </c>
      <c r="D301" s="55">
        <f>$D290*(1+$D$4)</f>
        <v>25800.799549709624</v>
      </c>
      <c r="E301" s="57">
        <f t="shared" si="85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v>0</v>
      </c>
      <c r="K301" s="54" t="s">
        <v>79</v>
      </c>
      <c r="L301" s="55">
        <v>0</v>
      </c>
      <c r="M301" s="55">
        <f t="shared" si="90"/>
        <v>-290</v>
      </c>
      <c r="N301" s="54">
        <v>96</v>
      </c>
      <c r="O301" s="55">
        <v>0</v>
      </c>
      <c r="P301" s="55">
        <v>0</v>
      </c>
      <c r="Q301" s="54" t="s">
        <v>79</v>
      </c>
      <c r="R301" s="57">
        <v>0</v>
      </c>
      <c r="S301" s="55">
        <f t="shared" si="86"/>
        <v>-3163.1745069661783</v>
      </c>
      <c r="T301" s="55">
        <v>0</v>
      </c>
      <c r="U301" s="54">
        <v>96</v>
      </c>
      <c r="V301" s="57">
        <f t="shared" si="91"/>
        <v>-3370</v>
      </c>
      <c r="W301" s="57">
        <f t="shared" si="87"/>
        <v>-1290.0399774854814</v>
      </c>
      <c r="X301" s="55">
        <f t="shared" si="88"/>
        <v>7473.0586012219646</v>
      </c>
      <c r="Y301" s="117">
        <f t="shared" si="89"/>
        <v>1597624.8022802661</v>
      </c>
      <c r="Z301" s="116"/>
    </row>
    <row r="302" spans="1:26" ht="13.5" thickBot="1" x14ac:dyDescent="0.35">
      <c r="A302" s="54">
        <v>289</v>
      </c>
      <c r="B302" s="54">
        <v>48</v>
      </c>
      <c r="C302" s="54">
        <f t="shared" si="93"/>
        <v>1</v>
      </c>
      <c r="D302" s="55">
        <f t="shared" ref="D302:D312" si="95">$D301</f>
        <v>25800.799549709624</v>
      </c>
      <c r="E302" s="57">
        <f t="shared" si="85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v>0</v>
      </c>
      <c r="K302" s="54" t="s">
        <v>79</v>
      </c>
      <c r="L302" s="55">
        <v>0</v>
      </c>
      <c r="M302" s="55">
        <f t="shared" si="90"/>
        <v>-292</v>
      </c>
      <c r="N302" s="54">
        <v>97</v>
      </c>
      <c r="O302" s="55">
        <v>0</v>
      </c>
      <c r="P302" s="55">
        <v>0</v>
      </c>
      <c r="Q302" s="54" t="s">
        <v>79</v>
      </c>
      <c r="R302" s="57">
        <v>0</v>
      </c>
      <c r="S302" s="55">
        <f t="shared" ref="S302:S333" si="96">PMT(5%/12,180,400000)</f>
        <v>-3163.1745069661783</v>
      </c>
      <c r="T302" s="55">
        <v>0</v>
      </c>
      <c r="U302" s="54">
        <v>97</v>
      </c>
      <c r="V302" s="57">
        <f t="shared" si="91"/>
        <v>-3380</v>
      </c>
      <c r="W302" s="57">
        <f t="shared" si="87"/>
        <v>-1290.0399774854814</v>
      </c>
      <c r="X302" s="55">
        <f t="shared" si="88"/>
        <v>7461.0586012219646</v>
      </c>
      <c r="Y302" s="117">
        <f t="shared" si="89"/>
        <v>1611742.6308909892</v>
      </c>
      <c r="Z302" s="116"/>
    </row>
    <row r="303" spans="1:26" ht="13.5" thickBot="1" x14ac:dyDescent="0.35">
      <c r="A303" s="54">
        <v>290</v>
      </c>
      <c r="B303" s="54">
        <v>48</v>
      </c>
      <c r="C303" s="54">
        <f t="shared" si="93"/>
        <v>2</v>
      </c>
      <c r="D303" s="55">
        <f t="shared" si="95"/>
        <v>25800.799549709624</v>
      </c>
      <c r="E303" s="57">
        <f t="shared" si="85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v>0</v>
      </c>
      <c r="K303" s="54" t="s">
        <v>79</v>
      </c>
      <c r="L303" s="55">
        <v>0</v>
      </c>
      <c r="M303" s="55">
        <f t="shared" ref="M303:M324" si="97">M302-2</f>
        <v>-294</v>
      </c>
      <c r="N303" s="54">
        <v>98</v>
      </c>
      <c r="O303" s="55">
        <v>0</v>
      </c>
      <c r="P303" s="55">
        <v>0</v>
      </c>
      <c r="Q303" s="54" t="s">
        <v>79</v>
      </c>
      <c r="R303" s="57">
        <v>0</v>
      </c>
      <c r="S303" s="55">
        <f t="shared" si="96"/>
        <v>-3163.1745069661783</v>
      </c>
      <c r="T303" s="55">
        <v>0</v>
      </c>
      <c r="U303" s="54">
        <v>98</v>
      </c>
      <c r="V303" s="57">
        <f t="shared" si="91"/>
        <v>-3390</v>
      </c>
      <c r="W303" s="57">
        <f t="shared" si="87"/>
        <v>-1290.0399774854814</v>
      </c>
      <c r="X303" s="55">
        <f t="shared" si="88"/>
        <v>7449.0586012219646</v>
      </c>
      <c r="Y303" s="117">
        <f t="shared" si="89"/>
        <v>1625907.2837875902</v>
      </c>
      <c r="Z303" s="116"/>
    </row>
    <row r="304" spans="1:26" ht="13.5" thickBot="1" x14ac:dyDescent="0.35">
      <c r="A304" s="54">
        <v>291</v>
      </c>
      <c r="B304" s="54">
        <v>48</v>
      </c>
      <c r="C304" s="54">
        <f t="shared" si="93"/>
        <v>3</v>
      </c>
      <c r="D304" s="55">
        <f t="shared" si="95"/>
        <v>25800.799549709624</v>
      </c>
      <c r="E304" s="57">
        <f t="shared" si="85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v>0</v>
      </c>
      <c r="K304" s="54" t="s">
        <v>79</v>
      </c>
      <c r="L304" s="55">
        <v>0</v>
      </c>
      <c r="M304" s="55">
        <f t="shared" si="97"/>
        <v>-296</v>
      </c>
      <c r="N304" s="54">
        <v>99</v>
      </c>
      <c r="O304" s="55">
        <v>0</v>
      </c>
      <c r="P304" s="55">
        <v>0</v>
      </c>
      <c r="Q304" s="54" t="s">
        <v>79</v>
      </c>
      <c r="R304" s="57">
        <v>0</v>
      </c>
      <c r="S304" s="55">
        <f t="shared" si="96"/>
        <v>-3163.1745069661783</v>
      </c>
      <c r="T304" s="55">
        <v>0</v>
      </c>
      <c r="U304" s="54">
        <v>99</v>
      </c>
      <c r="V304" s="57">
        <f t="shared" si="91"/>
        <v>-3400</v>
      </c>
      <c r="W304" s="57">
        <f t="shared" si="87"/>
        <v>-1290.0399774854814</v>
      </c>
      <c r="X304" s="55">
        <f t="shared" si="88"/>
        <v>7437.0586012219646</v>
      </c>
      <c r="Y304" s="117">
        <f t="shared" si="89"/>
        <v>1640118.9560712604</v>
      </c>
      <c r="Z304" s="116"/>
    </row>
    <row r="305" spans="1:26" ht="13.5" thickBot="1" x14ac:dyDescent="0.35">
      <c r="A305" s="54">
        <v>292</v>
      </c>
      <c r="B305" s="54">
        <v>48</v>
      </c>
      <c r="C305" s="54">
        <f t="shared" si="93"/>
        <v>4</v>
      </c>
      <c r="D305" s="55">
        <f t="shared" si="95"/>
        <v>25800.799549709624</v>
      </c>
      <c r="E305" s="57">
        <f t="shared" si="85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v>0</v>
      </c>
      <c r="K305" s="54" t="s">
        <v>79</v>
      </c>
      <c r="L305" s="55">
        <v>0</v>
      </c>
      <c r="M305" s="55">
        <f t="shared" si="97"/>
        <v>-298</v>
      </c>
      <c r="N305" s="54">
        <v>100</v>
      </c>
      <c r="O305" s="55">
        <v>0</v>
      </c>
      <c r="P305" s="55">
        <v>0</v>
      </c>
      <c r="Q305" s="54" t="s">
        <v>79</v>
      </c>
      <c r="R305" s="57">
        <v>0</v>
      </c>
      <c r="S305" s="55">
        <f t="shared" si="96"/>
        <v>-3163.1745069661783</v>
      </c>
      <c r="T305" s="55">
        <v>0</v>
      </c>
      <c r="U305" s="54">
        <v>100</v>
      </c>
      <c r="V305" s="57">
        <f t="shared" si="91"/>
        <v>-3410</v>
      </c>
      <c r="W305" s="57">
        <f t="shared" si="87"/>
        <v>-1290.0399774854814</v>
      </c>
      <c r="X305" s="55">
        <f t="shared" si="88"/>
        <v>7425.0586012219646</v>
      </c>
      <c r="Y305" s="117">
        <f t="shared" si="89"/>
        <v>1654377.8436561127</v>
      </c>
      <c r="Z305" s="116"/>
    </row>
    <row r="306" spans="1:26" ht="13.5" thickBot="1" x14ac:dyDescent="0.35">
      <c r="A306" s="54">
        <v>293</v>
      </c>
      <c r="B306" s="54">
        <v>48</v>
      </c>
      <c r="C306" s="54">
        <f t="shared" si="93"/>
        <v>5</v>
      </c>
      <c r="D306" s="55">
        <f t="shared" si="95"/>
        <v>25800.799549709624</v>
      </c>
      <c r="E306" s="57">
        <f t="shared" si="85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v>0</v>
      </c>
      <c r="K306" s="54" t="s">
        <v>79</v>
      </c>
      <c r="L306" s="55">
        <v>0</v>
      </c>
      <c r="M306" s="55">
        <f t="shared" si="97"/>
        <v>-300</v>
      </c>
      <c r="N306" s="54">
        <v>101</v>
      </c>
      <c r="O306" s="55">
        <v>0</v>
      </c>
      <c r="P306" s="55">
        <v>0</v>
      </c>
      <c r="Q306" s="54" t="s">
        <v>79</v>
      </c>
      <c r="R306" s="57">
        <v>0</v>
      </c>
      <c r="S306" s="55">
        <f t="shared" si="96"/>
        <v>-3163.1745069661783</v>
      </c>
      <c r="T306" s="55">
        <v>0</v>
      </c>
      <c r="U306" s="54">
        <v>101</v>
      </c>
      <c r="V306" s="57">
        <f t="shared" si="91"/>
        <v>-3420</v>
      </c>
      <c r="W306" s="57">
        <f t="shared" si="87"/>
        <v>-1290.0399774854814</v>
      </c>
      <c r="X306" s="55">
        <f t="shared" si="88"/>
        <v>7413.0586012219646</v>
      </c>
      <c r="Y306" s="117">
        <f t="shared" si="89"/>
        <v>1668684.1432725685</v>
      </c>
      <c r="Z306" s="116"/>
    </row>
    <row r="307" spans="1:26" ht="13.5" thickBot="1" x14ac:dyDescent="0.35">
      <c r="A307" s="54">
        <v>294</v>
      </c>
      <c r="B307" s="54">
        <v>48</v>
      </c>
      <c r="C307" s="54">
        <f t="shared" si="93"/>
        <v>6</v>
      </c>
      <c r="D307" s="55">
        <f t="shared" si="95"/>
        <v>25800.799549709624</v>
      </c>
      <c r="E307" s="57">
        <f t="shared" si="85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v>0</v>
      </c>
      <c r="K307" s="54" t="s">
        <v>79</v>
      </c>
      <c r="L307" s="55">
        <v>0</v>
      </c>
      <c r="M307" s="55">
        <f t="shared" si="97"/>
        <v>-302</v>
      </c>
      <c r="N307" s="54">
        <v>102</v>
      </c>
      <c r="O307" s="55">
        <v>0</v>
      </c>
      <c r="P307" s="55">
        <v>0</v>
      </c>
      <c r="Q307" s="54" t="s">
        <v>79</v>
      </c>
      <c r="R307" s="57">
        <v>0</v>
      </c>
      <c r="S307" s="55">
        <f t="shared" si="96"/>
        <v>-3163.1745069661783</v>
      </c>
      <c r="T307" s="55">
        <v>0</v>
      </c>
      <c r="U307" s="54">
        <v>102</v>
      </c>
      <c r="V307" s="57">
        <f t="shared" si="91"/>
        <v>-3430</v>
      </c>
      <c r="W307" s="57">
        <f t="shared" si="87"/>
        <v>-1290.0399774854814</v>
      </c>
      <c r="X307" s="55">
        <f t="shared" si="88"/>
        <v>7401.0586012219646</v>
      </c>
      <c r="Y307" s="117">
        <f t="shared" si="89"/>
        <v>1683038.0524707595</v>
      </c>
      <c r="Z307" s="116"/>
    </row>
    <row r="308" spans="1:26" ht="13.5" thickBot="1" x14ac:dyDescent="0.35">
      <c r="A308" s="54">
        <v>295</v>
      </c>
      <c r="B308" s="54">
        <v>48</v>
      </c>
      <c r="C308" s="54">
        <f t="shared" si="93"/>
        <v>7</v>
      </c>
      <c r="D308" s="55">
        <f t="shared" si="95"/>
        <v>25800.799549709624</v>
      </c>
      <c r="E308" s="57">
        <f t="shared" si="85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v>0</v>
      </c>
      <c r="K308" s="54" t="s">
        <v>79</v>
      </c>
      <c r="L308" s="55">
        <v>0</v>
      </c>
      <c r="M308" s="55">
        <f t="shared" si="97"/>
        <v>-304</v>
      </c>
      <c r="N308" s="54">
        <v>103</v>
      </c>
      <c r="O308" s="55">
        <v>0</v>
      </c>
      <c r="P308" s="55">
        <v>0</v>
      </c>
      <c r="Q308" s="54" t="s">
        <v>79</v>
      </c>
      <c r="R308" s="57">
        <v>0</v>
      </c>
      <c r="S308" s="55">
        <f t="shared" si="96"/>
        <v>-3163.1745069661783</v>
      </c>
      <c r="T308" s="55">
        <v>0</v>
      </c>
      <c r="U308" s="54">
        <v>103</v>
      </c>
      <c r="V308" s="57">
        <f t="shared" si="91"/>
        <v>-3440</v>
      </c>
      <c r="W308" s="57">
        <f t="shared" si="87"/>
        <v>-1290.0399774854814</v>
      </c>
      <c r="X308" s="55">
        <f t="shared" si="88"/>
        <v>7389.0586012219646</v>
      </c>
      <c r="Y308" s="117">
        <f t="shared" si="89"/>
        <v>1697439.7696239429</v>
      </c>
      <c r="Z308" s="116"/>
    </row>
    <row r="309" spans="1:26" ht="13.5" thickBot="1" x14ac:dyDescent="0.35">
      <c r="A309" s="54">
        <v>296</v>
      </c>
      <c r="B309" s="54">
        <v>48</v>
      </c>
      <c r="C309" s="54">
        <f t="shared" si="93"/>
        <v>8</v>
      </c>
      <c r="D309" s="55">
        <f t="shared" si="95"/>
        <v>25800.799549709624</v>
      </c>
      <c r="E309" s="57">
        <f t="shared" si="85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v>0</v>
      </c>
      <c r="K309" s="54" t="s">
        <v>79</v>
      </c>
      <c r="L309" s="55">
        <v>0</v>
      </c>
      <c r="M309" s="55">
        <f t="shared" si="97"/>
        <v>-306</v>
      </c>
      <c r="N309" s="54">
        <v>104</v>
      </c>
      <c r="O309" s="55">
        <v>0</v>
      </c>
      <c r="P309" s="55">
        <v>0</v>
      </c>
      <c r="Q309" s="54" t="s">
        <v>79</v>
      </c>
      <c r="R309" s="57">
        <v>0</v>
      </c>
      <c r="S309" s="55">
        <f t="shared" si="96"/>
        <v>-3163.1745069661783</v>
      </c>
      <c r="T309" s="55">
        <v>0</v>
      </c>
      <c r="U309" s="54">
        <v>104</v>
      </c>
      <c r="V309" s="57">
        <f t="shared" si="91"/>
        <v>-3450</v>
      </c>
      <c r="W309" s="57">
        <f t="shared" si="87"/>
        <v>-1290.0399774854814</v>
      </c>
      <c r="X309" s="55">
        <f t="shared" si="88"/>
        <v>7377.0586012219646</v>
      </c>
      <c r="Y309" s="117">
        <f t="shared" si="89"/>
        <v>1711889.4939319312</v>
      </c>
      <c r="Z309" s="116"/>
    </row>
    <row r="310" spans="1:26" ht="13.5" thickBot="1" x14ac:dyDescent="0.35">
      <c r="A310" s="54">
        <v>297</v>
      </c>
      <c r="B310" s="54">
        <v>48</v>
      </c>
      <c r="C310" s="54">
        <f t="shared" si="93"/>
        <v>9</v>
      </c>
      <c r="D310" s="55">
        <f t="shared" si="95"/>
        <v>25800.799549709624</v>
      </c>
      <c r="E310" s="57">
        <f t="shared" si="85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v>0</v>
      </c>
      <c r="K310" s="54" t="s">
        <v>79</v>
      </c>
      <c r="L310" s="55">
        <v>0</v>
      </c>
      <c r="M310" s="55">
        <f t="shared" si="97"/>
        <v>-308</v>
      </c>
      <c r="N310" s="54">
        <v>105</v>
      </c>
      <c r="O310" s="55">
        <v>0</v>
      </c>
      <c r="P310" s="55">
        <v>0</v>
      </c>
      <c r="Q310" s="54" t="s">
        <v>79</v>
      </c>
      <c r="R310" s="57">
        <v>0</v>
      </c>
      <c r="S310" s="55">
        <f t="shared" si="96"/>
        <v>-3163.1745069661783</v>
      </c>
      <c r="T310" s="55">
        <v>0</v>
      </c>
      <c r="U310" s="54">
        <v>105</v>
      </c>
      <c r="V310" s="57">
        <f t="shared" si="91"/>
        <v>-3460</v>
      </c>
      <c r="W310" s="57">
        <f t="shared" si="87"/>
        <v>-1290.0399774854814</v>
      </c>
      <c r="X310" s="55">
        <f t="shared" si="88"/>
        <v>7365.0586012219646</v>
      </c>
      <c r="Y310" s="117">
        <f t="shared" si="89"/>
        <v>1726387.4254245362</v>
      </c>
      <c r="Z310" s="116"/>
    </row>
    <row r="311" spans="1:26" ht="13.5" thickBot="1" x14ac:dyDescent="0.35">
      <c r="A311" s="54">
        <v>298</v>
      </c>
      <c r="B311" s="54">
        <v>48</v>
      </c>
      <c r="C311" s="54">
        <f t="shared" si="93"/>
        <v>10</v>
      </c>
      <c r="D311" s="55">
        <f t="shared" si="95"/>
        <v>25800.799549709624</v>
      </c>
      <c r="E311" s="57">
        <f t="shared" si="85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v>0</v>
      </c>
      <c r="K311" s="54" t="s">
        <v>79</v>
      </c>
      <c r="L311" s="55">
        <v>0</v>
      </c>
      <c r="M311" s="55">
        <f t="shared" si="97"/>
        <v>-310</v>
      </c>
      <c r="N311" s="54">
        <v>106</v>
      </c>
      <c r="O311" s="55">
        <v>0</v>
      </c>
      <c r="P311" s="55">
        <v>0</v>
      </c>
      <c r="Q311" s="54" t="s">
        <v>79</v>
      </c>
      <c r="R311" s="57">
        <v>0</v>
      </c>
      <c r="S311" s="55">
        <f t="shared" si="96"/>
        <v>-3163.1745069661783</v>
      </c>
      <c r="T311" s="55">
        <v>0</v>
      </c>
      <c r="U311" s="54">
        <v>106</v>
      </c>
      <c r="V311" s="57">
        <f t="shared" si="91"/>
        <v>-3470</v>
      </c>
      <c r="W311" s="57">
        <f t="shared" si="87"/>
        <v>-1290.0399774854814</v>
      </c>
      <c r="X311" s="55">
        <f t="shared" si="88"/>
        <v>7353.0586012219646</v>
      </c>
      <c r="Y311" s="117">
        <f t="shared" si="89"/>
        <v>1740933.7649650271</v>
      </c>
      <c r="Z311" s="116"/>
    </row>
    <row r="312" spans="1:26" ht="13.5" thickBot="1" x14ac:dyDescent="0.35">
      <c r="A312" s="54">
        <v>299</v>
      </c>
      <c r="B312" s="54">
        <v>48</v>
      </c>
      <c r="C312" s="54">
        <f t="shared" si="93"/>
        <v>11</v>
      </c>
      <c r="D312" s="55">
        <f t="shared" si="95"/>
        <v>25800.799549709624</v>
      </c>
      <c r="E312" s="57">
        <f t="shared" si="85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v>0</v>
      </c>
      <c r="K312" s="54" t="s">
        <v>79</v>
      </c>
      <c r="L312" s="55">
        <v>0</v>
      </c>
      <c r="M312" s="55">
        <f t="shared" si="97"/>
        <v>-312</v>
      </c>
      <c r="N312" s="54">
        <v>107</v>
      </c>
      <c r="O312" s="55">
        <v>0</v>
      </c>
      <c r="P312" s="55">
        <v>0</v>
      </c>
      <c r="Q312" s="54" t="s">
        <v>79</v>
      </c>
      <c r="R312" s="57">
        <v>0</v>
      </c>
      <c r="S312" s="55">
        <f t="shared" si="96"/>
        <v>-3163.1745069661783</v>
      </c>
      <c r="T312" s="55">
        <v>0</v>
      </c>
      <c r="U312" s="54">
        <v>107</v>
      </c>
      <c r="V312" s="57">
        <f t="shared" si="91"/>
        <v>-3480</v>
      </c>
      <c r="W312" s="57">
        <f t="shared" si="87"/>
        <v>-1290.0399774854814</v>
      </c>
      <c r="X312" s="55">
        <f t="shared" si="88"/>
        <v>7341.0586012219646</v>
      </c>
      <c r="Y312" s="117">
        <f t="shared" si="89"/>
        <v>1755528.7142536032</v>
      </c>
      <c r="Z312" s="116"/>
    </row>
    <row r="313" spans="1:26" ht="13.5" thickBot="1" x14ac:dyDescent="0.35">
      <c r="A313" s="54">
        <v>300</v>
      </c>
      <c r="B313" s="54">
        <v>49</v>
      </c>
      <c r="C313" s="54">
        <f t="shared" si="93"/>
        <v>0</v>
      </c>
      <c r="D313" s="55">
        <f>$D302*(1+$D$4)</f>
        <v>27090.839527195105</v>
      </c>
      <c r="E313" s="57">
        <f t="shared" si="85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v>0</v>
      </c>
      <c r="K313" s="54" t="s">
        <v>79</v>
      </c>
      <c r="L313" s="55">
        <v>0</v>
      </c>
      <c r="M313" s="55">
        <f t="shared" si="97"/>
        <v>-314</v>
      </c>
      <c r="N313" s="54">
        <v>108</v>
      </c>
      <c r="O313" s="55">
        <v>0</v>
      </c>
      <c r="P313" s="55">
        <v>0</v>
      </c>
      <c r="Q313" s="54" t="s">
        <v>79</v>
      </c>
      <c r="R313" s="57">
        <v>0</v>
      </c>
      <c r="S313" s="55">
        <f t="shared" si="96"/>
        <v>-3163.1745069661783</v>
      </c>
      <c r="T313" s="55">
        <v>0</v>
      </c>
      <c r="U313" s="54">
        <v>108</v>
      </c>
      <c r="V313" s="57">
        <f t="shared" si="91"/>
        <v>-3490</v>
      </c>
      <c r="W313" s="57">
        <f t="shared" si="87"/>
        <v>-1354.5419763597554</v>
      </c>
      <c r="X313" s="55">
        <f t="shared" si="88"/>
        <v>7974.0785899647062</v>
      </c>
      <c r="Y313" s="117">
        <f t="shared" si="89"/>
        <v>1770817.4958196245</v>
      </c>
      <c r="Z313" s="116"/>
    </row>
    <row r="314" spans="1:26" ht="13.5" thickBot="1" x14ac:dyDescent="0.35">
      <c r="A314" s="54">
        <v>301</v>
      </c>
      <c r="B314" s="54">
        <v>49</v>
      </c>
      <c r="C314" s="54">
        <f t="shared" si="93"/>
        <v>1</v>
      </c>
      <c r="D314" s="55">
        <f t="shared" ref="D314:D324" si="98">$D313</f>
        <v>27090.839527195105</v>
      </c>
      <c r="E314" s="57">
        <f t="shared" si="85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v>0</v>
      </c>
      <c r="K314" s="54" t="s">
        <v>79</v>
      </c>
      <c r="L314" s="55">
        <v>0</v>
      </c>
      <c r="M314" s="55">
        <f t="shared" si="97"/>
        <v>-316</v>
      </c>
      <c r="N314" s="54">
        <v>109</v>
      </c>
      <c r="O314" s="55">
        <v>0</v>
      </c>
      <c r="P314" s="55">
        <v>0</v>
      </c>
      <c r="Q314" s="54" t="s">
        <v>79</v>
      </c>
      <c r="R314" s="57">
        <v>0</v>
      </c>
      <c r="S314" s="55">
        <f t="shared" si="96"/>
        <v>-3163.1745069661783</v>
      </c>
      <c r="T314" s="55">
        <v>0</v>
      </c>
      <c r="U314" s="54">
        <v>109</v>
      </c>
      <c r="V314" s="57">
        <f t="shared" si="91"/>
        <v>-3500</v>
      </c>
      <c r="W314" s="57">
        <f t="shared" si="87"/>
        <v>-1354.5419763597554</v>
      </c>
      <c r="X314" s="55">
        <f t="shared" si="88"/>
        <v>7962.0785899647062</v>
      </c>
      <c r="Y314" s="117">
        <f t="shared" si="89"/>
        <v>1786157.9806421709</v>
      </c>
      <c r="Z314" s="116"/>
    </row>
    <row r="315" spans="1:26" ht="13.5" thickBot="1" x14ac:dyDescent="0.35">
      <c r="A315" s="54">
        <v>302</v>
      </c>
      <c r="B315" s="54">
        <v>49</v>
      </c>
      <c r="C315" s="54">
        <f t="shared" si="93"/>
        <v>2</v>
      </c>
      <c r="D315" s="55">
        <f t="shared" si="98"/>
        <v>27090.839527195105</v>
      </c>
      <c r="E315" s="57">
        <f t="shared" si="85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v>0</v>
      </c>
      <c r="K315" s="54" t="s">
        <v>79</v>
      </c>
      <c r="L315" s="55">
        <v>0</v>
      </c>
      <c r="M315" s="55">
        <f t="shared" si="97"/>
        <v>-318</v>
      </c>
      <c r="N315" s="54">
        <v>110</v>
      </c>
      <c r="O315" s="55">
        <v>0</v>
      </c>
      <c r="P315" s="55">
        <v>0</v>
      </c>
      <c r="Q315" s="54" t="s">
        <v>79</v>
      </c>
      <c r="R315" s="57">
        <v>0</v>
      </c>
      <c r="S315" s="55">
        <f t="shared" si="96"/>
        <v>-3163.1745069661783</v>
      </c>
      <c r="T315" s="55">
        <v>0</v>
      </c>
      <c r="U315" s="54">
        <v>110</v>
      </c>
      <c r="V315" s="57">
        <f t="shared" si="91"/>
        <v>-3510</v>
      </c>
      <c r="W315" s="57">
        <f t="shared" si="87"/>
        <v>-1354.5419763597554</v>
      </c>
      <c r="X315" s="55">
        <f t="shared" si="88"/>
        <v>7950.0785899647062</v>
      </c>
      <c r="Y315" s="117">
        <f t="shared" si="89"/>
        <v>1801550.3841514778</v>
      </c>
      <c r="Z315" s="116"/>
    </row>
    <row r="316" spans="1:26" ht="13.5" thickBot="1" x14ac:dyDescent="0.35">
      <c r="A316" s="54">
        <v>303</v>
      </c>
      <c r="B316" s="54">
        <v>49</v>
      </c>
      <c r="C316" s="54">
        <f t="shared" si="93"/>
        <v>3</v>
      </c>
      <c r="D316" s="55">
        <f t="shared" si="98"/>
        <v>27090.839527195105</v>
      </c>
      <c r="E316" s="57">
        <f t="shared" si="85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v>0</v>
      </c>
      <c r="K316" s="54" t="s">
        <v>79</v>
      </c>
      <c r="L316" s="55">
        <v>0</v>
      </c>
      <c r="M316" s="55">
        <f t="shared" si="97"/>
        <v>-320</v>
      </c>
      <c r="N316" s="54">
        <v>111</v>
      </c>
      <c r="O316" s="55">
        <v>0</v>
      </c>
      <c r="P316" s="55">
        <v>0</v>
      </c>
      <c r="Q316" s="54" t="s">
        <v>79</v>
      </c>
      <c r="R316" s="57">
        <v>0</v>
      </c>
      <c r="S316" s="55">
        <f t="shared" si="96"/>
        <v>-3163.1745069661783</v>
      </c>
      <c r="T316" s="55">
        <v>0</v>
      </c>
      <c r="U316" s="54">
        <v>111</v>
      </c>
      <c r="V316" s="57">
        <f t="shared" si="91"/>
        <v>-3520</v>
      </c>
      <c r="W316" s="57">
        <f t="shared" si="87"/>
        <v>-1354.5419763597554</v>
      </c>
      <c r="X316" s="55">
        <f t="shared" si="88"/>
        <v>7938.0785899647062</v>
      </c>
      <c r="Y316" s="117">
        <f t="shared" si="89"/>
        <v>1816994.922675407</v>
      </c>
      <c r="Z316" s="116"/>
    </row>
    <row r="317" spans="1:26" ht="13.5" thickBot="1" x14ac:dyDescent="0.35">
      <c r="A317" s="54">
        <v>304</v>
      </c>
      <c r="B317" s="54">
        <v>49</v>
      </c>
      <c r="C317" s="54">
        <f t="shared" si="93"/>
        <v>4</v>
      </c>
      <c r="D317" s="55">
        <f t="shared" si="98"/>
        <v>27090.839527195105</v>
      </c>
      <c r="E317" s="57">
        <f t="shared" si="85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v>0</v>
      </c>
      <c r="K317" s="54" t="s">
        <v>79</v>
      </c>
      <c r="L317" s="55">
        <v>0</v>
      </c>
      <c r="M317" s="55">
        <f t="shared" si="97"/>
        <v>-322</v>
      </c>
      <c r="N317" s="54">
        <v>112</v>
      </c>
      <c r="O317" s="55">
        <v>0</v>
      </c>
      <c r="P317" s="55">
        <v>0</v>
      </c>
      <c r="Q317" s="54" t="s">
        <v>79</v>
      </c>
      <c r="R317" s="57">
        <v>0</v>
      </c>
      <c r="S317" s="55">
        <f t="shared" si="96"/>
        <v>-3163.1745069661783</v>
      </c>
      <c r="T317" s="55">
        <v>0</v>
      </c>
      <c r="U317" s="54">
        <v>112</v>
      </c>
      <c r="V317" s="57">
        <f t="shared" si="91"/>
        <v>-3530</v>
      </c>
      <c r="W317" s="57">
        <f t="shared" si="87"/>
        <v>-1354.5419763597554</v>
      </c>
      <c r="X317" s="55">
        <f t="shared" si="88"/>
        <v>7926.0785899647062</v>
      </c>
      <c r="Y317" s="117">
        <f t="shared" si="89"/>
        <v>1832491.8134431858</v>
      </c>
      <c r="Z317" s="116"/>
    </row>
    <row r="318" spans="1:26" ht="13.5" thickBot="1" x14ac:dyDescent="0.35">
      <c r="A318" s="54">
        <v>305</v>
      </c>
      <c r="B318" s="54">
        <v>49</v>
      </c>
      <c r="C318" s="54">
        <f t="shared" si="93"/>
        <v>5</v>
      </c>
      <c r="D318" s="55">
        <f t="shared" si="98"/>
        <v>27090.839527195105</v>
      </c>
      <c r="E318" s="57">
        <f t="shared" si="85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v>0</v>
      </c>
      <c r="K318" s="54" t="s">
        <v>79</v>
      </c>
      <c r="L318" s="55">
        <v>0</v>
      </c>
      <c r="M318" s="55">
        <f t="shared" si="97"/>
        <v>-324</v>
      </c>
      <c r="N318" s="54">
        <v>113</v>
      </c>
      <c r="O318" s="55">
        <v>0</v>
      </c>
      <c r="P318" s="55">
        <v>0</v>
      </c>
      <c r="Q318" s="54" t="s">
        <v>79</v>
      </c>
      <c r="R318" s="57">
        <v>0</v>
      </c>
      <c r="S318" s="55">
        <f t="shared" si="96"/>
        <v>-3163.1745069661783</v>
      </c>
      <c r="T318" s="55">
        <v>0</v>
      </c>
      <c r="U318" s="54">
        <v>113</v>
      </c>
      <c r="V318" s="57">
        <f t="shared" si="91"/>
        <v>-3540</v>
      </c>
      <c r="W318" s="57">
        <f t="shared" si="87"/>
        <v>-1354.5419763597554</v>
      </c>
      <c r="X318" s="55">
        <f t="shared" si="88"/>
        <v>7914.0785899647062</v>
      </c>
      <c r="Y318" s="117">
        <f t="shared" si="89"/>
        <v>1848041.2745891637</v>
      </c>
      <c r="Z318" s="116"/>
    </row>
    <row r="319" spans="1:26" ht="13.5" thickBot="1" x14ac:dyDescent="0.35">
      <c r="A319" s="54">
        <v>306</v>
      </c>
      <c r="B319" s="54">
        <v>49</v>
      </c>
      <c r="C319" s="54">
        <f t="shared" si="93"/>
        <v>6</v>
      </c>
      <c r="D319" s="55">
        <f t="shared" si="98"/>
        <v>27090.839527195105</v>
      </c>
      <c r="E319" s="57">
        <f t="shared" si="85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v>0</v>
      </c>
      <c r="K319" s="54" t="s">
        <v>79</v>
      </c>
      <c r="L319" s="55">
        <v>0</v>
      </c>
      <c r="M319" s="55">
        <f t="shared" si="97"/>
        <v>-326</v>
      </c>
      <c r="N319" s="54">
        <v>114</v>
      </c>
      <c r="O319" s="55">
        <v>0</v>
      </c>
      <c r="P319" s="55">
        <v>0</v>
      </c>
      <c r="Q319" s="54" t="s">
        <v>79</v>
      </c>
      <c r="R319" s="57">
        <v>0</v>
      </c>
      <c r="S319" s="55">
        <f t="shared" si="96"/>
        <v>-3163.1745069661783</v>
      </c>
      <c r="T319" s="55">
        <v>0</v>
      </c>
      <c r="U319" s="54">
        <v>114</v>
      </c>
      <c r="V319" s="57">
        <f t="shared" si="91"/>
        <v>-3550</v>
      </c>
      <c r="W319" s="57">
        <f t="shared" si="87"/>
        <v>-1354.5419763597554</v>
      </c>
      <c r="X319" s="55">
        <f t="shared" si="88"/>
        <v>7902.0785899647062</v>
      </c>
      <c r="Y319" s="117">
        <f t="shared" si="89"/>
        <v>1863643.5251565832</v>
      </c>
      <c r="Z319" s="116"/>
    </row>
    <row r="320" spans="1:26" ht="13.5" thickBot="1" x14ac:dyDescent="0.35">
      <c r="A320" s="54">
        <v>307</v>
      </c>
      <c r="B320" s="54">
        <v>49</v>
      </c>
      <c r="C320" s="54">
        <f t="shared" si="93"/>
        <v>7</v>
      </c>
      <c r="D320" s="55">
        <f t="shared" si="98"/>
        <v>27090.839527195105</v>
      </c>
      <c r="E320" s="57">
        <f t="shared" si="85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v>0</v>
      </c>
      <c r="K320" s="54" t="s">
        <v>79</v>
      </c>
      <c r="L320" s="55">
        <v>0</v>
      </c>
      <c r="M320" s="55">
        <f t="shared" si="97"/>
        <v>-328</v>
      </c>
      <c r="N320" s="54">
        <v>115</v>
      </c>
      <c r="O320" s="55">
        <v>0</v>
      </c>
      <c r="P320" s="55">
        <v>0</v>
      </c>
      <c r="Q320" s="54" t="s">
        <v>79</v>
      </c>
      <c r="R320" s="57">
        <v>0</v>
      </c>
      <c r="S320" s="55">
        <f t="shared" si="96"/>
        <v>-3163.1745069661783</v>
      </c>
      <c r="T320" s="55">
        <v>0</v>
      </c>
      <c r="U320" s="54">
        <v>115</v>
      </c>
      <c r="V320" s="57">
        <f t="shared" si="91"/>
        <v>-3560</v>
      </c>
      <c r="W320" s="57">
        <f t="shared" si="87"/>
        <v>-1354.5419763597554</v>
      </c>
      <c r="X320" s="55">
        <f t="shared" si="88"/>
        <v>7890.0785899647062</v>
      </c>
      <c r="Y320" s="117">
        <f t="shared" si="89"/>
        <v>1879298.7851013669</v>
      </c>
      <c r="Z320" s="116"/>
    </row>
    <row r="321" spans="1:26" ht="13.5" thickBot="1" x14ac:dyDescent="0.35">
      <c r="A321" s="54">
        <v>308</v>
      </c>
      <c r="B321" s="54">
        <v>49</v>
      </c>
      <c r="C321" s="54">
        <f t="shared" si="93"/>
        <v>8</v>
      </c>
      <c r="D321" s="55">
        <f t="shared" si="98"/>
        <v>27090.839527195105</v>
      </c>
      <c r="E321" s="57">
        <f t="shared" si="85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v>0</v>
      </c>
      <c r="K321" s="54" t="s">
        <v>79</v>
      </c>
      <c r="L321" s="55">
        <v>0</v>
      </c>
      <c r="M321" s="55">
        <f t="shared" si="97"/>
        <v>-330</v>
      </c>
      <c r="N321" s="54">
        <v>116</v>
      </c>
      <c r="O321" s="55">
        <v>0</v>
      </c>
      <c r="P321" s="55">
        <v>0</v>
      </c>
      <c r="Q321" s="54" t="s">
        <v>79</v>
      </c>
      <c r="R321" s="57">
        <v>0</v>
      </c>
      <c r="S321" s="55">
        <f t="shared" si="96"/>
        <v>-3163.1745069661783</v>
      </c>
      <c r="T321" s="55">
        <v>0</v>
      </c>
      <c r="U321" s="54">
        <v>116</v>
      </c>
      <c r="V321" s="57">
        <f t="shared" si="91"/>
        <v>-3570</v>
      </c>
      <c r="W321" s="57">
        <f t="shared" si="87"/>
        <v>-1354.5419763597554</v>
      </c>
      <c r="X321" s="55">
        <f t="shared" si="88"/>
        <v>7878.0785899647062</v>
      </c>
      <c r="Y321" s="117">
        <f t="shared" si="89"/>
        <v>1895007.2752959207</v>
      </c>
      <c r="Z321" s="116"/>
    </row>
    <row r="322" spans="1:26" ht="13.5" thickBot="1" x14ac:dyDescent="0.35">
      <c r="A322" s="54">
        <v>309</v>
      </c>
      <c r="B322" s="54">
        <v>49</v>
      </c>
      <c r="C322" s="54">
        <f t="shared" si="93"/>
        <v>9</v>
      </c>
      <c r="D322" s="55">
        <f t="shared" si="98"/>
        <v>27090.839527195105</v>
      </c>
      <c r="E322" s="57">
        <f t="shared" si="85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v>0</v>
      </c>
      <c r="K322" s="54" t="s">
        <v>79</v>
      </c>
      <c r="L322" s="55">
        <v>0</v>
      </c>
      <c r="M322" s="55">
        <f t="shared" si="97"/>
        <v>-332</v>
      </c>
      <c r="N322" s="54">
        <v>117</v>
      </c>
      <c r="O322" s="55">
        <v>0</v>
      </c>
      <c r="P322" s="55">
        <v>0</v>
      </c>
      <c r="Q322" s="54" t="s">
        <v>79</v>
      </c>
      <c r="R322" s="57">
        <v>0</v>
      </c>
      <c r="S322" s="55">
        <f t="shared" si="96"/>
        <v>-3163.1745069661783</v>
      </c>
      <c r="T322" s="55">
        <v>0</v>
      </c>
      <c r="U322" s="54">
        <v>117</v>
      </c>
      <c r="V322" s="57">
        <f t="shared" si="91"/>
        <v>-3580</v>
      </c>
      <c r="W322" s="57">
        <f t="shared" si="87"/>
        <v>-1354.5419763597554</v>
      </c>
      <c r="X322" s="55">
        <f t="shared" si="88"/>
        <v>7866.0785899647062</v>
      </c>
      <c r="Y322" s="117">
        <f t="shared" si="89"/>
        <v>1910769.2175329516</v>
      </c>
      <c r="Z322" s="116"/>
    </row>
    <row r="323" spans="1:26" ht="13.5" thickBot="1" x14ac:dyDescent="0.35">
      <c r="A323" s="54">
        <v>310</v>
      </c>
      <c r="B323" s="54">
        <v>49</v>
      </c>
      <c r="C323" s="54">
        <f t="shared" si="93"/>
        <v>10</v>
      </c>
      <c r="D323" s="55">
        <f t="shared" si="98"/>
        <v>27090.839527195105</v>
      </c>
      <c r="E323" s="57">
        <f t="shared" si="85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v>0</v>
      </c>
      <c r="K323" s="54" t="s">
        <v>79</v>
      </c>
      <c r="L323" s="55">
        <v>0</v>
      </c>
      <c r="M323" s="55">
        <f t="shared" si="97"/>
        <v>-334</v>
      </c>
      <c r="N323" s="54">
        <v>118</v>
      </c>
      <c r="O323" s="55">
        <v>0</v>
      </c>
      <c r="P323" s="55">
        <v>0</v>
      </c>
      <c r="Q323" s="54" t="s">
        <v>79</v>
      </c>
      <c r="R323" s="57">
        <v>0</v>
      </c>
      <c r="S323" s="55">
        <f t="shared" si="96"/>
        <v>-3163.1745069661783</v>
      </c>
      <c r="T323" s="55">
        <v>0</v>
      </c>
      <c r="U323" s="54">
        <v>118</v>
      </c>
      <c r="V323" s="57">
        <f t="shared" si="91"/>
        <v>-3590</v>
      </c>
      <c r="W323" s="57">
        <f t="shared" si="87"/>
        <v>-1354.5419763597554</v>
      </c>
      <c r="X323" s="55">
        <f t="shared" si="88"/>
        <v>7854.0785899647062</v>
      </c>
      <c r="Y323" s="117">
        <f t="shared" si="89"/>
        <v>1926584.8345293035</v>
      </c>
      <c r="Z323" s="116"/>
    </row>
    <row r="324" spans="1:26" ht="13.5" thickBot="1" x14ac:dyDescent="0.35">
      <c r="A324" s="54">
        <v>311</v>
      </c>
      <c r="B324" s="54">
        <v>49</v>
      </c>
      <c r="C324" s="54">
        <f t="shared" si="93"/>
        <v>11</v>
      </c>
      <c r="D324" s="55">
        <f t="shared" si="98"/>
        <v>27090.839527195105</v>
      </c>
      <c r="E324" s="57">
        <f t="shared" si="85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v>0</v>
      </c>
      <c r="K324" s="54" t="s">
        <v>79</v>
      </c>
      <c r="L324" s="55">
        <v>0</v>
      </c>
      <c r="M324" s="55">
        <f t="shared" si="97"/>
        <v>-336</v>
      </c>
      <c r="N324" s="54">
        <v>119</v>
      </c>
      <c r="O324" s="55">
        <v>0</v>
      </c>
      <c r="P324" s="55">
        <v>0</v>
      </c>
      <c r="Q324" s="54" t="s">
        <v>79</v>
      </c>
      <c r="R324" s="57">
        <v>0</v>
      </c>
      <c r="S324" s="55">
        <f t="shared" si="96"/>
        <v>-3163.1745069661783</v>
      </c>
      <c r="T324" s="55">
        <v>0</v>
      </c>
      <c r="U324" s="54">
        <v>119</v>
      </c>
      <c r="V324" s="57">
        <f t="shared" si="91"/>
        <v>-3600</v>
      </c>
      <c r="W324" s="57">
        <f t="shared" si="87"/>
        <v>-1354.5419763597554</v>
      </c>
      <c r="X324" s="55">
        <f t="shared" si="88"/>
        <v>7842.0785899647062</v>
      </c>
      <c r="Y324" s="117">
        <f t="shared" si="89"/>
        <v>1942454.3499298068</v>
      </c>
      <c r="Z324" s="116"/>
    </row>
    <row r="325" spans="1:26" ht="13.5" thickBot="1" x14ac:dyDescent="0.35">
      <c r="A325" s="54">
        <v>312</v>
      </c>
      <c r="B325" s="54">
        <v>50</v>
      </c>
      <c r="C325" s="54">
        <f t="shared" si="93"/>
        <v>0</v>
      </c>
      <c r="D325" s="55">
        <f>$D314*(1+$D$4)</f>
        <v>28445.381503554861</v>
      </c>
      <c r="E325" s="57">
        <f t="shared" si="85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v>0</v>
      </c>
      <c r="K325" s="54" t="s">
        <v>79</v>
      </c>
      <c r="L325" s="55">
        <f>12000</f>
        <v>12000</v>
      </c>
      <c r="M325" s="55">
        <v>0</v>
      </c>
      <c r="N325" s="54">
        <v>120</v>
      </c>
      <c r="O325" s="55">
        <f>-14000</f>
        <v>-14000</v>
      </c>
      <c r="P325" s="55">
        <v>0</v>
      </c>
      <c r="Q325" s="54" t="s">
        <v>79</v>
      </c>
      <c r="R325" s="57">
        <v>0</v>
      </c>
      <c r="S325" s="55">
        <f t="shared" si="96"/>
        <v>-3163.1745069661783</v>
      </c>
      <c r="T325" s="55">
        <v>0</v>
      </c>
      <c r="U325" s="54">
        <v>120</v>
      </c>
      <c r="V325" s="57">
        <f t="shared" si="91"/>
        <v>-3610</v>
      </c>
      <c r="W325" s="57">
        <f t="shared" si="87"/>
        <v>-1422.2690751777432</v>
      </c>
      <c r="X325" s="55">
        <f t="shared" si="88"/>
        <v>6871.7853199889942</v>
      </c>
      <c r="Y325" s="117">
        <f t="shared" si="89"/>
        <v>1957419.6950411701</v>
      </c>
      <c r="Z325" s="116"/>
    </row>
    <row r="326" spans="1:26" ht="13.5" thickBot="1" x14ac:dyDescent="0.35">
      <c r="A326" s="54">
        <v>313</v>
      </c>
      <c r="B326" s="54">
        <v>50</v>
      </c>
      <c r="C326" s="54">
        <f t="shared" si="93"/>
        <v>1</v>
      </c>
      <c r="D326" s="55">
        <f t="shared" ref="D326:D336" si="99">$D325</f>
        <v>28445.381503554861</v>
      </c>
      <c r="E326" s="57">
        <f t="shared" si="85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v>0</v>
      </c>
      <c r="K326" s="54" t="s">
        <v>79</v>
      </c>
      <c r="L326" s="55">
        <v>0</v>
      </c>
      <c r="M326" s="55">
        <v>0</v>
      </c>
      <c r="N326" s="54" t="s">
        <v>79</v>
      </c>
      <c r="O326" s="57">
        <f t="shared" ref="O326:O357" si="100">PMT(5%/12,60,43390)</f>
        <v>-818.82282781363449</v>
      </c>
      <c r="P326" s="55">
        <f>-100</f>
        <v>-100</v>
      </c>
      <c r="Q326" s="54">
        <v>1</v>
      </c>
      <c r="R326" s="57">
        <v>0</v>
      </c>
      <c r="S326" s="55">
        <f t="shared" si="96"/>
        <v>-3163.1745069661783</v>
      </c>
      <c r="T326" s="55">
        <v>0</v>
      </c>
      <c r="U326" s="54">
        <v>121</v>
      </c>
      <c r="V326" s="57">
        <f t="shared" si="91"/>
        <v>-3620</v>
      </c>
      <c r="W326" s="57">
        <f t="shared" si="87"/>
        <v>-1422.2690751777432</v>
      </c>
      <c r="X326" s="55">
        <f t="shared" si="88"/>
        <v>7942.9624921753611</v>
      </c>
      <c r="Y326" s="117">
        <f t="shared" si="89"/>
        <v>1973518.5729293504</v>
      </c>
      <c r="Z326" s="116"/>
    </row>
    <row r="327" spans="1:26" ht="13.5" thickBot="1" x14ac:dyDescent="0.35">
      <c r="A327" s="54">
        <v>314</v>
      </c>
      <c r="B327" s="54">
        <v>50</v>
      </c>
      <c r="C327" s="54">
        <f t="shared" si="93"/>
        <v>2</v>
      </c>
      <c r="D327" s="55">
        <f t="shared" si="99"/>
        <v>28445.381503554861</v>
      </c>
      <c r="E327" s="57">
        <f t="shared" si="85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v>0</v>
      </c>
      <c r="K327" s="54" t="s">
        <v>79</v>
      </c>
      <c r="L327" s="55">
        <v>0</v>
      </c>
      <c r="M327" s="55">
        <v>0</v>
      </c>
      <c r="N327" s="54" t="s">
        <v>79</v>
      </c>
      <c r="O327" s="57">
        <f t="shared" si="100"/>
        <v>-818.82282781363449</v>
      </c>
      <c r="P327" s="55">
        <f t="shared" ref="P327:P358" si="101">P326-2</f>
        <v>-102</v>
      </c>
      <c r="Q327" s="54">
        <v>2</v>
      </c>
      <c r="R327" s="57">
        <v>0</v>
      </c>
      <c r="S327" s="55">
        <f t="shared" si="96"/>
        <v>-3163.1745069661783</v>
      </c>
      <c r="T327" s="55">
        <v>0</v>
      </c>
      <c r="U327" s="54">
        <v>122</v>
      </c>
      <c r="V327" s="57">
        <f t="shared" si="91"/>
        <v>-3630</v>
      </c>
      <c r="W327" s="57">
        <f t="shared" si="87"/>
        <v>-1422.2690751777432</v>
      </c>
      <c r="X327" s="55">
        <f t="shared" si="88"/>
        <v>7930.9624921753611</v>
      </c>
      <c r="Y327" s="117">
        <f t="shared" si="89"/>
        <v>1989672.5294753981</v>
      </c>
      <c r="Z327" s="116"/>
    </row>
    <row r="328" spans="1:26" ht="13.5" thickBot="1" x14ac:dyDescent="0.35">
      <c r="A328" s="54">
        <v>315</v>
      </c>
      <c r="B328" s="54">
        <v>50</v>
      </c>
      <c r="C328" s="54">
        <f t="shared" si="93"/>
        <v>3</v>
      </c>
      <c r="D328" s="55">
        <f t="shared" si="99"/>
        <v>28445.381503554861</v>
      </c>
      <c r="E328" s="57">
        <f t="shared" si="85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v>0</v>
      </c>
      <c r="K328" s="54" t="s">
        <v>79</v>
      </c>
      <c r="L328" s="55">
        <v>0</v>
      </c>
      <c r="M328" s="55">
        <v>0</v>
      </c>
      <c r="N328" s="54" t="s">
        <v>79</v>
      </c>
      <c r="O328" s="57">
        <f t="shared" si="100"/>
        <v>-818.82282781363449</v>
      </c>
      <c r="P328" s="55">
        <f t="shared" si="101"/>
        <v>-104</v>
      </c>
      <c r="Q328" s="54">
        <v>3</v>
      </c>
      <c r="R328" s="57">
        <v>0</v>
      </c>
      <c r="S328" s="55">
        <f t="shared" si="96"/>
        <v>-3163.1745069661783</v>
      </c>
      <c r="T328" s="55">
        <v>0</v>
      </c>
      <c r="U328" s="54">
        <v>123</v>
      </c>
      <c r="V328" s="57">
        <f t="shared" si="91"/>
        <v>-3640</v>
      </c>
      <c r="W328" s="57">
        <f t="shared" si="87"/>
        <v>-1422.2690751777432</v>
      </c>
      <c r="X328" s="55">
        <f t="shared" si="88"/>
        <v>7918.9624921753611</v>
      </c>
      <c r="Y328" s="117">
        <f t="shared" si="89"/>
        <v>2005881.794173721</v>
      </c>
      <c r="Z328" s="116"/>
    </row>
    <row r="329" spans="1:26" ht="13.5" thickBot="1" x14ac:dyDescent="0.35">
      <c r="A329" s="54">
        <v>316</v>
      </c>
      <c r="B329" s="54">
        <v>50</v>
      </c>
      <c r="C329" s="54">
        <f t="shared" si="93"/>
        <v>4</v>
      </c>
      <c r="D329" s="55">
        <f t="shared" si="99"/>
        <v>28445.381503554861</v>
      </c>
      <c r="E329" s="57">
        <f t="shared" si="85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v>0</v>
      </c>
      <c r="K329" s="54" t="s">
        <v>79</v>
      </c>
      <c r="L329" s="55">
        <v>0</v>
      </c>
      <c r="M329" s="55">
        <v>0</v>
      </c>
      <c r="N329" s="54" t="s">
        <v>79</v>
      </c>
      <c r="O329" s="57">
        <f t="shared" si="100"/>
        <v>-818.82282781363449</v>
      </c>
      <c r="P329" s="55">
        <f t="shared" si="101"/>
        <v>-106</v>
      </c>
      <c r="Q329" s="54">
        <v>4</v>
      </c>
      <c r="R329" s="57">
        <v>0</v>
      </c>
      <c r="S329" s="55">
        <f t="shared" si="96"/>
        <v>-3163.1745069661783</v>
      </c>
      <c r="T329" s="55">
        <v>0</v>
      </c>
      <c r="U329" s="54">
        <v>124</v>
      </c>
      <c r="V329" s="57">
        <f t="shared" si="91"/>
        <v>-3650</v>
      </c>
      <c r="W329" s="57">
        <f t="shared" si="87"/>
        <v>-1422.2690751777432</v>
      </c>
      <c r="X329" s="55">
        <f t="shared" si="88"/>
        <v>7906.9624921753611</v>
      </c>
      <c r="Y329" s="117">
        <f t="shared" si="89"/>
        <v>2022146.5974749536</v>
      </c>
      <c r="Z329" s="116"/>
    </row>
    <row r="330" spans="1:26" ht="13.5" thickBot="1" x14ac:dyDescent="0.35">
      <c r="A330" s="54">
        <v>317</v>
      </c>
      <c r="B330" s="54">
        <v>50</v>
      </c>
      <c r="C330" s="54">
        <f t="shared" si="93"/>
        <v>5</v>
      </c>
      <c r="D330" s="55">
        <f t="shared" si="99"/>
        <v>28445.381503554861</v>
      </c>
      <c r="E330" s="57">
        <f t="shared" si="85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v>0</v>
      </c>
      <c r="K330" s="54" t="s">
        <v>79</v>
      </c>
      <c r="L330" s="55">
        <v>0</v>
      </c>
      <c r="M330" s="55">
        <v>0</v>
      </c>
      <c r="N330" s="54" t="s">
        <v>79</v>
      </c>
      <c r="O330" s="57">
        <f t="shared" si="100"/>
        <v>-818.82282781363449</v>
      </c>
      <c r="P330" s="55">
        <f t="shared" si="101"/>
        <v>-108</v>
      </c>
      <c r="Q330" s="54">
        <v>5</v>
      </c>
      <c r="R330" s="57">
        <v>0</v>
      </c>
      <c r="S330" s="55">
        <f t="shared" si="96"/>
        <v>-3163.1745069661783</v>
      </c>
      <c r="T330" s="55">
        <v>0</v>
      </c>
      <c r="U330" s="54">
        <v>125</v>
      </c>
      <c r="V330" s="57">
        <f t="shared" si="91"/>
        <v>-3660</v>
      </c>
      <c r="W330" s="57">
        <f t="shared" si="87"/>
        <v>-1422.2690751777432</v>
      </c>
      <c r="X330" s="55">
        <f t="shared" si="88"/>
        <v>7894.9624921753611</v>
      </c>
      <c r="Y330" s="117">
        <f t="shared" si="89"/>
        <v>2038467.1707899412</v>
      </c>
      <c r="Z330" s="116"/>
    </row>
    <row r="331" spans="1:26" ht="13.5" thickBot="1" x14ac:dyDescent="0.35">
      <c r="A331" s="54">
        <v>318</v>
      </c>
      <c r="B331" s="54">
        <v>50</v>
      </c>
      <c r="C331" s="54">
        <f t="shared" si="93"/>
        <v>6</v>
      </c>
      <c r="D331" s="55">
        <f t="shared" si="99"/>
        <v>28445.381503554861</v>
      </c>
      <c r="E331" s="57">
        <f t="shared" si="85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v>0</v>
      </c>
      <c r="K331" s="54" t="s">
        <v>79</v>
      </c>
      <c r="L331" s="55">
        <v>0</v>
      </c>
      <c r="M331" s="55">
        <v>0</v>
      </c>
      <c r="N331" s="54" t="s">
        <v>79</v>
      </c>
      <c r="O331" s="57">
        <f t="shared" si="100"/>
        <v>-818.82282781363449</v>
      </c>
      <c r="P331" s="55">
        <f t="shared" si="101"/>
        <v>-110</v>
      </c>
      <c r="Q331" s="54">
        <v>6</v>
      </c>
      <c r="R331" s="57">
        <v>0</v>
      </c>
      <c r="S331" s="55">
        <f t="shared" si="96"/>
        <v>-3163.1745069661783</v>
      </c>
      <c r="T331" s="55">
        <v>0</v>
      </c>
      <c r="U331" s="54">
        <v>126</v>
      </c>
      <c r="V331" s="57">
        <f t="shared" si="91"/>
        <v>-3670</v>
      </c>
      <c r="W331" s="57">
        <f t="shared" si="87"/>
        <v>-1422.2690751777432</v>
      </c>
      <c r="X331" s="55">
        <f t="shared" si="88"/>
        <v>7882.9624921753611</v>
      </c>
      <c r="Y331" s="117">
        <f t="shared" si="89"/>
        <v>2054843.7464937414</v>
      </c>
      <c r="Z331" s="116"/>
    </row>
    <row r="332" spans="1:26" ht="13.5" thickBot="1" x14ac:dyDescent="0.35">
      <c r="A332" s="54">
        <v>319</v>
      </c>
      <c r="B332" s="54">
        <v>50</v>
      </c>
      <c r="C332" s="54">
        <f t="shared" si="93"/>
        <v>7</v>
      </c>
      <c r="D332" s="55">
        <f t="shared" si="99"/>
        <v>28445.381503554861</v>
      </c>
      <c r="E332" s="57">
        <f t="shared" si="85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v>0</v>
      </c>
      <c r="K332" s="54" t="s">
        <v>79</v>
      </c>
      <c r="L332" s="55">
        <v>0</v>
      </c>
      <c r="M332" s="55">
        <v>0</v>
      </c>
      <c r="N332" s="54" t="s">
        <v>79</v>
      </c>
      <c r="O332" s="57">
        <f t="shared" si="100"/>
        <v>-818.82282781363449</v>
      </c>
      <c r="P332" s="55">
        <f t="shared" si="101"/>
        <v>-112</v>
      </c>
      <c r="Q332" s="54">
        <v>7</v>
      </c>
      <c r="R332" s="57">
        <v>0</v>
      </c>
      <c r="S332" s="55">
        <f t="shared" si="96"/>
        <v>-3163.1745069661783</v>
      </c>
      <c r="T332" s="55">
        <v>0</v>
      </c>
      <c r="U332" s="54">
        <v>127</v>
      </c>
      <c r="V332" s="57">
        <f t="shared" si="91"/>
        <v>-3680</v>
      </c>
      <c r="W332" s="57">
        <f t="shared" si="87"/>
        <v>-1422.2690751777432</v>
      </c>
      <c r="X332" s="55">
        <f t="shared" si="88"/>
        <v>7870.9624921753611</v>
      </c>
      <c r="Y332" s="117">
        <f t="shared" si="89"/>
        <v>2071276.5579296406</v>
      </c>
      <c r="Z332" s="116"/>
    </row>
    <row r="333" spans="1:26" ht="13.5" thickBot="1" x14ac:dyDescent="0.35">
      <c r="A333" s="54">
        <v>320</v>
      </c>
      <c r="B333" s="54">
        <v>50</v>
      </c>
      <c r="C333" s="54">
        <f t="shared" si="93"/>
        <v>8</v>
      </c>
      <c r="D333" s="55">
        <f t="shared" si="99"/>
        <v>28445.381503554861</v>
      </c>
      <c r="E333" s="57">
        <f t="shared" si="85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v>0</v>
      </c>
      <c r="K333" s="54" t="s">
        <v>79</v>
      </c>
      <c r="L333" s="55">
        <v>0</v>
      </c>
      <c r="M333" s="55">
        <v>0</v>
      </c>
      <c r="N333" s="54" t="s">
        <v>79</v>
      </c>
      <c r="O333" s="57">
        <f t="shared" si="100"/>
        <v>-818.82282781363449</v>
      </c>
      <c r="P333" s="55">
        <f t="shared" si="101"/>
        <v>-114</v>
      </c>
      <c r="Q333" s="54">
        <v>8</v>
      </c>
      <c r="R333" s="57">
        <v>0</v>
      </c>
      <c r="S333" s="55">
        <f t="shared" si="96"/>
        <v>-3163.1745069661783</v>
      </c>
      <c r="T333" s="55">
        <v>0</v>
      </c>
      <c r="U333" s="54">
        <v>128</v>
      </c>
      <c r="V333" s="57">
        <f t="shared" si="91"/>
        <v>-3690</v>
      </c>
      <c r="W333" s="57">
        <f t="shared" si="87"/>
        <v>-1422.2690751777432</v>
      </c>
      <c r="X333" s="55">
        <f t="shared" si="88"/>
        <v>7858.9624921753611</v>
      </c>
      <c r="Y333" s="117">
        <f t="shared" si="89"/>
        <v>2087765.8394131896</v>
      </c>
      <c r="Z333" s="116"/>
    </row>
    <row r="334" spans="1:26" ht="13.5" thickBot="1" x14ac:dyDescent="0.35">
      <c r="A334" s="54">
        <v>321</v>
      </c>
      <c r="B334" s="54">
        <v>50</v>
      </c>
      <c r="C334" s="54">
        <f t="shared" si="93"/>
        <v>9</v>
      </c>
      <c r="D334" s="55">
        <f t="shared" si="99"/>
        <v>28445.381503554861</v>
      </c>
      <c r="E334" s="57">
        <f t="shared" ref="E334:E397" si="102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v>0</v>
      </c>
      <c r="K334" s="54" t="s">
        <v>79</v>
      </c>
      <c r="L334" s="55">
        <v>0</v>
      </c>
      <c r="M334" s="55">
        <v>0</v>
      </c>
      <c r="N334" s="54" t="s">
        <v>79</v>
      </c>
      <c r="O334" s="57">
        <f t="shared" si="100"/>
        <v>-818.82282781363449</v>
      </c>
      <c r="P334" s="55">
        <f t="shared" si="101"/>
        <v>-116</v>
      </c>
      <c r="Q334" s="54">
        <v>9</v>
      </c>
      <c r="R334" s="57">
        <v>0</v>
      </c>
      <c r="S334" s="55">
        <f t="shared" ref="S334:S365" si="103">PMT(5%/12,180,400000)</f>
        <v>-3163.1745069661783</v>
      </c>
      <c r="T334" s="55">
        <v>0</v>
      </c>
      <c r="U334" s="54">
        <v>129</v>
      </c>
      <c r="V334" s="57">
        <f t="shared" si="91"/>
        <v>-3700</v>
      </c>
      <c r="W334" s="57">
        <f t="shared" ref="W334:W397" si="104">D334*-0.05</f>
        <v>-1422.2690751777432</v>
      </c>
      <c r="X334" s="55">
        <f t="shared" ref="X334:X397" si="105">D334+E334+F334+G334+H334+I334+J334+L334+M334+R334+S334+T334+V334+W334+O334+P334</f>
        <v>7846.9624921753611</v>
      </c>
      <c r="Y334" s="117">
        <f t="shared" ref="Y334:Y397" si="106">X334+(Y333*(1+($D$7/12)))</f>
        <v>2104311.8262362531</v>
      </c>
      <c r="Z334" s="116"/>
    </row>
    <row r="335" spans="1:26" ht="13.5" thickBot="1" x14ac:dyDescent="0.35">
      <c r="A335" s="54">
        <v>322</v>
      </c>
      <c r="B335" s="54">
        <v>50</v>
      </c>
      <c r="C335" s="54">
        <f t="shared" si="93"/>
        <v>10</v>
      </c>
      <c r="D335" s="55">
        <f t="shared" si="99"/>
        <v>28445.381503554861</v>
      </c>
      <c r="E335" s="57">
        <f t="shared" si="102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v>0</v>
      </c>
      <c r="K335" s="54" t="s">
        <v>79</v>
      </c>
      <c r="L335" s="55">
        <v>0</v>
      </c>
      <c r="M335" s="55">
        <v>0</v>
      </c>
      <c r="N335" s="54" t="s">
        <v>79</v>
      </c>
      <c r="O335" s="57">
        <f t="shared" si="100"/>
        <v>-818.82282781363449</v>
      </c>
      <c r="P335" s="55">
        <f t="shared" si="101"/>
        <v>-118</v>
      </c>
      <c r="Q335" s="54">
        <v>10</v>
      </c>
      <c r="R335" s="57">
        <v>0</v>
      </c>
      <c r="S335" s="55">
        <f t="shared" si="103"/>
        <v>-3163.1745069661783</v>
      </c>
      <c r="T335" s="55">
        <v>0</v>
      </c>
      <c r="U335" s="54">
        <v>130</v>
      </c>
      <c r="V335" s="57">
        <f t="shared" ref="V335:V398" si="107">$V334-10</f>
        <v>-3710</v>
      </c>
      <c r="W335" s="57">
        <f t="shared" si="104"/>
        <v>-1422.2690751777432</v>
      </c>
      <c r="X335" s="55">
        <f t="shared" si="105"/>
        <v>7834.9624921753611</v>
      </c>
      <c r="Y335" s="117">
        <f t="shared" si="106"/>
        <v>2120914.7546710796</v>
      </c>
      <c r="Z335" s="116"/>
    </row>
    <row r="336" spans="1:26" ht="13.5" thickBot="1" x14ac:dyDescent="0.35">
      <c r="A336" s="54">
        <v>323</v>
      </c>
      <c r="B336" s="54">
        <v>50</v>
      </c>
      <c r="C336" s="54">
        <f t="shared" si="93"/>
        <v>11</v>
      </c>
      <c r="D336" s="55">
        <f t="shared" si="99"/>
        <v>28445.381503554861</v>
      </c>
      <c r="E336" s="57">
        <f t="shared" si="102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v>0</v>
      </c>
      <c r="K336" s="54" t="s">
        <v>79</v>
      </c>
      <c r="L336" s="55">
        <v>0</v>
      </c>
      <c r="M336" s="55">
        <v>0</v>
      </c>
      <c r="N336" s="54" t="s">
        <v>79</v>
      </c>
      <c r="O336" s="57">
        <f t="shared" si="100"/>
        <v>-818.82282781363449</v>
      </c>
      <c r="P336" s="55">
        <f t="shared" si="101"/>
        <v>-120</v>
      </c>
      <c r="Q336" s="54">
        <v>11</v>
      </c>
      <c r="R336" s="57">
        <v>0</v>
      </c>
      <c r="S336" s="55">
        <f t="shared" si="103"/>
        <v>-3163.1745069661783</v>
      </c>
      <c r="T336" s="55">
        <v>0</v>
      </c>
      <c r="U336" s="54">
        <v>131</v>
      </c>
      <c r="V336" s="57">
        <f t="shared" si="107"/>
        <v>-3720</v>
      </c>
      <c r="W336" s="57">
        <f t="shared" si="104"/>
        <v>-1422.2690751777432</v>
      </c>
      <c r="X336" s="55">
        <f t="shared" si="105"/>
        <v>7822.9624921753611</v>
      </c>
      <c r="Y336" s="117">
        <f t="shared" si="106"/>
        <v>2137574.8619743846</v>
      </c>
      <c r="Z336" s="116"/>
    </row>
    <row r="337" spans="1:26" ht="13.5" thickBot="1" x14ac:dyDescent="0.35">
      <c r="A337" s="54">
        <v>324</v>
      </c>
      <c r="B337" s="54">
        <v>51</v>
      </c>
      <c r="C337" s="54">
        <f t="shared" si="93"/>
        <v>0</v>
      </c>
      <c r="D337" s="55">
        <f>$D326*(1+$D$4)</f>
        <v>29867.650578732606</v>
      </c>
      <c r="E337" s="57">
        <f t="shared" si="102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v>0</v>
      </c>
      <c r="K337" s="54" t="s">
        <v>79</v>
      </c>
      <c r="L337" s="55">
        <v>0</v>
      </c>
      <c r="M337" s="55">
        <v>0</v>
      </c>
      <c r="N337" s="54" t="s">
        <v>79</v>
      </c>
      <c r="O337" s="57">
        <f t="shared" si="100"/>
        <v>-818.82282781363449</v>
      </c>
      <c r="P337" s="55">
        <f t="shared" si="101"/>
        <v>-122</v>
      </c>
      <c r="Q337" s="54">
        <v>12</v>
      </c>
      <c r="R337" s="57">
        <v>0</v>
      </c>
      <c r="S337" s="55">
        <f t="shared" si="103"/>
        <v>-3163.1745069661783</v>
      </c>
      <c r="T337" s="55">
        <v>0</v>
      </c>
      <c r="U337" s="54">
        <v>132</v>
      </c>
      <c r="V337" s="57">
        <f t="shared" si="107"/>
        <v>-3730</v>
      </c>
      <c r="W337" s="57">
        <f t="shared" si="104"/>
        <v>-1493.3825289366305</v>
      </c>
      <c r="X337" s="55">
        <f t="shared" si="105"/>
        <v>8593.2104835231239</v>
      </c>
      <c r="Y337" s="117">
        <f t="shared" si="106"/>
        <v>2155074.6343828011</v>
      </c>
      <c r="Z337" s="116"/>
    </row>
    <row r="338" spans="1:26" ht="13.5" thickBot="1" x14ac:dyDescent="0.35">
      <c r="A338" s="54">
        <v>325</v>
      </c>
      <c r="B338" s="54">
        <v>51</v>
      </c>
      <c r="C338" s="54">
        <f t="shared" si="93"/>
        <v>1</v>
      </c>
      <c r="D338" s="55">
        <f t="shared" ref="D338:D348" si="108">$D337</f>
        <v>29867.650578732606</v>
      </c>
      <c r="E338" s="57">
        <f t="shared" si="102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v>0</v>
      </c>
      <c r="K338" s="54" t="s">
        <v>79</v>
      </c>
      <c r="L338" s="55">
        <v>0</v>
      </c>
      <c r="M338" s="55">
        <v>0</v>
      </c>
      <c r="N338" s="54" t="s">
        <v>79</v>
      </c>
      <c r="O338" s="57">
        <f t="shared" si="100"/>
        <v>-818.82282781363449</v>
      </c>
      <c r="P338" s="55">
        <f t="shared" si="101"/>
        <v>-124</v>
      </c>
      <c r="Q338" s="54">
        <v>13</v>
      </c>
      <c r="R338" s="57">
        <v>0</v>
      </c>
      <c r="S338" s="55">
        <f t="shared" si="103"/>
        <v>-3163.1745069661783</v>
      </c>
      <c r="T338" s="55">
        <v>0</v>
      </c>
      <c r="U338" s="54">
        <v>133</v>
      </c>
      <c r="V338" s="57">
        <f t="shared" si="107"/>
        <v>-3740</v>
      </c>
      <c r="W338" s="57">
        <f t="shared" si="104"/>
        <v>-1493.3825289366305</v>
      </c>
      <c r="X338" s="55">
        <f t="shared" si="105"/>
        <v>8581.2104835231239</v>
      </c>
      <c r="Y338" s="117">
        <f t="shared" si="106"/>
        <v>2172635.3225095859</v>
      </c>
      <c r="Z338" s="116"/>
    </row>
    <row r="339" spans="1:26" ht="13.5" thickBot="1" x14ac:dyDescent="0.35">
      <c r="A339" s="54">
        <v>326</v>
      </c>
      <c r="B339" s="54">
        <v>51</v>
      </c>
      <c r="C339" s="54">
        <f t="shared" si="93"/>
        <v>2</v>
      </c>
      <c r="D339" s="55">
        <f t="shared" si="108"/>
        <v>29867.650578732606</v>
      </c>
      <c r="E339" s="57">
        <f t="shared" si="102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v>0</v>
      </c>
      <c r="K339" s="54" t="s">
        <v>79</v>
      </c>
      <c r="L339" s="55">
        <v>0</v>
      </c>
      <c r="M339" s="55">
        <v>0</v>
      </c>
      <c r="N339" s="54" t="s">
        <v>79</v>
      </c>
      <c r="O339" s="57">
        <f t="shared" si="100"/>
        <v>-818.82282781363449</v>
      </c>
      <c r="P339" s="55">
        <f t="shared" si="101"/>
        <v>-126</v>
      </c>
      <c r="Q339" s="54">
        <v>14</v>
      </c>
      <c r="R339" s="57">
        <v>0</v>
      </c>
      <c r="S339" s="55">
        <f t="shared" si="103"/>
        <v>-3163.1745069661783</v>
      </c>
      <c r="T339" s="55">
        <v>0</v>
      </c>
      <c r="U339" s="54">
        <v>134</v>
      </c>
      <c r="V339" s="57">
        <f t="shared" si="107"/>
        <v>-3750</v>
      </c>
      <c r="W339" s="57">
        <f t="shared" si="104"/>
        <v>-1493.3825289366305</v>
      </c>
      <c r="X339" s="55">
        <f t="shared" si="105"/>
        <v>8569.2104835231239</v>
      </c>
      <c r="Y339" s="117">
        <f t="shared" si="106"/>
        <v>2190257.1801702324</v>
      </c>
      <c r="Z339" s="116"/>
    </row>
    <row r="340" spans="1:26" ht="13.5" thickBot="1" x14ac:dyDescent="0.35">
      <c r="A340" s="54">
        <v>327</v>
      </c>
      <c r="B340" s="54">
        <v>51</v>
      </c>
      <c r="C340" s="54">
        <f t="shared" si="93"/>
        <v>3</v>
      </c>
      <c r="D340" s="55">
        <f t="shared" si="108"/>
        <v>29867.650578732606</v>
      </c>
      <c r="E340" s="57">
        <f t="shared" si="102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v>0</v>
      </c>
      <c r="K340" s="54" t="s">
        <v>79</v>
      </c>
      <c r="L340" s="55">
        <v>0</v>
      </c>
      <c r="M340" s="55">
        <v>0</v>
      </c>
      <c r="N340" s="54" t="s">
        <v>79</v>
      </c>
      <c r="O340" s="57">
        <f t="shared" si="100"/>
        <v>-818.82282781363449</v>
      </c>
      <c r="P340" s="55">
        <f t="shared" si="101"/>
        <v>-128</v>
      </c>
      <c r="Q340" s="54">
        <v>15</v>
      </c>
      <c r="R340" s="57">
        <v>0</v>
      </c>
      <c r="S340" s="55">
        <f t="shared" si="103"/>
        <v>-3163.1745069661783</v>
      </c>
      <c r="T340" s="55">
        <v>0</v>
      </c>
      <c r="U340" s="54">
        <v>135</v>
      </c>
      <c r="V340" s="57">
        <f t="shared" si="107"/>
        <v>-3760</v>
      </c>
      <c r="W340" s="57">
        <f t="shared" si="104"/>
        <v>-1493.3825289366305</v>
      </c>
      <c r="X340" s="55">
        <f t="shared" si="105"/>
        <v>8557.2104835231239</v>
      </c>
      <c r="Y340" s="117">
        <f t="shared" si="106"/>
        <v>2207940.4622377981</v>
      </c>
      <c r="Z340" s="116"/>
    </row>
    <row r="341" spans="1:26" ht="13.5" thickBot="1" x14ac:dyDescent="0.35">
      <c r="A341" s="54">
        <v>328</v>
      </c>
      <c r="B341" s="54">
        <v>51</v>
      </c>
      <c r="C341" s="54">
        <f t="shared" si="93"/>
        <v>4</v>
      </c>
      <c r="D341" s="55">
        <f t="shared" si="108"/>
        <v>29867.650578732606</v>
      </c>
      <c r="E341" s="57">
        <f t="shared" si="102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v>0</v>
      </c>
      <c r="K341" s="54" t="s">
        <v>79</v>
      </c>
      <c r="L341" s="55">
        <v>0</v>
      </c>
      <c r="M341" s="55">
        <v>0</v>
      </c>
      <c r="N341" s="54" t="s">
        <v>79</v>
      </c>
      <c r="O341" s="57">
        <f t="shared" si="100"/>
        <v>-818.82282781363449</v>
      </c>
      <c r="P341" s="55">
        <f t="shared" si="101"/>
        <v>-130</v>
      </c>
      <c r="Q341" s="54">
        <v>16</v>
      </c>
      <c r="R341" s="57">
        <v>0</v>
      </c>
      <c r="S341" s="55">
        <f t="shared" si="103"/>
        <v>-3163.1745069661783</v>
      </c>
      <c r="T341" s="55">
        <v>0</v>
      </c>
      <c r="U341" s="54">
        <v>136</v>
      </c>
      <c r="V341" s="57">
        <f t="shared" si="107"/>
        <v>-3770</v>
      </c>
      <c r="W341" s="57">
        <f t="shared" si="104"/>
        <v>-1493.3825289366305</v>
      </c>
      <c r="X341" s="55">
        <f t="shared" si="105"/>
        <v>8545.2104835231239</v>
      </c>
      <c r="Y341" s="117">
        <f t="shared" si="106"/>
        <v>2225685.4246473121</v>
      </c>
      <c r="Z341" s="116"/>
    </row>
    <row r="342" spans="1:26" ht="13.5" thickBot="1" x14ac:dyDescent="0.35">
      <c r="A342" s="54">
        <v>329</v>
      </c>
      <c r="B342" s="54">
        <v>51</v>
      </c>
      <c r="C342" s="54">
        <f t="shared" si="93"/>
        <v>5</v>
      </c>
      <c r="D342" s="55">
        <f t="shared" si="108"/>
        <v>29867.650578732606</v>
      </c>
      <c r="E342" s="57">
        <f t="shared" si="102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v>0</v>
      </c>
      <c r="K342" s="54" t="s">
        <v>79</v>
      </c>
      <c r="L342" s="55">
        <v>0</v>
      </c>
      <c r="M342" s="55">
        <v>0</v>
      </c>
      <c r="N342" s="54" t="s">
        <v>79</v>
      </c>
      <c r="O342" s="57">
        <f t="shared" si="100"/>
        <v>-818.82282781363449</v>
      </c>
      <c r="P342" s="55">
        <f t="shared" si="101"/>
        <v>-132</v>
      </c>
      <c r="Q342" s="54">
        <v>17</v>
      </c>
      <c r="R342" s="57">
        <v>0</v>
      </c>
      <c r="S342" s="55">
        <f t="shared" si="103"/>
        <v>-3163.1745069661783</v>
      </c>
      <c r="T342" s="55">
        <v>0</v>
      </c>
      <c r="U342" s="54">
        <v>137</v>
      </c>
      <c r="V342" s="57">
        <f t="shared" si="107"/>
        <v>-3780</v>
      </c>
      <c r="W342" s="57">
        <f t="shared" si="104"/>
        <v>-1493.3825289366305</v>
      </c>
      <c r="X342" s="55">
        <f t="shared" si="105"/>
        <v>8533.2104835231239</v>
      </c>
      <c r="Y342" s="117">
        <f t="shared" si="106"/>
        <v>2243492.3244001991</v>
      </c>
      <c r="Z342" s="116"/>
    </row>
    <row r="343" spans="1:26" ht="13.5" thickBot="1" x14ac:dyDescent="0.35">
      <c r="A343" s="54">
        <v>330</v>
      </c>
      <c r="B343" s="54">
        <v>51</v>
      </c>
      <c r="C343" s="54">
        <f t="shared" si="93"/>
        <v>6</v>
      </c>
      <c r="D343" s="55">
        <f t="shared" si="108"/>
        <v>29867.650578732606</v>
      </c>
      <c r="E343" s="57">
        <f t="shared" si="102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v>0</v>
      </c>
      <c r="K343" s="54" t="s">
        <v>79</v>
      </c>
      <c r="L343" s="55">
        <v>0</v>
      </c>
      <c r="M343" s="55">
        <v>0</v>
      </c>
      <c r="N343" s="54" t="s">
        <v>79</v>
      </c>
      <c r="O343" s="57">
        <f t="shared" si="100"/>
        <v>-818.82282781363449</v>
      </c>
      <c r="P343" s="55">
        <f t="shared" si="101"/>
        <v>-134</v>
      </c>
      <c r="Q343" s="54">
        <v>18</v>
      </c>
      <c r="R343" s="57">
        <v>0</v>
      </c>
      <c r="S343" s="55">
        <f t="shared" si="103"/>
        <v>-3163.1745069661783</v>
      </c>
      <c r="T343" s="55">
        <v>0</v>
      </c>
      <c r="U343" s="54">
        <v>138</v>
      </c>
      <c r="V343" s="57">
        <f t="shared" si="107"/>
        <v>-3790</v>
      </c>
      <c r="W343" s="57">
        <f t="shared" si="104"/>
        <v>-1493.3825289366305</v>
      </c>
      <c r="X343" s="55">
        <f t="shared" si="105"/>
        <v>8521.2104835231239</v>
      </c>
      <c r="Y343" s="117">
        <f t="shared" si="106"/>
        <v>2261361.4195687231</v>
      </c>
      <c r="Z343" s="116"/>
    </row>
    <row r="344" spans="1:26" ht="13.5" thickBot="1" x14ac:dyDescent="0.35">
      <c r="A344" s="54">
        <v>331</v>
      </c>
      <c r="B344" s="54">
        <v>51</v>
      </c>
      <c r="C344" s="54">
        <f t="shared" si="93"/>
        <v>7</v>
      </c>
      <c r="D344" s="55">
        <f t="shared" si="108"/>
        <v>29867.650578732606</v>
      </c>
      <c r="E344" s="57">
        <f t="shared" si="102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v>0</v>
      </c>
      <c r="K344" s="54" t="s">
        <v>79</v>
      </c>
      <c r="L344" s="55">
        <v>0</v>
      </c>
      <c r="M344" s="55">
        <v>0</v>
      </c>
      <c r="N344" s="54" t="s">
        <v>79</v>
      </c>
      <c r="O344" s="57">
        <f t="shared" si="100"/>
        <v>-818.82282781363449</v>
      </c>
      <c r="P344" s="55">
        <f t="shared" si="101"/>
        <v>-136</v>
      </c>
      <c r="Q344" s="54">
        <v>19</v>
      </c>
      <c r="R344" s="57">
        <v>0</v>
      </c>
      <c r="S344" s="55">
        <f t="shared" si="103"/>
        <v>-3163.1745069661783</v>
      </c>
      <c r="T344" s="55">
        <v>0</v>
      </c>
      <c r="U344" s="54">
        <v>139</v>
      </c>
      <c r="V344" s="57">
        <f t="shared" si="107"/>
        <v>-3800</v>
      </c>
      <c r="W344" s="57">
        <f t="shared" si="104"/>
        <v>-1493.3825289366305</v>
      </c>
      <c r="X344" s="55">
        <f t="shared" si="105"/>
        <v>8509.2104835231239</v>
      </c>
      <c r="Y344" s="117">
        <f t="shared" si="106"/>
        <v>2279292.9693004494</v>
      </c>
      <c r="Z344" s="116"/>
    </row>
    <row r="345" spans="1:26" ht="13.5" thickBot="1" x14ac:dyDescent="0.35">
      <c r="A345" s="54">
        <v>332</v>
      </c>
      <c r="B345" s="54">
        <v>51</v>
      </c>
      <c r="C345" s="54">
        <f t="shared" ref="C345:C408" si="109">C333</f>
        <v>8</v>
      </c>
      <c r="D345" s="55">
        <f t="shared" si="108"/>
        <v>29867.650578732606</v>
      </c>
      <c r="E345" s="57">
        <f t="shared" si="102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v>0</v>
      </c>
      <c r="K345" s="54" t="s">
        <v>79</v>
      </c>
      <c r="L345" s="55">
        <v>0</v>
      </c>
      <c r="M345" s="55">
        <v>0</v>
      </c>
      <c r="N345" s="54" t="s">
        <v>79</v>
      </c>
      <c r="O345" s="57">
        <f t="shared" si="100"/>
        <v>-818.82282781363449</v>
      </c>
      <c r="P345" s="55">
        <f t="shared" si="101"/>
        <v>-138</v>
      </c>
      <c r="Q345" s="54">
        <v>20</v>
      </c>
      <c r="R345" s="57">
        <v>0</v>
      </c>
      <c r="S345" s="55">
        <f t="shared" si="103"/>
        <v>-3163.1745069661783</v>
      </c>
      <c r="T345" s="55">
        <v>0</v>
      </c>
      <c r="U345" s="54">
        <v>140</v>
      </c>
      <c r="V345" s="57">
        <f t="shared" si="107"/>
        <v>-3810</v>
      </c>
      <c r="W345" s="57">
        <f t="shared" si="104"/>
        <v>-1493.3825289366305</v>
      </c>
      <c r="X345" s="55">
        <f t="shared" si="105"/>
        <v>8497.2104835231239</v>
      </c>
      <c r="Y345" s="117">
        <f t="shared" si="106"/>
        <v>2297287.2338227243</v>
      </c>
      <c r="Z345" s="116"/>
    </row>
    <row r="346" spans="1:26" ht="13.5" thickBot="1" x14ac:dyDescent="0.35">
      <c r="A346" s="54">
        <v>333</v>
      </c>
      <c r="B346" s="54">
        <v>51</v>
      </c>
      <c r="C346" s="54">
        <f t="shared" si="109"/>
        <v>9</v>
      </c>
      <c r="D346" s="55">
        <f t="shared" si="108"/>
        <v>29867.650578732606</v>
      </c>
      <c r="E346" s="57">
        <f t="shared" si="102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v>0</v>
      </c>
      <c r="K346" s="54" t="s">
        <v>79</v>
      </c>
      <c r="L346" s="55">
        <v>0</v>
      </c>
      <c r="M346" s="55">
        <v>0</v>
      </c>
      <c r="N346" s="54" t="s">
        <v>79</v>
      </c>
      <c r="O346" s="57">
        <f t="shared" si="100"/>
        <v>-818.82282781363449</v>
      </c>
      <c r="P346" s="55">
        <f t="shared" si="101"/>
        <v>-140</v>
      </c>
      <c r="Q346" s="54">
        <v>21</v>
      </c>
      <c r="R346" s="57">
        <v>0</v>
      </c>
      <c r="S346" s="55">
        <f t="shared" si="103"/>
        <v>-3163.1745069661783</v>
      </c>
      <c r="T346" s="55">
        <v>0</v>
      </c>
      <c r="U346" s="54">
        <v>141</v>
      </c>
      <c r="V346" s="57">
        <f t="shared" si="107"/>
        <v>-3820</v>
      </c>
      <c r="W346" s="57">
        <f t="shared" si="104"/>
        <v>-1493.3825289366305</v>
      </c>
      <c r="X346" s="55">
        <f t="shared" si="105"/>
        <v>8485.2104835231239</v>
      </c>
      <c r="Y346" s="117">
        <f t="shared" si="106"/>
        <v>2315344.4744471754</v>
      </c>
      <c r="Z346" s="116"/>
    </row>
    <row r="347" spans="1:26" ht="13.5" thickBot="1" x14ac:dyDescent="0.35">
      <c r="A347" s="54">
        <v>334</v>
      </c>
      <c r="B347" s="54">
        <v>51</v>
      </c>
      <c r="C347" s="54">
        <f t="shared" si="109"/>
        <v>10</v>
      </c>
      <c r="D347" s="55">
        <f t="shared" si="108"/>
        <v>29867.650578732606</v>
      </c>
      <c r="E347" s="57">
        <f t="shared" si="102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v>0</v>
      </c>
      <c r="K347" s="54" t="s">
        <v>79</v>
      </c>
      <c r="L347" s="55">
        <v>0</v>
      </c>
      <c r="M347" s="55">
        <v>0</v>
      </c>
      <c r="N347" s="54" t="s">
        <v>79</v>
      </c>
      <c r="O347" s="57">
        <f t="shared" si="100"/>
        <v>-818.82282781363449</v>
      </c>
      <c r="P347" s="55">
        <f t="shared" si="101"/>
        <v>-142</v>
      </c>
      <c r="Q347" s="54">
        <v>22</v>
      </c>
      <c r="R347" s="57">
        <v>0</v>
      </c>
      <c r="S347" s="55">
        <f t="shared" si="103"/>
        <v>-3163.1745069661783</v>
      </c>
      <c r="T347" s="55">
        <v>0</v>
      </c>
      <c r="U347" s="54">
        <v>142</v>
      </c>
      <c r="V347" s="57">
        <f t="shared" si="107"/>
        <v>-3830</v>
      </c>
      <c r="W347" s="57">
        <f t="shared" si="104"/>
        <v>-1493.3825289366305</v>
      </c>
      <c r="X347" s="55">
        <f t="shared" si="105"/>
        <v>8473.2104835231239</v>
      </c>
      <c r="Y347" s="117">
        <f t="shared" si="106"/>
        <v>2333464.9535742286</v>
      </c>
      <c r="Z347" s="116"/>
    </row>
    <row r="348" spans="1:26" ht="13.5" thickBot="1" x14ac:dyDescent="0.35">
      <c r="A348" s="54">
        <v>335</v>
      </c>
      <c r="B348" s="54">
        <v>51</v>
      </c>
      <c r="C348" s="54">
        <f t="shared" si="109"/>
        <v>11</v>
      </c>
      <c r="D348" s="55">
        <f t="shared" si="108"/>
        <v>29867.650578732606</v>
      </c>
      <c r="E348" s="57">
        <f t="shared" si="102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v>0</v>
      </c>
      <c r="K348" s="54" t="s">
        <v>79</v>
      </c>
      <c r="L348" s="55">
        <v>0</v>
      </c>
      <c r="M348" s="55">
        <v>0</v>
      </c>
      <c r="N348" s="54" t="s">
        <v>79</v>
      </c>
      <c r="O348" s="57">
        <f t="shared" si="100"/>
        <v>-818.82282781363449</v>
      </c>
      <c r="P348" s="55">
        <f t="shared" si="101"/>
        <v>-144</v>
      </c>
      <c r="Q348" s="54">
        <v>23</v>
      </c>
      <c r="R348" s="57">
        <v>0</v>
      </c>
      <c r="S348" s="55">
        <f t="shared" si="103"/>
        <v>-3163.1745069661783</v>
      </c>
      <c r="T348" s="55">
        <v>0</v>
      </c>
      <c r="U348" s="54">
        <v>143</v>
      </c>
      <c r="V348" s="57">
        <f t="shared" si="107"/>
        <v>-3840</v>
      </c>
      <c r="W348" s="57">
        <f t="shared" si="104"/>
        <v>-1493.3825289366305</v>
      </c>
      <c r="X348" s="55">
        <f t="shared" si="105"/>
        <v>8461.2104835231239</v>
      </c>
      <c r="Y348" s="117">
        <f t="shared" si="106"/>
        <v>2351648.9346976443</v>
      </c>
      <c r="Z348" s="116"/>
    </row>
    <row r="349" spans="1:26" ht="13.5" thickBot="1" x14ac:dyDescent="0.35">
      <c r="A349" s="54">
        <v>336</v>
      </c>
      <c r="B349" s="54">
        <v>52</v>
      </c>
      <c r="C349" s="54">
        <f t="shared" si="109"/>
        <v>0</v>
      </c>
      <c r="D349" s="55">
        <f>$D338*(1+$D$4)</f>
        <v>31361.033107669238</v>
      </c>
      <c r="E349" s="57">
        <f t="shared" si="102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v>0</v>
      </c>
      <c r="K349" s="54" t="s">
        <v>79</v>
      </c>
      <c r="L349" s="55">
        <v>0</v>
      </c>
      <c r="M349" s="55">
        <v>0</v>
      </c>
      <c r="N349" s="54" t="s">
        <v>79</v>
      </c>
      <c r="O349" s="57">
        <f t="shared" si="100"/>
        <v>-818.82282781363449</v>
      </c>
      <c r="P349" s="55">
        <f t="shared" si="101"/>
        <v>-146</v>
      </c>
      <c r="Q349" s="54">
        <v>24</v>
      </c>
      <c r="R349" s="57">
        <v>0</v>
      </c>
      <c r="S349" s="55">
        <f t="shared" si="103"/>
        <v>-3163.1745069661783</v>
      </c>
      <c r="T349" s="55">
        <v>0</v>
      </c>
      <c r="U349" s="54">
        <v>144</v>
      </c>
      <c r="V349" s="57">
        <f t="shared" si="107"/>
        <v>-3850</v>
      </c>
      <c r="W349" s="57">
        <f t="shared" si="104"/>
        <v>-1568.051655383462</v>
      </c>
      <c r="X349" s="55">
        <f t="shared" si="105"/>
        <v>9270.5708744382737</v>
      </c>
      <c r="Y349" s="117">
        <f t="shared" si="106"/>
        <v>2370718.0427999892</v>
      </c>
      <c r="Z349" s="116"/>
    </row>
    <row r="350" spans="1:26" ht="13.5" thickBot="1" x14ac:dyDescent="0.35">
      <c r="A350" s="54">
        <v>337</v>
      </c>
      <c r="B350" s="54">
        <v>52</v>
      </c>
      <c r="C350" s="54">
        <f t="shared" si="109"/>
        <v>1</v>
      </c>
      <c r="D350" s="55">
        <f t="shared" ref="D350:D360" si="110">$D349</f>
        <v>31361.033107669238</v>
      </c>
      <c r="E350" s="57">
        <f t="shared" si="102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v>0</v>
      </c>
      <c r="K350" s="54" t="s">
        <v>79</v>
      </c>
      <c r="L350" s="55">
        <v>0</v>
      </c>
      <c r="M350" s="55">
        <v>0</v>
      </c>
      <c r="N350" s="54" t="s">
        <v>79</v>
      </c>
      <c r="O350" s="57">
        <f t="shared" si="100"/>
        <v>-818.82282781363449</v>
      </c>
      <c r="P350" s="55">
        <f t="shared" si="101"/>
        <v>-148</v>
      </c>
      <c r="Q350" s="54">
        <v>25</v>
      </c>
      <c r="R350" s="57">
        <v>0</v>
      </c>
      <c r="S350" s="55">
        <f t="shared" si="103"/>
        <v>-3163.1745069661783</v>
      </c>
      <c r="T350" s="55">
        <v>0</v>
      </c>
      <c r="U350" s="54">
        <v>145</v>
      </c>
      <c r="V350" s="57">
        <f t="shared" si="107"/>
        <v>-3860</v>
      </c>
      <c r="W350" s="57">
        <f t="shared" si="104"/>
        <v>-1568.051655383462</v>
      </c>
      <c r="X350" s="55">
        <f t="shared" si="105"/>
        <v>9258.5708744382737</v>
      </c>
      <c r="Y350" s="117">
        <f t="shared" si="106"/>
        <v>2389854.6055194275</v>
      </c>
      <c r="Z350" s="116"/>
    </row>
    <row r="351" spans="1:26" ht="13.5" thickBot="1" x14ac:dyDescent="0.35">
      <c r="A351" s="54">
        <v>338</v>
      </c>
      <c r="B351" s="54">
        <v>52</v>
      </c>
      <c r="C351" s="54">
        <f t="shared" si="109"/>
        <v>2</v>
      </c>
      <c r="D351" s="55">
        <f t="shared" si="110"/>
        <v>31361.033107669238</v>
      </c>
      <c r="E351" s="57">
        <f t="shared" si="102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v>0</v>
      </c>
      <c r="K351" s="54" t="s">
        <v>79</v>
      </c>
      <c r="L351" s="55">
        <v>0</v>
      </c>
      <c r="M351" s="55">
        <v>0</v>
      </c>
      <c r="N351" s="54" t="s">
        <v>79</v>
      </c>
      <c r="O351" s="57">
        <f t="shared" si="100"/>
        <v>-818.82282781363449</v>
      </c>
      <c r="P351" s="55">
        <f t="shared" si="101"/>
        <v>-150</v>
      </c>
      <c r="Q351" s="54">
        <v>26</v>
      </c>
      <c r="R351" s="57">
        <v>0</v>
      </c>
      <c r="S351" s="55">
        <f t="shared" si="103"/>
        <v>-3163.1745069661783</v>
      </c>
      <c r="T351" s="55">
        <v>0</v>
      </c>
      <c r="U351" s="54">
        <v>146</v>
      </c>
      <c r="V351" s="57">
        <f t="shared" si="107"/>
        <v>-3870</v>
      </c>
      <c r="W351" s="57">
        <f t="shared" si="104"/>
        <v>-1568.051655383462</v>
      </c>
      <c r="X351" s="55">
        <f t="shared" si="105"/>
        <v>9246.5708744382737</v>
      </c>
      <c r="Y351" s="117">
        <f t="shared" si="106"/>
        <v>2409058.9039168633</v>
      </c>
      <c r="Z351" s="116"/>
    </row>
    <row r="352" spans="1:26" ht="13.5" thickBot="1" x14ac:dyDescent="0.35">
      <c r="A352" s="54">
        <v>339</v>
      </c>
      <c r="B352" s="54">
        <v>52</v>
      </c>
      <c r="C352" s="54">
        <f t="shared" si="109"/>
        <v>3</v>
      </c>
      <c r="D352" s="55">
        <f t="shared" si="110"/>
        <v>31361.033107669238</v>
      </c>
      <c r="E352" s="57">
        <f t="shared" si="102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v>0</v>
      </c>
      <c r="K352" s="54" t="s">
        <v>79</v>
      </c>
      <c r="L352" s="55">
        <v>0</v>
      </c>
      <c r="M352" s="55">
        <v>0</v>
      </c>
      <c r="N352" s="54" t="s">
        <v>79</v>
      </c>
      <c r="O352" s="57">
        <f t="shared" si="100"/>
        <v>-818.82282781363449</v>
      </c>
      <c r="P352" s="55">
        <f t="shared" si="101"/>
        <v>-152</v>
      </c>
      <c r="Q352" s="54">
        <v>27</v>
      </c>
      <c r="R352" s="57">
        <v>0</v>
      </c>
      <c r="S352" s="55">
        <f t="shared" si="103"/>
        <v>-3163.1745069661783</v>
      </c>
      <c r="T352" s="55">
        <v>0</v>
      </c>
      <c r="U352" s="54">
        <v>147</v>
      </c>
      <c r="V352" s="57">
        <f t="shared" si="107"/>
        <v>-3880</v>
      </c>
      <c r="W352" s="57">
        <f t="shared" si="104"/>
        <v>-1568.051655383462</v>
      </c>
      <c r="X352" s="55">
        <f t="shared" si="105"/>
        <v>9234.5708744382737</v>
      </c>
      <c r="Y352" s="117">
        <f t="shared" si="106"/>
        <v>2428331.2202242883</v>
      </c>
      <c r="Z352" s="116"/>
    </row>
    <row r="353" spans="1:26" ht="13.5" thickBot="1" x14ac:dyDescent="0.35">
      <c r="A353" s="54">
        <v>340</v>
      </c>
      <c r="B353" s="54">
        <v>52</v>
      </c>
      <c r="C353" s="54">
        <f t="shared" si="109"/>
        <v>4</v>
      </c>
      <c r="D353" s="55">
        <f t="shared" si="110"/>
        <v>31361.033107669238</v>
      </c>
      <c r="E353" s="57">
        <f t="shared" si="102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v>0</v>
      </c>
      <c r="K353" s="54" t="s">
        <v>79</v>
      </c>
      <c r="L353" s="55">
        <v>0</v>
      </c>
      <c r="M353" s="55">
        <v>0</v>
      </c>
      <c r="N353" s="54" t="s">
        <v>79</v>
      </c>
      <c r="O353" s="57">
        <f t="shared" si="100"/>
        <v>-818.82282781363449</v>
      </c>
      <c r="P353" s="55">
        <f t="shared" si="101"/>
        <v>-154</v>
      </c>
      <c r="Q353" s="54">
        <v>28</v>
      </c>
      <c r="R353" s="57">
        <v>0</v>
      </c>
      <c r="S353" s="55">
        <f t="shared" si="103"/>
        <v>-3163.1745069661783</v>
      </c>
      <c r="T353" s="55">
        <v>0</v>
      </c>
      <c r="U353" s="54">
        <v>148</v>
      </c>
      <c r="V353" s="57">
        <f t="shared" si="107"/>
        <v>-3890</v>
      </c>
      <c r="W353" s="57">
        <f t="shared" si="104"/>
        <v>-1568.051655383462</v>
      </c>
      <c r="X353" s="55">
        <f t="shared" si="105"/>
        <v>9222.5708744382737</v>
      </c>
      <c r="Y353" s="117">
        <f t="shared" si="106"/>
        <v>2447671.8378496608</v>
      </c>
      <c r="Z353" s="116"/>
    </row>
    <row r="354" spans="1:26" ht="13.5" thickBot="1" x14ac:dyDescent="0.35">
      <c r="A354" s="54">
        <v>341</v>
      </c>
      <c r="B354" s="54">
        <v>52</v>
      </c>
      <c r="C354" s="54">
        <f t="shared" si="109"/>
        <v>5</v>
      </c>
      <c r="D354" s="55">
        <f t="shared" si="110"/>
        <v>31361.033107669238</v>
      </c>
      <c r="E354" s="57">
        <f t="shared" si="102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v>0</v>
      </c>
      <c r="K354" s="54" t="s">
        <v>79</v>
      </c>
      <c r="L354" s="55">
        <v>0</v>
      </c>
      <c r="M354" s="55">
        <v>0</v>
      </c>
      <c r="N354" s="54" t="s">
        <v>79</v>
      </c>
      <c r="O354" s="57">
        <f t="shared" si="100"/>
        <v>-818.82282781363449</v>
      </c>
      <c r="P354" s="55">
        <f t="shared" si="101"/>
        <v>-156</v>
      </c>
      <c r="Q354" s="54">
        <v>29</v>
      </c>
      <c r="R354" s="57">
        <v>0</v>
      </c>
      <c r="S354" s="55">
        <f t="shared" si="103"/>
        <v>-3163.1745069661783</v>
      </c>
      <c r="T354" s="55">
        <v>0</v>
      </c>
      <c r="U354" s="54">
        <v>149</v>
      </c>
      <c r="V354" s="57">
        <f t="shared" si="107"/>
        <v>-3900</v>
      </c>
      <c r="W354" s="57">
        <f t="shared" si="104"/>
        <v>-1568.051655383462</v>
      </c>
      <c r="X354" s="55">
        <f t="shared" si="105"/>
        <v>9210.5708744382737</v>
      </c>
      <c r="Y354" s="117">
        <f t="shared" si="106"/>
        <v>2467081.0413818057</v>
      </c>
      <c r="Z354" s="116"/>
    </row>
    <row r="355" spans="1:26" ht="13.5" thickBot="1" x14ac:dyDescent="0.35">
      <c r="A355" s="54">
        <v>342</v>
      </c>
      <c r="B355" s="54">
        <v>52</v>
      </c>
      <c r="C355" s="54">
        <f t="shared" si="109"/>
        <v>6</v>
      </c>
      <c r="D355" s="55">
        <f t="shared" si="110"/>
        <v>31361.033107669238</v>
      </c>
      <c r="E355" s="57">
        <f t="shared" si="102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v>0</v>
      </c>
      <c r="K355" s="54" t="s">
        <v>79</v>
      </c>
      <c r="L355" s="55">
        <v>0</v>
      </c>
      <c r="M355" s="55">
        <v>0</v>
      </c>
      <c r="N355" s="54" t="s">
        <v>79</v>
      </c>
      <c r="O355" s="57">
        <f t="shared" si="100"/>
        <v>-818.82282781363449</v>
      </c>
      <c r="P355" s="55">
        <f t="shared" si="101"/>
        <v>-158</v>
      </c>
      <c r="Q355" s="54">
        <v>30</v>
      </c>
      <c r="R355" s="57">
        <v>0</v>
      </c>
      <c r="S355" s="55">
        <f t="shared" si="103"/>
        <v>-3163.1745069661783</v>
      </c>
      <c r="T355" s="55">
        <v>0</v>
      </c>
      <c r="U355" s="54">
        <v>150</v>
      </c>
      <c r="V355" s="57">
        <f t="shared" si="107"/>
        <v>-3910</v>
      </c>
      <c r="W355" s="57">
        <f t="shared" si="104"/>
        <v>-1568.051655383462</v>
      </c>
      <c r="X355" s="55">
        <f t="shared" si="105"/>
        <v>9198.5708744382737</v>
      </c>
      <c r="Y355" s="117">
        <f t="shared" si="106"/>
        <v>2486559.1165953348</v>
      </c>
      <c r="Z355" s="116"/>
    </row>
    <row r="356" spans="1:26" ht="13.5" thickBot="1" x14ac:dyDescent="0.35">
      <c r="A356" s="54">
        <v>343</v>
      </c>
      <c r="B356" s="54">
        <v>52</v>
      </c>
      <c r="C356" s="54">
        <f t="shared" si="109"/>
        <v>7</v>
      </c>
      <c r="D356" s="55">
        <f t="shared" si="110"/>
        <v>31361.033107669238</v>
      </c>
      <c r="E356" s="57">
        <f t="shared" si="102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v>0</v>
      </c>
      <c r="K356" s="54" t="s">
        <v>79</v>
      </c>
      <c r="L356" s="55">
        <v>0</v>
      </c>
      <c r="M356" s="55">
        <v>0</v>
      </c>
      <c r="N356" s="54" t="s">
        <v>79</v>
      </c>
      <c r="O356" s="57">
        <f t="shared" si="100"/>
        <v>-818.82282781363449</v>
      </c>
      <c r="P356" s="55">
        <f t="shared" si="101"/>
        <v>-160</v>
      </c>
      <c r="Q356" s="54">
        <v>31</v>
      </c>
      <c r="R356" s="57">
        <v>0</v>
      </c>
      <c r="S356" s="55">
        <f t="shared" si="103"/>
        <v>-3163.1745069661783</v>
      </c>
      <c r="T356" s="55">
        <v>0</v>
      </c>
      <c r="U356" s="54">
        <v>151</v>
      </c>
      <c r="V356" s="57">
        <f t="shared" si="107"/>
        <v>-3920</v>
      </c>
      <c r="W356" s="57">
        <f t="shared" si="104"/>
        <v>-1568.051655383462</v>
      </c>
      <c r="X356" s="55">
        <f t="shared" si="105"/>
        <v>9186.5708744382737</v>
      </c>
      <c r="Y356" s="117">
        <f t="shared" si="106"/>
        <v>2506106.3504555868</v>
      </c>
      <c r="Z356" s="116"/>
    </row>
    <row r="357" spans="1:26" ht="13.5" thickBot="1" x14ac:dyDescent="0.35">
      <c r="A357" s="54">
        <v>344</v>
      </c>
      <c r="B357" s="54">
        <v>52</v>
      </c>
      <c r="C357" s="54">
        <f t="shared" si="109"/>
        <v>8</v>
      </c>
      <c r="D357" s="55">
        <f t="shared" si="110"/>
        <v>31361.033107669238</v>
      </c>
      <c r="E357" s="57">
        <f t="shared" si="102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v>0</v>
      </c>
      <c r="K357" s="54" t="s">
        <v>79</v>
      </c>
      <c r="L357" s="55">
        <v>0</v>
      </c>
      <c r="M357" s="55">
        <v>0</v>
      </c>
      <c r="N357" s="54" t="s">
        <v>79</v>
      </c>
      <c r="O357" s="57">
        <f t="shared" si="100"/>
        <v>-818.82282781363449</v>
      </c>
      <c r="P357" s="55">
        <f t="shared" si="101"/>
        <v>-162</v>
      </c>
      <c r="Q357" s="54">
        <v>32</v>
      </c>
      <c r="R357" s="57">
        <v>0</v>
      </c>
      <c r="S357" s="55">
        <f t="shared" si="103"/>
        <v>-3163.1745069661783</v>
      </c>
      <c r="T357" s="55">
        <v>0</v>
      </c>
      <c r="U357" s="54">
        <v>152</v>
      </c>
      <c r="V357" s="57">
        <f t="shared" si="107"/>
        <v>-3930</v>
      </c>
      <c r="W357" s="57">
        <f t="shared" si="104"/>
        <v>-1568.051655383462</v>
      </c>
      <c r="X357" s="55">
        <f t="shared" si="105"/>
        <v>9174.5708744382737</v>
      </c>
      <c r="Y357" s="117">
        <f t="shared" si="106"/>
        <v>2525723.0311235897</v>
      </c>
      <c r="Z357" s="116"/>
    </row>
    <row r="358" spans="1:26" ht="13.5" thickBot="1" x14ac:dyDescent="0.35">
      <c r="A358" s="54">
        <v>345</v>
      </c>
      <c r="B358" s="54">
        <v>52</v>
      </c>
      <c r="C358" s="54">
        <f t="shared" si="109"/>
        <v>9</v>
      </c>
      <c r="D358" s="55">
        <f t="shared" si="110"/>
        <v>31361.033107669238</v>
      </c>
      <c r="E358" s="57">
        <f t="shared" si="102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v>0</v>
      </c>
      <c r="K358" s="54" t="s">
        <v>79</v>
      </c>
      <c r="L358" s="55">
        <v>0</v>
      </c>
      <c r="M358" s="55">
        <v>0</v>
      </c>
      <c r="N358" s="54" t="s">
        <v>79</v>
      </c>
      <c r="O358" s="57">
        <f t="shared" ref="O358:O385" si="111">PMT(5%/12,60,43390)</f>
        <v>-818.82282781363449</v>
      </c>
      <c r="P358" s="55">
        <f t="shared" si="101"/>
        <v>-164</v>
      </c>
      <c r="Q358" s="54">
        <v>33</v>
      </c>
      <c r="R358" s="57">
        <v>0</v>
      </c>
      <c r="S358" s="55">
        <f t="shared" si="103"/>
        <v>-3163.1745069661783</v>
      </c>
      <c r="T358" s="55">
        <v>0</v>
      </c>
      <c r="U358" s="54">
        <v>153</v>
      </c>
      <c r="V358" s="57">
        <f t="shared" si="107"/>
        <v>-3940</v>
      </c>
      <c r="W358" s="57">
        <f t="shared" si="104"/>
        <v>-1568.051655383462</v>
      </c>
      <c r="X358" s="55">
        <f t="shared" si="105"/>
        <v>9162.5708744382737</v>
      </c>
      <c r="Y358" s="117">
        <f t="shared" si="106"/>
        <v>2545409.4479610426</v>
      </c>
      <c r="Z358" s="116"/>
    </row>
    <row r="359" spans="1:26" ht="13.5" thickBot="1" x14ac:dyDescent="0.35">
      <c r="A359" s="54">
        <v>346</v>
      </c>
      <c r="B359" s="54">
        <v>52</v>
      </c>
      <c r="C359" s="54">
        <f t="shared" si="109"/>
        <v>10</v>
      </c>
      <c r="D359" s="55">
        <f t="shared" si="110"/>
        <v>31361.033107669238</v>
      </c>
      <c r="E359" s="57">
        <f t="shared" si="102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v>0</v>
      </c>
      <c r="K359" s="54" t="s">
        <v>79</v>
      </c>
      <c r="L359" s="55">
        <v>0</v>
      </c>
      <c r="M359" s="55">
        <v>0</v>
      </c>
      <c r="N359" s="54" t="s">
        <v>79</v>
      </c>
      <c r="O359" s="57">
        <f t="shared" si="111"/>
        <v>-818.82282781363449</v>
      </c>
      <c r="P359" s="55">
        <f t="shared" ref="P359:P390" si="112">P358-2</f>
        <v>-166</v>
      </c>
      <c r="Q359" s="54">
        <v>34</v>
      </c>
      <c r="R359" s="57">
        <v>0</v>
      </c>
      <c r="S359" s="55">
        <f t="shared" si="103"/>
        <v>-3163.1745069661783</v>
      </c>
      <c r="T359" s="55">
        <v>0</v>
      </c>
      <c r="U359" s="54">
        <v>154</v>
      </c>
      <c r="V359" s="57">
        <f t="shared" si="107"/>
        <v>-3950</v>
      </c>
      <c r="W359" s="57">
        <f t="shared" si="104"/>
        <v>-1568.051655383462</v>
      </c>
      <c r="X359" s="55">
        <f t="shared" si="105"/>
        <v>9150.5708744382737</v>
      </c>
      <c r="Y359" s="117">
        <f t="shared" si="106"/>
        <v>2565165.8915353185</v>
      </c>
      <c r="Z359" s="116"/>
    </row>
    <row r="360" spans="1:26" ht="13.5" thickBot="1" x14ac:dyDescent="0.35">
      <c r="A360" s="54">
        <v>347</v>
      </c>
      <c r="B360" s="54">
        <v>52</v>
      </c>
      <c r="C360" s="54">
        <f t="shared" si="109"/>
        <v>11</v>
      </c>
      <c r="D360" s="55">
        <f t="shared" si="110"/>
        <v>31361.033107669238</v>
      </c>
      <c r="E360" s="57">
        <f t="shared" si="102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v>0</v>
      </c>
      <c r="K360" s="54" t="s">
        <v>79</v>
      </c>
      <c r="L360" s="55">
        <v>0</v>
      </c>
      <c r="M360" s="55">
        <v>0</v>
      </c>
      <c r="N360" s="54" t="s">
        <v>79</v>
      </c>
      <c r="O360" s="57">
        <f t="shared" si="111"/>
        <v>-818.82282781363449</v>
      </c>
      <c r="P360" s="55">
        <f t="shared" si="112"/>
        <v>-168</v>
      </c>
      <c r="Q360" s="54">
        <v>35</v>
      </c>
      <c r="R360" s="57">
        <v>0</v>
      </c>
      <c r="S360" s="55">
        <f t="shared" si="103"/>
        <v>-3163.1745069661783</v>
      </c>
      <c r="T360" s="55">
        <v>0</v>
      </c>
      <c r="U360" s="54">
        <v>155</v>
      </c>
      <c r="V360" s="57">
        <f t="shared" si="107"/>
        <v>-3960</v>
      </c>
      <c r="W360" s="57">
        <f t="shared" si="104"/>
        <v>-1568.051655383462</v>
      </c>
      <c r="X360" s="55">
        <f t="shared" si="105"/>
        <v>9138.5708744382737</v>
      </c>
      <c r="Y360" s="117">
        <f t="shared" si="106"/>
        <v>2584992.6536244871</v>
      </c>
      <c r="Z360" s="116"/>
    </row>
    <row r="361" spans="1:26" ht="13.5" thickBot="1" x14ac:dyDescent="0.35">
      <c r="A361" s="54">
        <v>348</v>
      </c>
      <c r="B361" s="54">
        <v>53</v>
      </c>
      <c r="C361" s="54">
        <f t="shared" si="109"/>
        <v>0</v>
      </c>
      <c r="D361" s="55">
        <f>$D350*(1+$D$4)</f>
        <v>32929.084763052699</v>
      </c>
      <c r="E361" s="57">
        <f t="shared" si="102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v>0</v>
      </c>
      <c r="K361" s="54" t="s">
        <v>79</v>
      </c>
      <c r="L361" s="55">
        <v>0</v>
      </c>
      <c r="M361" s="55">
        <v>0</v>
      </c>
      <c r="N361" s="54" t="s">
        <v>79</v>
      </c>
      <c r="O361" s="57">
        <f t="shared" si="111"/>
        <v>-818.82282781363449</v>
      </c>
      <c r="P361" s="55">
        <f t="shared" si="112"/>
        <v>-170</v>
      </c>
      <c r="Q361" s="54">
        <v>36</v>
      </c>
      <c r="R361" s="57">
        <v>0</v>
      </c>
      <c r="S361" s="55">
        <f t="shared" si="103"/>
        <v>-3163.1745069661783</v>
      </c>
      <c r="T361" s="55">
        <v>0</v>
      </c>
      <c r="U361" s="54">
        <v>156</v>
      </c>
      <c r="V361" s="57">
        <f t="shared" si="107"/>
        <v>-3970</v>
      </c>
      <c r="W361" s="57">
        <f t="shared" si="104"/>
        <v>-1646.4542381526351</v>
      </c>
      <c r="X361" s="55">
        <f t="shared" si="105"/>
        <v>9988.9992848991733</v>
      </c>
      <c r="Y361" s="117">
        <f t="shared" si="106"/>
        <v>2605752.4556328217</v>
      </c>
      <c r="Z361" s="116"/>
    </row>
    <row r="362" spans="1:26" ht="13.5" thickBot="1" x14ac:dyDescent="0.35">
      <c r="A362" s="54">
        <v>349</v>
      </c>
      <c r="B362" s="54">
        <v>53</v>
      </c>
      <c r="C362" s="54">
        <f t="shared" si="109"/>
        <v>1</v>
      </c>
      <c r="D362" s="55">
        <f t="shared" ref="D362:D372" si="113">$D361</f>
        <v>32929.084763052699</v>
      </c>
      <c r="E362" s="57">
        <f t="shared" si="102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v>0</v>
      </c>
      <c r="K362" s="54" t="s">
        <v>79</v>
      </c>
      <c r="L362" s="55">
        <v>0</v>
      </c>
      <c r="M362" s="55">
        <v>0</v>
      </c>
      <c r="N362" s="54" t="s">
        <v>79</v>
      </c>
      <c r="O362" s="57">
        <f t="shared" si="111"/>
        <v>-818.82282781363449</v>
      </c>
      <c r="P362" s="55">
        <f t="shared" si="112"/>
        <v>-172</v>
      </c>
      <c r="Q362" s="54">
        <v>37</v>
      </c>
      <c r="R362" s="57">
        <v>0</v>
      </c>
      <c r="S362" s="55">
        <f t="shared" si="103"/>
        <v>-3163.1745069661783</v>
      </c>
      <c r="T362" s="55">
        <v>0</v>
      </c>
      <c r="U362" s="54">
        <v>157</v>
      </c>
      <c r="V362" s="57">
        <f t="shared" si="107"/>
        <v>-3980</v>
      </c>
      <c r="W362" s="57">
        <f t="shared" si="104"/>
        <v>-1646.4542381526351</v>
      </c>
      <c r="X362" s="55">
        <f t="shared" si="105"/>
        <v>9976.9992848991733</v>
      </c>
      <c r="Y362" s="117">
        <f t="shared" si="106"/>
        <v>2626586.7568161911</v>
      </c>
      <c r="Z362" s="116"/>
    </row>
    <row r="363" spans="1:26" ht="13.5" thickBot="1" x14ac:dyDescent="0.35">
      <c r="A363" s="54">
        <v>350</v>
      </c>
      <c r="B363" s="54">
        <v>53</v>
      </c>
      <c r="C363" s="54">
        <f t="shared" si="109"/>
        <v>2</v>
      </c>
      <c r="D363" s="55">
        <f t="shared" si="113"/>
        <v>32929.084763052699</v>
      </c>
      <c r="E363" s="57">
        <f t="shared" si="102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v>0</v>
      </c>
      <c r="K363" s="54" t="s">
        <v>79</v>
      </c>
      <c r="L363" s="55">
        <v>0</v>
      </c>
      <c r="M363" s="55">
        <v>0</v>
      </c>
      <c r="N363" s="54" t="s">
        <v>79</v>
      </c>
      <c r="O363" s="57">
        <f t="shared" si="111"/>
        <v>-818.82282781363449</v>
      </c>
      <c r="P363" s="55">
        <f t="shared" si="112"/>
        <v>-174</v>
      </c>
      <c r="Q363" s="54">
        <v>38</v>
      </c>
      <c r="R363" s="57">
        <v>0</v>
      </c>
      <c r="S363" s="55">
        <f t="shared" si="103"/>
        <v>-3163.1745069661783</v>
      </c>
      <c r="T363" s="55">
        <v>0</v>
      </c>
      <c r="U363" s="54">
        <v>158</v>
      </c>
      <c r="V363" s="57">
        <f t="shared" si="107"/>
        <v>-3990</v>
      </c>
      <c r="W363" s="57">
        <f t="shared" si="104"/>
        <v>-1646.4542381526351</v>
      </c>
      <c r="X363" s="55">
        <f t="shared" si="105"/>
        <v>9964.9992848991733</v>
      </c>
      <c r="Y363" s="117">
        <f t="shared" si="106"/>
        <v>2647495.8675878244</v>
      </c>
      <c r="Z363" s="116"/>
    </row>
    <row r="364" spans="1:26" ht="13.5" thickBot="1" x14ac:dyDescent="0.35">
      <c r="A364" s="54">
        <v>351</v>
      </c>
      <c r="B364" s="54">
        <v>53</v>
      </c>
      <c r="C364" s="54">
        <f t="shared" si="109"/>
        <v>3</v>
      </c>
      <c r="D364" s="55">
        <f t="shared" si="113"/>
        <v>32929.084763052699</v>
      </c>
      <c r="E364" s="57">
        <f t="shared" si="102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v>0</v>
      </c>
      <c r="K364" s="54" t="s">
        <v>79</v>
      </c>
      <c r="L364" s="55">
        <v>0</v>
      </c>
      <c r="M364" s="55">
        <v>0</v>
      </c>
      <c r="N364" s="54" t="s">
        <v>79</v>
      </c>
      <c r="O364" s="57">
        <f t="shared" si="111"/>
        <v>-818.82282781363449</v>
      </c>
      <c r="P364" s="55">
        <f t="shared" si="112"/>
        <v>-176</v>
      </c>
      <c r="Q364" s="54">
        <v>39</v>
      </c>
      <c r="R364" s="57">
        <v>0</v>
      </c>
      <c r="S364" s="55">
        <f t="shared" si="103"/>
        <v>-3163.1745069661783</v>
      </c>
      <c r="T364" s="55">
        <v>0</v>
      </c>
      <c r="U364" s="54">
        <v>159</v>
      </c>
      <c r="V364" s="57">
        <f t="shared" si="107"/>
        <v>-4000</v>
      </c>
      <c r="W364" s="57">
        <f t="shared" si="104"/>
        <v>-1646.4542381526351</v>
      </c>
      <c r="X364" s="55">
        <f t="shared" si="105"/>
        <v>9952.9992848991733</v>
      </c>
      <c r="Y364" s="117">
        <f t="shared" si="106"/>
        <v>2668480.0996543397</v>
      </c>
      <c r="Z364" s="116"/>
    </row>
    <row r="365" spans="1:26" ht="13.5" thickBot="1" x14ac:dyDescent="0.35">
      <c r="A365" s="54">
        <v>352</v>
      </c>
      <c r="B365" s="54">
        <v>53</v>
      </c>
      <c r="C365" s="54">
        <f t="shared" si="109"/>
        <v>4</v>
      </c>
      <c r="D365" s="55">
        <f t="shared" si="113"/>
        <v>32929.084763052699</v>
      </c>
      <c r="E365" s="57">
        <f t="shared" si="102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v>0</v>
      </c>
      <c r="K365" s="54" t="s">
        <v>79</v>
      </c>
      <c r="L365" s="55">
        <v>0</v>
      </c>
      <c r="M365" s="55">
        <v>0</v>
      </c>
      <c r="N365" s="54" t="s">
        <v>79</v>
      </c>
      <c r="O365" s="57">
        <f t="shared" si="111"/>
        <v>-818.82282781363449</v>
      </c>
      <c r="P365" s="55">
        <f t="shared" si="112"/>
        <v>-178</v>
      </c>
      <c r="Q365" s="54">
        <v>40</v>
      </c>
      <c r="R365" s="57">
        <v>0</v>
      </c>
      <c r="S365" s="55">
        <f t="shared" si="103"/>
        <v>-3163.1745069661783</v>
      </c>
      <c r="T365" s="55">
        <v>0</v>
      </c>
      <c r="U365" s="54">
        <v>160</v>
      </c>
      <c r="V365" s="57">
        <f t="shared" si="107"/>
        <v>-4010</v>
      </c>
      <c r="W365" s="57">
        <f t="shared" si="104"/>
        <v>-1646.4542381526351</v>
      </c>
      <c r="X365" s="55">
        <f t="shared" si="105"/>
        <v>9940.9992848991733</v>
      </c>
      <c r="Y365" s="117">
        <f t="shared" si="106"/>
        <v>2689539.766021132</v>
      </c>
      <c r="Z365" s="116"/>
    </row>
    <row r="366" spans="1:26" ht="13.5" thickBot="1" x14ac:dyDescent="0.35">
      <c r="A366" s="54">
        <v>353</v>
      </c>
      <c r="B366" s="54">
        <v>53</v>
      </c>
      <c r="C366" s="54">
        <f t="shared" si="109"/>
        <v>5</v>
      </c>
      <c r="D366" s="55">
        <f t="shared" si="113"/>
        <v>32929.084763052699</v>
      </c>
      <c r="E366" s="57">
        <f t="shared" si="102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v>0</v>
      </c>
      <c r="K366" s="54" t="s">
        <v>79</v>
      </c>
      <c r="L366" s="55">
        <v>0</v>
      </c>
      <c r="M366" s="55">
        <v>0</v>
      </c>
      <c r="N366" s="54" t="s">
        <v>79</v>
      </c>
      <c r="O366" s="57">
        <f t="shared" si="111"/>
        <v>-818.82282781363449</v>
      </c>
      <c r="P366" s="55">
        <f t="shared" si="112"/>
        <v>-180</v>
      </c>
      <c r="Q366" s="54">
        <v>41</v>
      </c>
      <c r="R366" s="57">
        <v>0</v>
      </c>
      <c r="S366" s="55">
        <f t="shared" ref="S366:S385" si="114">PMT(5%/12,180,400000)</f>
        <v>-3163.1745069661783</v>
      </c>
      <c r="T366" s="55">
        <v>0</v>
      </c>
      <c r="U366" s="54">
        <v>161</v>
      </c>
      <c r="V366" s="57">
        <f t="shared" si="107"/>
        <v>-4020</v>
      </c>
      <c r="W366" s="57">
        <f t="shared" si="104"/>
        <v>-1646.4542381526351</v>
      </c>
      <c r="X366" s="55">
        <f t="shared" si="105"/>
        <v>9928.9992848991733</v>
      </c>
      <c r="Y366" s="117">
        <f t="shared" si="106"/>
        <v>2710675.1809977861</v>
      </c>
      <c r="Z366" s="116"/>
    </row>
    <row r="367" spans="1:26" ht="13.5" thickBot="1" x14ac:dyDescent="0.35">
      <c r="A367" s="54">
        <v>354</v>
      </c>
      <c r="B367" s="54">
        <v>53</v>
      </c>
      <c r="C367" s="54">
        <f t="shared" si="109"/>
        <v>6</v>
      </c>
      <c r="D367" s="55">
        <f t="shared" si="113"/>
        <v>32929.084763052699</v>
      </c>
      <c r="E367" s="57">
        <f t="shared" si="102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v>0</v>
      </c>
      <c r="K367" s="54" t="s">
        <v>79</v>
      </c>
      <c r="L367" s="55">
        <v>0</v>
      </c>
      <c r="M367" s="55">
        <v>0</v>
      </c>
      <c r="N367" s="54" t="s">
        <v>79</v>
      </c>
      <c r="O367" s="57">
        <f t="shared" si="111"/>
        <v>-818.82282781363449</v>
      </c>
      <c r="P367" s="55">
        <f t="shared" si="112"/>
        <v>-182</v>
      </c>
      <c r="Q367" s="54">
        <v>42</v>
      </c>
      <c r="R367" s="57">
        <v>0</v>
      </c>
      <c r="S367" s="55">
        <f t="shared" si="114"/>
        <v>-3163.1745069661783</v>
      </c>
      <c r="T367" s="55">
        <v>0</v>
      </c>
      <c r="U367" s="54">
        <v>162</v>
      </c>
      <c r="V367" s="57">
        <f t="shared" si="107"/>
        <v>-4030</v>
      </c>
      <c r="W367" s="57">
        <f t="shared" si="104"/>
        <v>-1646.4542381526351</v>
      </c>
      <c r="X367" s="55">
        <f t="shared" si="105"/>
        <v>9916.9992848991733</v>
      </c>
      <c r="Y367" s="117">
        <f t="shared" si="106"/>
        <v>2731886.6602035095</v>
      </c>
      <c r="Z367" s="116"/>
    </row>
    <row r="368" spans="1:26" ht="13.5" thickBot="1" x14ac:dyDescent="0.35">
      <c r="A368" s="54">
        <v>355</v>
      </c>
      <c r="B368" s="54">
        <v>53</v>
      </c>
      <c r="C368" s="54">
        <f t="shared" si="109"/>
        <v>7</v>
      </c>
      <c r="D368" s="55">
        <f t="shared" si="113"/>
        <v>32929.084763052699</v>
      </c>
      <c r="E368" s="57">
        <f t="shared" si="102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v>0</v>
      </c>
      <c r="K368" s="54" t="s">
        <v>79</v>
      </c>
      <c r="L368" s="55">
        <v>0</v>
      </c>
      <c r="M368" s="55">
        <v>0</v>
      </c>
      <c r="N368" s="54" t="s">
        <v>79</v>
      </c>
      <c r="O368" s="57">
        <f t="shared" si="111"/>
        <v>-818.82282781363449</v>
      </c>
      <c r="P368" s="55">
        <f t="shared" si="112"/>
        <v>-184</v>
      </c>
      <c r="Q368" s="54">
        <v>43</v>
      </c>
      <c r="R368" s="57">
        <v>0</v>
      </c>
      <c r="S368" s="55">
        <f t="shared" si="114"/>
        <v>-3163.1745069661783</v>
      </c>
      <c r="T368" s="55">
        <v>0</v>
      </c>
      <c r="U368" s="54">
        <v>163</v>
      </c>
      <c r="V368" s="57">
        <f t="shared" si="107"/>
        <v>-4040</v>
      </c>
      <c r="W368" s="57">
        <f t="shared" si="104"/>
        <v>-1646.4542381526351</v>
      </c>
      <c r="X368" s="55">
        <f t="shared" si="105"/>
        <v>9904.9992848991733</v>
      </c>
      <c r="Y368" s="117">
        <f t="shared" si="106"/>
        <v>2753174.5205725902</v>
      </c>
      <c r="Z368" s="116"/>
    </row>
    <row r="369" spans="1:26" ht="13.5" thickBot="1" x14ac:dyDescent="0.35">
      <c r="A369" s="54">
        <v>356</v>
      </c>
      <c r="B369" s="54">
        <v>53</v>
      </c>
      <c r="C369" s="54">
        <f t="shared" si="109"/>
        <v>8</v>
      </c>
      <c r="D369" s="55">
        <f t="shared" si="113"/>
        <v>32929.084763052699</v>
      </c>
      <c r="E369" s="57">
        <f t="shared" si="102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v>0</v>
      </c>
      <c r="K369" s="54" t="s">
        <v>79</v>
      </c>
      <c r="L369" s="55">
        <v>0</v>
      </c>
      <c r="M369" s="55">
        <v>0</v>
      </c>
      <c r="N369" s="54" t="s">
        <v>79</v>
      </c>
      <c r="O369" s="57">
        <f t="shared" si="111"/>
        <v>-818.82282781363449</v>
      </c>
      <c r="P369" s="55">
        <f t="shared" si="112"/>
        <v>-186</v>
      </c>
      <c r="Q369" s="54">
        <v>44</v>
      </c>
      <c r="R369" s="57">
        <v>0</v>
      </c>
      <c r="S369" s="55">
        <f t="shared" si="114"/>
        <v>-3163.1745069661783</v>
      </c>
      <c r="T369" s="55">
        <v>0</v>
      </c>
      <c r="U369" s="54">
        <v>164</v>
      </c>
      <c r="V369" s="57">
        <f t="shared" si="107"/>
        <v>-4050</v>
      </c>
      <c r="W369" s="57">
        <f t="shared" si="104"/>
        <v>-1646.4542381526351</v>
      </c>
      <c r="X369" s="55">
        <f t="shared" si="105"/>
        <v>9892.9992848991733</v>
      </c>
      <c r="Y369" s="117">
        <f t="shared" si="106"/>
        <v>2774539.0803598752</v>
      </c>
      <c r="Z369" s="116"/>
    </row>
    <row r="370" spans="1:26" ht="13.5" thickBot="1" x14ac:dyDescent="0.35">
      <c r="A370" s="54">
        <v>357</v>
      </c>
      <c r="B370" s="54">
        <v>53</v>
      </c>
      <c r="C370" s="54">
        <f t="shared" si="109"/>
        <v>9</v>
      </c>
      <c r="D370" s="55">
        <f t="shared" si="113"/>
        <v>32929.084763052699</v>
      </c>
      <c r="E370" s="57">
        <f t="shared" si="102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v>0</v>
      </c>
      <c r="K370" s="54" t="s">
        <v>79</v>
      </c>
      <c r="L370" s="55">
        <v>0</v>
      </c>
      <c r="M370" s="55">
        <v>0</v>
      </c>
      <c r="N370" s="54" t="s">
        <v>79</v>
      </c>
      <c r="O370" s="57">
        <f t="shared" si="111"/>
        <v>-818.82282781363449</v>
      </c>
      <c r="P370" s="55">
        <f t="shared" si="112"/>
        <v>-188</v>
      </c>
      <c r="Q370" s="54">
        <v>45</v>
      </c>
      <c r="R370" s="57">
        <v>0</v>
      </c>
      <c r="S370" s="55">
        <f t="shared" si="114"/>
        <v>-3163.1745069661783</v>
      </c>
      <c r="T370" s="55">
        <v>0</v>
      </c>
      <c r="U370" s="54">
        <v>165</v>
      </c>
      <c r="V370" s="57">
        <f t="shared" si="107"/>
        <v>-4060</v>
      </c>
      <c r="W370" s="57">
        <f t="shared" si="104"/>
        <v>-1646.4542381526351</v>
      </c>
      <c r="X370" s="55">
        <f t="shared" si="105"/>
        <v>9880.9992848991733</v>
      </c>
      <c r="Y370" s="117">
        <f t="shared" si="106"/>
        <v>2795980.659146274</v>
      </c>
      <c r="Z370" s="116"/>
    </row>
    <row r="371" spans="1:26" ht="13.5" thickBot="1" x14ac:dyDescent="0.35">
      <c r="A371" s="54">
        <v>358</v>
      </c>
      <c r="B371" s="54">
        <v>53</v>
      </c>
      <c r="C371" s="54">
        <f t="shared" si="109"/>
        <v>10</v>
      </c>
      <c r="D371" s="55">
        <f t="shared" si="113"/>
        <v>32929.084763052699</v>
      </c>
      <c r="E371" s="57">
        <f t="shared" si="102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v>0</v>
      </c>
      <c r="K371" s="54" t="s">
        <v>79</v>
      </c>
      <c r="L371" s="55">
        <v>0</v>
      </c>
      <c r="M371" s="55">
        <v>0</v>
      </c>
      <c r="N371" s="54" t="s">
        <v>79</v>
      </c>
      <c r="O371" s="57">
        <f t="shared" si="111"/>
        <v>-818.82282781363449</v>
      </c>
      <c r="P371" s="55">
        <f t="shared" si="112"/>
        <v>-190</v>
      </c>
      <c r="Q371" s="54">
        <v>46</v>
      </c>
      <c r="R371" s="57">
        <v>0</v>
      </c>
      <c r="S371" s="55">
        <f t="shared" si="114"/>
        <v>-3163.1745069661783</v>
      </c>
      <c r="T371" s="55">
        <v>0</v>
      </c>
      <c r="U371" s="54">
        <v>166</v>
      </c>
      <c r="V371" s="57">
        <f t="shared" si="107"/>
        <v>-4070</v>
      </c>
      <c r="W371" s="57">
        <f t="shared" si="104"/>
        <v>-1646.4542381526351</v>
      </c>
      <c r="X371" s="55">
        <f t="shared" si="105"/>
        <v>9868.9992848991733</v>
      </c>
      <c r="Y371" s="117">
        <f t="shared" si="106"/>
        <v>2817499.5778442826</v>
      </c>
      <c r="Z371" s="116"/>
    </row>
    <row r="372" spans="1:26" ht="13.5" thickBot="1" x14ac:dyDescent="0.35">
      <c r="A372" s="54">
        <v>359</v>
      </c>
      <c r="B372" s="54">
        <v>53</v>
      </c>
      <c r="C372" s="54">
        <f t="shared" si="109"/>
        <v>11</v>
      </c>
      <c r="D372" s="55">
        <f t="shared" si="113"/>
        <v>32929.084763052699</v>
      </c>
      <c r="E372" s="57">
        <f t="shared" si="102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v>0</v>
      </c>
      <c r="K372" s="54" t="s">
        <v>79</v>
      </c>
      <c r="L372" s="55">
        <v>0</v>
      </c>
      <c r="M372" s="55">
        <v>0</v>
      </c>
      <c r="N372" s="54" t="s">
        <v>79</v>
      </c>
      <c r="O372" s="57">
        <f t="shared" si="111"/>
        <v>-818.82282781363449</v>
      </c>
      <c r="P372" s="55">
        <f t="shared" si="112"/>
        <v>-192</v>
      </c>
      <c r="Q372" s="54">
        <v>47</v>
      </c>
      <c r="R372" s="57">
        <v>0</v>
      </c>
      <c r="S372" s="55">
        <f t="shared" si="114"/>
        <v>-3163.1745069661783</v>
      </c>
      <c r="T372" s="55">
        <v>0</v>
      </c>
      <c r="U372" s="54">
        <v>167</v>
      </c>
      <c r="V372" s="57">
        <f t="shared" si="107"/>
        <v>-4080</v>
      </c>
      <c r="W372" s="57">
        <f t="shared" si="104"/>
        <v>-1646.4542381526351</v>
      </c>
      <c r="X372" s="55">
        <f t="shared" si="105"/>
        <v>9856.9992848991733</v>
      </c>
      <c r="Y372" s="117">
        <f t="shared" si="106"/>
        <v>2839096.158703533</v>
      </c>
      <c r="Z372" s="116"/>
    </row>
    <row r="373" spans="1:26" ht="13.5" thickBot="1" x14ac:dyDescent="0.35">
      <c r="A373" s="54">
        <v>360</v>
      </c>
      <c r="B373" s="54">
        <v>54</v>
      </c>
      <c r="C373" s="54">
        <f t="shared" si="109"/>
        <v>0</v>
      </c>
      <c r="D373" s="55">
        <f>$D362*(1+$D$4)</f>
        <v>34575.539001205332</v>
      </c>
      <c r="E373" s="57">
        <f t="shared" si="102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v>0</v>
      </c>
      <c r="K373" s="54" t="s">
        <v>79</v>
      </c>
      <c r="L373" s="55">
        <v>0</v>
      </c>
      <c r="M373" s="55">
        <v>0</v>
      </c>
      <c r="N373" s="54" t="s">
        <v>79</v>
      </c>
      <c r="O373" s="57">
        <f t="shared" si="111"/>
        <v>-818.82282781363449</v>
      </c>
      <c r="P373" s="55">
        <f t="shared" si="112"/>
        <v>-194</v>
      </c>
      <c r="Q373" s="54">
        <v>48</v>
      </c>
      <c r="R373" s="57">
        <v>0</v>
      </c>
      <c r="S373" s="55">
        <f t="shared" si="114"/>
        <v>-3163.1745069661783</v>
      </c>
      <c r="T373" s="55">
        <v>0</v>
      </c>
      <c r="U373" s="54">
        <v>168</v>
      </c>
      <c r="V373" s="57">
        <f t="shared" si="107"/>
        <v>-4090</v>
      </c>
      <c r="W373" s="57">
        <f t="shared" si="104"/>
        <v>-1728.7769500602667</v>
      </c>
      <c r="X373" s="55">
        <f t="shared" si="105"/>
        <v>10750.549115883117</v>
      </c>
      <c r="Y373" s="117">
        <f t="shared" si="106"/>
        <v>2861676.2751473477</v>
      </c>
      <c r="Z373" s="116"/>
    </row>
    <row r="374" spans="1:26" ht="13.5" thickBot="1" x14ac:dyDescent="0.35">
      <c r="A374" s="54">
        <v>361</v>
      </c>
      <c r="B374" s="54">
        <v>54</v>
      </c>
      <c r="C374" s="54">
        <f t="shared" si="109"/>
        <v>1</v>
      </c>
      <c r="D374" s="55">
        <f t="shared" ref="D374:D384" si="115">$D373</f>
        <v>34575.539001205332</v>
      </c>
      <c r="E374" s="57">
        <f t="shared" si="102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v>0</v>
      </c>
      <c r="K374" s="54" t="s">
        <v>79</v>
      </c>
      <c r="L374" s="55">
        <v>0</v>
      </c>
      <c r="M374" s="55">
        <v>0</v>
      </c>
      <c r="N374" s="54" t="s">
        <v>79</v>
      </c>
      <c r="O374" s="57">
        <f t="shared" si="111"/>
        <v>-818.82282781363449</v>
      </c>
      <c r="P374" s="55">
        <f t="shared" si="112"/>
        <v>-196</v>
      </c>
      <c r="Q374" s="54">
        <v>49</v>
      </c>
      <c r="R374" s="57">
        <v>0</v>
      </c>
      <c r="S374" s="55">
        <f t="shared" si="114"/>
        <v>-3163.1745069661783</v>
      </c>
      <c r="T374" s="55">
        <v>0</v>
      </c>
      <c r="U374" s="54">
        <v>169</v>
      </c>
      <c r="V374" s="57">
        <f t="shared" si="107"/>
        <v>-4100</v>
      </c>
      <c r="W374" s="57">
        <f t="shared" si="104"/>
        <v>-1728.7769500602667</v>
      </c>
      <c r="X374" s="55">
        <f t="shared" si="105"/>
        <v>10738.549115883117</v>
      </c>
      <c r="Y374" s="117">
        <f t="shared" si="106"/>
        <v>2884338.4754096782</v>
      </c>
      <c r="Z374" s="116"/>
    </row>
    <row r="375" spans="1:26" ht="13.5" thickBot="1" x14ac:dyDescent="0.35">
      <c r="A375" s="54">
        <v>362</v>
      </c>
      <c r="B375" s="54">
        <v>54</v>
      </c>
      <c r="C375" s="54">
        <f t="shared" si="109"/>
        <v>2</v>
      </c>
      <c r="D375" s="55">
        <f t="shared" si="115"/>
        <v>34575.539001205332</v>
      </c>
      <c r="E375" s="57">
        <f t="shared" si="102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v>0</v>
      </c>
      <c r="K375" s="54" t="s">
        <v>79</v>
      </c>
      <c r="L375" s="55">
        <v>0</v>
      </c>
      <c r="M375" s="55">
        <v>0</v>
      </c>
      <c r="N375" s="54" t="s">
        <v>79</v>
      </c>
      <c r="O375" s="57">
        <f t="shared" si="111"/>
        <v>-818.82282781363449</v>
      </c>
      <c r="P375" s="55">
        <f t="shared" si="112"/>
        <v>-198</v>
      </c>
      <c r="Q375" s="54">
        <v>50</v>
      </c>
      <c r="R375" s="57">
        <v>0</v>
      </c>
      <c r="S375" s="55">
        <f t="shared" si="114"/>
        <v>-3163.1745069661783</v>
      </c>
      <c r="T375" s="55">
        <v>0</v>
      </c>
      <c r="U375" s="54">
        <v>170</v>
      </c>
      <c r="V375" s="57">
        <f t="shared" si="107"/>
        <v>-4110</v>
      </c>
      <c r="W375" s="57">
        <f t="shared" si="104"/>
        <v>-1728.7769500602667</v>
      </c>
      <c r="X375" s="55">
        <f t="shared" si="105"/>
        <v>10726.549115883117</v>
      </c>
      <c r="Y375" s="117">
        <f t="shared" si="106"/>
        <v>2907083.1015064348</v>
      </c>
      <c r="Z375" s="116"/>
    </row>
    <row r="376" spans="1:26" ht="13.5" thickBot="1" x14ac:dyDescent="0.35">
      <c r="A376" s="54">
        <v>363</v>
      </c>
      <c r="B376" s="54">
        <v>54</v>
      </c>
      <c r="C376" s="54">
        <f t="shared" si="109"/>
        <v>3</v>
      </c>
      <c r="D376" s="55">
        <f t="shared" si="115"/>
        <v>34575.539001205332</v>
      </c>
      <c r="E376" s="57">
        <f t="shared" si="102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v>0</v>
      </c>
      <c r="K376" s="54" t="s">
        <v>79</v>
      </c>
      <c r="L376" s="55">
        <v>0</v>
      </c>
      <c r="M376" s="55">
        <v>0</v>
      </c>
      <c r="N376" s="54" t="s">
        <v>79</v>
      </c>
      <c r="O376" s="57">
        <f t="shared" si="111"/>
        <v>-818.82282781363449</v>
      </c>
      <c r="P376" s="55">
        <f t="shared" si="112"/>
        <v>-200</v>
      </c>
      <c r="Q376" s="54">
        <v>51</v>
      </c>
      <c r="R376" s="57">
        <v>0</v>
      </c>
      <c r="S376" s="55">
        <f t="shared" si="114"/>
        <v>-3163.1745069661783</v>
      </c>
      <c r="T376" s="55">
        <v>0</v>
      </c>
      <c r="U376" s="54">
        <v>171</v>
      </c>
      <c r="V376" s="57">
        <f t="shared" si="107"/>
        <v>-4120</v>
      </c>
      <c r="W376" s="57">
        <f t="shared" si="104"/>
        <v>-1728.7769500602667</v>
      </c>
      <c r="X376" s="55">
        <f t="shared" si="105"/>
        <v>10714.549115883117</v>
      </c>
      <c r="Y376" s="117">
        <f t="shared" si="106"/>
        <v>2929910.4968785946</v>
      </c>
      <c r="Z376" s="116"/>
    </row>
    <row r="377" spans="1:26" ht="13.5" thickBot="1" x14ac:dyDescent="0.35">
      <c r="A377" s="54">
        <v>364</v>
      </c>
      <c r="B377" s="54">
        <v>54</v>
      </c>
      <c r="C377" s="54">
        <f t="shared" si="109"/>
        <v>4</v>
      </c>
      <c r="D377" s="55">
        <f t="shared" si="115"/>
        <v>34575.539001205332</v>
      </c>
      <c r="E377" s="57">
        <f t="shared" si="102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v>0</v>
      </c>
      <c r="K377" s="54" t="s">
        <v>79</v>
      </c>
      <c r="L377" s="55">
        <v>0</v>
      </c>
      <c r="M377" s="55">
        <v>0</v>
      </c>
      <c r="N377" s="54" t="s">
        <v>79</v>
      </c>
      <c r="O377" s="57">
        <f t="shared" si="111"/>
        <v>-818.82282781363449</v>
      </c>
      <c r="P377" s="55">
        <f t="shared" si="112"/>
        <v>-202</v>
      </c>
      <c r="Q377" s="54">
        <v>52</v>
      </c>
      <c r="R377" s="57">
        <v>0</v>
      </c>
      <c r="S377" s="55">
        <f t="shared" si="114"/>
        <v>-3163.1745069661783</v>
      </c>
      <c r="T377" s="55">
        <v>0</v>
      </c>
      <c r="U377" s="54">
        <v>172</v>
      </c>
      <c r="V377" s="57">
        <f t="shared" si="107"/>
        <v>-4130</v>
      </c>
      <c r="W377" s="57">
        <f t="shared" si="104"/>
        <v>-1728.7769500602667</v>
      </c>
      <c r="X377" s="55">
        <f t="shared" si="105"/>
        <v>10702.549115883117</v>
      </c>
      <c r="Y377" s="117">
        <f t="shared" si="106"/>
        <v>2952821.0063981386</v>
      </c>
      <c r="Z377" s="116"/>
    </row>
    <row r="378" spans="1:26" ht="13.5" thickBot="1" x14ac:dyDescent="0.35">
      <c r="A378" s="54">
        <v>365</v>
      </c>
      <c r="B378" s="54">
        <v>54</v>
      </c>
      <c r="C378" s="54">
        <f t="shared" si="109"/>
        <v>5</v>
      </c>
      <c r="D378" s="55">
        <f t="shared" si="115"/>
        <v>34575.539001205332</v>
      </c>
      <c r="E378" s="57">
        <f t="shared" si="102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v>0</v>
      </c>
      <c r="K378" s="54" t="s">
        <v>79</v>
      </c>
      <c r="L378" s="55">
        <v>0</v>
      </c>
      <c r="M378" s="55">
        <v>0</v>
      </c>
      <c r="N378" s="54" t="s">
        <v>79</v>
      </c>
      <c r="O378" s="57">
        <f t="shared" si="111"/>
        <v>-818.82282781363449</v>
      </c>
      <c r="P378" s="55">
        <f t="shared" si="112"/>
        <v>-204</v>
      </c>
      <c r="Q378" s="54">
        <v>53</v>
      </c>
      <c r="R378" s="57">
        <v>0</v>
      </c>
      <c r="S378" s="55">
        <f t="shared" si="114"/>
        <v>-3163.1745069661783</v>
      </c>
      <c r="T378" s="55">
        <v>0</v>
      </c>
      <c r="U378" s="54">
        <v>173</v>
      </c>
      <c r="V378" s="57">
        <f t="shared" si="107"/>
        <v>-4140</v>
      </c>
      <c r="W378" s="57">
        <f t="shared" si="104"/>
        <v>-1728.7769500602667</v>
      </c>
      <c r="X378" s="55">
        <f t="shared" si="105"/>
        <v>10690.549115883117</v>
      </c>
      <c r="Y378" s="117">
        <f t="shared" si="106"/>
        <v>2975814.9763740138</v>
      </c>
      <c r="Z378" s="116"/>
    </row>
    <row r="379" spans="1:26" ht="13.5" thickBot="1" x14ac:dyDescent="0.35">
      <c r="A379" s="54">
        <v>366</v>
      </c>
      <c r="B379" s="54">
        <v>54</v>
      </c>
      <c r="C379" s="54">
        <f t="shared" si="109"/>
        <v>6</v>
      </c>
      <c r="D379" s="55">
        <f t="shared" si="115"/>
        <v>34575.539001205332</v>
      </c>
      <c r="E379" s="57">
        <f t="shared" si="102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v>0</v>
      </c>
      <c r="K379" s="54" t="s">
        <v>79</v>
      </c>
      <c r="L379" s="55">
        <v>0</v>
      </c>
      <c r="M379" s="55">
        <v>0</v>
      </c>
      <c r="N379" s="54" t="s">
        <v>79</v>
      </c>
      <c r="O379" s="57">
        <f t="shared" si="111"/>
        <v>-818.82282781363449</v>
      </c>
      <c r="P379" s="55">
        <f t="shared" si="112"/>
        <v>-206</v>
      </c>
      <c r="Q379" s="54">
        <v>54</v>
      </c>
      <c r="R379" s="57">
        <v>0</v>
      </c>
      <c r="S379" s="55">
        <f t="shared" si="114"/>
        <v>-3163.1745069661783</v>
      </c>
      <c r="T379" s="55">
        <v>0</v>
      </c>
      <c r="U379" s="54">
        <v>174</v>
      </c>
      <c r="V379" s="57">
        <f t="shared" si="107"/>
        <v>-4150</v>
      </c>
      <c r="W379" s="57">
        <f t="shared" si="104"/>
        <v>-1728.7769500602667</v>
      </c>
      <c r="X379" s="55">
        <f t="shared" si="105"/>
        <v>10678.549115883117</v>
      </c>
      <c r="Y379" s="117">
        <f t="shared" si="106"/>
        <v>2998892.7545581218</v>
      </c>
      <c r="Z379" s="116"/>
    </row>
    <row r="380" spans="1:26" ht="13.5" thickBot="1" x14ac:dyDescent="0.35">
      <c r="A380" s="54">
        <v>367</v>
      </c>
      <c r="B380" s="54">
        <v>54</v>
      </c>
      <c r="C380" s="54">
        <f t="shared" si="109"/>
        <v>7</v>
      </c>
      <c r="D380" s="55">
        <f t="shared" si="115"/>
        <v>34575.539001205332</v>
      </c>
      <c r="E380" s="57">
        <f t="shared" si="102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v>0</v>
      </c>
      <c r="K380" s="54" t="s">
        <v>79</v>
      </c>
      <c r="L380" s="55">
        <v>0</v>
      </c>
      <c r="M380" s="55">
        <v>0</v>
      </c>
      <c r="N380" s="54" t="s">
        <v>79</v>
      </c>
      <c r="O380" s="57">
        <f t="shared" si="111"/>
        <v>-818.82282781363449</v>
      </c>
      <c r="P380" s="55">
        <f t="shared" si="112"/>
        <v>-208</v>
      </c>
      <c r="Q380" s="54">
        <v>55</v>
      </c>
      <c r="R380" s="57">
        <v>0</v>
      </c>
      <c r="S380" s="55">
        <f t="shared" si="114"/>
        <v>-3163.1745069661783</v>
      </c>
      <c r="T380" s="55">
        <v>0</v>
      </c>
      <c r="U380" s="54">
        <v>175</v>
      </c>
      <c r="V380" s="57">
        <f t="shared" si="107"/>
        <v>-4160</v>
      </c>
      <c r="W380" s="57">
        <f t="shared" si="104"/>
        <v>-1728.7769500602667</v>
      </c>
      <c r="X380" s="55">
        <f t="shared" si="105"/>
        <v>10666.549115883117</v>
      </c>
      <c r="Y380" s="117">
        <f t="shared" si="106"/>
        <v>3022054.6901513305</v>
      </c>
      <c r="Z380" s="116"/>
    </row>
    <row r="381" spans="1:26" ht="13.5" thickBot="1" x14ac:dyDescent="0.35">
      <c r="A381" s="54">
        <v>368</v>
      </c>
      <c r="B381" s="54">
        <v>54</v>
      </c>
      <c r="C381" s="54">
        <f t="shared" si="109"/>
        <v>8</v>
      </c>
      <c r="D381" s="55">
        <f t="shared" si="115"/>
        <v>34575.539001205332</v>
      </c>
      <c r="E381" s="57">
        <f t="shared" si="102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v>0</v>
      </c>
      <c r="K381" s="54" t="s">
        <v>79</v>
      </c>
      <c r="L381" s="55">
        <v>0</v>
      </c>
      <c r="M381" s="55">
        <v>0</v>
      </c>
      <c r="N381" s="54" t="s">
        <v>79</v>
      </c>
      <c r="O381" s="57">
        <f t="shared" si="111"/>
        <v>-818.82282781363449</v>
      </c>
      <c r="P381" s="55">
        <f t="shared" si="112"/>
        <v>-210</v>
      </c>
      <c r="Q381" s="54">
        <v>56</v>
      </c>
      <c r="R381" s="57">
        <v>0</v>
      </c>
      <c r="S381" s="55">
        <f t="shared" si="114"/>
        <v>-3163.1745069661783</v>
      </c>
      <c r="T381" s="55">
        <v>0</v>
      </c>
      <c r="U381" s="54">
        <v>176</v>
      </c>
      <c r="V381" s="57">
        <f t="shared" si="107"/>
        <v>-4170</v>
      </c>
      <c r="W381" s="57">
        <f t="shared" si="104"/>
        <v>-1728.7769500602667</v>
      </c>
      <c r="X381" s="55">
        <f t="shared" si="105"/>
        <v>10654.549115883117</v>
      </c>
      <c r="Y381" s="117">
        <f t="shared" si="106"/>
        <v>3045301.1338095111</v>
      </c>
      <c r="Z381" s="116"/>
    </row>
    <row r="382" spans="1:26" ht="13.5" thickBot="1" x14ac:dyDescent="0.35">
      <c r="A382" s="54">
        <v>369</v>
      </c>
      <c r="B382" s="54">
        <v>54</v>
      </c>
      <c r="C382" s="54">
        <f t="shared" si="109"/>
        <v>9</v>
      </c>
      <c r="D382" s="55">
        <f t="shared" si="115"/>
        <v>34575.539001205332</v>
      </c>
      <c r="E382" s="57">
        <f t="shared" si="102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v>0</v>
      </c>
      <c r="K382" s="54" t="s">
        <v>79</v>
      </c>
      <c r="L382" s="55">
        <v>0</v>
      </c>
      <c r="M382" s="55">
        <v>0</v>
      </c>
      <c r="N382" s="54" t="s">
        <v>79</v>
      </c>
      <c r="O382" s="57">
        <f t="shared" si="111"/>
        <v>-818.82282781363449</v>
      </c>
      <c r="P382" s="55">
        <f t="shared" si="112"/>
        <v>-212</v>
      </c>
      <c r="Q382" s="54">
        <v>57</v>
      </c>
      <c r="R382" s="57">
        <v>0</v>
      </c>
      <c r="S382" s="55">
        <f t="shared" si="114"/>
        <v>-3163.1745069661783</v>
      </c>
      <c r="T382" s="55">
        <v>0</v>
      </c>
      <c r="U382" s="54">
        <v>177</v>
      </c>
      <c r="V382" s="57">
        <f t="shared" si="107"/>
        <v>-4180</v>
      </c>
      <c r="W382" s="57">
        <f t="shared" si="104"/>
        <v>-1728.7769500602667</v>
      </c>
      <c r="X382" s="55">
        <f t="shared" si="105"/>
        <v>10642.549115883117</v>
      </c>
      <c r="Y382" s="117">
        <f t="shared" si="106"/>
        <v>3068632.4376496007</v>
      </c>
      <c r="Z382" s="116"/>
    </row>
    <row r="383" spans="1:26" ht="13.5" thickBot="1" x14ac:dyDescent="0.35">
      <c r="A383" s="54">
        <v>370</v>
      </c>
      <c r="B383" s="54">
        <v>54</v>
      </c>
      <c r="C383" s="54">
        <f t="shared" si="109"/>
        <v>10</v>
      </c>
      <c r="D383" s="55">
        <f t="shared" si="115"/>
        <v>34575.539001205332</v>
      </c>
      <c r="E383" s="57">
        <f t="shared" si="102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v>0</v>
      </c>
      <c r="K383" s="54" t="s">
        <v>79</v>
      </c>
      <c r="L383" s="55">
        <v>0</v>
      </c>
      <c r="M383" s="55">
        <v>0</v>
      </c>
      <c r="N383" s="54" t="s">
        <v>79</v>
      </c>
      <c r="O383" s="57">
        <f t="shared" si="111"/>
        <v>-818.82282781363449</v>
      </c>
      <c r="P383" s="55">
        <f t="shared" si="112"/>
        <v>-214</v>
      </c>
      <c r="Q383" s="54">
        <v>58</v>
      </c>
      <c r="R383" s="57">
        <v>0</v>
      </c>
      <c r="S383" s="55">
        <f t="shared" si="114"/>
        <v>-3163.1745069661783</v>
      </c>
      <c r="T383" s="55">
        <v>0</v>
      </c>
      <c r="U383" s="54">
        <v>178</v>
      </c>
      <c r="V383" s="57">
        <f t="shared" si="107"/>
        <v>-4190</v>
      </c>
      <c r="W383" s="57">
        <f t="shared" si="104"/>
        <v>-1728.7769500602667</v>
      </c>
      <c r="X383" s="55">
        <f t="shared" si="105"/>
        <v>10630.549115883117</v>
      </c>
      <c r="Y383" s="117">
        <f t="shared" si="106"/>
        <v>3092048.9552556905</v>
      </c>
      <c r="Z383" s="116"/>
    </row>
    <row r="384" spans="1:26" ht="13.5" thickBot="1" x14ac:dyDescent="0.35">
      <c r="A384" s="54">
        <v>371</v>
      </c>
      <c r="B384" s="54">
        <v>54</v>
      </c>
      <c r="C384" s="54">
        <f t="shared" si="109"/>
        <v>11</v>
      </c>
      <c r="D384" s="55">
        <f t="shared" si="115"/>
        <v>34575.539001205332</v>
      </c>
      <c r="E384" s="57">
        <f t="shared" si="102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v>0</v>
      </c>
      <c r="K384" s="54" t="s">
        <v>79</v>
      </c>
      <c r="L384" s="55">
        <v>0</v>
      </c>
      <c r="M384" s="55">
        <v>0</v>
      </c>
      <c r="N384" s="54" t="s">
        <v>79</v>
      </c>
      <c r="O384" s="57">
        <f t="shared" si="111"/>
        <v>-818.82282781363449</v>
      </c>
      <c r="P384" s="55">
        <f t="shared" si="112"/>
        <v>-216</v>
      </c>
      <c r="Q384" s="54">
        <v>59</v>
      </c>
      <c r="R384" s="57">
        <v>0</v>
      </c>
      <c r="S384" s="55">
        <f t="shared" si="114"/>
        <v>-3163.1745069661783</v>
      </c>
      <c r="T384" s="55">
        <v>0</v>
      </c>
      <c r="U384" s="54">
        <v>179</v>
      </c>
      <c r="V384" s="57">
        <f t="shared" si="107"/>
        <v>-4200</v>
      </c>
      <c r="W384" s="57">
        <f t="shared" si="104"/>
        <v>-1728.7769500602667</v>
      </c>
      <c r="X384" s="55">
        <f t="shared" si="105"/>
        <v>10618.549115883117</v>
      </c>
      <c r="Y384" s="117">
        <f t="shared" si="106"/>
        <v>3115551.0416851388</v>
      </c>
      <c r="Z384" s="116"/>
    </row>
    <row r="385" spans="1:26" ht="13.5" thickBot="1" x14ac:dyDescent="0.35">
      <c r="A385" s="54">
        <v>372</v>
      </c>
      <c r="B385" s="54">
        <v>55</v>
      </c>
      <c r="C385" s="54">
        <f t="shared" si="109"/>
        <v>0</v>
      </c>
      <c r="D385" s="55">
        <f>$D374*(1+$D$4)</f>
        <v>36304.315951265598</v>
      </c>
      <c r="E385" s="57">
        <f t="shared" si="102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v>0</v>
      </c>
      <c r="K385" s="54" t="s">
        <v>79</v>
      </c>
      <c r="L385" s="55">
        <v>0</v>
      </c>
      <c r="M385" s="55">
        <v>0</v>
      </c>
      <c r="N385" s="54" t="s">
        <v>79</v>
      </c>
      <c r="O385" s="57">
        <f t="shared" si="111"/>
        <v>-818.82282781363449</v>
      </c>
      <c r="P385" s="55">
        <f t="shared" si="112"/>
        <v>-218</v>
      </c>
      <c r="Q385" s="54">
        <v>60</v>
      </c>
      <c r="R385" s="57">
        <v>0</v>
      </c>
      <c r="S385" s="55">
        <f t="shared" si="114"/>
        <v>-3163.1745069661783</v>
      </c>
      <c r="T385" s="55">
        <v>0</v>
      </c>
      <c r="U385" s="54">
        <v>180</v>
      </c>
      <c r="V385" s="57">
        <f t="shared" si="107"/>
        <v>-4210</v>
      </c>
      <c r="W385" s="57">
        <f t="shared" si="104"/>
        <v>-1815.2157975632799</v>
      </c>
      <c r="X385" s="55">
        <f t="shared" si="105"/>
        <v>11557.376438416268</v>
      </c>
      <c r="Y385" s="117">
        <f t="shared" si="106"/>
        <v>3140089.8807972427</v>
      </c>
      <c r="Z385" s="116"/>
    </row>
    <row r="386" spans="1:26" ht="13.5" thickBot="1" x14ac:dyDescent="0.35">
      <c r="A386" s="54">
        <v>373</v>
      </c>
      <c r="B386" s="54">
        <v>55</v>
      </c>
      <c r="C386" s="54">
        <f t="shared" si="109"/>
        <v>1</v>
      </c>
      <c r="D386" s="55">
        <f t="shared" ref="D386:D396" si="116">$D385</f>
        <v>36304.315951265598</v>
      </c>
      <c r="E386" s="57">
        <f t="shared" si="102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v>0</v>
      </c>
      <c r="K386" s="54" t="s">
        <v>79</v>
      </c>
      <c r="L386" s="55">
        <v>0</v>
      </c>
      <c r="M386" s="55">
        <v>0</v>
      </c>
      <c r="N386" s="54" t="s">
        <v>79</v>
      </c>
      <c r="O386" s="55">
        <v>0</v>
      </c>
      <c r="P386" s="55">
        <f t="shared" si="112"/>
        <v>-220</v>
      </c>
      <c r="Q386" s="54">
        <v>61</v>
      </c>
      <c r="R386" s="57">
        <v>0</v>
      </c>
      <c r="S386" s="55">
        <v>0</v>
      </c>
      <c r="T386" s="55">
        <v>0</v>
      </c>
      <c r="U386" s="54">
        <v>181</v>
      </c>
      <c r="V386" s="57">
        <f t="shared" si="107"/>
        <v>-4220</v>
      </c>
      <c r="W386" s="57">
        <f t="shared" si="104"/>
        <v>-1815.2157975632799</v>
      </c>
      <c r="X386" s="55">
        <f t="shared" si="105"/>
        <v>15527.373773196079</v>
      </c>
      <c r="Y386" s="117">
        <f t="shared" si="106"/>
        <v>3168700.962407094</v>
      </c>
      <c r="Z386" s="116"/>
    </row>
    <row r="387" spans="1:26" ht="13.5" thickBot="1" x14ac:dyDescent="0.35">
      <c r="A387" s="54">
        <v>374</v>
      </c>
      <c r="B387" s="54">
        <v>55</v>
      </c>
      <c r="C387" s="54">
        <f t="shared" si="109"/>
        <v>2</v>
      </c>
      <c r="D387" s="55">
        <f t="shared" si="116"/>
        <v>36304.315951265598</v>
      </c>
      <c r="E387" s="57">
        <f t="shared" si="102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v>0</v>
      </c>
      <c r="K387" s="54" t="s">
        <v>79</v>
      </c>
      <c r="L387" s="55">
        <v>0</v>
      </c>
      <c r="M387" s="55">
        <v>0</v>
      </c>
      <c r="N387" s="54" t="s">
        <v>79</v>
      </c>
      <c r="O387" s="55">
        <v>0</v>
      </c>
      <c r="P387" s="55">
        <f t="shared" si="112"/>
        <v>-222</v>
      </c>
      <c r="Q387" s="54">
        <v>62</v>
      </c>
      <c r="R387" s="57">
        <v>0</v>
      </c>
      <c r="S387" s="55">
        <v>0</v>
      </c>
      <c r="T387" s="55">
        <v>0</v>
      </c>
      <c r="U387" s="54">
        <v>182</v>
      </c>
      <c r="V387" s="57">
        <f t="shared" si="107"/>
        <v>-4230</v>
      </c>
      <c r="W387" s="57">
        <f t="shared" si="104"/>
        <v>-1815.2157975632799</v>
      </c>
      <c r="X387" s="55">
        <f t="shared" si="105"/>
        <v>15515.373773196079</v>
      </c>
      <c r="Y387" s="117">
        <f t="shared" si="106"/>
        <v>3197419.2568569863</v>
      </c>
      <c r="Z387" s="116"/>
    </row>
    <row r="388" spans="1:26" ht="13.5" thickBot="1" x14ac:dyDescent="0.35">
      <c r="A388" s="54">
        <v>375</v>
      </c>
      <c r="B388" s="54">
        <v>55</v>
      </c>
      <c r="C388" s="54">
        <f t="shared" si="109"/>
        <v>3</v>
      </c>
      <c r="D388" s="55">
        <f t="shared" si="116"/>
        <v>36304.315951265598</v>
      </c>
      <c r="E388" s="57">
        <f t="shared" si="102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v>0</v>
      </c>
      <c r="K388" s="54" t="s">
        <v>79</v>
      </c>
      <c r="L388" s="55">
        <v>0</v>
      </c>
      <c r="M388" s="55">
        <v>0</v>
      </c>
      <c r="N388" s="54" t="s">
        <v>79</v>
      </c>
      <c r="O388" s="55">
        <v>0</v>
      </c>
      <c r="P388" s="55">
        <f t="shared" si="112"/>
        <v>-224</v>
      </c>
      <c r="Q388" s="54">
        <v>63</v>
      </c>
      <c r="R388" s="57">
        <v>0</v>
      </c>
      <c r="S388" s="55">
        <v>0</v>
      </c>
      <c r="T388" s="55">
        <v>0</v>
      </c>
      <c r="U388" s="54">
        <v>183</v>
      </c>
      <c r="V388" s="57">
        <f t="shared" si="107"/>
        <v>-4240</v>
      </c>
      <c r="W388" s="57">
        <f t="shared" si="104"/>
        <v>-1815.2157975632799</v>
      </c>
      <c r="X388" s="55">
        <f t="shared" si="105"/>
        <v>15503.373773196079</v>
      </c>
      <c r="Y388" s="117">
        <f t="shared" si="106"/>
        <v>3226245.2108670864</v>
      </c>
      <c r="Z388" s="116"/>
    </row>
    <row r="389" spans="1:26" ht="13.5" thickBot="1" x14ac:dyDescent="0.35">
      <c r="A389" s="54">
        <v>376</v>
      </c>
      <c r="B389" s="54">
        <v>55</v>
      </c>
      <c r="C389" s="54">
        <f t="shared" si="109"/>
        <v>4</v>
      </c>
      <c r="D389" s="55">
        <f t="shared" si="116"/>
        <v>36304.315951265598</v>
      </c>
      <c r="E389" s="57">
        <f t="shared" si="102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v>0</v>
      </c>
      <c r="K389" s="54" t="s">
        <v>79</v>
      </c>
      <c r="L389" s="55">
        <v>0</v>
      </c>
      <c r="M389" s="55">
        <v>0</v>
      </c>
      <c r="N389" s="54" t="s">
        <v>79</v>
      </c>
      <c r="O389" s="55">
        <v>0</v>
      </c>
      <c r="P389" s="55">
        <f t="shared" si="112"/>
        <v>-226</v>
      </c>
      <c r="Q389" s="54">
        <v>64</v>
      </c>
      <c r="R389" s="57">
        <v>0</v>
      </c>
      <c r="S389" s="55">
        <v>0</v>
      </c>
      <c r="T389" s="55">
        <v>0</v>
      </c>
      <c r="U389" s="54">
        <v>184</v>
      </c>
      <c r="V389" s="57">
        <f t="shared" si="107"/>
        <v>-4250</v>
      </c>
      <c r="W389" s="57">
        <f t="shared" si="104"/>
        <v>-1815.2157975632799</v>
      </c>
      <c r="X389" s="55">
        <f t="shared" si="105"/>
        <v>15491.373773196079</v>
      </c>
      <c r="Y389" s="117">
        <f t="shared" si="106"/>
        <v>3255179.2730188956</v>
      </c>
      <c r="Z389" s="116"/>
    </row>
    <row r="390" spans="1:26" ht="13.5" thickBot="1" x14ac:dyDescent="0.35">
      <c r="A390" s="54">
        <v>377</v>
      </c>
      <c r="B390" s="54">
        <v>55</v>
      </c>
      <c r="C390" s="54">
        <f t="shared" si="109"/>
        <v>5</v>
      </c>
      <c r="D390" s="55">
        <f t="shared" si="116"/>
        <v>36304.315951265598</v>
      </c>
      <c r="E390" s="57">
        <f t="shared" si="102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v>0</v>
      </c>
      <c r="K390" s="54" t="s">
        <v>79</v>
      </c>
      <c r="L390" s="55">
        <v>0</v>
      </c>
      <c r="M390" s="55">
        <v>0</v>
      </c>
      <c r="N390" s="54" t="s">
        <v>79</v>
      </c>
      <c r="O390" s="55">
        <v>0</v>
      </c>
      <c r="P390" s="55">
        <f t="shared" si="112"/>
        <v>-228</v>
      </c>
      <c r="Q390" s="54">
        <v>65</v>
      </c>
      <c r="R390" s="57">
        <v>0</v>
      </c>
      <c r="S390" s="55">
        <v>0</v>
      </c>
      <c r="T390" s="55">
        <v>0</v>
      </c>
      <c r="U390" s="54">
        <v>185</v>
      </c>
      <c r="V390" s="57">
        <f t="shared" si="107"/>
        <v>-4260</v>
      </c>
      <c r="W390" s="57">
        <f t="shared" si="104"/>
        <v>-1815.2157975632799</v>
      </c>
      <c r="X390" s="55">
        <f t="shared" si="105"/>
        <v>15479.373773196079</v>
      </c>
      <c r="Y390" s="117">
        <f t="shared" si="106"/>
        <v>3284221.8937630039</v>
      </c>
      <c r="Z390" s="116"/>
    </row>
    <row r="391" spans="1:26" ht="13.5" thickBot="1" x14ac:dyDescent="0.35">
      <c r="A391" s="54">
        <v>378</v>
      </c>
      <c r="B391" s="54">
        <v>55</v>
      </c>
      <c r="C391" s="54">
        <f t="shared" si="109"/>
        <v>6</v>
      </c>
      <c r="D391" s="55">
        <f t="shared" si="116"/>
        <v>36304.315951265598</v>
      </c>
      <c r="E391" s="57">
        <f t="shared" si="102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v>0</v>
      </c>
      <c r="K391" s="54" t="s">
        <v>79</v>
      </c>
      <c r="L391" s="55">
        <v>0</v>
      </c>
      <c r="M391" s="55">
        <v>0</v>
      </c>
      <c r="N391" s="54" t="s">
        <v>79</v>
      </c>
      <c r="O391" s="55">
        <v>0</v>
      </c>
      <c r="P391" s="55">
        <f t="shared" ref="P391:P422" si="117">P390-2</f>
        <v>-230</v>
      </c>
      <c r="Q391" s="54">
        <v>66</v>
      </c>
      <c r="R391" s="57">
        <v>0</v>
      </c>
      <c r="S391" s="55">
        <v>0</v>
      </c>
      <c r="T391" s="55">
        <v>0</v>
      </c>
      <c r="U391" s="54">
        <v>186</v>
      </c>
      <c r="V391" s="57">
        <f t="shared" si="107"/>
        <v>-4270</v>
      </c>
      <c r="W391" s="57">
        <f t="shared" si="104"/>
        <v>-1815.2157975632799</v>
      </c>
      <c r="X391" s="55">
        <f t="shared" si="105"/>
        <v>15467.373773196079</v>
      </c>
      <c r="Y391" s="117">
        <f t="shared" si="106"/>
        <v>3313373.5254268791</v>
      </c>
      <c r="Z391" s="116"/>
    </row>
    <row r="392" spans="1:26" ht="13.5" thickBot="1" x14ac:dyDescent="0.35">
      <c r="A392" s="54">
        <v>379</v>
      </c>
      <c r="B392" s="54">
        <v>55</v>
      </c>
      <c r="C392" s="54">
        <f t="shared" si="109"/>
        <v>7</v>
      </c>
      <c r="D392" s="55">
        <f t="shared" si="116"/>
        <v>36304.315951265598</v>
      </c>
      <c r="E392" s="57">
        <f t="shared" si="102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v>0</v>
      </c>
      <c r="K392" s="54" t="s">
        <v>79</v>
      </c>
      <c r="L392" s="55">
        <v>0</v>
      </c>
      <c r="M392" s="55">
        <v>0</v>
      </c>
      <c r="N392" s="54" t="s">
        <v>79</v>
      </c>
      <c r="O392" s="55">
        <v>0</v>
      </c>
      <c r="P392" s="55">
        <f t="shared" si="117"/>
        <v>-232</v>
      </c>
      <c r="Q392" s="54">
        <v>67</v>
      </c>
      <c r="R392" s="57">
        <v>0</v>
      </c>
      <c r="S392" s="55">
        <v>0</v>
      </c>
      <c r="T392" s="55">
        <v>0</v>
      </c>
      <c r="U392" s="54">
        <v>187</v>
      </c>
      <c r="V392" s="57">
        <f t="shared" si="107"/>
        <v>-4280</v>
      </c>
      <c r="W392" s="57">
        <f t="shared" si="104"/>
        <v>-1815.2157975632799</v>
      </c>
      <c r="X392" s="55">
        <f t="shared" si="105"/>
        <v>15455.373773196079</v>
      </c>
      <c r="Y392" s="117">
        <f t="shared" si="106"/>
        <v>3342634.6222226871</v>
      </c>
      <c r="Z392" s="116"/>
    </row>
    <row r="393" spans="1:26" ht="13.5" thickBot="1" x14ac:dyDescent="0.35">
      <c r="A393" s="54">
        <v>380</v>
      </c>
      <c r="B393" s="54">
        <v>55</v>
      </c>
      <c r="C393" s="54">
        <f t="shared" si="109"/>
        <v>8</v>
      </c>
      <c r="D393" s="55">
        <f t="shared" si="116"/>
        <v>36304.315951265598</v>
      </c>
      <c r="E393" s="57">
        <f t="shared" si="102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v>0</v>
      </c>
      <c r="K393" s="54" t="s">
        <v>79</v>
      </c>
      <c r="L393" s="55">
        <v>0</v>
      </c>
      <c r="M393" s="55">
        <v>0</v>
      </c>
      <c r="N393" s="54" t="s">
        <v>79</v>
      </c>
      <c r="O393" s="55">
        <v>0</v>
      </c>
      <c r="P393" s="55">
        <f t="shared" si="117"/>
        <v>-234</v>
      </c>
      <c r="Q393" s="54">
        <v>68</v>
      </c>
      <c r="R393" s="57">
        <v>0</v>
      </c>
      <c r="S393" s="55">
        <v>0</v>
      </c>
      <c r="T393" s="55">
        <v>0</v>
      </c>
      <c r="U393" s="54">
        <v>188</v>
      </c>
      <c r="V393" s="57">
        <f t="shared" si="107"/>
        <v>-4290</v>
      </c>
      <c r="W393" s="57">
        <f t="shared" si="104"/>
        <v>-1815.2157975632799</v>
      </c>
      <c r="X393" s="55">
        <f t="shared" si="105"/>
        <v>15443.373773196079</v>
      </c>
      <c r="Y393" s="117">
        <f t="shared" si="106"/>
        <v>3372005.6402551443</v>
      </c>
      <c r="Z393" s="116"/>
    </row>
    <row r="394" spans="1:26" ht="13.5" thickBot="1" x14ac:dyDescent="0.35">
      <c r="A394" s="54">
        <v>381</v>
      </c>
      <c r="B394" s="54">
        <v>55</v>
      </c>
      <c r="C394" s="54">
        <f t="shared" si="109"/>
        <v>9</v>
      </c>
      <c r="D394" s="55">
        <f t="shared" si="116"/>
        <v>36304.315951265598</v>
      </c>
      <c r="E394" s="57">
        <f t="shared" si="102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v>0</v>
      </c>
      <c r="K394" s="54" t="s">
        <v>79</v>
      </c>
      <c r="L394" s="55">
        <v>0</v>
      </c>
      <c r="M394" s="55">
        <v>0</v>
      </c>
      <c r="N394" s="54" t="s">
        <v>79</v>
      </c>
      <c r="O394" s="55">
        <v>0</v>
      </c>
      <c r="P394" s="55">
        <f t="shared" si="117"/>
        <v>-236</v>
      </c>
      <c r="Q394" s="54">
        <v>69</v>
      </c>
      <c r="R394" s="57">
        <v>0</v>
      </c>
      <c r="S394" s="55">
        <v>0</v>
      </c>
      <c r="T394" s="55">
        <v>0</v>
      </c>
      <c r="U394" s="54">
        <v>189</v>
      </c>
      <c r="V394" s="57">
        <f t="shared" si="107"/>
        <v>-4300</v>
      </c>
      <c r="W394" s="57">
        <f t="shared" si="104"/>
        <v>-1815.2157975632799</v>
      </c>
      <c r="X394" s="55">
        <f t="shared" si="105"/>
        <v>15431.373773196079</v>
      </c>
      <c r="Y394" s="117">
        <f t="shared" si="106"/>
        <v>3401487.0375294038</v>
      </c>
      <c r="Z394" s="116"/>
    </row>
    <row r="395" spans="1:26" ht="13.5" thickBot="1" x14ac:dyDescent="0.35">
      <c r="A395" s="54">
        <v>382</v>
      </c>
      <c r="B395" s="54">
        <v>55</v>
      </c>
      <c r="C395" s="54">
        <f t="shared" si="109"/>
        <v>10</v>
      </c>
      <c r="D395" s="55">
        <f t="shared" si="116"/>
        <v>36304.315951265598</v>
      </c>
      <c r="E395" s="57">
        <f t="shared" si="102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v>0</v>
      </c>
      <c r="K395" s="54" t="s">
        <v>79</v>
      </c>
      <c r="L395" s="55">
        <v>0</v>
      </c>
      <c r="M395" s="55">
        <v>0</v>
      </c>
      <c r="N395" s="54" t="s">
        <v>79</v>
      </c>
      <c r="O395" s="55">
        <v>0</v>
      </c>
      <c r="P395" s="55">
        <f t="shared" si="117"/>
        <v>-238</v>
      </c>
      <c r="Q395" s="54">
        <v>70</v>
      </c>
      <c r="R395" s="57">
        <v>0</v>
      </c>
      <c r="S395" s="55">
        <v>0</v>
      </c>
      <c r="T395" s="55">
        <v>0</v>
      </c>
      <c r="U395" s="54">
        <v>190</v>
      </c>
      <c r="V395" s="57">
        <f t="shared" si="107"/>
        <v>-4310</v>
      </c>
      <c r="W395" s="57">
        <f t="shared" si="104"/>
        <v>-1815.2157975632799</v>
      </c>
      <c r="X395" s="55">
        <f t="shared" si="105"/>
        <v>15419.373773196079</v>
      </c>
      <c r="Y395" s="117">
        <f t="shared" si="106"/>
        <v>3431079.2739589727</v>
      </c>
      <c r="Z395" s="116"/>
    </row>
    <row r="396" spans="1:26" ht="13.5" thickBot="1" x14ac:dyDescent="0.35">
      <c r="A396" s="54">
        <v>383</v>
      </c>
      <c r="B396" s="54">
        <v>55</v>
      </c>
      <c r="C396" s="54">
        <f t="shared" si="109"/>
        <v>11</v>
      </c>
      <c r="D396" s="55">
        <f t="shared" si="116"/>
        <v>36304.315951265598</v>
      </c>
      <c r="E396" s="57">
        <f t="shared" si="102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v>0</v>
      </c>
      <c r="K396" s="54" t="s">
        <v>79</v>
      </c>
      <c r="L396" s="55">
        <v>0</v>
      </c>
      <c r="M396" s="55">
        <v>0</v>
      </c>
      <c r="N396" s="54" t="s">
        <v>79</v>
      </c>
      <c r="O396" s="55">
        <v>0</v>
      </c>
      <c r="P396" s="55">
        <f t="shared" si="117"/>
        <v>-240</v>
      </c>
      <c r="Q396" s="54">
        <v>71</v>
      </c>
      <c r="R396" s="57">
        <v>0</v>
      </c>
      <c r="S396" s="55">
        <v>0</v>
      </c>
      <c r="T396" s="55">
        <v>0</v>
      </c>
      <c r="U396" s="54">
        <v>191</v>
      </c>
      <c r="V396" s="57">
        <f t="shared" si="107"/>
        <v>-4320</v>
      </c>
      <c r="W396" s="57">
        <f t="shared" si="104"/>
        <v>-1815.2157975632799</v>
      </c>
      <c r="X396" s="55">
        <f t="shared" si="105"/>
        <v>15407.373773196079</v>
      </c>
      <c r="Y396" s="117">
        <f t="shared" si="106"/>
        <v>3460782.8113736645</v>
      </c>
      <c r="Z396" s="116"/>
    </row>
    <row r="397" spans="1:26" ht="13.5" thickBot="1" x14ac:dyDescent="0.35">
      <c r="A397" s="54">
        <v>384</v>
      </c>
      <c r="B397" s="54">
        <v>56</v>
      </c>
      <c r="C397" s="54">
        <f t="shared" si="109"/>
        <v>0</v>
      </c>
      <c r="D397" s="55">
        <f>$D386*(1+$D$4)</f>
        <v>38119.531748828878</v>
      </c>
      <c r="E397" s="57">
        <f t="shared" si="102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v>0</v>
      </c>
      <c r="K397" s="54" t="s">
        <v>79</v>
      </c>
      <c r="L397" s="55">
        <v>0</v>
      </c>
      <c r="M397" s="55">
        <v>0</v>
      </c>
      <c r="N397" s="54" t="s">
        <v>79</v>
      </c>
      <c r="O397" s="55">
        <v>0</v>
      </c>
      <c r="P397" s="55">
        <f t="shared" si="117"/>
        <v>-242</v>
      </c>
      <c r="Q397" s="54">
        <v>72</v>
      </c>
      <c r="R397" s="57">
        <v>0</v>
      </c>
      <c r="S397" s="55">
        <v>0</v>
      </c>
      <c r="T397" s="55">
        <v>0</v>
      </c>
      <c r="U397" s="54">
        <v>192</v>
      </c>
      <c r="V397" s="57">
        <f t="shared" si="107"/>
        <v>-4330</v>
      </c>
      <c r="W397" s="57">
        <f t="shared" si="104"/>
        <v>-1905.9765874414441</v>
      </c>
      <c r="X397" s="55">
        <f t="shared" si="105"/>
        <v>16393.742461855887</v>
      </c>
      <c r="Y397" s="117">
        <f t="shared" si="106"/>
        <v>3491596.4822162441</v>
      </c>
      <c r="Z397" s="116"/>
    </row>
    <row r="398" spans="1:26" ht="13.5" thickBot="1" x14ac:dyDescent="0.35">
      <c r="A398" s="54">
        <v>385</v>
      </c>
      <c r="B398" s="54">
        <v>56</v>
      </c>
      <c r="C398" s="54">
        <f t="shared" si="109"/>
        <v>1</v>
      </c>
      <c r="D398" s="55">
        <f t="shared" ref="D398:D408" si="118">$D397</f>
        <v>38119.531748828878</v>
      </c>
      <c r="E398" s="57">
        <f t="shared" ref="E398:E445" si="119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v>0</v>
      </c>
      <c r="K398" s="54" t="s">
        <v>79</v>
      </c>
      <c r="L398" s="55">
        <v>0</v>
      </c>
      <c r="M398" s="55">
        <v>0</v>
      </c>
      <c r="N398" s="54" t="s">
        <v>79</v>
      </c>
      <c r="O398" s="55">
        <v>0</v>
      </c>
      <c r="P398" s="55">
        <f t="shared" si="117"/>
        <v>-244</v>
      </c>
      <c r="Q398" s="54">
        <v>73</v>
      </c>
      <c r="R398" s="57">
        <v>0</v>
      </c>
      <c r="S398" s="55">
        <v>0</v>
      </c>
      <c r="T398" s="55">
        <v>0</v>
      </c>
      <c r="U398" s="54">
        <v>193</v>
      </c>
      <c r="V398" s="57">
        <f t="shared" si="107"/>
        <v>-4340</v>
      </c>
      <c r="W398" s="57">
        <f t="shared" ref="W398:W445" si="120">D398*-0.05</f>
        <v>-1905.9765874414441</v>
      </c>
      <c r="X398" s="55">
        <f t="shared" ref="X398:X444" si="121">D398+E398+F398+G398+H398+I398+J398+L398+M398+R398+S398+T398+V398+W398+O398+P398</f>
        <v>16381.742461855887</v>
      </c>
      <c r="Y398" s="117">
        <f t="shared" ref="Y398:Y445" si="122">X398+(Y397*(1+($D$7/12)))</f>
        <v>3522526.5433540009</v>
      </c>
      <c r="Z398" s="116"/>
    </row>
    <row r="399" spans="1:26" ht="13.5" thickBot="1" x14ac:dyDescent="0.35">
      <c r="A399" s="54">
        <v>386</v>
      </c>
      <c r="B399" s="54">
        <v>56</v>
      </c>
      <c r="C399" s="54">
        <f t="shared" si="109"/>
        <v>2</v>
      </c>
      <c r="D399" s="55">
        <f t="shared" si="118"/>
        <v>38119.531748828878</v>
      </c>
      <c r="E399" s="57">
        <f t="shared" si="119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v>0</v>
      </c>
      <c r="K399" s="54" t="s">
        <v>79</v>
      </c>
      <c r="L399" s="55">
        <v>0</v>
      </c>
      <c r="M399" s="55">
        <v>0</v>
      </c>
      <c r="N399" s="54" t="s">
        <v>79</v>
      </c>
      <c r="O399" s="55">
        <v>0</v>
      </c>
      <c r="P399" s="55">
        <f t="shared" si="117"/>
        <v>-246</v>
      </c>
      <c r="Q399" s="54">
        <v>74</v>
      </c>
      <c r="R399" s="57">
        <v>0</v>
      </c>
      <c r="S399" s="55">
        <v>0</v>
      </c>
      <c r="T399" s="55">
        <v>0</v>
      </c>
      <c r="U399" s="54">
        <v>194</v>
      </c>
      <c r="V399" s="57">
        <f t="shared" ref="V399:V445" si="123">$V398-10</f>
        <v>-4350</v>
      </c>
      <c r="W399" s="57">
        <f t="shared" si="120"/>
        <v>-1905.9765874414441</v>
      </c>
      <c r="X399" s="55">
        <f t="shared" si="121"/>
        <v>16369.742461855887</v>
      </c>
      <c r="Y399" s="117">
        <f t="shared" si="122"/>
        <v>3553573.4797464986</v>
      </c>
      <c r="Z399" s="116"/>
    </row>
    <row r="400" spans="1:26" ht="13.5" thickBot="1" x14ac:dyDescent="0.35">
      <c r="A400" s="54">
        <v>387</v>
      </c>
      <c r="B400" s="54">
        <v>56</v>
      </c>
      <c r="C400" s="54">
        <f t="shared" si="109"/>
        <v>3</v>
      </c>
      <c r="D400" s="55">
        <f t="shared" si="118"/>
        <v>38119.531748828878</v>
      </c>
      <c r="E400" s="57">
        <f t="shared" si="119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v>0</v>
      </c>
      <c r="K400" s="54" t="s">
        <v>79</v>
      </c>
      <c r="L400" s="55">
        <v>0</v>
      </c>
      <c r="M400" s="55">
        <v>0</v>
      </c>
      <c r="N400" s="54" t="s">
        <v>79</v>
      </c>
      <c r="O400" s="55">
        <v>0</v>
      </c>
      <c r="P400" s="55">
        <f t="shared" si="117"/>
        <v>-248</v>
      </c>
      <c r="Q400" s="54">
        <v>75</v>
      </c>
      <c r="R400" s="57">
        <v>0</v>
      </c>
      <c r="S400" s="55">
        <v>0</v>
      </c>
      <c r="T400" s="55">
        <v>0</v>
      </c>
      <c r="U400" s="54">
        <v>195</v>
      </c>
      <c r="V400" s="57">
        <f t="shared" si="123"/>
        <v>-4360</v>
      </c>
      <c r="W400" s="57">
        <f t="shared" si="120"/>
        <v>-1905.9765874414441</v>
      </c>
      <c r="X400" s="55">
        <f t="shared" si="121"/>
        <v>16357.742461855887</v>
      </c>
      <c r="Y400" s="117">
        <f t="shared" si="122"/>
        <v>3584737.7783739651</v>
      </c>
      <c r="Z400" s="116"/>
    </row>
    <row r="401" spans="1:26" ht="13.5" thickBot="1" x14ac:dyDescent="0.35">
      <c r="A401" s="54">
        <v>388</v>
      </c>
      <c r="B401" s="54">
        <v>56</v>
      </c>
      <c r="C401" s="54">
        <f t="shared" si="109"/>
        <v>4</v>
      </c>
      <c r="D401" s="55">
        <f t="shared" si="118"/>
        <v>38119.531748828878</v>
      </c>
      <c r="E401" s="57">
        <f t="shared" si="119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v>0</v>
      </c>
      <c r="K401" s="54" t="s">
        <v>79</v>
      </c>
      <c r="L401" s="55">
        <v>0</v>
      </c>
      <c r="M401" s="55">
        <v>0</v>
      </c>
      <c r="N401" s="54" t="s">
        <v>79</v>
      </c>
      <c r="O401" s="55">
        <v>0</v>
      </c>
      <c r="P401" s="55">
        <f t="shared" si="117"/>
        <v>-250</v>
      </c>
      <c r="Q401" s="54">
        <v>76</v>
      </c>
      <c r="R401" s="57">
        <v>0</v>
      </c>
      <c r="S401" s="55">
        <v>0</v>
      </c>
      <c r="T401" s="55">
        <v>0</v>
      </c>
      <c r="U401" s="54">
        <v>196</v>
      </c>
      <c r="V401" s="57">
        <f t="shared" si="123"/>
        <v>-4370</v>
      </c>
      <c r="W401" s="57">
        <f t="shared" si="120"/>
        <v>-1905.9765874414441</v>
      </c>
      <c r="X401" s="55">
        <f t="shared" si="121"/>
        <v>16345.742461855887</v>
      </c>
      <c r="Y401" s="117">
        <f t="shared" si="122"/>
        <v>3616019.9282457125</v>
      </c>
      <c r="Z401" s="116"/>
    </row>
    <row r="402" spans="1:26" ht="13.5" thickBot="1" x14ac:dyDescent="0.35">
      <c r="A402" s="54">
        <v>389</v>
      </c>
      <c r="B402" s="54">
        <v>56</v>
      </c>
      <c r="C402" s="54">
        <f t="shared" si="109"/>
        <v>5</v>
      </c>
      <c r="D402" s="55">
        <f t="shared" si="118"/>
        <v>38119.531748828878</v>
      </c>
      <c r="E402" s="57">
        <f t="shared" si="119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v>0</v>
      </c>
      <c r="K402" s="54" t="s">
        <v>79</v>
      </c>
      <c r="L402" s="55">
        <v>0</v>
      </c>
      <c r="M402" s="55">
        <v>0</v>
      </c>
      <c r="N402" s="54" t="s">
        <v>79</v>
      </c>
      <c r="O402" s="55">
        <v>0</v>
      </c>
      <c r="P402" s="55">
        <f t="shared" si="117"/>
        <v>-252</v>
      </c>
      <c r="Q402" s="54">
        <v>77</v>
      </c>
      <c r="R402" s="57">
        <v>0</v>
      </c>
      <c r="S402" s="55">
        <v>0</v>
      </c>
      <c r="T402" s="55">
        <v>0</v>
      </c>
      <c r="U402" s="54">
        <v>197</v>
      </c>
      <c r="V402" s="57">
        <f t="shared" si="123"/>
        <v>-4380</v>
      </c>
      <c r="W402" s="57">
        <f t="shared" si="120"/>
        <v>-1905.9765874414441</v>
      </c>
      <c r="X402" s="55">
        <f t="shared" si="121"/>
        <v>16333.742461855887</v>
      </c>
      <c r="Y402" s="117">
        <f t="shared" si="122"/>
        <v>3647420.4204085921</v>
      </c>
      <c r="Z402" s="116"/>
    </row>
    <row r="403" spans="1:26" ht="13.5" thickBot="1" x14ac:dyDescent="0.35">
      <c r="A403" s="54">
        <v>390</v>
      </c>
      <c r="B403" s="54">
        <v>56</v>
      </c>
      <c r="C403" s="54">
        <f t="shared" si="109"/>
        <v>6</v>
      </c>
      <c r="D403" s="55">
        <f t="shared" si="118"/>
        <v>38119.531748828878</v>
      </c>
      <c r="E403" s="57">
        <f t="shared" si="119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v>0</v>
      </c>
      <c r="K403" s="54" t="s">
        <v>79</v>
      </c>
      <c r="L403" s="55">
        <v>0</v>
      </c>
      <c r="M403" s="55">
        <v>0</v>
      </c>
      <c r="N403" s="54" t="s">
        <v>79</v>
      </c>
      <c r="O403" s="55">
        <v>0</v>
      </c>
      <c r="P403" s="55">
        <f t="shared" si="117"/>
        <v>-254</v>
      </c>
      <c r="Q403" s="54">
        <v>78</v>
      </c>
      <c r="R403" s="57">
        <v>0</v>
      </c>
      <c r="S403" s="55">
        <v>0</v>
      </c>
      <c r="T403" s="55">
        <v>0</v>
      </c>
      <c r="U403" s="54">
        <v>198</v>
      </c>
      <c r="V403" s="57">
        <f t="shared" si="123"/>
        <v>-4390</v>
      </c>
      <c r="W403" s="57">
        <f t="shared" si="120"/>
        <v>-1905.9765874414441</v>
      </c>
      <c r="X403" s="55">
        <f t="shared" si="121"/>
        <v>16321.742461855887</v>
      </c>
      <c r="Y403" s="117">
        <f t="shared" si="122"/>
        <v>3678939.7479554839</v>
      </c>
      <c r="Z403" s="116"/>
    </row>
    <row r="404" spans="1:26" ht="13.5" thickBot="1" x14ac:dyDescent="0.35">
      <c r="A404" s="54">
        <v>391</v>
      </c>
      <c r="B404" s="54">
        <v>56</v>
      </c>
      <c r="C404" s="54">
        <f t="shared" si="109"/>
        <v>7</v>
      </c>
      <c r="D404" s="55">
        <f t="shared" si="118"/>
        <v>38119.531748828878</v>
      </c>
      <c r="E404" s="57">
        <f t="shared" si="119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v>0</v>
      </c>
      <c r="K404" s="54" t="s">
        <v>79</v>
      </c>
      <c r="L404" s="55">
        <v>0</v>
      </c>
      <c r="M404" s="55">
        <v>0</v>
      </c>
      <c r="N404" s="54" t="s">
        <v>79</v>
      </c>
      <c r="O404" s="55">
        <v>0</v>
      </c>
      <c r="P404" s="55">
        <f t="shared" si="117"/>
        <v>-256</v>
      </c>
      <c r="Q404" s="54">
        <v>79</v>
      </c>
      <c r="R404" s="57">
        <v>0</v>
      </c>
      <c r="S404" s="55">
        <v>0</v>
      </c>
      <c r="T404" s="55">
        <v>0</v>
      </c>
      <c r="U404" s="54">
        <v>199</v>
      </c>
      <c r="V404" s="57">
        <f t="shared" si="123"/>
        <v>-4400</v>
      </c>
      <c r="W404" s="57">
        <f t="shared" si="120"/>
        <v>-1905.9765874414441</v>
      </c>
      <c r="X404" s="55">
        <f t="shared" si="121"/>
        <v>16309.742461855887</v>
      </c>
      <c r="Y404" s="117">
        <f t="shared" si="122"/>
        <v>3710578.4060338209</v>
      </c>
      <c r="Z404" s="116"/>
    </row>
    <row r="405" spans="1:26" ht="13.5" thickBot="1" x14ac:dyDescent="0.35">
      <c r="A405" s="54">
        <v>392</v>
      </c>
      <c r="B405" s="54">
        <v>56</v>
      </c>
      <c r="C405" s="54">
        <f t="shared" si="109"/>
        <v>8</v>
      </c>
      <c r="D405" s="55">
        <f t="shared" si="118"/>
        <v>38119.531748828878</v>
      </c>
      <c r="E405" s="57">
        <f t="shared" si="119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v>0</v>
      </c>
      <c r="K405" s="54" t="s">
        <v>79</v>
      </c>
      <c r="L405" s="55">
        <v>0</v>
      </c>
      <c r="M405" s="55">
        <v>0</v>
      </c>
      <c r="N405" s="54" t="s">
        <v>79</v>
      </c>
      <c r="O405" s="55">
        <v>0</v>
      </c>
      <c r="P405" s="55">
        <f t="shared" si="117"/>
        <v>-258</v>
      </c>
      <c r="Q405" s="54">
        <v>80</v>
      </c>
      <c r="R405" s="57">
        <v>0</v>
      </c>
      <c r="S405" s="55">
        <v>0</v>
      </c>
      <c r="T405" s="55">
        <v>0</v>
      </c>
      <c r="U405" s="54">
        <v>200</v>
      </c>
      <c r="V405" s="57">
        <f t="shared" si="123"/>
        <v>-4410</v>
      </c>
      <c r="W405" s="57">
        <f t="shared" si="120"/>
        <v>-1905.9765874414441</v>
      </c>
      <c r="X405" s="55">
        <f t="shared" si="121"/>
        <v>16297.742461855887</v>
      </c>
      <c r="Y405" s="117">
        <f t="shared" si="122"/>
        <v>3742336.8918541512</v>
      </c>
      <c r="Z405" s="116"/>
    </row>
    <row r="406" spans="1:26" ht="13.5" thickBot="1" x14ac:dyDescent="0.35">
      <c r="A406" s="54">
        <v>393</v>
      </c>
      <c r="B406" s="54">
        <v>56</v>
      </c>
      <c r="C406" s="54">
        <f t="shared" si="109"/>
        <v>9</v>
      </c>
      <c r="D406" s="55">
        <f t="shared" si="118"/>
        <v>38119.531748828878</v>
      </c>
      <c r="E406" s="57">
        <f t="shared" si="119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v>0</v>
      </c>
      <c r="K406" s="54" t="s">
        <v>79</v>
      </c>
      <c r="L406" s="55">
        <v>0</v>
      </c>
      <c r="M406" s="55">
        <v>0</v>
      </c>
      <c r="N406" s="54" t="s">
        <v>79</v>
      </c>
      <c r="O406" s="55">
        <v>0</v>
      </c>
      <c r="P406" s="55">
        <f t="shared" si="117"/>
        <v>-260</v>
      </c>
      <c r="Q406" s="54">
        <v>81</v>
      </c>
      <c r="R406" s="57">
        <v>0</v>
      </c>
      <c r="S406" s="55">
        <v>0</v>
      </c>
      <c r="T406" s="55">
        <v>0</v>
      </c>
      <c r="U406" s="54">
        <v>201</v>
      </c>
      <c r="V406" s="57">
        <f t="shared" si="123"/>
        <v>-4420</v>
      </c>
      <c r="W406" s="57">
        <f t="shared" si="120"/>
        <v>-1905.9765874414441</v>
      </c>
      <c r="X406" s="55">
        <f t="shared" si="121"/>
        <v>16285.742461855887</v>
      </c>
      <c r="Y406" s="117">
        <f t="shared" si="122"/>
        <v>3774215.7046987326</v>
      </c>
      <c r="Z406" s="116"/>
    </row>
    <row r="407" spans="1:26" ht="13.5" thickBot="1" x14ac:dyDescent="0.35">
      <c r="A407" s="54">
        <v>394</v>
      </c>
      <c r="B407" s="54">
        <v>56</v>
      </c>
      <c r="C407" s="54">
        <f t="shared" si="109"/>
        <v>10</v>
      </c>
      <c r="D407" s="55">
        <f t="shared" si="118"/>
        <v>38119.531748828878</v>
      </c>
      <c r="E407" s="57">
        <f t="shared" si="119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v>0</v>
      </c>
      <c r="K407" s="54" t="s">
        <v>79</v>
      </c>
      <c r="L407" s="55">
        <v>0</v>
      </c>
      <c r="M407" s="55">
        <v>0</v>
      </c>
      <c r="N407" s="54" t="s">
        <v>79</v>
      </c>
      <c r="O407" s="55">
        <v>0</v>
      </c>
      <c r="P407" s="55">
        <f t="shared" si="117"/>
        <v>-262</v>
      </c>
      <c r="Q407" s="54">
        <v>82</v>
      </c>
      <c r="R407" s="57">
        <v>0</v>
      </c>
      <c r="S407" s="55">
        <v>0</v>
      </c>
      <c r="T407" s="55">
        <v>0</v>
      </c>
      <c r="U407" s="54">
        <v>202</v>
      </c>
      <c r="V407" s="57">
        <f t="shared" si="123"/>
        <v>-4430</v>
      </c>
      <c r="W407" s="57">
        <f t="shared" si="120"/>
        <v>-1905.9765874414441</v>
      </c>
      <c r="X407" s="55">
        <f t="shared" si="121"/>
        <v>16273.742461855887</v>
      </c>
      <c r="Y407" s="117">
        <f t="shared" si="122"/>
        <v>3806215.3459301665</v>
      </c>
      <c r="Z407" s="116"/>
    </row>
    <row r="408" spans="1:26" ht="13.5" thickBot="1" x14ac:dyDescent="0.35">
      <c r="A408" s="54">
        <v>395</v>
      </c>
      <c r="B408" s="54">
        <v>56</v>
      </c>
      <c r="C408" s="54">
        <f t="shared" si="109"/>
        <v>11</v>
      </c>
      <c r="D408" s="55">
        <f t="shared" si="118"/>
        <v>38119.531748828878</v>
      </c>
      <c r="E408" s="57">
        <f t="shared" si="119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v>0</v>
      </c>
      <c r="K408" s="54" t="s">
        <v>79</v>
      </c>
      <c r="L408" s="55">
        <v>0</v>
      </c>
      <c r="M408" s="55">
        <v>0</v>
      </c>
      <c r="N408" s="54" t="s">
        <v>79</v>
      </c>
      <c r="O408" s="55">
        <v>0</v>
      </c>
      <c r="P408" s="55">
        <f t="shared" si="117"/>
        <v>-264</v>
      </c>
      <c r="Q408" s="54">
        <v>83</v>
      </c>
      <c r="R408" s="57">
        <v>0</v>
      </c>
      <c r="S408" s="55">
        <v>0</v>
      </c>
      <c r="T408" s="55">
        <v>0</v>
      </c>
      <c r="U408" s="54">
        <v>203</v>
      </c>
      <c r="V408" s="57">
        <f t="shared" si="123"/>
        <v>-4440</v>
      </c>
      <c r="W408" s="57">
        <f t="shared" si="120"/>
        <v>-1905.9765874414441</v>
      </c>
      <c r="X408" s="55">
        <f t="shared" si="121"/>
        <v>16261.742461855887</v>
      </c>
      <c r="Y408" s="117">
        <f t="shared" si="122"/>
        <v>3838336.3190000649</v>
      </c>
      <c r="Z408" s="116"/>
    </row>
    <row r="409" spans="1:26" ht="13.5" thickBot="1" x14ac:dyDescent="0.35">
      <c r="A409" s="54">
        <v>396</v>
      </c>
      <c r="B409" s="54">
        <v>57</v>
      </c>
      <c r="C409" s="54">
        <f t="shared" ref="C409:C445" si="124">C397</f>
        <v>0</v>
      </c>
      <c r="D409" s="55">
        <f>$D398*(1+$D$4)</f>
        <v>40025.508336270323</v>
      </c>
      <c r="E409" s="57">
        <f t="shared" si="119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v>0</v>
      </c>
      <c r="K409" s="54" t="s">
        <v>79</v>
      </c>
      <c r="L409" s="55">
        <v>0</v>
      </c>
      <c r="M409" s="55">
        <v>0</v>
      </c>
      <c r="N409" s="54" t="s">
        <v>79</v>
      </c>
      <c r="O409" s="55">
        <v>0</v>
      </c>
      <c r="P409" s="55">
        <f t="shared" si="117"/>
        <v>-266</v>
      </c>
      <c r="Q409" s="54">
        <v>84</v>
      </c>
      <c r="R409" s="57">
        <v>0</v>
      </c>
      <c r="S409" s="55">
        <v>0</v>
      </c>
      <c r="T409" s="55">
        <v>0</v>
      </c>
      <c r="U409" s="54">
        <v>204</v>
      </c>
      <c r="V409" s="57">
        <f t="shared" si="123"/>
        <v>-4450</v>
      </c>
      <c r="W409" s="57">
        <f t="shared" si="120"/>
        <v>-2001.2754168135161</v>
      </c>
      <c r="X409" s="55">
        <f t="shared" si="121"/>
        <v>17298.029584948679</v>
      </c>
      <c r="Y409" s="117">
        <f t="shared" si="122"/>
        <v>3871627.4165808475</v>
      </c>
      <c r="Z409" s="116"/>
    </row>
    <row r="410" spans="1:26" ht="13.5" thickBot="1" x14ac:dyDescent="0.35">
      <c r="A410" s="54">
        <v>397</v>
      </c>
      <c r="B410" s="54">
        <v>57</v>
      </c>
      <c r="C410" s="54">
        <f t="shared" si="124"/>
        <v>1</v>
      </c>
      <c r="D410" s="55">
        <f t="shared" ref="D410:D420" si="125">$D409</f>
        <v>40025.508336270323</v>
      </c>
      <c r="E410" s="57">
        <f t="shared" si="119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v>0</v>
      </c>
      <c r="K410" s="54" t="s">
        <v>79</v>
      </c>
      <c r="L410" s="55">
        <v>0</v>
      </c>
      <c r="M410" s="55">
        <v>0</v>
      </c>
      <c r="N410" s="54" t="s">
        <v>79</v>
      </c>
      <c r="O410" s="55">
        <v>0</v>
      </c>
      <c r="P410" s="55">
        <f t="shared" si="117"/>
        <v>-268</v>
      </c>
      <c r="Q410" s="54">
        <v>85</v>
      </c>
      <c r="R410" s="57">
        <v>0</v>
      </c>
      <c r="S410" s="55">
        <v>0</v>
      </c>
      <c r="T410" s="55">
        <v>0</v>
      </c>
      <c r="U410" s="54">
        <v>205</v>
      </c>
      <c r="V410" s="57">
        <f t="shared" si="123"/>
        <v>-4460</v>
      </c>
      <c r="W410" s="57">
        <f t="shared" si="120"/>
        <v>-2001.2754168135161</v>
      </c>
      <c r="X410" s="55">
        <f t="shared" si="121"/>
        <v>17286.029584948679</v>
      </c>
      <c r="Y410" s="117">
        <f t="shared" si="122"/>
        <v>3905045.2270682165</v>
      </c>
      <c r="Z410" s="116"/>
    </row>
    <row r="411" spans="1:26" ht="13.5" thickBot="1" x14ac:dyDescent="0.35">
      <c r="A411" s="54">
        <v>398</v>
      </c>
      <c r="B411" s="54">
        <v>57</v>
      </c>
      <c r="C411" s="54">
        <f t="shared" si="124"/>
        <v>2</v>
      </c>
      <c r="D411" s="55">
        <f t="shared" si="125"/>
        <v>40025.508336270323</v>
      </c>
      <c r="E411" s="57">
        <f t="shared" si="119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v>0</v>
      </c>
      <c r="K411" s="54" t="s">
        <v>79</v>
      </c>
      <c r="L411" s="55">
        <v>0</v>
      </c>
      <c r="M411" s="55">
        <v>0</v>
      </c>
      <c r="N411" s="54" t="s">
        <v>79</v>
      </c>
      <c r="O411" s="55">
        <v>0</v>
      </c>
      <c r="P411" s="55">
        <f t="shared" si="117"/>
        <v>-270</v>
      </c>
      <c r="Q411" s="54">
        <v>86</v>
      </c>
      <c r="R411" s="57">
        <v>0</v>
      </c>
      <c r="S411" s="55">
        <v>0</v>
      </c>
      <c r="T411" s="55">
        <v>0</v>
      </c>
      <c r="U411" s="54">
        <v>206</v>
      </c>
      <c r="V411" s="57">
        <f t="shared" si="123"/>
        <v>-4470</v>
      </c>
      <c r="W411" s="57">
        <f t="shared" si="120"/>
        <v>-2001.2754168135161</v>
      </c>
      <c r="X411" s="55">
        <f t="shared" si="121"/>
        <v>17274.029584948679</v>
      </c>
      <c r="Y411" s="117">
        <f t="shared" si="122"/>
        <v>3938590.2784326165</v>
      </c>
      <c r="Z411" s="116"/>
    </row>
    <row r="412" spans="1:26" ht="13.5" thickBot="1" x14ac:dyDescent="0.35">
      <c r="A412" s="54">
        <v>399</v>
      </c>
      <c r="B412" s="54">
        <v>57</v>
      </c>
      <c r="C412" s="54">
        <f t="shared" si="124"/>
        <v>3</v>
      </c>
      <c r="D412" s="55">
        <f t="shared" si="125"/>
        <v>40025.508336270323</v>
      </c>
      <c r="E412" s="57">
        <f t="shared" si="119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v>0</v>
      </c>
      <c r="K412" s="54" t="s">
        <v>79</v>
      </c>
      <c r="L412" s="55">
        <v>0</v>
      </c>
      <c r="M412" s="55">
        <v>0</v>
      </c>
      <c r="N412" s="54" t="s">
        <v>79</v>
      </c>
      <c r="O412" s="55">
        <v>0</v>
      </c>
      <c r="P412" s="55">
        <f t="shared" si="117"/>
        <v>-272</v>
      </c>
      <c r="Q412" s="54">
        <v>87</v>
      </c>
      <c r="R412" s="57">
        <v>0</v>
      </c>
      <c r="S412" s="55">
        <v>0</v>
      </c>
      <c r="T412" s="55">
        <v>0</v>
      </c>
      <c r="U412" s="54">
        <v>207</v>
      </c>
      <c r="V412" s="57">
        <f t="shared" si="123"/>
        <v>-4480</v>
      </c>
      <c r="W412" s="57">
        <f t="shared" si="120"/>
        <v>-2001.2754168135161</v>
      </c>
      <c r="X412" s="55">
        <f t="shared" si="121"/>
        <v>17262.029584948679</v>
      </c>
      <c r="Y412" s="117">
        <f t="shared" si="122"/>
        <v>3972263.1008443679</v>
      </c>
      <c r="Z412" s="116"/>
    </row>
    <row r="413" spans="1:26" ht="13.5" thickBot="1" x14ac:dyDescent="0.35">
      <c r="A413" s="54">
        <v>400</v>
      </c>
      <c r="B413" s="54">
        <v>57</v>
      </c>
      <c r="C413" s="54">
        <f t="shared" si="124"/>
        <v>4</v>
      </c>
      <c r="D413" s="55">
        <f t="shared" si="125"/>
        <v>40025.508336270323</v>
      </c>
      <c r="E413" s="57">
        <f t="shared" si="119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v>0</v>
      </c>
      <c r="K413" s="54" t="s">
        <v>79</v>
      </c>
      <c r="L413" s="55">
        <v>0</v>
      </c>
      <c r="M413" s="55">
        <v>0</v>
      </c>
      <c r="N413" s="54" t="s">
        <v>79</v>
      </c>
      <c r="O413" s="55">
        <v>0</v>
      </c>
      <c r="P413" s="55">
        <f t="shared" si="117"/>
        <v>-274</v>
      </c>
      <c r="Q413" s="54">
        <v>88</v>
      </c>
      <c r="R413" s="57">
        <v>0</v>
      </c>
      <c r="S413" s="55">
        <v>0</v>
      </c>
      <c r="T413" s="55">
        <v>0</v>
      </c>
      <c r="U413" s="54">
        <v>208</v>
      </c>
      <c r="V413" s="57">
        <f t="shared" si="123"/>
        <v>-4490</v>
      </c>
      <c r="W413" s="57">
        <f t="shared" si="120"/>
        <v>-2001.2754168135161</v>
      </c>
      <c r="X413" s="55">
        <f t="shared" si="121"/>
        <v>17250.029584948679</v>
      </c>
      <c r="Y413" s="117">
        <f t="shared" si="122"/>
        <v>4006064.2266828348</v>
      </c>
      <c r="Z413" s="116"/>
    </row>
    <row r="414" spans="1:26" ht="13.5" thickBot="1" x14ac:dyDescent="0.35">
      <c r="A414" s="54">
        <v>401</v>
      </c>
      <c r="B414" s="54">
        <v>57</v>
      </c>
      <c r="C414" s="54">
        <f t="shared" si="124"/>
        <v>5</v>
      </c>
      <c r="D414" s="55">
        <f t="shared" si="125"/>
        <v>40025.508336270323</v>
      </c>
      <c r="E414" s="57">
        <f t="shared" si="119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v>0</v>
      </c>
      <c r="K414" s="54" t="s">
        <v>79</v>
      </c>
      <c r="L414" s="55">
        <v>0</v>
      </c>
      <c r="M414" s="55">
        <v>0</v>
      </c>
      <c r="N414" s="54" t="s">
        <v>79</v>
      </c>
      <c r="O414" s="55">
        <v>0</v>
      </c>
      <c r="P414" s="55">
        <f t="shared" si="117"/>
        <v>-276</v>
      </c>
      <c r="Q414" s="54">
        <v>89</v>
      </c>
      <c r="R414" s="57">
        <v>0</v>
      </c>
      <c r="S414" s="55">
        <v>0</v>
      </c>
      <c r="T414" s="55">
        <v>0</v>
      </c>
      <c r="U414" s="54">
        <v>209</v>
      </c>
      <c r="V414" s="57">
        <f t="shared" si="123"/>
        <v>-4500</v>
      </c>
      <c r="W414" s="57">
        <f t="shared" si="120"/>
        <v>-2001.2754168135161</v>
      </c>
      <c r="X414" s="55">
        <f t="shared" si="121"/>
        <v>17238.029584948679</v>
      </c>
      <c r="Y414" s="117">
        <f t="shared" si="122"/>
        <v>4039994.1905456288</v>
      </c>
      <c r="Z414" s="116"/>
    </row>
    <row r="415" spans="1:26" ht="13.5" thickBot="1" x14ac:dyDescent="0.35">
      <c r="A415" s="54">
        <v>402</v>
      </c>
      <c r="B415" s="54">
        <v>57</v>
      </c>
      <c r="C415" s="54">
        <f t="shared" si="124"/>
        <v>6</v>
      </c>
      <c r="D415" s="55">
        <f t="shared" si="125"/>
        <v>40025.508336270323</v>
      </c>
      <c r="E415" s="57">
        <f t="shared" si="119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v>0</v>
      </c>
      <c r="K415" s="54" t="s">
        <v>79</v>
      </c>
      <c r="L415" s="55">
        <v>0</v>
      </c>
      <c r="M415" s="55">
        <v>0</v>
      </c>
      <c r="N415" s="54" t="s">
        <v>79</v>
      </c>
      <c r="O415" s="55">
        <v>0</v>
      </c>
      <c r="P415" s="55">
        <f t="shared" si="117"/>
        <v>-278</v>
      </c>
      <c r="Q415" s="54">
        <v>90</v>
      </c>
      <c r="R415" s="57">
        <v>0</v>
      </c>
      <c r="S415" s="55">
        <v>0</v>
      </c>
      <c r="T415" s="55">
        <v>0</v>
      </c>
      <c r="U415" s="54">
        <v>210</v>
      </c>
      <c r="V415" s="57">
        <f t="shared" si="123"/>
        <v>-4510</v>
      </c>
      <c r="W415" s="57">
        <f t="shared" si="120"/>
        <v>-2001.2754168135161</v>
      </c>
      <c r="X415" s="55">
        <f t="shared" si="121"/>
        <v>17226.029584948679</v>
      </c>
      <c r="Y415" s="117">
        <f t="shared" si="122"/>
        <v>4074053.5292578512</v>
      </c>
      <c r="Z415" s="116"/>
    </row>
    <row r="416" spans="1:26" ht="13.5" thickBot="1" x14ac:dyDescent="0.35">
      <c r="A416" s="54">
        <v>403</v>
      </c>
      <c r="B416" s="54">
        <v>57</v>
      </c>
      <c r="C416" s="54">
        <f t="shared" si="124"/>
        <v>7</v>
      </c>
      <c r="D416" s="55">
        <f t="shared" si="125"/>
        <v>40025.508336270323</v>
      </c>
      <c r="E416" s="57">
        <f t="shared" si="119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v>0</v>
      </c>
      <c r="K416" s="54" t="s">
        <v>79</v>
      </c>
      <c r="L416" s="55">
        <v>0</v>
      </c>
      <c r="M416" s="55">
        <v>0</v>
      </c>
      <c r="N416" s="54" t="s">
        <v>79</v>
      </c>
      <c r="O416" s="55">
        <v>0</v>
      </c>
      <c r="P416" s="55">
        <f t="shared" si="117"/>
        <v>-280</v>
      </c>
      <c r="Q416" s="54">
        <v>91</v>
      </c>
      <c r="R416" s="57">
        <v>0</v>
      </c>
      <c r="S416" s="55">
        <v>0</v>
      </c>
      <c r="T416" s="55">
        <v>0</v>
      </c>
      <c r="U416" s="54">
        <v>211</v>
      </c>
      <c r="V416" s="57">
        <f t="shared" si="123"/>
        <v>-4520</v>
      </c>
      <c r="W416" s="57">
        <f t="shared" si="120"/>
        <v>-2001.2754168135161</v>
      </c>
      <c r="X416" s="55">
        <f t="shared" si="121"/>
        <v>17214.029584948679</v>
      </c>
      <c r="Y416" s="117">
        <f t="shared" si="122"/>
        <v>4108242.7818813743</v>
      </c>
      <c r="Z416" s="116"/>
    </row>
    <row r="417" spans="1:26" ht="13.5" thickBot="1" x14ac:dyDescent="0.35">
      <c r="A417" s="54">
        <v>404</v>
      </c>
      <c r="B417" s="54">
        <v>57</v>
      </c>
      <c r="C417" s="54">
        <f t="shared" si="124"/>
        <v>8</v>
      </c>
      <c r="D417" s="55">
        <f t="shared" si="125"/>
        <v>40025.508336270323</v>
      </c>
      <c r="E417" s="57">
        <f t="shared" si="119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v>0</v>
      </c>
      <c r="K417" s="54" t="s">
        <v>79</v>
      </c>
      <c r="L417" s="55">
        <v>0</v>
      </c>
      <c r="M417" s="55">
        <v>0</v>
      </c>
      <c r="N417" s="54" t="s">
        <v>79</v>
      </c>
      <c r="O417" s="55">
        <v>0</v>
      </c>
      <c r="P417" s="55">
        <f t="shared" si="117"/>
        <v>-282</v>
      </c>
      <c r="Q417" s="54">
        <v>92</v>
      </c>
      <c r="R417" s="57">
        <v>0</v>
      </c>
      <c r="S417" s="55">
        <v>0</v>
      </c>
      <c r="T417" s="55">
        <v>0</v>
      </c>
      <c r="U417" s="54">
        <v>212</v>
      </c>
      <c r="V417" s="57">
        <f t="shared" si="123"/>
        <v>-4530</v>
      </c>
      <c r="W417" s="57">
        <f t="shared" si="120"/>
        <v>-2001.2754168135161</v>
      </c>
      <c r="X417" s="55">
        <f t="shared" si="121"/>
        <v>17202.029584948679</v>
      </c>
      <c r="Y417" s="117">
        <f t="shared" si="122"/>
        <v>4142562.489724162</v>
      </c>
      <c r="Z417" s="116"/>
    </row>
    <row r="418" spans="1:26" ht="13.5" thickBot="1" x14ac:dyDescent="0.35">
      <c r="A418" s="54">
        <v>405</v>
      </c>
      <c r="B418" s="54">
        <v>57</v>
      </c>
      <c r="C418" s="54">
        <f t="shared" si="124"/>
        <v>9</v>
      </c>
      <c r="D418" s="55">
        <f t="shared" si="125"/>
        <v>40025.508336270323</v>
      </c>
      <c r="E418" s="57">
        <f t="shared" si="119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v>0</v>
      </c>
      <c r="K418" s="54" t="s">
        <v>79</v>
      </c>
      <c r="L418" s="55">
        <v>0</v>
      </c>
      <c r="M418" s="55">
        <v>0</v>
      </c>
      <c r="N418" s="54" t="s">
        <v>79</v>
      </c>
      <c r="O418" s="55">
        <v>0</v>
      </c>
      <c r="P418" s="55">
        <f t="shared" si="117"/>
        <v>-284</v>
      </c>
      <c r="Q418" s="54">
        <v>93</v>
      </c>
      <c r="R418" s="57">
        <v>0</v>
      </c>
      <c r="S418" s="55">
        <v>0</v>
      </c>
      <c r="T418" s="55">
        <v>0</v>
      </c>
      <c r="U418" s="54">
        <v>213</v>
      </c>
      <c r="V418" s="57">
        <f t="shared" si="123"/>
        <v>-4540</v>
      </c>
      <c r="W418" s="57">
        <f t="shared" si="120"/>
        <v>-2001.2754168135161</v>
      </c>
      <c r="X418" s="55">
        <f t="shared" si="121"/>
        <v>17190.029584948679</v>
      </c>
      <c r="Y418" s="117">
        <f t="shared" si="122"/>
        <v>4177013.1963496283</v>
      </c>
      <c r="Z418" s="116"/>
    </row>
    <row r="419" spans="1:26" ht="13.5" thickBot="1" x14ac:dyDescent="0.35">
      <c r="A419" s="54">
        <v>406</v>
      </c>
      <c r="B419" s="54">
        <v>57</v>
      </c>
      <c r="C419" s="54">
        <f t="shared" si="124"/>
        <v>10</v>
      </c>
      <c r="D419" s="55">
        <f t="shared" si="125"/>
        <v>40025.508336270323</v>
      </c>
      <c r="E419" s="57">
        <f t="shared" si="119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v>0</v>
      </c>
      <c r="K419" s="54" t="s">
        <v>79</v>
      </c>
      <c r="L419" s="55">
        <v>0</v>
      </c>
      <c r="M419" s="55">
        <v>0</v>
      </c>
      <c r="N419" s="54" t="s">
        <v>79</v>
      </c>
      <c r="O419" s="55">
        <v>0</v>
      </c>
      <c r="P419" s="55">
        <f t="shared" si="117"/>
        <v>-286</v>
      </c>
      <c r="Q419" s="54">
        <v>94</v>
      </c>
      <c r="R419" s="57">
        <v>0</v>
      </c>
      <c r="S419" s="55">
        <v>0</v>
      </c>
      <c r="T419" s="55">
        <v>0</v>
      </c>
      <c r="U419" s="54">
        <v>214</v>
      </c>
      <c r="V419" s="57">
        <f t="shared" si="123"/>
        <v>-4550</v>
      </c>
      <c r="W419" s="57">
        <f t="shared" si="120"/>
        <v>-2001.2754168135161</v>
      </c>
      <c r="X419" s="55">
        <f t="shared" si="121"/>
        <v>17178.029584948679</v>
      </c>
      <c r="Y419" s="117">
        <f t="shared" si="122"/>
        <v>4211595.4475860335</v>
      </c>
      <c r="Z419" s="116"/>
    </row>
    <row r="420" spans="1:26" ht="13.5" thickBot="1" x14ac:dyDescent="0.35">
      <c r="A420" s="54">
        <v>407</v>
      </c>
      <c r="B420" s="54">
        <v>57</v>
      </c>
      <c r="C420" s="54">
        <f t="shared" si="124"/>
        <v>11</v>
      </c>
      <c r="D420" s="55">
        <f t="shared" si="125"/>
        <v>40025.508336270323</v>
      </c>
      <c r="E420" s="57">
        <f t="shared" si="119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v>0</v>
      </c>
      <c r="K420" s="54" t="s">
        <v>79</v>
      </c>
      <c r="L420" s="55">
        <v>0</v>
      </c>
      <c r="M420" s="55">
        <v>0</v>
      </c>
      <c r="N420" s="54" t="s">
        <v>79</v>
      </c>
      <c r="O420" s="55">
        <v>0</v>
      </c>
      <c r="P420" s="55">
        <f t="shared" si="117"/>
        <v>-288</v>
      </c>
      <c r="Q420" s="54">
        <v>95</v>
      </c>
      <c r="R420" s="57">
        <v>0</v>
      </c>
      <c r="S420" s="55">
        <v>0</v>
      </c>
      <c r="T420" s="55">
        <v>0</v>
      </c>
      <c r="U420" s="54">
        <v>215</v>
      </c>
      <c r="V420" s="57">
        <f t="shared" si="123"/>
        <v>-4560</v>
      </c>
      <c r="W420" s="57">
        <f t="shared" si="120"/>
        <v>-2001.2754168135161</v>
      </c>
      <c r="X420" s="55">
        <f t="shared" si="121"/>
        <v>17166.029584948679</v>
      </c>
      <c r="Y420" s="117">
        <f t="shared" si="122"/>
        <v>4246309.7915359242</v>
      </c>
      <c r="Z420" s="116"/>
    </row>
    <row r="421" spans="1:26" ht="13.5" thickBot="1" x14ac:dyDescent="0.35">
      <c r="A421" s="54">
        <v>408</v>
      </c>
      <c r="B421" s="54">
        <v>58</v>
      </c>
      <c r="C421" s="54">
        <f t="shared" si="124"/>
        <v>0</v>
      </c>
      <c r="D421" s="55">
        <f>$D410*(1+$D$4)</f>
        <v>42026.783753083837</v>
      </c>
      <c r="E421" s="57">
        <f t="shared" si="119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v>0</v>
      </c>
      <c r="K421" s="54" t="s">
        <v>79</v>
      </c>
      <c r="L421" s="55">
        <v>0</v>
      </c>
      <c r="M421" s="55">
        <v>0</v>
      </c>
      <c r="N421" s="54" t="s">
        <v>79</v>
      </c>
      <c r="O421" s="55">
        <v>0</v>
      </c>
      <c r="P421" s="55">
        <f t="shared" si="117"/>
        <v>-290</v>
      </c>
      <c r="Q421" s="54">
        <v>96</v>
      </c>
      <c r="R421" s="57">
        <v>0</v>
      </c>
      <c r="S421" s="55">
        <v>0</v>
      </c>
      <c r="T421" s="55">
        <v>0</v>
      </c>
      <c r="U421" s="54">
        <v>216</v>
      </c>
      <c r="V421" s="57">
        <f t="shared" si="123"/>
        <v>-4570</v>
      </c>
      <c r="W421" s="57">
        <f t="shared" si="120"/>
        <v>-2101.3391876541918</v>
      </c>
      <c r="X421" s="55">
        <f t="shared" si="121"/>
        <v>18254.731064196108</v>
      </c>
      <c r="Y421" s="117">
        <f t="shared" si="122"/>
        <v>4282257.4800648531</v>
      </c>
      <c r="Z421" s="116"/>
    </row>
    <row r="422" spans="1:26" ht="13.5" thickBot="1" x14ac:dyDescent="0.35">
      <c r="A422" s="54">
        <v>409</v>
      </c>
      <c r="B422" s="54">
        <v>58</v>
      </c>
      <c r="C422" s="54">
        <f t="shared" si="124"/>
        <v>1</v>
      </c>
      <c r="D422" s="55">
        <f t="shared" ref="D422:D432" si="126">$D421</f>
        <v>42026.783753083837</v>
      </c>
      <c r="E422" s="57">
        <f t="shared" si="119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v>0</v>
      </c>
      <c r="K422" s="54" t="s">
        <v>79</v>
      </c>
      <c r="L422" s="55">
        <v>0</v>
      </c>
      <c r="M422" s="55">
        <v>0</v>
      </c>
      <c r="N422" s="54" t="s">
        <v>79</v>
      </c>
      <c r="O422" s="55">
        <v>0</v>
      </c>
      <c r="P422" s="55">
        <f t="shared" si="117"/>
        <v>-292</v>
      </c>
      <c r="Q422" s="54">
        <v>97</v>
      </c>
      <c r="R422" s="57">
        <v>0</v>
      </c>
      <c r="S422" s="55">
        <v>0</v>
      </c>
      <c r="T422" s="55">
        <v>0</v>
      </c>
      <c r="U422" s="54">
        <v>217</v>
      </c>
      <c r="V422" s="57">
        <f t="shared" si="123"/>
        <v>-4580</v>
      </c>
      <c r="W422" s="57">
        <f t="shared" si="120"/>
        <v>-2101.3391876541918</v>
      </c>
      <c r="X422" s="55">
        <f t="shared" si="121"/>
        <v>18242.731064196108</v>
      </c>
      <c r="Y422" s="117">
        <f t="shared" si="122"/>
        <v>4318342.9506293191</v>
      </c>
      <c r="Z422" s="116"/>
    </row>
    <row r="423" spans="1:26" ht="13.5" thickBot="1" x14ac:dyDescent="0.35">
      <c r="A423" s="54">
        <v>410</v>
      </c>
      <c r="B423" s="54">
        <v>58</v>
      </c>
      <c r="C423" s="54">
        <f t="shared" si="124"/>
        <v>2</v>
      </c>
      <c r="D423" s="55">
        <f t="shared" si="126"/>
        <v>42026.783753083837</v>
      </c>
      <c r="E423" s="57">
        <f t="shared" si="119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v>0</v>
      </c>
      <c r="K423" s="54" t="s">
        <v>79</v>
      </c>
      <c r="L423" s="55">
        <v>0</v>
      </c>
      <c r="M423" s="55">
        <v>0</v>
      </c>
      <c r="N423" s="54" t="s">
        <v>79</v>
      </c>
      <c r="O423" s="55">
        <v>0</v>
      </c>
      <c r="P423" s="55">
        <f t="shared" ref="P423:P445" si="127">P422-2</f>
        <v>-294</v>
      </c>
      <c r="Q423" s="54">
        <v>98</v>
      </c>
      <c r="R423" s="57">
        <v>0</v>
      </c>
      <c r="S423" s="55">
        <v>0</v>
      </c>
      <c r="T423" s="55">
        <v>0</v>
      </c>
      <c r="U423" s="54">
        <v>218</v>
      </c>
      <c r="V423" s="57">
        <f t="shared" si="123"/>
        <v>-4590</v>
      </c>
      <c r="W423" s="57">
        <f t="shared" si="120"/>
        <v>-2101.3391876541918</v>
      </c>
      <c r="X423" s="55">
        <f t="shared" si="121"/>
        <v>18230.731064196108</v>
      </c>
      <c r="Y423" s="117">
        <f t="shared" si="122"/>
        <v>4354566.7773211366</v>
      </c>
      <c r="Z423" s="116"/>
    </row>
    <row r="424" spans="1:26" ht="13.5" thickBot="1" x14ac:dyDescent="0.35">
      <c r="A424" s="54">
        <v>411</v>
      </c>
      <c r="B424" s="54">
        <v>58</v>
      </c>
      <c r="C424" s="54">
        <f t="shared" si="124"/>
        <v>3</v>
      </c>
      <c r="D424" s="55">
        <f t="shared" si="126"/>
        <v>42026.783753083837</v>
      </c>
      <c r="E424" s="57">
        <f t="shared" si="119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v>0</v>
      </c>
      <c r="K424" s="54" t="s">
        <v>79</v>
      </c>
      <c r="L424" s="55">
        <v>0</v>
      </c>
      <c r="M424" s="55">
        <v>0</v>
      </c>
      <c r="N424" s="54" t="s">
        <v>79</v>
      </c>
      <c r="O424" s="55">
        <v>0</v>
      </c>
      <c r="P424" s="55">
        <f t="shared" si="127"/>
        <v>-296</v>
      </c>
      <c r="Q424" s="54">
        <v>99</v>
      </c>
      <c r="R424" s="57">
        <v>0</v>
      </c>
      <c r="S424" s="55">
        <v>0</v>
      </c>
      <c r="T424" s="55">
        <v>0</v>
      </c>
      <c r="U424" s="54">
        <v>219</v>
      </c>
      <c r="V424" s="57">
        <f t="shared" si="123"/>
        <v>-4600</v>
      </c>
      <c r="W424" s="57">
        <f t="shared" si="120"/>
        <v>-2101.3391876541918</v>
      </c>
      <c r="X424" s="55">
        <f t="shared" si="121"/>
        <v>18218.731064196108</v>
      </c>
      <c r="Y424" s="117">
        <f t="shared" si="122"/>
        <v>4390929.5366241699</v>
      </c>
      <c r="Z424" s="116"/>
    </row>
    <row r="425" spans="1:26" ht="13.5" thickBot="1" x14ac:dyDescent="0.35">
      <c r="A425" s="54">
        <v>412</v>
      </c>
      <c r="B425" s="54">
        <v>58</v>
      </c>
      <c r="C425" s="54">
        <f t="shared" si="124"/>
        <v>4</v>
      </c>
      <c r="D425" s="55">
        <f t="shared" si="126"/>
        <v>42026.783753083837</v>
      </c>
      <c r="E425" s="57">
        <f t="shared" si="119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v>0</v>
      </c>
      <c r="K425" s="54" t="s">
        <v>79</v>
      </c>
      <c r="L425" s="55">
        <v>0</v>
      </c>
      <c r="M425" s="55">
        <v>0</v>
      </c>
      <c r="N425" s="54" t="s">
        <v>79</v>
      </c>
      <c r="O425" s="55">
        <v>0</v>
      </c>
      <c r="P425" s="55">
        <f t="shared" si="127"/>
        <v>-298</v>
      </c>
      <c r="Q425" s="54">
        <v>100</v>
      </c>
      <c r="R425" s="57">
        <v>0</v>
      </c>
      <c r="S425" s="55">
        <v>0</v>
      </c>
      <c r="T425" s="55">
        <v>0</v>
      </c>
      <c r="U425" s="54">
        <v>220</v>
      </c>
      <c r="V425" s="57">
        <f t="shared" si="123"/>
        <v>-4610</v>
      </c>
      <c r="W425" s="57">
        <f t="shared" si="120"/>
        <v>-2101.3391876541918</v>
      </c>
      <c r="X425" s="55">
        <f t="shared" si="121"/>
        <v>18206.731064196108</v>
      </c>
      <c r="Y425" s="117">
        <f t="shared" si="122"/>
        <v>4427431.8074242994</v>
      </c>
      <c r="Z425" s="116"/>
    </row>
    <row r="426" spans="1:26" ht="13.5" thickBot="1" x14ac:dyDescent="0.35">
      <c r="A426" s="54">
        <v>413</v>
      </c>
      <c r="B426" s="54">
        <v>58</v>
      </c>
      <c r="C426" s="54">
        <f t="shared" si="124"/>
        <v>5</v>
      </c>
      <c r="D426" s="55">
        <f t="shared" si="126"/>
        <v>42026.783753083837</v>
      </c>
      <c r="E426" s="57">
        <f t="shared" si="119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v>0</v>
      </c>
      <c r="K426" s="54" t="s">
        <v>79</v>
      </c>
      <c r="L426" s="55">
        <v>0</v>
      </c>
      <c r="M426" s="55">
        <v>0</v>
      </c>
      <c r="N426" s="54" t="s">
        <v>79</v>
      </c>
      <c r="O426" s="55">
        <v>0</v>
      </c>
      <c r="P426" s="55">
        <f t="shared" si="127"/>
        <v>-300</v>
      </c>
      <c r="Q426" s="54">
        <v>101</v>
      </c>
      <c r="R426" s="57">
        <v>0</v>
      </c>
      <c r="S426" s="55">
        <v>0</v>
      </c>
      <c r="T426" s="55">
        <v>0</v>
      </c>
      <c r="U426" s="54">
        <v>221</v>
      </c>
      <c r="V426" s="57">
        <f t="shared" si="123"/>
        <v>-4620</v>
      </c>
      <c r="W426" s="57">
        <f t="shared" si="120"/>
        <v>-2101.3391876541918</v>
      </c>
      <c r="X426" s="55">
        <f t="shared" si="121"/>
        <v>18194.731064196108</v>
      </c>
      <c r="Y426" s="117">
        <f t="shared" si="122"/>
        <v>4464074.1710194293</v>
      </c>
      <c r="Z426" s="116"/>
    </row>
    <row r="427" spans="1:26" ht="13.5" thickBot="1" x14ac:dyDescent="0.35">
      <c r="A427" s="54">
        <v>414</v>
      </c>
      <c r="B427" s="54">
        <v>58</v>
      </c>
      <c r="C427" s="54">
        <f t="shared" si="124"/>
        <v>6</v>
      </c>
      <c r="D427" s="55">
        <f t="shared" si="126"/>
        <v>42026.783753083837</v>
      </c>
      <c r="E427" s="57">
        <f t="shared" si="119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v>0</v>
      </c>
      <c r="K427" s="54" t="s">
        <v>79</v>
      </c>
      <c r="L427" s="55">
        <v>0</v>
      </c>
      <c r="M427" s="55">
        <v>0</v>
      </c>
      <c r="N427" s="54" t="s">
        <v>79</v>
      </c>
      <c r="O427" s="55">
        <v>0</v>
      </c>
      <c r="P427" s="55">
        <f t="shared" si="127"/>
        <v>-302</v>
      </c>
      <c r="Q427" s="54">
        <v>102</v>
      </c>
      <c r="R427" s="57">
        <v>0</v>
      </c>
      <c r="S427" s="55">
        <v>0</v>
      </c>
      <c r="T427" s="55">
        <v>0</v>
      </c>
      <c r="U427" s="54">
        <v>222</v>
      </c>
      <c r="V427" s="57">
        <f t="shared" si="123"/>
        <v>-4630</v>
      </c>
      <c r="W427" s="57">
        <f t="shared" si="120"/>
        <v>-2101.3391876541918</v>
      </c>
      <c r="X427" s="55">
        <f t="shared" si="121"/>
        <v>18182.731064196108</v>
      </c>
      <c r="Y427" s="117">
        <f t="shared" si="122"/>
        <v>4500857.2111295396</v>
      </c>
      <c r="Z427" s="116"/>
    </row>
    <row r="428" spans="1:26" ht="13.5" thickBot="1" x14ac:dyDescent="0.35">
      <c r="A428" s="54">
        <v>415</v>
      </c>
      <c r="B428" s="54">
        <v>58</v>
      </c>
      <c r="C428" s="54">
        <f t="shared" si="124"/>
        <v>7</v>
      </c>
      <c r="D428" s="55">
        <f t="shared" si="126"/>
        <v>42026.783753083837</v>
      </c>
      <c r="E428" s="57">
        <f t="shared" si="119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v>0</v>
      </c>
      <c r="K428" s="54" t="s">
        <v>79</v>
      </c>
      <c r="L428" s="55">
        <v>0</v>
      </c>
      <c r="M428" s="55">
        <v>0</v>
      </c>
      <c r="N428" s="54" t="s">
        <v>79</v>
      </c>
      <c r="O428" s="55">
        <v>0</v>
      </c>
      <c r="P428" s="55">
        <f t="shared" si="127"/>
        <v>-304</v>
      </c>
      <c r="Q428" s="54">
        <v>103</v>
      </c>
      <c r="R428" s="57">
        <v>0</v>
      </c>
      <c r="S428" s="55">
        <v>0</v>
      </c>
      <c r="T428" s="55">
        <v>0</v>
      </c>
      <c r="U428" s="54">
        <v>223</v>
      </c>
      <c r="V428" s="57">
        <f t="shared" si="123"/>
        <v>-4640</v>
      </c>
      <c r="W428" s="57">
        <f t="shared" si="120"/>
        <v>-2101.3391876541918</v>
      </c>
      <c r="X428" s="55">
        <f t="shared" si="121"/>
        <v>18170.731064196108</v>
      </c>
      <c r="Y428" s="117">
        <f t="shared" si="122"/>
        <v>4537781.513906775</v>
      </c>
      <c r="Z428" s="116"/>
    </row>
    <row r="429" spans="1:26" ht="13.5" thickBot="1" x14ac:dyDescent="0.35">
      <c r="A429" s="54">
        <v>416</v>
      </c>
      <c r="B429" s="54">
        <v>58</v>
      </c>
      <c r="C429" s="54">
        <f t="shared" si="124"/>
        <v>8</v>
      </c>
      <c r="D429" s="55">
        <f t="shared" si="126"/>
        <v>42026.783753083837</v>
      </c>
      <c r="E429" s="57">
        <f t="shared" si="119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v>0</v>
      </c>
      <c r="K429" s="54" t="s">
        <v>79</v>
      </c>
      <c r="L429" s="55">
        <v>0</v>
      </c>
      <c r="M429" s="55">
        <v>0</v>
      </c>
      <c r="N429" s="54" t="s">
        <v>79</v>
      </c>
      <c r="O429" s="55">
        <v>0</v>
      </c>
      <c r="P429" s="55">
        <f t="shared" si="127"/>
        <v>-306</v>
      </c>
      <c r="Q429" s="54">
        <v>104</v>
      </c>
      <c r="R429" s="57">
        <v>0</v>
      </c>
      <c r="S429" s="55">
        <v>0</v>
      </c>
      <c r="T429" s="55">
        <v>0</v>
      </c>
      <c r="U429" s="54">
        <v>224</v>
      </c>
      <c r="V429" s="57">
        <f t="shared" si="123"/>
        <v>-4650</v>
      </c>
      <c r="W429" s="57">
        <f t="shared" si="120"/>
        <v>-2101.3391876541918</v>
      </c>
      <c r="X429" s="55">
        <f t="shared" si="121"/>
        <v>18158.731064196108</v>
      </c>
      <c r="Y429" s="117">
        <f t="shared" si="122"/>
        <v>4574847.6679455824</v>
      </c>
      <c r="Z429" s="116"/>
    </row>
    <row r="430" spans="1:26" ht="13.5" thickBot="1" x14ac:dyDescent="0.35">
      <c r="A430" s="54">
        <v>417</v>
      </c>
      <c r="B430" s="54">
        <v>58</v>
      </c>
      <c r="C430" s="54">
        <f t="shared" si="124"/>
        <v>9</v>
      </c>
      <c r="D430" s="55">
        <f t="shared" si="126"/>
        <v>42026.783753083837</v>
      </c>
      <c r="E430" s="57">
        <f t="shared" si="119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v>0</v>
      </c>
      <c r="K430" s="54" t="s">
        <v>79</v>
      </c>
      <c r="L430" s="55">
        <v>0</v>
      </c>
      <c r="M430" s="55">
        <v>0</v>
      </c>
      <c r="N430" s="54" t="s">
        <v>79</v>
      </c>
      <c r="O430" s="55">
        <v>0</v>
      </c>
      <c r="P430" s="55">
        <f t="shared" si="127"/>
        <v>-308</v>
      </c>
      <c r="Q430" s="54">
        <v>105</v>
      </c>
      <c r="R430" s="57">
        <v>0</v>
      </c>
      <c r="S430" s="55">
        <v>0</v>
      </c>
      <c r="T430" s="55">
        <v>0</v>
      </c>
      <c r="U430" s="54">
        <v>225</v>
      </c>
      <c r="V430" s="57">
        <f t="shared" si="123"/>
        <v>-4660</v>
      </c>
      <c r="W430" s="57">
        <f t="shared" si="120"/>
        <v>-2101.3391876541918</v>
      </c>
      <c r="X430" s="55">
        <f t="shared" si="121"/>
        <v>18146.731064196108</v>
      </c>
      <c r="Y430" s="117">
        <f t="shared" si="122"/>
        <v>4612056.2642928846</v>
      </c>
      <c r="Z430" s="116"/>
    </row>
    <row r="431" spans="1:26" ht="13.5" thickBot="1" x14ac:dyDescent="0.35">
      <c r="A431" s="54">
        <v>418</v>
      </c>
      <c r="B431" s="54">
        <v>58</v>
      </c>
      <c r="C431" s="54">
        <f t="shared" si="124"/>
        <v>10</v>
      </c>
      <c r="D431" s="55">
        <f t="shared" si="126"/>
        <v>42026.783753083837</v>
      </c>
      <c r="E431" s="57">
        <f t="shared" si="119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v>0</v>
      </c>
      <c r="K431" s="54" t="s">
        <v>79</v>
      </c>
      <c r="L431" s="55">
        <v>0</v>
      </c>
      <c r="M431" s="55">
        <v>0</v>
      </c>
      <c r="N431" s="54" t="s">
        <v>79</v>
      </c>
      <c r="O431" s="55">
        <v>0</v>
      </c>
      <c r="P431" s="55">
        <f t="shared" si="127"/>
        <v>-310</v>
      </c>
      <c r="Q431" s="54">
        <v>106</v>
      </c>
      <c r="R431" s="57">
        <v>0</v>
      </c>
      <c r="S431" s="55">
        <v>0</v>
      </c>
      <c r="T431" s="55">
        <v>0</v>
      </c>
      <c r="U431" s="54">
        <v>226</v>
      </c>
      <c r="V431" s="57">
        <f t="shared" si="123"/>
        <v>-4670</v>
      </c>
      <c r="W431" s="57">
        <f t="shared" si="120"/>
        <v>-2101.3391876541918</v>
      </c>
      <c r="X431" s="55">
        <f t="shared" si="121"/>
        <v>18134.731064196108</v>
      </c>
      <c r="Y431" s="117">
        <f t="shared" si="122"/>
        <v>4649407.8964583008</v>
      </c>
      <c r="Z431" s="116"/>
    </row>
    <row r="432" spans="1:26" ht="13.5" thickBot="1" x14ac:dyDescent="0.35">
      <c r="A432" s="54">
        <v>419</v>
      </c>
      <c r="B432" s="54">
        <v>58</v>
      </c>
      <c r="C432" s="54">
        <f t="shared" si="124"/>
        <v>11</v>
      </c>
      <c r="D432" s="55">
        <f t="shared" si="126"/>
        <v>42026.783753083837</v>
      </c>
      <c r="E432" s="57">
        <f t="shared" si="119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v>0</v>
      </c>
      <c r="K432" s="54" t="s">
        <v>79</v>
      </c>
      <c r="L432" s="55">
        <v>0</v>
      </c>
      <c r="M432" s="55">
        <v>0</v>
      </c>
      <c r="N432" s="54" t="s">
        <v>79</v>
      </c>
      <c r="O432" s="55">
        <v>0</v>
      </c>
      <c r="P432" s="55">
        <f t="shared" si="127"/>
        <v>-312</v>
      </c>
      <c r="Q432" s="54">
        <v>107</v>
      </c>
      <c r="R432" s="57">
        <v>0</v>
      </c>
      <c r="S432" s="55">
        <v>0</v>
      </c>
      <c r="T432" s="55">
        <v>0</v>
      </c>
      <c r="U432" s="54">
        <v>227</v>
      </c>
      <c r="V432" s="57">
        <f t="shared" si="123"/>
        <v>-4680</v>
      </c>
      <c r="W432" s="57">
        <f t="shared" si="120"/>
        <v>-2101.3391876541918</v>
      </c>
      <c r="X432" s="55">
        <f t="shared" si="121"/>
        <v>18122.731064196108</v>
      </c>
      <c r="Y432" s="117">
        <f t="shared" si="122"/>
        <v>4686903.1604244057</v>
      </c>
      <c r="Z432" s="116"/>
    </row>
    <row r="433" spans="1:26" ht="13.5" thickBot="1" x14ac:dyDescent="0.35">
      <c r="A433" s="54">
        <v>420</v>
      </c>
      <c r="B433" s="54">
        <v>59</v>
      </c>
      <c r="C433" s="54">
        <f t="shared" si="124"/>
        <v>0</v>
      </c>
      <c r="D433" s="55">
        <f>$D422*(1+$D$4)</f>
        <v>44128.122940738031</v>
      </c>
      <c r="E433" s="57">
        <f t="shared" si="119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v>0</v>
      </c>
      <c r="K433" s="54" t="s">
        <v>79</v>
      </c>
      <c r="L433" s="55">
        <v>0</v>
      </c>
      <c r="M433" s="55">
        <v>0</v>
      </c>
      <c r="N433" s="54" t="s">
        <v>79</v>
      </c>
      <c r="O433" s="55">
        <v>0</v>
      </c>
      <c r="P433" s="55">
        <f t="shared" si="127"/>
        <v>-314</v>
      </c>
      <c r="Q433" s="54">
        <v>108</v>
      </c>
      <c r="R433" s="57">
        <v>0</v>
      </c>
      <c r="S433" s="55">
        <v>0</v>
      </c>
      <c r="T433" s="55">
        <v>0</v>
      </c>
      <c r="U433" s="54">
        <v>228</v>
      </c>
      <c r="V433" s="57">
        <f t="shared" si="123"/>
        <v>-4690</v>
      </c>
      <c r="W433" s="57">
        <f t="shared" si="120"/>
        <v>-2206.4061470369015</v>
      </c>
      <c r="X433" s="55">
        <f t="shared" si="121"/>
        <v>19266.467617405917</v>
      </c>
      <c r="Y433" s="117">
        <f t="shared" si="122"/>
        <v>4725698.3912102459</v>
      </c>
      <c r="Z433" s="116"/>
    </row>
    <row r="434" spans="1:26" ht="13.5" thickBot="1" x14ac:dyDescent="0.35">
      <c r="A434" s="54">
        <v>421</v>
      </c>
      <c r="B434" s="54">
        <v>59</v>
      </c>
      <c r="C434" s="54">
        <f t="shared" si="124"/>
        <v>1</v>
      </c>
      <c r="D434" s="55">
        <f t="shared" ref="D434:D445" si="128">$D433</f>
        <v>44128.122940738031</v>
      </c>
      <c r="E434" s="57">
        <f t="shared" si="119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v>0</v>
      </c>
      <c r="K434" s="54" t="s">
        <v>79</v>
      </c>
      <c r="L434" s="55">
        <v>0</v>
      </c>
      <c r="M434" s="55">
        <v>0</v>
      </c>
      <c r="N434" s="54" t="s">
        <v>79</v>
      </c>
      <c r="O434" s="55">
        <v>0</v>
      </c>
      <c r="P434" s="55">
        <f t="shared" si="127"/>
        <v>-316</v>
      </c>
      <c r="Q434" s="54">
        <v>109</v>
      </c>
      <c r="R434" s="57">
        <v>0</v>
      </c>
      <c r="S434" s="55">
        <v>0</v>
      </c>
      <c r="T434" s="55">
        <v>0</v>
      </c>
      <c r="U434" s="54">
        <v>229</v>
      </c>
      <c r="V434" s="57">
        <f t="shared" si="123"/>
        <v>-4700</v>
      </c>
      <c r="W434" s="57">
        <f t="shared" si="120"/>
        <v>-2206.4061470369015</v>
      </c>
      <c r="X434" s="55">
        <f t="shared" si="121"/>
        <v>19254.467617405917</v>
      </c>
      <c r="Y434" s="117">
        <f t="shared" si="122"/>
        <v>4764643.2687910274</v>
      </c>
      <c r="Z434" s="116"/>
    </row>
    <row r="435" spans="1:26" ht="13.5" thickBot="1" x14ac:dyDescent="0.35">
      <c r="A435" s="54">
        <v>422</v>
      </c>
      <c r="B435" s="54">
        <v>59</v>
      </c>
      <c r="C435" s="54">
        <f t="shared" si="124"/>
        <v>2</v>
      </c>
      <c r="D435" s="55">
        <f t="shared" si="128"/>
        <v>44128.122940738031</v>
      </c>
      <c r="E435" s="57">
        <f t="shared" si="119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v>0</v>
      </c>
      <c r="K435" s="54" t="s">
        <v>79</v>
      </c>
      <c r="L435" s="55">
        <v>0</v>
      </c>
      <c r="M435" s="55">
        <v>0</v>
      </c>
      <c r="N435" s="54" t="s">
        <v>79</v>
      </c>
      <c r="O435" s="55">
        <v>0</v>
      </c>
      <c r="P435" s="55">
        <f t="shared" si="127"/>
        <v>-318</v>
      </c>
      <c r="Q435" s="54">
        <v>110</v>
      </c>
      <c r="R435" s="57">
        <v>0</v>
      </c>
      <c r="S435" s="55">
        <v>0</v>
      </c>
      <c r="T435" s="55">
        <v>0</v>
      </c>
      <c r="U435" s="54">
        <v>230</v>
      </c>
      <c r="V435" s="57">
        <f t="shared" si="123"/>
        <v>-4710</v>
      </c>
      <c r="W435" s="57">
        <f t="shared" si="120"/>
        <v>-2206.4061470369015</v>
      </c>
      <c r="X435" s="55">
        <f t="shared" si="121"/>
        <v>19242.467617405917</v>
      </c>
      <c r="Y435" s="117">
        <f t="shared" si="122"/>
        <v>4803738.4166950621</v>
      </c>
      <c r="Z435" s="116"/>
    </row>
    <row r="436" spans="1:26" ht="13.5" thickBot="1" x14ac:dyDescent="0.35">
      <c r="A436" s="54">
        <v>423</v>
      </c>
      <c r="B436" s="54">
        <v>59</v>
      </c>
      <c r="C436" s="54">
        <f t="shared" si="124"/>
        <v>3</v>
      </c>
      <c r="D436" s="55">
        <f t="shared" si="128"/>
        <v>44128.122940738031</v>
      </c>
      <c r="E436" s="57">
        <f t="shared" si="119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v>0</v>
      </c>
      <c r="K436" s="54" t="s">
        <v>79</v>
      </c>
      <c r="L436" s="55">
        <v>0</v>
      </c>
      <c r="M436" s="55">
        <v>0</v>
      </c>
      <c r="N436" s="54" t="s">
        <v>79</v>
      </c>
      <c r="O436" s="55">
        <v>0</v>
      </c>
      <c r="P436" s="55">
        <f t="shared" si="127"/>
        <v>-320</v>
      </c>
      <c r="Q436" s="54">
        <v>111</v>
      </c>
      <c r="R436" s="57">
        <v>0</v>
      </c>
      <c r="S436" s="55">
        <v>0</v>
      </c>
      <c r="T436" s="55">
        <v>0</v>
      </c>
      <c r="U436" s="54">
        <v>231</v>
      </c>
      <c r="V436" s="57">
        <f t="shared" si="123"/>
        <v>-4720</v>
      </c>
      <c r="W436" s="57">
        <f t="shared" si="120"/>
        <v>-2206.4061470369015</v>
      </c>
      <c r="X436" s="55">
        <f t="shared" si="121"/>
        <v>19230.467617405917</v>
      </c>
      <c r="Y436" s="117">
        <f t="shared" si="122"/>
        <v>4842984.4610486971</v>
      </c>
      <c r="Z436" s="116"/>
    </row>
    <row r="437" spans="1:26" ht="13.5" thickBot="1" x14ac:dyDescent="0.35">
      <c r="A437" s="54">
        <v>424</v>
      </c>
      <c r="B437" s="54">
        <v>59</v>
      </c>
      <c r="C437" s="54">
        <f t="shared" si="124"/>
        <v>4</v>
      </c>
      <c r="D437" s="55">
        <f t="shared" si="128"/>
        <v>44128.122940738031</v>
      </c>
      <c r="E437" s="57">
        <f t="shared" si="119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v>0</v>
      </c>
      <c r="K437" s="54" t="s">
        <v>79</v>
      </c>
      <c r="L437" s="55">
        <v>0</v>
      </c>
      <c r="M437" s="55">
        <v>0</v>
      </c>
      <c r="N437" s="54" t="s">
        <v>79</v>
      </c>
      <c r="O437" s="55">
        <v>0</v>
      </c>
      <c r="P437" s="55">
        <f t="shared" si="127"/>
        <v>-322</v>
      </c>
      <c r="Q437" s="54">
        <v>112</v>
      </c>
      <c r="R437" s="57">
        <v>0</v>
      </c>
      <c r="S437" s="55">
        <v>0</v>
      </c>
      <c r="T437" s="55">
        <v>0</v>
      </c>
      <c r="U437" s="54">
        <v>232</v>
      </c>
      <c r="V437" s="57">
        <f t="shared" si="123"/>
        <v>-4730</v>
      </c>
      <c r="W437" s="57">
        <f t="shared" si="120"/>
        <v>-2206.4061470369015</v>
      </c>
      <c r="X437" s="55">
        <f t="shared" si="121"/>
        <v>19218.467617405917</v>
      </c>
      <c r="Y437" s="117">
        <f t="shared" si="122"/>
        <v>4882382.0305871386</v>
      </c>
      <c r="Z437" s="116"/>
    </row>
    <row r="438" spans="1:26" ht="13.5" thickBot="1" x14ac:dyDescent="0.35">
      <c r="A438" s="54">
        <v>425</v>
      </c>
      <c r="B438" s="54">
        <v>59</v>
      </c>
      <c r="C438" s="54">
        <f t="shared" si="124"/>
        <v>5</v>
      </c>
      <c r="D438" s="55">
        <f t="shared" si="128"/>
        <v>44128.122940738031</v>
      </c>
      <c r="E438" s="57">
        <f t="shared" si="119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v>0</v>
      </c>
      <c r="K438" s="54" t="s">
        <v>79</v>
      </c>
      <c r="L438" s="55">
        <v>0</v>
      </c>
      <c r="M438" s="55">
        <v>0</v>
      </c>
      <c r="N438" s="54" t="s">
        <v>79</v>
      </c>
      <c r="O438" s="55">
        <v>0</v>
      </c>
      <c r="P438" s="55">
        <f t="shared" si="127"/>
        <v>-324</v>
      </c>
      <c r="Q438" s="54">
        <v>113</v>
      </c>
      <c r="R438" s="57">
        <v>0</v>
      </c>
      <c r="S438" s="55">
        <v>0</v>
      </c>
      <c r="T438" s="55">
        <v>0</v>
      </c>
      <c r="U438" s="54">
        <v>233</v>
      </c>
      <c r="V438" s="57">
        <f t="shared" si="123"/>
        <v>-4740</v>
      </c>
      <c r="W438" s="57">
        <f t="shared" si="120"/>
        <v>-2206.4061470369015</v>
      </c>
      <c r="X438" s="55">
        <f t="shared" si="121"/>
        <v>19206.467617405917</v>
      </c>
      <c r="Y438" s="117">
        <f t="shared" si="122"/>
        <v>4921931.7566653239</v>
      </c>
      <c r="Z438" s="116"/>
    </row>
    <row r="439" spans="1:26" ht="13.5" thickBot="1" x14ac:dyDescent="0.35">
      <c r="A439" s="54">
        <v>426</v>
      </c>
      <c r="B439" s="54">
        <v>59</v>
      </c>
      <c r="C439" s="54">
        <f t="shared" si="124"/>
        <v>6</v>
      </c>
      <c r="D439" s="55">
        <f t="shared" si="128"/>
        <v>44128.122940738031</v>
      </c>
      <c r="E439" s="57">
        <f t="shared" si="119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v>0</v>
      </c>
      <c r="K439" s="54" t="s">
        <v>79</v>
      </c>
      <c r="L439" s="55">
        <v>0</v>
      </c>
      <c r="M439" s="55">
        <v>0</v>
      </c>
      <c r="N439" s="54" t="s">
        <v>79</v>
      </c>
      <c r="O439" s="55">
        <v>0</v>
      </c>
      <c r="P439" s="55">
        <f t="shared" si="127"/>
        <v>-326</v>
      </c>
      <c r="Q439" s="54">
        <v>114</v>
      </c>
      <c r="R439" s="57">
        <v>0</v>
      </c>
      <c r="S439" s="55">
        <v>0</v>
      </c>
      <c r="T439" s="55">
        <v>0</v>
      </c>
      <c r="U439" s="54">
        <v>234</v>
      </c>
      <c r="V439" s="57">
        <f t="shared" si="123"/>
        <v>-4750</v>
      </c>
      <c r="W439" s="57">
        <f t="shared" si="120"/>
        <v>-2206.4061470369015</v>
      </c>
      <c r="X439" s="55">
        <f t="shared" si="121"/>
        <v>19194.467617405917</v>
      </c>
      <c r="Y439" s="117">
        <f t="shared" si="122"/>
        <v>4961634.2732688347</v>
      </c>
      <c r="Z439" s="116"/>
    </row>
    <row r="440" spans="1:26" ht="13.5" thickBot="1" x14ac:dyDescent="0.35">
      <c r="A440" s="54">
        <v>427</v>
      </c>
      <c r="B440" s="54">
        <v>59</v>
      </c>
      <c r="C440" s="54">
        <f t="shared" si="124"/>
        <v>7</v>
      </c>
      <c r="D440" s="55">
        <f t="shared" si="128"/>
        <v>44128.122940738031</v>
      </c>
      <c r="E440" s="57">
        <f t="shared" si="119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v>0</v>
      </c>
      <c r="K440" s="54" t="s">
        <v>79</v>
      </c>
      <c r="L440" s="55">
        <v>0</v>
      </c>
      <c r="M440" s="55">
        <v>0</v>
      </c>
      <c r="N440" s="54" t="s">
        <v>79</v>
      </c>
      <c r="O440" s="55">
        <v>0</v>
      </c>
      <c r="P440" s="55">
        <f t="shared" si="127"/>
        <v>-328</v>
      </c>
      <c r="Q440" s="54">
        <v>115</v>
      </c>
      <c r="R440" s="57">
        <v>0</v>
      </c>
      <c r="S440" s="55">
        <v>0</v>
      </c>
      <c r="T440" s="55">
        <v>0</v>
      </c>
      <c r="U440" s="54">
        <v>235</v>
      </c>
      <c r="V440" s="57">
        <f t="shared" si="123"/>
        <v>-4760</v>
      </c>
      <c r="W440" s="57">
        <f t="shared" si="120"/>
        <v>-2206.4061470369015</v>
      </c>
      <c r="X440" s="55">
        <f t="shared" si="121"/>
        <v>19182.467617405917</v>
      </c>
      <c r="Y440" s="117">
        <f t="shared" si="122"/>
        <v>5001490.21702486</v>
      </c>
      <c r="Z440" s="116"/>
    </row>
    <row r="441" spans="1:26" ht="15.75" customHeight="1" thickBot="1" x14ac:dyDescent="0.35">
      <c r="A441" s="54">
        <v>428</v>
      </c>
      <c r="B441" s="54">
        <v>59</v>
      </c>
      <c r="C441" s="54">
        <f t="shared" si="124"/>
        <v>8</v>
      </c>
      <c r="D441" s="55">
        <f t="shared" si="128"/>
        <v>44128.122940738031</v>
      </c>
      <c r="E441" s="57">
        <f t="shared" si="119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v>0</v>
      </c>
      <c r="K441" s="54" t="s">
        <v>79</v>
      </c>
      <c r="L441" s="55">
        <v>0</v>
      </c>
      <c r="M441" s="55">
        <v>0</v>
      </c>
      <c r="N441" s="54" t="s">
        <v>79</v>
      </c>
      <c r="O441" s="55">
        <v>0</v>
      </c>
      <c r="P441" s="55">
        <f t="shared" si="127"/>
        <v>-330</v>
      </c>
      <c r="Q441" s="54">
        <v>116</v>
      </c>
      <c r="R441" s="57">
        <v>0</v>
      </c>
      <c r="S441" s="55">
        <v>0</v>
      </c>
      <c r="T441" s="55">
        <v>0</v>
      </c>
      <c r="U441" s="54">
        <v>236</v>
      </c>
      <c r="V441" s="57">
        <f t="shared" si="123"/>
        <v>-4770</v>
      </c>
      <c r="W441" s="57">
        <f t="shared" si="120"/>
        <v>-2206.4061470369015</v>
      </c>
      <c r="X441" s="55">
        <f t="shared" si="121"/>
        <v>19170.467617405917</v>
      </c>
      <c r="Y441" s="117">
        <f t="shared" si="122"/>
        <v>5041500.227213202</v>
      </c>
      <c r="Z441" s="116"/>
    </row>
    <row r="442" spans="1:26" ht="15.75" customHeight="1" thickBot="1" x14ac:dyDescent="0.35">
      <c r="A442" s="54">
        <v>429</v>
      </c>
      <c r="B442" s="54">
        <v>59</v>
      </c>
      <c r="C442" s="54">
        <f t="shared" si="124"/>
        <v>9</v>
      </c>
      <c r="D442" s="55">
        <f t="shared" si="128"/>
        <v>44128.122940738031</v>
      </c>
      <c r="E442" s="57">
        <f t="shared" si="119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v>0</v>
      </c>
      <c r="K442" s="54" t="s">
        <v>79</v>
      </c>
      <c r="L442" s="55">
        <v>0</v>
      </c>
      <c r="M442" s="55">
        <v>0</v>
      </c>
      <c r="N442" s="54" t="s">
        <v>79</v>
      </c>
      <c r="O442" s="55">
        <v>0</v>
      </c>
      <c r="P442" s="55">
        <f t="shared" si="127"/>
        <v>-332</v>
      </c>
      <c r="Q442" s="54">
        <v>117</v>
      </c>
      <c r="R442" s="57">
        <v>0</v>
      </c>
      <c r="S442" s="55">
        <v>0</v>
      </c>
      <c r="T442" s="55">
        <v>0</v>
      </c>
      <c r="U442" s="54">
        <v>237</v>
      </c>
      <c r="V442" s="57">
        <f t="shared" si="123"/>
        <v>-4780</v>
      </c>
      <c r="W442" s="57">
        <f t="shared" si="120"/>
        <v>-2206.4061470369015</v>
      </c>
      <c r="X442" s="55">
        <f t="shared" si="121"/>
        <v>19158.467617405917</v>
      </c>
      <c r="Y442" s="117">
        <f t="shared" si="122"/>
        <v>5081664.9457773296</v>
      </c>
      <c r="Z442" s="116"/>
    </row>
    <row r="443" spans="1:26" ht="15.75" customHeight="1" thickBot="1" x14ac:dyDescent="0.35">
      <c r="A443" s="54">
        <v>430</v>
      </c>
      <c r="B443" s="54">
        <v>59</v>
      </c>
      <c r="C443" s="54">
        <f t="shared" si="124"/>
        <v>10</v>
      </c>
      <c r="D443" s="55">
        <f t="shared" si="128"/>
        <v>44128.122940738031</v>
      </c>
      <c r="E443" s="57">
        <f t="shared" si="119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v>0</v>
      </c>
      <c r="K443" s="54" t="s">
        <v>79</v>
      </c>
      <c r="L443" s="55">
        <v>0</v>
      </c>
      <c r="M443" s="55">
        <v>0</v>
      </c>
      <c r="N443" s="54" t="s">
        <v>79</v>
      </c>
      <c r="O443" s="55">
        <v>0</v>
      </c>
      <c r="P443" s="55">
        <f t="shared" si="127"/>
        <v>-334</v>
      </c>
      <c r="Q443" s="54">
        <v>118</v>
      </c>
      <c r="R443" s="57">
        <v>0</v>
      </c>
      <c r="S443" s="55">
        <v>0</v>
      </c>
      <c r="T443" s="55">
        <v>0</v>
      </c>
      <c r="U443" s="54">
        <v>238</v>
      </c>
      <c r="V443" s="57">
        <f t="shared" si="123"/>
        <v>-4790</v>
      </c>
      <c r="W443" s="57">
        <f t="shared" si="120"/>
        <v>-2206.4061470369015</v>
      </c>
      <c r="X443" s="55">
        <f t="shared" si="121"/>
        <v>19146.467617405917</v>
      </c>
      <c r="Y443" s="117">
        <f t="shared" si="122"/>
        <v>5121985.0173354736</v>
      </c>
      <c r="Z443" s="116"/>
    </row>
    <row r="444" spans="1:26" ht="15.75" customHeight="1" thickBot="1" x14ac:dyDescent="0.35">
      <c r="A444" s="54">
        <v>431</v>
      </c>
      <c r="B444" s="54">
        <v>59</v>
      </c>
      <c r="C444" s="54">
        <f t="shared" si="124"/>
        <v>11</v>
      </c>
      <c r="D444" s="55">
        <f t="shared" si="128"/>
        <v>44128.122940738031</v>
      </c>
      <c r="E444" s="57">
        <f t="shared" si="119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v>0</v>
      </c>
      <c r="K444" s="54" t="s">
        <v>79</v>
      </c>
      <c r="L444" s="55">
        <v>0</v>
      </c>
      <c r="M444" s="55">
        <v>0</v>
      </c>
      <c r="N444" s="54" t="s">
        <v>79</v>
      </c>
      <c r="O444" s="55">
        <v>0</v>
      </c>
      <c r="P444" s="55">
        <f t="shared" si="127"/>
        <v>-336</v>
      </c>
      <c r="Q444" s="54">
        <v>119</v>
      </c>
      <c r="R444" s="57">
        <v>0</v>
      </c>
      <c r="S444" s="55">
        <v>0</v>
      </c>
      <c r="T444" s="55">
        <v>0</v>
      </c>
      <c r="U444" s="54">
        <v>239</v>
      </c>
      <c r="V444" s="57">
        <f t="shared" si="123"/>
        <v>-4800</v>
      </c>
      <c r="W444" s="57">
        <f t="shared" si="120"/>
        <v>-2206.4061470369015</v>
      </c>
      <c r="X444" s="55">
        <f t="shared" si="121"/>
        <v>19134.467617405917</v>
      </c>
      <c r="Y444" s="117">
        <f t="shared" si="122"/>
        <v>5162461.0891917767</v>
      </c>
      <c r="Z444" s="116"/>
    </row>
    <row r="445" spans="1:26" ht="15.75" customHeight="1" thickBot="1" x14ac:dyDescent="0.35">
      <c r="A445" s="54">
        <v>432</v>
      </c>
      <c r="B445" s="54">
        <v>60</v>
      </c>
      <c r="C445" s="54">
        <f t="shared" si="124"/>
        <v>0</v>
      </c>
      <c r="D445" s="55">
        <f t="shared" si="128"/>
        <v>44128.122940738031</v>
      </c>
      <c r="E445" s="57">
        <f t="shared" si="119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v>0</v>
      </c>
      <c r="K445" s="54" t="s">
        <v>79</v>
      </c>
      <c r="L445" s="55">
        <v>0</v>
      </c>
      <c r="M445" s="55">
        <v>0</v>
      </c>
      <c r="N445" s="54" t="s">
        <v>79</v>
      </c>
      <c r="O445" s="55">
        <v>18000</v>
      </c>
      <c r="P445" s="55">
        <f t="shared" si="127"/>
        <v>-338</v>
      </c>
      <c r="Q445" s="54">
        <v>120</v>
      </c>
      <c r="R445" s="57">
        <v>0</v>
      </c>
      <c r="S445" s="55">
        <v>0</v>
      </c>
      <c r="T445" s="55">
        <v>902000</v>
      </c>
      <c r="U445" s="54">
        <v>240</v>
      </c>
      <c r="V445" s="57">
        <f t="shared" si="123"/>
        <v>-4810</v>
      </c>
      <c r="W445" s="57">
        <f t="shared" si="120"/>
        <v>-2206.4061470369015</v>
      </c>
      <c r="X445" s="55">
        <f>D445+E445+F445+G445+H445+I445+J445+L445+M445+R445+S445+T445+V445+W445+E449+W447+O445+P445</f>
        <v>4488783.3677084874</v>
      </c>
      <c r="Y445" s="117">
        <f t="shared" si="122"/>
        <v>9672754.7114385627</v>
      </c>
      <c r="Z445" s="116"/>
    </row>
    <row r="446" spans="1:26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  <c r="Z446" s="114"/>
    </row>
    <row r="447" spans="1:26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FV(8%/12,432,,(NPV(8%/12,W14:W445)+W13))</f>
        <v>1795816.0987299623</v>
      </c>
      <c r="X447" s="114"/>
      <c r="Y447" s="114"/>
      <c r="Z447" s="114"/>
    </row>
    <row r="448" spans="1:26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A1:AB1"/>
    <mergeCell ref="X11:X12"/>
    <mergeCell ref="Y11:Y12"/>
    <mergeCell ref="C1:K1"/>
    <mergeCell ref="A1:B1"/>
    <mergeCell ref="A2:Z2"/>
    <mergeCell ref="A11:A12"/>
    <mergeCell ref="D11:D12"/>
    <mergeCell ref="F11:F12"/>
    <mergeCell ref="B11:C11"/>
    <mergeCell ref="R11:U11"/>
    <mergeCell ref="V11:V12"/>
    <mergeCell ref="H11:Q11"/>
    <mergeCell ref="G11:G12"/>
    <mergeCell ref="W11:W1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28DFC-4713-4FCF-8F89-F6BA98AA6003}">
  <sheetPr>
    <tabColor theme="9" tint="0.79998168889431442"/>
    <outlinePr summaryBelow="0" summaryRight="0"/>
  </sheetPr>
  <dimension ref="A1:AB449"/>
  <sheetViews>
    <sheetView topLeftCell="F1" zoomScale="70" zoomScaleNormal="70" workbookViewId="0">
      <pane ySplit="12" topLeftCell="A428" activePane="bottomLeft" state="frozen"/>
      <selection activeCell="O9" sqref="O9"/>
      <selection pane="bottomLeft" activeCell="O446" sqref="O446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2.7265625" style="35" customWidth="1"/>
    <col min="11" max="11" width="8.26953125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19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83</v>
      </c>
      <c r="B1" s="143"/>
      <c r="C1" s="139" t="s">
        <v>84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M5</f>
        <v>7498309.3579105958</v>
      </c>
      <c r="AB2" s="118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1244105.9903874127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19">
        <f t="dataTable" ref="AB3:AB10" dt2D="1" dtr="1" r1="Z1" r2="D7"/>
        <v>5517964.4833578616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19">
        <v>7498309.3579105958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7498309.3579105958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19">
        <v>9543270.9261233862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19">
        <v>49659166.755999327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19">
        <v>203796971.71533453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19">
        <v>4581027966.9921951</v>
      </c>
    </row>
    <row r="9" spans="1:28" ht="15.75" customHeight="1" x14ac:dyDescent="0.35">
      <c r="A9" s="34"/>
      <c r="B9" s="114"/>
      <c r="C9" s="47"/>
      <c r="D9" s="48"/>
      <c r="E9" s="47"/>
      <c r="F9" s="48"/>
      <c r="G9" s="47"/>
      <c r="H9" s="48"/>
      <c r="I9" s="39"/>
      <c r="J9" s="47"/>
      <c r="K9" s="46"/>
      <c r="L9" s="46"/>
      <c r="M9" s="114"/>
      <c r="N9" s="114"/>
      <c r="O9" s="114"/>
      <c r="P9" s="114"/>
      <c r="Q9" s="114"/>
      <c r="R9" s="39"/>
      <c r="S9" s="114"/>
      <c r="T9" s="114"/>
      <c r="U9" s="39"/>
      <c r="V9" s="39"/>
      <c r="W9" s="39"/>
      <c r="X9" s="39"/>
      <c r="Y9" s="114"/>
      <c r="Z9" s="114"/>
      <c r="AA9" s="97">
        <v>0.35</v>
      </c>
      <c r="AB9" s="119">
        <v>22927907280.55798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20">
        <v>116563062051.14854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49" t="s">
        <v>56</v>
      </c>
      <c r="G11" s="151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53" t="s">
        <v>63</v>
      </c>
      <c r="Z11" s="114"/>
      <c r="AA11" s="114"/>
      <c r="AB11" s="114"/>
    </row>
    <row r="12" spans="1:28" ht="39.5" thickBot="1" x14ac:dyDescent="0.35">
      <c r="A12" s="138"/>
      <c r="B12" s="52" t="s">
        <v>64</v>
      </c>
      <c r="C12" s="52" t="s">
        <v>65</v>
      </c>
      <c r="D12" s="146"/>
      <c r="E12" s="50" t="s">
        <v>66</v>
      </c>
      <c r="F12" s="150"/>
      <c r="G12" s="152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54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62">
        <v>0</v>
      </c>
      <c r="F13" s="115">
        <v>0</v>
      </c>
      <c r="G13" s="121">
        <v>0</v>
      </c>
      <c r="H13" s="56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6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8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9">
        <f t="shared" ref="G14:G77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7">
        <f t="shared" ref="W14:W77" si="3">D14*-0.05</f>
        <v>-400</v>
      </c>
      <c r="X14" s="55">
        <f t="shared" ref="X14:X77" si="4">D14+E14+F14+G14+H14+I14+J14+L14+M14+R14+S14+T14+V14+W14+O14+P14</f>
        <v>2536.5512371593813</v>
      </c>
      <c r="Y14" s="117">
        <f t="shared" ref="Y14:Y77" si="5">X14+(Y13*(1+($D$7/12)))</f>
        <v>11071.967903826047</v>
      </c>
      <c r="Z14" s="116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6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7">$V14-10</f>
        <v>-510</v>
      </c>
      <c r="W15" s="57">
        <f t="shared" si="3"/>
        <v>-400</v>
      </c>
      <c r="X15" s="55">
        <f t="shared" si="4"/>
        <v>2526.5512371593813</v>
      </c>
      <c r="Y15" s="117">
        <f t="shared" si="5"/>
        <v>13644.652340584704</v>
      </c>
      <c r="Z15" s="116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6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8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7"/>
        <v>-520</v>
      </c>
      <c r="W16" s="57">
        <f t="shared" si="3"/>
        <v>-400</v>
      </c>
      <c r="X16" s="55">
        <f t="shared" si="4"/>
        <v>2516.5512371593813</v>
      </c>
      <c r="Y16" s="117">
        <f t="shared" si="5"/>
        <v>16218.056295829854</v>
      </c>
      <c r="Z16" s="116"/>
      <c r="AA16" s="114"/>
      <c r="AB16" s="114"/>
    </row>
    <row r="17" spans="1:26" ht="15.75" customHeight="1" thickBot="1" x14ac:dyDescent="0.35">
      <c r="A17" s="54">
        <v>4</v>
      </c>
      <c r="B17" s="54">
        <v>24</v>
      </c>
      <c r="C17" s="54">
        <v>4</v>
      </c>
      <c r="D17" s="55">
        <f t="shared" si="6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8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7"/>
        <v>-530</v>
      </c>
      <c r="W17" s="57">
        <f t="shared" si="3"/>
        <v>-400</v>
      </c>
      <c r="X17" s="55">
        <f t="shared" si="4"/>
        <v>2506.5512371593813</v>
      </c>
      <c r="Y17" s="117">
        <f t="shared" si="5"/>
        <v>18792.18276755519</v>
      </c>
      <c r="Z17" s="116"/>
    </row>
    <row r="18" spans="1:26" ht="15.75" customHeight="1" thickBot="1" x14ac:dyDescent="0.35">
      <c r="A18" s="54">
        <v>5</v>
      </c>
      <c r="B18" s="54">
        <v>24</v>
      </c>
      <c r="C18" s="54">
        <v>5</v>
      </c>
      <c r="D18" s="55">
        <f t="shared" si="6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8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7"/>
        <v>-540</v>
      </c>
      <c r="W18" s="57">
        <f t="shared" si="3"/>
        <v>-400</v>
      </c>
      <c r="X18" s="55">
        <f t="shared" si="4"/>
        <v>2496.5512371593813</v>
      </c>
      <c r="Y18" s="117">
        <f t="shared" si="5"/>
        <v>21367.034766246048</v>
      </c>
      <c r="Z18" s="116"/>
    </row>
    <row r="19" spans="1:26" ht="15.75" customHeight="1" thickBot="1" x14ac:dyDescent="0.35">
      <c r="A19" s="54">
        <v>6</v>
      </c>
      <c r="B19" s="54">
        <v>24</v>
      </c>
      <c r="C19" s="54">
        <v>6</v>
      </c>
      <c r="D19" s="55">
        <f t="shared" si="6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8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7"/>
        <v>-550</v>
      </c>
      <c r="W19" s="57">
        <f t="shared" si="3"/>
        <v>-400</v>
      </c>
      <c r="X19" s="55">
        <f t="shared" si="4"/>
        <v>2486.5512371593813</v>
      </c>
      <c r="Y19" s="117">
        <f t="shared" si="5"/>
        <v>23942.615314931456</v>
      </c>
      <c r="Z19" s="116"/>
    </row>
    <row r="20" spans="1:26" ht="15.75" customHeight="1" thickBot="1" x14ac:dyDescent="0.35">
      <c r="A20" s="54">
        <v>7</v>
      </c>
      <c r="B20" s="54">
        <v>24</v>
      </c>
      <c r="C20" s="54">
        <v>7</v>
      </c>
      <c r="D20" s="55">
        <f t="shared" si="6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8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7"/>
        <v>-560</v>
      </c>
      <c r="W20" s="57">
        <f t="shared" si="3"/>
        <v>-400</v>
      </c>
      <c r="X20" s="55">
        <f t="shared" si="4"/>
        <v>2476.5512371593813</v>
      </c>
      <c r="Y20" s="117">
        <f t="shared" si="5"/>
        <v>26518.927449236384</v>
      </c>
      <c r="Z20" s="116"/>
    </row>
    <row r="21" spans="1:26" ht="15.75" customHeight="1" thickBot="1" x14ac:dyDescent="0.35">
      <c r="A21" s="54">
        <v>8</v>
      </c>
      <c r="B21" s="54">
        <v>24</v>
      </c>
      <c r="C21" s="54">
        <v>8</v>
      </c>
      <c r="D21" s="55">
        <f t="shared" si="6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8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7"/>
        <v>-570</v>
      </c>
      <c r="W21" s="57">
        <f t="shared" si="3"/>
        <v>-400</v>
      </c>
      <c r="X21" s="55">
        <f t="shared" si="4"/>
        <v>2466.5512371593813</v>
      </c>
      <c r="Y21" s="117">
        <f t="shared" si="5"/>
        <v>29095.974217434246</v>
      </c>
      <c r="Z21" s="116"/>
    </row>
    <row r="22" spans="1:26" ht="15.75" customHeight="1" thickBot="1" x14ac:dyDescent="0.35">
      <c r="A22" s="54">
        <v>9</v>
      </c>
      <c r="B22" s="54">
        <v>24</v>
      </c>
      <c r="C22" s="54">
        <v>9</v>
      </c>
      <c r="D22" s="55">
        <f t="shared" si="6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8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7"/>
        <v>-580</v>
      </c>
      <c r="W22" s="57">
        <f t="shared" si="3"/>
        <v>-400</v>
      </c>
      <c r="X22" s="55">
        <f t="shared" si="4"/>
        <v>2456.5512371593813</v>
      </c>
      <c r="Y22" s="117">
        <f t="shared" si="5"/>
        <v>31673.758680499603</v>
      </c>
      <c r="Z22" s="116"/>
    </row>
    <row r="23" spans="1:26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6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8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7"/>
        <v>-590</v>
      </c>
      <c r="W23" s="57">
        <f t="shared" si="3"/>
        <v>-400</v>
      </c>
      <c r="X23" s="55">
        <f t="shared" si="4"/>
        <v>2446.5512371593813</v>
      </c>
      <c r="Y23" s="117">
        <f t="shared" si="5"/>
        <v>34252.283912161067</v>
      </c>
      <c r="Z23" s="116"/>
    </row>
    <row r="24" spans="1:26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6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8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7"/>
        <v>-600</v>
      </c>
      <c r="W24" s="57">
        <f t="shared" si="3"/>
        <v>-400</v>
      </c>
      <c r="X24" s="55">
        <f t="shared" si="4"/>
        <v>2436.5512371593813</v>
      </c>
      <c r="Y24" s="117">
        <f t="shared" si="5"/>
        <v>36831.552998954452</v>
      </c>
      <c r="Z24" s="116"/>
    </row>
    <row r="25" spans="1:26" ht="15.75" customHeight="1" thickBot="1" x14ac:dyDescent="0.35">
      <c r="A25" s="54">
        <v>12</v>
      </c>
      <c r="B25" s="54">
        <v>25</v>
      </c>
      <c r="C25" s="54">
        <f t="shared" ref="C25:C88" si="9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8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(1.06)*R24</f>
        <v>-1590</v>
      </c>
      <c r="S25" s="55">
        <v>0</v>
      </c>
      <c r="T25" s="55">
        <v>0</v>
      </c>
      <c r="U25" s="54" t="s">
        <v>79</v>
      </c>
      <c r="V25" s="57">
        <f t="shared" si="7"/>
        <v>-610</v>
      </c>
      <c r="W25" s="57">
        <f t="shared" si="3"/>
        <v>-420</v>
      </c>
      <c r="X25" s="55">
        <f t="shared" si="4"/>
        <v>2553.2179038260474</v>
      </c>
      <c r="Y25" s="117">
        <f t="shared" si="5"/>
        <v>39538.235706942811</v>
      </c>
      <c r="Z25" s="116"/>
    </row>
    <row r="26" spans="1:26" ht="15.75" customHeight="1" thickBot="1" x14ac:dyDescent="0.35">
      <c r="A26" s="54">
        <v>13</v>
      </c>
      <c r="B26" s="54">
        <v>25</v>
      </c>
      <c r="C26" s="54">
        <f t="shared" si="9"/>
        <v>1</v>
      </c>
      <c r="D26" s="55">
        <f t="shared" ref="D26:D36" si="10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1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2">$R25</f>
        <v>-1590</v>
      </c>
      <c r="S26" s="55">
        <v>0</v>
      </c>
      <c r="T26" s="55">
        <v>0</v>
      </c>
      <c r="U26" s="54" t="s">
        <v>79</v>
      </c>
      <c r="V26" s="57">
        <f t="shared" si="7"/>
        <v>-620</v>
      </c>
      <c r="W26" s="57">
        <f t="shared" si="3"/>
        <v>-420</v>
      </c>
      <c r="X26" s="55">
        <f t="shared" si="4"/>
        <v>2540.2179038260474</v>
      </c>
      <c r="Y26" s="117">
        <f t="shared" si="5"/>
        <v>42243.196259547782</v>
      </c>
      <c r="Z26" s="116"/>
    </row>
    <row r="27" spans="1:26" ht="15.75" customHeight="1" thickBot="1" x14ac:dyDescent="0.35">
      <c r="A27" s="54">
        <v>14</v>
      </c>
      <c r="B27" s="54">
        <v>25</v>
      </c>
      <c r="C27" s="54">
        <f t="shared" si="9"/>
        <v>2</v>
      </c>
      <c r="D27" s="55">
        <f t="shared" si="10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2"/>
        <v>-1590</v>
      </c>
      <c r="S27" s="55">
        <v>0</v>
      </c>
      <c r="T27" s="55">
        <v>0</v>
      </c>
      <c r="U27" s="54" t="s">
        <v>79</v>
      </c>
      <c r="V27" s="57">
        <f t="shared" si="7"/>
        <v>-630</v>
      </c>
      <c r="W27" s="57">
        <f t="shared" si="3"/>
        <v>-420</v>
      </c>
      <c r="X27" s="55">
        <f t="shared" si="4"/>
        <v>2530.2179038260474</v>
      </c>
      <c r="Y27" s="117">
        <f t="shared" si="5"/>
        <v>44949.427481121951</v>
      </c>
      <c r="Z27" s="116"/>
    </row>
    <row r="28" spans="1:26" ht="15.75" customHeight="1" thickBot="1" x14ac:dyDescent="0.35">
      <c r="A28" s="54">
        <v>15</v>
      </c>
      <c r="B28" s="54">
        <v>25</v>
      </c>
      <c r="C28" s="54">
        <f t="shared" si="9"/>
        <v>3</v>
      </c>
      <c r="D28" s="55">
        <f t="shared" si="10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3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2"/>
        <v>-1590</v>
      </c>
      <c r="S28" s="55">
        <v>0</v>
      </c>
      <c r="T28" s="55">
        <v>0</v>
      </c>
      <c r="U28" s="54" t="s">
        <v>79</v>
      </c>
      <c r="V28" s="57">
        <f t="shared" si="7"/>
        <v>-640</v>
      </c>
      <c r="W28" s="57">
        <f t="shared" si="3"/>
        <v>-420</v>
      </c>
      <c r="X28" s="55">
        <f t="shared" si="4"/>
        <v>2520.2179038260474</v>
      </c>
      <c r="Y28" s="117">
        <f t="shared" si="5"/>
        <v>47656.934666119341</v>
      </c>
      <c r="Z28" s="116"/>
    </row>
    <row r="29" spans="1:26" ht="15.75" customHeight="1" thickBot="1" x14ac:dyDescent="0.35">
      <c r="A29" s="54">
        <v>16</v>
      </c>
      <c r="B29" s="54">
        <v>25</v>
      </c>
      <c r="C29" s="54">
        <f t="shared" si="9"/>
        <v>4</v>
      </c>
      <c r="D29" s="55">
        <f t="shared" si="10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3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2"/>
        <v>-1590</v>
      </c>
      <c r="S29" s="55">
        <v>0</v>
      </c>
      <c r="T29" s="55">
        <v>0</v>
      </c>
      <c r="U29" s="54" t="s">
        <v>79</v>
      </c>
      <c r="V29" s="57">
        <f t="shared" si="7"/>
        <v>-650</v>
      </c>
      <c r="W29" s="57">
        <f t="shared" si="3"/>
        <v>-420</v>
      </c>
      <c r="X29" s="55">
        <f t="shared" si="4"/>
        <v>2510.2179038260474</v>
      </c>
      <c r="Y29" s="117">
        <f t="shared" si="5"/>
        <v>50365.723131054212</v>
      </c>
      <c r="Z29" s="116"/>
    </row>
    <row r="30" spans="1:26" ht="15.75" customHeight="1" thickBot="1" x14ac:dyDescent="0.35">
      <c r="A30" s="54">
        <v>17</v>
      </c>
      <c r="B30" s="54">
        <v>25</v>
      </c>
      <c r="C30" s="54">
        <f t="shared" si="9"/>
        <v>5</v>
      </c>
      <c r="D30" s="55">
        <f t="shared" si="10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3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2"/>
        <v>-1590</v>
      </c>
      <c r="S30" s="55">
        <v>0</v>
      </c>
      <c r="T30" s="55">
        <v>0</v>
      </c>
      <c r="U30" s="54" t="s">
        <v>79</v>
      </c>
      <c r="V30" s="57">
        <f t="shared" si="7"/>
        <v>-660</v>
      </c>
      <c r="W30" s="57">
        <f t="shared" si="3"/>
        <v>-420</v>
      </c>
      <c r="X30" s="55">
        <f t="shared" si="4"/>
        <v>2500.2179038260474</v>
      </c>
      <c r="Y30" s="117">
        <f t="shared" si="5"/>
        <v>53075.798214592985</v>
      </c>
      <c r="Z30" s="116"/>
    </row>
    <row r="31" spans="1:26" ht="15.75" customHeight="1" thickBot="1" x14ac:dyDescent="0.35">
      <c r="A31" s="54">
        <v>18</v>
      </c>
      <c r="B31" s="54">
        <v>25</v>
      </c>
      <c r="C31" s="54">
        <f t="shared" si="9"/>
        <v>6</v>
      </c>
      <c r="D31" s="55">
        <f t="shared" si="10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3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2"/>
        <v>-1590</v>
      </c>
      <c r="S31" s="55">
        <v>0</v>
      </c>
      <c r="T31" s="55">
        <v>0</v>
      </c>
      <c r="U31" s="54" t="s">
        <v>79</v>
      </c>
      <c r="V31" s="57">
        <f t="shared" si="7"/>
        <v>-670</v>
      </c>
      <c r="W31" s="57">
        <f t="shared" si="3"/>
        <v>-420</v>
      </c>
      <c r="X31" s="55">
        <f t="shared" si="4"/>
        <v>2490.2179038260474</v>
      </c>
      <c r="Y31" s="117">
        <f t="shared" si="5"/>
        <v>55787.165277646505</v>
      </c>
      <c r="Z31" s="116"/>
    </row>
    <row r="32" spans="1:26" ht="15.75" customHeight="1" thickBot="1" x14ac:dyDescent="0.35">
      <c r="A32" s="54">
        <v>19</v>
      </c>
      <c r="B32" s="54">
        <v>25</v>
      </c>
      <c r="C32" s="54">
        <f t="shared" si="9"/>
        <v>7</v>
      </c>
      <c r="D32" s="55">
        <f t="shared" si="10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3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2"/>
        <v>-1590</v>
      </c>
      <c r="S32" s="55">
        <v>0</v>
      </c>
      <c r="T32" s="55">
        <v>0</v>
      </c>
      <c r="U32" s="54" t="s">
        <v>79</v>
      </c>
      <c r="V32" s="57">
        <f t="shared" si="7"/>
        <v>-680</v>
      </c>
      <c r="W32" s="57">
        <f t="shared" si="3"/>
        <v>-420</v>
      </c>
      <c r="X32" s="55">
        <f t="shared" si="4"/>
        <v>2480.2179038260474</v>
      </c>
      <c r="Y32" s="117">
        <f t="shared" si="5"/>
        <v>58499.829703462747</v>
      </c>
      <c r="Z32" s="116"/>
    </row>
    <row r="33" spans="1:26" ht="15.75" customHeight="1" thickBot="1" x14ac:dyDescent="0.35">
      <c r="A33" s="54">
        <v>20</v>
      </c>
      <c r="B33" s="54">
        <v>25</v>
      </c>
      <c r="C33" s="54">
        <f t="shared" si="9"/>
        <v>8</v>
      </c>
      <c r="D33" s="55">
        <f t="shared" si="10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3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2"/>
        <v>-1590</v>
      </c>
      <c r="S33" s="55">
        <v>0</v>
      </c>
      <c r="T33" s="55">
        <v>0</v>
      </c>
      <c r="U33" s="54" t="s">
        <v>79</v>
      </c>
      <c r="V33" s="57">
        <f t="shared" si="7"/>
        <v>-690</v>
      </c>
      <c r="W33" s="57">
        <f t="shared" si="3"/>
        <v>-420</v>
      </c>
      <c r="X33" s="55">
        <f t="shared" si="4"/>
        <v>2470.2179038260474</v>
      </c>
      <c r="Y33" s="117">
        <f t="shared" si="5"/>
        <v>61213.796897719891</v>
      </c>
      <c r="Z33" s="116"/>
    </row>
    <row r="34" spans="1:26" ht="15.75" customHeight="1" thickBot="1" x14ac:dyDescent="0.35">
      <c r="A34" s="54">
        <v>21</v>
      </c>
      <c r="B34" s="54">
        <v>25</v>
      </c>
      <c r="C34" s="54">
        <f t="shared" si="9"/>
        <v>9</v>
      </c>
      <c r="D34" s="55">
        <f t="shared" si="10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3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2"/>
        <v>-1590</v>
      </c>
      <c r="S34" s="55">
        <v>0</v>
      </c>
      <c r="T34" s="55">
        <v>0</v>
      </c>
      <c r="U34" s="54" t="s">
        <v>79</v>
      </c>
      <c r="V34" s="57">
        <f t="shared" si="7"/>
        <v>-700</v>
      </c>
      <c r="W34" s="57">
        <f t="shared" si="3"/>
        <v>-420</v>
      </c>
      <c r="X34" s="55">
        <f t="shared" si="4"/>
        <v>2460.2179038260474</v>
      </c>
      <c r="Y34" s="117">
        <f t="shared" si="5"/>
        <v>63929.072288619776</v>
      </c>
      <c r="Z34" s="116"/>
    </row>
    <row r="35" spans="1:26" ht="15.75" customHeight="1" thickBot="1" x14ac:dyDescent="0.35">
      <c r="A35" s="54">
        <v>22</v>
      </c>
      <c r="B35" s="54">
        <v>25</v>
      </c>
      <c r="C35" s="54">
        <f t="shared" si="9"/>
        <v>10</v>
      </c>
      <c r="D35" s="55">
        <f t="shared" si="10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3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2"/>
        <v>-1590</v>
      </c>
      <c r="S35" s="55">
        <v>0</v>
      </c>
      <c r="T35" s="55">
        <v>0</v>
      </c>
      <c r="U35" s="54" t="s">
        <v>79</v>
      </c>
      <c r="V35" s="57">
        <f t="shared" si="7"/>
        <v>-710</v>
      </c>
      <c r="W35" s="57">
        <f t="shared" si="3"/>
        <v>-420</v>
      </c>
      <c r="X35" s="55">
        <f t="shared" si="4"/>
        <v>2450.2179038260474</v>
      </c>
      <c r="Y35" s="117">
        <f t="shared" si="5"/>
        <v>66645.661326981732</v>
      </c>
      <c r="Z35" s="116"/>
    </row>
    <row r="36" spans="1:26" ht="15.75" customHeight="1" thickBot="1" x14ac:dyDescent="0.35">
      <c r="A36" s="54">
        <v>23</v>
      </c>
      <c r="B36" s="54">
        <v>25</v>
      </c>
      <c r="C36" s="54">
        <f t="shared" si="9"/>
        <v>11</v>
      </c>
      <c r="D36" s="55">
        <f t="shared" si="10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3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2"/>
        <v>-1590</v>
      </c>
      <c r="S36" s="55">
        <v>0</v>
      </c>
      <c r="T36" s="55">
        <v>0</v>
      </c>
      <c r="U36" s="54" t="s">
        <v>79</v>
      </c>
      <c r="V36" s="57">
        <f t="shared" si="7"/>
        <v>-720</v>
      </c>
      <c r="W36" s="57">
        <f t="shared" si="3"/>
        <v>-420</v>
      </c>
      <c r="X36" s="55">
        <f t="shared" si="4"/>
        <v>2440.2179038260474</v>
      </c>
      <c r="Y36" s="117">
        <f t="shared" si="5"/>
        <v>69363.56948633687</v>
      </c>
      <c r="Z36" s="116"/>
    </row>
    <row r="37" spans="1:26" ht="13.5" thickBot="1" x14ac:dyDescent="0.35">
      <c r="A37" s="54">
        <v>24</v>
      </c>
      <c r="B37" s="54">
        <v>26</v>
      </c>
      <c r="C37" s="54">
        <f t="shared" si="9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3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7"/>
        <v>-730</v>
      </c>
      <c r="W37" s="57">
        <f t="shared" si="3"/>
        <v>-441</v>
      </c>
      <c r="X37" s="55">
        <f t="shared" si="4"/>
        <v>2544.8179038260473</v>
      </c>
      <c r="Y37" s="117">
        <f t="shared" si="5"/>
        <v>72197.402263022654</v>
      </c>
      <c r="Z37" s="116"/>
    </row>
    <row r="38" spans="1:26" ht="13.5" thickBot="1" x14ac:dyDescent="0.35">
      <c r="A38" s="54">
        <v>25</v>
      </c>
      <c r="B38" s="54">
        <v>26</v>
      </c>
      <c r="C38" s="54">
        <f t="shared" si="9"/>
        <v>1</v>
      </c>
      <c r="D38" s="55">
        <f t="shared" ref="D38:D48" si="14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1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5">$R37</f>
        <v>-1685.4</v>
      </c>
      <c r="S38" s="55">
        <v>0</v>
      </c>
      <c r="T38" s="55">
        <v>0</v>
      </c>
      <c r="U38" s="54" t="s">
        <v>79</v>
      </c>
      <c r="V38" s="57">
        <f t="shared" si="7"/>
        <v>-740</v>
      </c>
      <c r="W38" s="57">
        <f t="shared" si="3"/>
        <v>-441</v>
      </c>
      <c r="X38" s="55">
        <f t="shared" si="4"/>
        <v>2531.8179038260473</v>
      </c>
      <c r="Y38" s="117">
        <f t="shared" si="5"/>
        <v>75030.042676277953</v>
      </c>
      <c r="Z38" s="116"/>
    </row>
    <row r="39" spans="1:26" ht="13.5" thickBot="1" x14ac:dyDescent="0.35">
      <c r="A39" s="54">
        <v>26</v>
      </c>
      <c r="B39" s="54">
        <v>26</v>
      </c>
      <c r="C39" s="54">
        <f t="shared" si="9"/>
        <v>2</v>
      </c>
      <c r="D39" s="55">
        <f t="shared" si="14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5"/>
        <v>-1685.4</v>
      </c>
      <c r="S39" s="55">
        <v>0</v>
      </c>
      <c r="T39" s="55">
        <v>0</v>
      </c>
      <c r="U39" s="54" t="s">
        <v>79</v>
      </c>
      <c r="V39" s="57">
        <f t="shared" si="7"/>
        <v>-750</v>
      </c>
      <c r="W39" s="57">
        <f t="shared" si="3"/>
        <v>-441</v>
      </c>
      <c r="X39" s="55">
        <f t="shared" si="4"/>
        <v>2521.8179038260473</v>
      </c>
      <c r="Y39" s="117">
        <f t="shared" si="5"/>
        <v>77864.485757921822</v>
      </c>
      <c r="Z39" s="116"/>
    </row>
    <row r="40" spans="1:26" ht="13.5" thickBot="1" x14ac:dyDescent="0.35">
      <c r="A40" s="54">
        <v>27</v>
      </c>
      <c r="B40" s="54">
        <v>26</v>
      </c>
      <c r="C40" s="54">
        <f t="shared" si="9"/>
        <v>3</v>
      </c>
      <c r="D40" s="55">
        <f t="shared" si="14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6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5"/>
        <v>-1685.4</v>
      </c>
      <c r="S40" s="55">
        <v>0</v>
      </c>
      <c r="T40" s="55">
        <v>0</v>
      </c>
      <c r="U40" s="54" t="s">
        <v>79</v>
      </c>
      <c r="V40" s="57">
        <f t="shared" si="7"/>
        <v>-760</v>
      </c>
      <c r="W40" s="57">
        <f t="shared" si="3"/>
        <v>-441</v>
      </c>
      <c r="X40" s="55">
        <f t="shared" si="4"/>
        <v>2511.8179038260473</v>
      </c>
      <c r="Y40" s="117">
        <f t="shared" si="5"/>
        <v>80700.739019072542</v>
      </c>
      <c r="Z40" s="116"/>
    </row>
    <row r="41" spans="1:26" ht="13.5" thickBot="1" x14ac:dyDescent="0.35">
      <c r="A41" s="54">
        <v>28</v>
      </c>
      <c r="B41" s="54">
        <v>26</v>
      </c>
      <c r="C41" s="54">
        <f t="shared" si="9"/>
        <v>4</v>
      </c>
      <c r="D41" s="55">
        <f t="shared" si="14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6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5"/>
        <v>-1685.4</v>
      </c>
      <c r="S41" s="55">
        <v>0</v>
      </c>
      <c r="T41" s="55">
        <v>0</v>
      </c>
      <c r="U41" s="54" t="s">
        <v>79</v>
      </c>
      <c r="V41" s="57">
        <f t="shared" si="7"/>
        <v>-770</v>
      </c>
      <c r="W41" s="57">
        <f t="shared" si="3"/>
        <v>-441</v>
      </c>
      <c r="X41" s="55">
        <f t="shared" si="4"/>
        <v>2501.8179038260473</v>
      </c>
      <c r="Y41" s="117">
        <f t="shared" si="5"/>
        <v>83538.810002144717</v>
      </c>
      <c r="Z41" s="116"/>
    </row>
    <row r="42" spans="1:26" ht="13.5" thickBot="1" x14ac:dyDescent="0.35">
      <c r="A42" s="54">
        <v>29</v>
      </c>
      <c r="B42" s="54">
        <v>26</v>
      </c>
      <c r="C42" s="54">
        <f t="shared" si="9"/>
        <v>5</v>
      </c>
      <c r="D42" s="55">
        <f t="shared" si="14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6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5"/>
        <v>-1685.4</v>
      </c>
      <c r="S42" s="55">
        <v>0</v>
      </c>
      <c r="T42" s="55">
        <v>0</v>
      </c>
      <c r="U42" s="54" t="s">
        <v>79</v>
      </c>
      <c r="V42" s="57">
        <f t="shared" si="7"/>
        <v>-780</v>
      </c>
      <c r="W42" s="57">
        <f t="shared" si="3"/>
        <v>-441</v>
      </c>
      <c r="X42" s="55">
        <f t="shared" si="4"/>
        <v>2491.8179038260473</v>
      </c>
      <c r="Y42" s="117">
        <f t="shared" si="5"/>
        <v>86378.706280979692</v>
      </c>
      <c r="Z42" s="116"/>
    </row>
    <row r="43" spans="1:26" ht="13.5" thickBot="1" x14ac:dyDescent="0.35">
      <c r="A43" s="54">
        <v>30</v>
      </c>
      <c r="B43" s="54">
        <v>26</v>
      </c>
      <c r="C43" s="54">
        <f t="shared" si="9"/>
        <v>6</v>
      </c>
      <c r="D43" s="55">
        <f t="shared" si="14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6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5"/>
        <v>-1685.4</v>
      </c>
      <c r="S43" s="55">
        <v>0</v>
      </c>
      <c r="T43" s="55">
        <v>0</v>
      </c>
      <c r="U43" s="54" t="s">
        <v>79</v>
      </c>
      <c r="V43" s="57">
        <f t="shared" si="7"/>
        <v>-790</v>
      </c>
      <c r="W43" s="57">
        <f t="shared" si="3"/>
        <v>-441</v>
      </c>
      <c r="X43" s="55">
        <f t="shared" si="4"/>
        <v>2481.8179038260473</v>
      </c>
      <c r="Y43" s="117">
        <f t="shared" si="5"/>
        <v>89220.435460976485</v>
      </c>
      <c r="Z43" s="116"/>
    </row>
    <row r="44" spans="1:26" ht="13.5" thickBot="1" x14ac:dyDescent="0.35">
      <c r="A44" s="54">
        <v>31</v>
      </c>
      <c r="B44" s="54">
        <v>26</v>
      </c>
      <c r="C44" s="54">
        <f t="shared" si="9"/>
        <v>7</v>
      </c>
      <c r="D44" s="55">
        <f t="shared" si="14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6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5"/>
        <v>-1685.4</v>
      </c>
      <c r="S44" s="55">
        <v>0</v>
      </c>
      <c r="T44" s="55">
        <v>0</v>
      </c>
      <c r="U44" s="54" t="s">
        <v>79</v>
      </c>
      <c r="V44" s="57">
        <f t="shared" si="7"/>
        <v>-800</v>
      </c>
      <c r="W44" s="57">
        <f t="shared" si="3"/>
        <v>-441</v>
      </c>
      <c r="X44" s="55">
        <f t="shared" si="4"/>
        <v>2471.8179038260473</v>
      </c>
      <c r="Y44" s="117">
        <f t="shared" si="5"/>
        <v>92064.005179223255</v>
      </c>
      <c r="Z44" s="116"/>
    </row>
    <row r="45" spans="1:26" ht="13.5" thickBot="1" x14ac:dyDescent="0.35">
      <c r="A45" s="54">
        <v>32</v>
      </c>
      <c r="B45" s="54">
        <v>26</v>
      </c>
      <c r="C45" s="54">
        <f t="shared" si="9"/>
        <v>8</v>
      </c>
      <c r="D45" s="55">
        <f t="shared" si="14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6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5"/>
        <v>-1685.4</v>
      </c>
      <c r="S45" s="55">
        <v>0</v>
      </c>
      <c r="T45" s="55">
        <v>0</v>
      </c>
      <c r="U45" s="54" t="s">
        <v>79</v>
      </c>
      <c r="V45" s="57">
        <f t="shared" si="7"/>
        <v>-810</v>
      </c>
      <c r="W45" s="57">
        <f t="shared" si="3"/>
        <v>-441</v>
      </c>
      <c r="X45" s="55">
        <f t="shared" si="4"/>
        <v>2461.8179038260473</v>
      </c>
      <c r="Y45" s="117">
        <f t="shared" si="5"/>
        <v>94909.423104629386</v>
      </c>
      <c r="Z45" s="116"/>
    </row>
    <row r="46" spans="1:26" ht="13.5" thickBot="1" x14ac:dyDescent="0.35">
      <c r="A46" s="54">
        <v>33</v>
      </c>
      <c r="B46" s="54">
        <v>26</v>
      </c>
      <c r="C46" s="54">
        <f t="shared" si="9"/>
        <v>9</v>
      </c>
      <c r="D46" s="55">
        <f t="shared" si="14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si="1"/>
        <v>-752.61542950728563</v>
      </c>
      <c r="H46" s="57">
        <f t="shared" si="16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5"/>
        <v>-1685.4</v>
      </c>
      <c r="S46" s="55">
        <v>0</v>
      </c>
      <c r="T46" s="55">
        <v>0</v>
      </c>
      <c r="U46" s="54" t="s">
        <v>79</v>
      </c>
      <c r="V46" s="57">
        <f t="shared" si="7"/>
        <v>-820</v>
      </c>
      <c r="W46" s="57">
        <f t="shared" si="3"/>
        <v>-441</v>
      </c>
      <c r="X46" s="55">
        <f t="shared" si="4"/>
        <v>2451.8179038260473</v>
      </c>
      <c r="Y46" s="117">
        <f t="shared" si="5"/>
        <v>97756.696938058056</v>
      </c>
      <c r="Z46" s="116"/>
    </row>
    <row r="47" spans="1:26" ht="13.5" thickBot="1" x14ac:dyDescent="0.35">
      <c r="A47" s="54">
        <v>34</v>
      </c>
      <c r="B47" s="54">
        <v>26</v>
      </c>
      <c r="C47" s="54">
        <f t="shared" si="9"/>
        <v>10</v>
      </c>
      <c r="D47" s="55">
        <f t="shared" si="14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"/>
        <v>-752.61542950728563</v>
      </c>
      <c r="H47" s="57">
        <f t="shared" si="16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5"/>
        <v>-1685.4</v>
      </c>
      <c r="S47" s="55">
        <v>0</v>
      </c>
      <c r="T47" s="55">
        <v>0</v>
      </c>
      <c r="U47" s="54" t="s">
        <v>79</v>
      </c>
      <c r="V47" s="57">
        <f t="shared" si="7"/>
        <v>-830</v>
      </c>
      <c r="W47" s="57">
        <f t="shared" si="3"/>
        <v>-441</v>
      </c>
      <c r="X47" s="55">
        <f t="shared" si="4"/>
        <v>2441.8179038260473</v>
      </c>
      <c r="Y47" s="117">
        <f t="shared" si="5"/>
        <v>100605.83441245934</v>
      </c>
      <c r="Z47" s="116"/>
    </row>
    <row r="48" spans="1:26" ht="13.5" thickBot="1" x14ac:dyDescent="0.35">
      <c r="A48" s="54">
        <v>35</v>
      </c>
      <c r="B48" s="54">
        <v>26</v>
      </c>
      <c r="C48" s="54">
        <f t="shared" si="9"/>
        <v>11</v>
      </c>
      <c r="D48" s="55">
        <f t="shared" si="14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"/>
        <v>-752.61542950728563</v>
      </c>
      <c r="H48" s="57">
        <f t="shared" si="16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5"/>
        <v>-1685.4</v>
      </c>
      <c r="S48" s="55">
        <v>0</v>
      </c>
      <c r="T48" s="55">
        <v>0</v>
      </c>
      <c r="U48" s="54" t="s">
        <v>79</v>
      </c>
      <c r="V48" s="57">
        <f t="shared" si="7"/>
        <v>-840</v>
      </c>
      <c r="W48" s="57">
        <f t="shared" si="3"/>
        <v>-441</v>
      </c>
      <c r="X48" s="55">
        <f t="shared" si="4"/>
        <v>2431.8179038260473</v>
      </c>
      <c r="Y48" s="117">
        <f t="shared" si="5"/>
        <v>103456.84329300397</v>
      </c>
      <c r="Z48" s="116"/>
    </row>
    <row r="49" spans="1:26" ht="13.5" thickBot="1" x14ac:dyDescent="0.35">
      <c r="A49" s="54">
        <v>36</v>
      </c>
      <c r="B49" s="54">
        <v>27</v>
      </c>
      <c r="C49" s="54">
        <f t="shared" si="9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"/>
        <v>-752.61542950728563</v>
      </c>
      <c r="H49" s="57">
        <f t="shared" si="16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7"/>
        <v>-850</v>
      </c>
      <c r="W49" s="57">
        <f t="shared" si="3"/>
        <v>-463.05</v>
      </c>
      <c r="X49" s="55">
        <f t="shared" si="4"/>
        <v>2541.1939038260471</v>
      </c>
      <c r="Y49" s="117">
        <f t="shared" si="5"/>
        <v>106429.10737721753</v>
      </c>
      <c r="Z49" s="116"/>
    </row>
    <row r="50" spans="1:26" ht="13.5" thickBot="1" x14ac:dyDescent="0.35">
      <c r="A50" s="54">
        <v>37</v>
      </c>
      <c r="B50" s="54">
        <v>27</v>
      </c>
      <c r="C50" s="54">
        <f t="shared" si="9"/>
        <v>1</v>
      </c>
      <c r="D50" s="55">
        <f t="shared" ref="D50:D60" si="17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"/>
        <v>-752.61542950728563</v>
      </c>
      <c r="H50" s="57">
        <f t="shared" si="11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8">$R49</f>
        <v>-1786.5240000000001</v>
      </c>
      <c r="S50" s="55">
        <v>0</v>
      </c>
      <c r="T50" s="55">
        <v>0</v>
      </c>
      <c r="U50" s="54" t="s">
        <v>79</v>
      </c>
      <c r="V50" s="57">
        <f t="shared" si="7"/>
        <v>-860</v>
      </c>
      <c r="W50" s="57">
        <f t="shared" si="3"/>
        <v>-463.05</v>
      </c>
      <c r="X50" s="55">
        <f t="shared" si="4"/>
        <v>2528.1939038260471</v>
      </c>
      <c r="Y50" s="117">
        <f t="shared" si="5"/>
        <v>109400.75589511532</v>
      </c>
      <c r="Z50" s="116"/>
    </row>
    <row r="51" spans="1:26" ht="13.5" thickBot="1" x14ac:dyDescent="0.35">
      <c r="A51" s="54">
        <v>38</v>
      </c>
      <c r="B51" s="54">
        <v>27</v>
      </c>
      <c r="C51" s="54">
        <f t="shared" si="9"/>
        <v>2</v>
      </c>
      <c r="D51" s="55">
        <f t="shared" si="17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8"/>
        <v>-1786.5240000000001</v>
      </c>
      <c r="S51" s="55">
        <v>0</v>
      </c>
      <c r="T51" s="55">
        <v>0</v>
      </c>
      <c r="U51" s="54" t="s">
        <v>79</v>
      </c>
      <c r="V51" s="57">
        <f t="shared" si="7"/>
        <v>-870</v>
      </c>
      <c r="W51" s="57">
        <f t="shared" si="3"/>
        <v>-463.05</v>
      </c>
      <c r="X51" s="55">
        <f t="shared" si="4"/>
        <v>2518.1939038260471</v>
      </c>
      <c r="Y51" s="117">
        <f t="shared" si="5"/>
        <v>112374.78628183767</v>
      </c>
      <c r="Z51" s="116"/>
    </row>
    <row r="52" spans="1:26" ht="13.5" thickBot="1" x14ac:dyDescent="0.35">
      <c r="A52" s="54">
        <v>39</v>
      </c>
      <c r="B52" s="54">
        <v>27</v>
      </c>
      <c r="C52" s="54">
        <f t="shared" si="9"/>
        <v>3</v>
      </c>
      <c r="D52" s="55">
        <f t="shared" si="17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"/>
        <v>-752.61542950728563</v>
      </c>
      <c r="H52" s="57">
        <f t="shared" ref="H52:H61" si="19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8"/>
        <v>-1786.5240000000001</v>
      </c>
      <c r="S52" s="55">
        <v>0</v>
      </c>
      <c r="T52" s="55">
        <v>0</v>
      </c>
      <c r="U52" s="54" t="s">
        <v>79</v>
      </c>
      <c r="V52" s="57">
        <f t="shared" si="7"/>
        <v>-880</v>
      </c>
      <c r="W52" s="57">
        <f t="shared" si="3"/>
        <v>-463.05</v>
      </c>
      <c r="X52" s="55">
        <f t="shared" si="4"/>
        <v>2508.1939038260471</v>
      </c>
      <c r="Y52" s="117">
        <f t="shared" si="5"/>
        <v>115351.20846183805</v>
      </c>
      <c r="Z52" s="116"/>
    </row>
    <row r="53" spans="1:26" ht="13.5" thickBot="1" x14ac:dyDescent="0.35">
      <c r="A53" s="54">
        <v>40</v>
      </c>
      <c r="B53" s="54">
        <v>27</v>
      </c>
      <c r="C53" s="54">
        <f t="shared" si="9"/>
        <v>4</v>
      </c>
      <c r="D53" s="55">
        <f t="shared" si="17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"/>
        <v>-752.61542950728563</v>
      </c>
      <c r="H53" s="57">
        <f t="shared" si="19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8"/>
        <v>-1786.5240000000001</v>
      </c>
      <c r="S53" s="55">
        <v>0</v>
      </c>
      <c r="T53" s="55">
        <v>0</v>
      </c>
      <c r="U53" s="54" t="s">
        <v>79</v>
      </c>
      <c r="V53" s="57">
        <f t="shared" si="7"/>
        <v>-890</v>
      </c>
      <c r="W53" s="57">
        <f t="shared" si="3"/>
        <v>-463.05</v>
      </c>
      <c r="X53" s="55">
        <f t="shared" si="4"/>
        <v>2498.1939038260471</v>
      </c>
      <c r="Y53" s="117">
        <f t="shared" si="5"/>
        <v>118330.03240092174</v>
      </c>
      <c r="Z53" s="116"/>
    </row>
    <row r="54" spans="1:26" ht="13.5" thickBot="1" x14ac:dyDescent="0.35">
      <c r="A54" s="54">
        <v>41</v>
      </c>
      <c r="B54" s="54">
        <v>27</v>
      </c>
      <c r="C54" s="54">
        <f t="shared" si="9"/>
        <v>5</v>
      </c>
      <c r="D54" s="55">
        <f t="shared" si="17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"/>
        <v>-752.61542950728563</v>
      </c>
      <c r="H54" s="57">
        <f t="shared" si="19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8"/>
        <v>-1786.5240000000001</v>
      </c>
      <c r="S54" s="55">
        <v>0</v>
      </c>
      <c r="T54" s="55">
        <v>0</v>
      </c>
      <c r="U54" s="54" t="s">
        <v>79</v>
      </c>
      <c r="V54" s="57">
        <f t="shared" si="7"/>
        <v>-900</v>
      </c>
      <c r="W54" s="57">
        <f t="shared" si="3"/>
        <v>-463.05</v>
      </c>
      <c r="X54" s="55">
        <f t="shared" si="4"/>
        <v>2488.1939038260471</v>
      </c>
      <c r="Y54" s="117">
        <f t="shared" si="5"/>
        <v>121311.2681064183</v>
      </c>
      <c r="Z54" s="116"/>
    </row>
    <row r="55" spans="1:26" ht="13.5" thickBot="1" x14ac:dyDescent="0.35">
      <c r="A55" s="54">
        <v>42</v>
      </c>
      <c r="B55" s="54">
        <v>27</v>
      </c>
      <c r="C55" s="54">
        <f t="shared" si="9"/>
        <v>6</v>
      </c>
      <c r="D55" s="55">
        <f t="shared" si="17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"/>
        <v>-752.61542950728563</v>
      </c>
      <c r="H55" s="57">
        <f t="shared" si="19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8"/>
        <v>-1786.5240000000001</v>
      </c>
      <c r="S55" s="55">
        <v>0</v>
      </c>
      <c r="T55" s="55">
        <v>0</v>
      </c>
      <c r="U55" s="54" t="s">
        <v>79</v>
      </c>
      <c r="V55" s="57">
        <f t="shared" si="7"/>
        <v>-910</v>
      </c>
      <c r="W55" s="57">
        <f t="shared" si="3"/>
        <v>-463.05</v>
      </c>
      <c r="X55" s="55">
        <f t="shared" si="4"/>
        <v>2478.1939038260471</v>
      </c>
      <c r="Y55" s="117">
        <f t="shared" si="5"/>
        <v>124294.92562735442</v>
      </c>
      <c r="Z55" s="116"/>
    </row>
    <row r="56" spans="1:26" ht="13.5" thickBot="1" x14ac:dyDescent="0.35">
      <c r="A56" s="54">
        <v>43</v>
      </c>
      <c r="B56" s="54">
        <v>27</v>
      </c>
      <c r="C56" s="54">
        <f t="shared" si="9"/>
        <v>7</v>
      </c>
      <c r="D56" s="55">
        <f t="shared" si="17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"/>
        <v>-752.61542950728563</v>
      </c>
      <c r="H56" s="57">
        <f t="shared" si="19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8"/>
        <v>-1786.5240000000001</v>
      </c>
      <c r="S56" s="55">
        <v>0</v>
      </c>
      <c r="T56" s="55">
        <v>0</v>
      </c>
      <c r="U56" s="54" t="s">
        <v>79</v>
      </c>
      <c r="V56" s="57">
        <f t="shared" si="7"/>
        <v>-920</v>
      </c>
      <c r="W56" s="57">
        <f t="shared" si="3"/>
        <v>-463.05</v>
      </c>
      <c r="X56" s="55">
        <f t="shared" si="4"/>
        <v>2468.1939038260471</v>
      </c>
      <c r="Y56" s="117">
        <f t="shared" si="5"/>
        <v>127281.01505462777</v>
      </c>
      <c r="Z56" s="116"/>
    </row>
    <row r="57" spans="1:26" ht="13.5" thickBot="1" x14ac:dyDescent="0.35">
      <c r="A57" s="54">
        <v>44</v>
      </c>
      <c r="B57" s="54">
        <v>27</v>
      </c>
      <c r="C57" s="54">
        <f t="shared" si="9"/>
        <v>8</v>
      </c>
      <c r="D57" s="55">
        <f t="shared" si="17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"/>
        <v>-752.61542950728563</v>
      </c>
      <c r="H57" s="57">
        <f t="shared" si="19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8"/>
        <v>-1786.5240000000001</v>
      </c>
      <c r="S57" s="55">
        <v>0</v>
      </c>
      <c r="T57" s="55">
        <v>0</v>
      </c>
      <c r="U57" s="54" t="s">
        <v>79</v>
      </c>
      <c r="V57" s="57">
        <f t="shared" si="7"/>
        <v>-930</v>
      </c>
      <c r="W57" s="57">
        <f t="shared" si="3"/>
        <v>-463.05</v>
      </c>
      <c r="X57" s="55">
        <f t="shared" si="4"/>
        <v>2458.1939038260471</v>
      </c>
      <c r="Y57" s="117">
        <f t="shared" si="5"/>
        <v>130269.54652118143</v>
      </c>
      <c r="Z57" s="116"/>
    </row>
    <row r="58" spans="1:26" ht="13.5" thickBot="1" x14ac:dyDescent="0.35">
      <c r="A58" s="54">
        <v>45</v>
      </c>
      <c r="B58" s="54">
        <v>27</v>
      </c>
      <c r="C58" s="54">
        <f t="shared" si="9"/>
        <v>9</v>
      </c>
      <c r="D58" s="55">
        <f t="shared" si="17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"/>
        <v>-752.61542950728563</v>
      </c>
      <c r="H58" s="57">
        <f t="shared" si="19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8"/>
        <v>-1786.5240000000001</v>
      </c>
      <c r="S58" s="55">
        <v>0</v>
      </c>
      <c r="T58" s="55">
        <v>0</v>
      </c>
      <c r="U58" s="54" t="s">
        <v>79</v>
      </c>
      <c r="V58" s="57">
        <f t="shared" si="7"/>
        <v>-940</v>
      </c>
      <c r="W58" s="57">
        <f t="shared" si="3"/>
        <v>-463.05</v>
      </c>
      <c r="X58" s="55">
        <f t="shared" si="4"/>
        <v>2448.1939038260471</v>
      </c>
      <c r="Y58" s="117">
        <f t="shared" si="5"/>
        <v>133260.53020217907</v>
      </c>
      <c r="Z58" s="116"/>
    </row>
    <row r="59" spans="1:26" ht="13.5" thickBot="1" x14ac:dyDescent="0.35">
      <c r="A59" s="54">
        <v>46</v>
      </c>
      <c r="B59" s="54">
        <v>27</v>
      </c>
      <c r="C59" s="54">
        <f t="shared" si="9"/>
        <v>10</v>
      </c>
      <c r="D59" s="55">
        <f t="shared" si="17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"/>
        <v>-752.61542950728563</v>
      </c>
      <c r="H59" s="57">
        <f t="shared" si="19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8"/>
        <v>-1786.5240000000001</v>
      </c>
      <c r="S59" s="55">
        <v>0</v>
      </c>
      <c r="T59" s="55">
        <v>0</v>
      </c>
      <c r="U59" s="54" t="s">
        <v>79</v>
      </c>
      <c r="V59" s="57">
        <f t="shared" si="7"/>
        <v>-950</v>
      </c>
      <c r="W59" s="57">
        <f t="shared" si="3"/>
        <v>-463.05</v>
      </c>
      <c r="X59" s="55">
        <f t="shared" si="4"/>
        <v>2438.1939038260471</v>
      </c>
      <c r="Y59" s="117">
        <f t="shared" si="5"/>
        <v>136253.97631518089</v>
      </c>
      <c r="Z59" s="116"/>
    </row>
    <row r="60" spans="1:26" ht="13.5" thickBot="1" x14ac:dyDescent="0.35">
      <c r="A60" s="54">
        <v>47</v>
      </c>
      <c r="B60" s="54">
        <v>27</v>
      </c>
      <c r="C60" s="54">
        <f t="shared" si="9"/>
        <v>11</v>
      </c>
      <c r="D60" s="55">
        <f t="shared" si="17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"/>
        <v>-752.61542950728563</v>
      </c>
      <c r="H60" s="57">
        <f t="shared" si="19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8"/>
        <v>-1786.5240000000001</v>
      </c>
      <c r="S60" s="55">
        <v>0</v>
      </c>
      <c r="T60" s="55">
        <v>0</v>
      </c>
      <c r="U60" s="54" t="s">
        <v>79</v>
      </c>
      <c r="V60" s="57">
        <f t="shared" si="7"/>
        <v>-960</v>
      </c>
      <c r="W60" s="57">
        <f t="shared" si="3"/>
        <v>-463.05</v>
      </c>
      <c r="X60" s="55">
        <f t="shared" si="4"/>
        <v>2428.1939038260471</v>
      </c>
      <c r="Y60" s="117">
        <f t="shared" si="5"/>
        <v>139249.8951203202</v>
      </c>
      <c r="Z60" s="116"/>
    </row>
    <row r="61" spans="1:26" ht="13.5" thickBot="1" x14ac:dyDescent="0.35">
      <c r="A61" s="54">
        <v>48</v>
      </c>
      <c r="B61" s="54">
        <v>28</v>
      </c>
      <c r="C61" s="54">
        <f t="shared" si="9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"/>
        <v>-752.61542950728563</v>
      </c>
      <c r="H61" s="57">
        <f t="shared" si="19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7"/>
        <v>-970</v>
      </c>
      <c r="W61" s="57">
        <f t="shared" si="3"/>
        <v>-486.2025000000001</v>
      </c>
      <c r="X61" s="55">
        <f t="shared" si="4"/>
        <v>2542.5274638260489</v>
      </c>
      <c r="Y61" s="117">
        <f t="shared" si="5"/>
        <v>142372.63048048093</v>
      </c>
      <c r="Z61" s="116"/>
    </row>
    <row r="62" spans="1:26" ht="13.5" thickBot="1" x14ac:dyDescent="0.35">
      <c r="A62" s="54">
        <v>49</v>
      </c>
      <c r="B62" s="54">
        <v>28</v>
      </c>
      <c r="C62" s="54">
        <f t="shared" si="9"/>
        <v>1</v>
      </c>
      <c r="D62" s="55">
        <f t="shared" ref="D62:D72" si="20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"/>
        <v>-752.61542950728563</v>
      </c>
      <c r="H62" s="57">
        <f t="shared" si="11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1">$R61</f>
        <v>-1893.7154400000002</v>
      </c>
      <c r="S62" s="55">
        <v>0</v>
      </c>
      <c r="T62" s="55">
        <v>0</v>
      </c>
      <c r="U62" s="54" t="s">
        <v>79</v>
      </c>
      <c r="V62" s="57">
        <f t="shared" si="7"/>
        <v>-980</v>
      </c>
      <c r="W62" s="57">
        <f t="shared" si="3"/>
        <v>-486.2025000000001</v>
      </c>
      <c r="X62" s="55">
        <f t="shared" si="4"/>
        <v>2529.5274638260489</v>
      </c>
      <c r="Y62" s="117">
        <f t="shared" si="5"/>
        <v>145495.37723797566</v>
      </c>
      <c r="Z62" s="116"/>
    </row>
    <row r="63" spans="1:26" ht="13.5" thickBot="1" x14ac:dyDescent="0.35">
      <c r="A63" s="54">
        <v>50</v>
      </c>
      <c r="B63" s="54">
        <v>28</v>
      </c>
      <c r="C63" s="54">
        <f t="shared" si="9"/>
        <v>2</v>
      </c>
      <c r="D63" s="55">
        <f t="shared" si="20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1"/>
        <v>-1893.7154400000002</v>
      </c>
      <c r="S63" s="55">
        <v>0</v>
      </c>
      <c r="T63" s="55">
        <v>0</v>
      </c>
      <c r="U63" s="54" t="s">
        <v>79</v>
      </c>
      <c r="V63" s="57">
        <f t="shared" si="7"/>
        <v>-990</v>
      </c>
      <c r="W63" s="57">
        <f t="shared" si="3"/>
        <v>-486.2025000000001</v>
      </c>
      <c r="X63" s="55">
        <f t="shared" si="4"/>
        <v>2519.5274638260489</v>
      </c>
      <c r="Y63" s="117">
        <f t="shared" si="5"/>
        <v>148621.13544029329</v>
      </c>
      <c r="Z63" s="116"/>
    </row>
    <row r="64" spans="1:26" ht="13.5" thickBot="1" x14ac:dyDescent="0.35">
      <c r="A64" s="54">
        <v>51</v>
      </c>
      <c r="B64" s="54">
        <v>28</v>
      </c>
      <c r="C64" s="54">
        <f t="shared" si="9"/>
        <v>3</v>
      </c>
      <c r="D64" s="55">
        <f t="shared" si="20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"/>
        <v>-752.61542950728563</v>
      </c>
      <c r="H64" s="57">
        <f t="shared" ref="H64:H73" si="22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1"/>
        <v>-1893.7154400000002</v>
      </c>
      <c r="S64" s="55">
        <v>0</v>
      </c>
      <c r="T64" s="55">
        <v>0</v>
      </c>
      <c r="U64" s="54" t="s">
        <v>79</v>
      </c>
      <c r="V64" s="57">
        <f t="shared" si="7"/>
        <v>-1000</v>
      </c>
      <c r="W64" s="57">
        <f t="shared" si="3"/>
        <v>-486.2025000000001</v>
      </c>
      <c r="X64" s="55">
        <f t="shared" si="4"/>
        <v>2509.5274638260489</v>
      </c>
      <c r="Y64" s="117">
        <f t="shared" si="5"/>
        <v>151749.91763512057</v>
      </c>
      <c r="Z64" s="116"/>
    </row>
    <row r="65" spans="1:26" ht="13.5" thickBot="1" x14ac:dyDescent="0.35">
      <c r="A65" s="54">
        <v>52</v>
      </c>
      <c r="B65" s="54">
        <v>28</v>
      </c>
      <c r="C65" s="54">
        <f t="shared" si="9"/>
        <v>4</v>
      </c>
      <c r="D65" s="55">
        <f t="shared" si="20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"/>
        <v>-752.61542950728563</v>
      </c>
      <c r="H65" s="57">
        <f t="shared" si="22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1"/>
        <v>-1893.7154400000002</v>
      </c>
      <c r="S65" s="55">
        <v>0</v>
      </c>
      <c r="T65" s="55">
        <v>0</v>
      </c>
      <c r="U65" s="54" t="s">
        <v>79</v>
      </c>
      <c r="V65" s="57">
        <f t="shared" si="7"/>
        <v>-1010</v>
      </c>
      <c r="W65" s="57">
        <f t="shared" si="3"/>
        <v>-486.2025000000001</v>
      </c>
      <c r="X65" s="55">
        <f t="shared" si="4"/>
        <v>2499.5274638260489</v>
      </c>
      <c r="Y65" s="117">
        <f t="shared" si="5"/>
        <v>154881.7364224263</v>
      </c>
      <c r="Z65" s="116"/>
    </row>
    <row r="66" spans="1:26" ht="13.5" thickBot="1" x14ac:dyDescent="0.35">
      <c r="A66" s="54">
        <v>53</v>
      </c>
      <c r="B66" s="54">
        <v>28</v>
      </c>
      <c r="C66" s="54">
        <f t="shared" si="9"/>
        <v>5</v>
      </c>
      <c r="D66" s="55">
        <f t="shared" si="20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"/>
        <v>-752.61542950728563</v>
      </c>
      <c r="H66" s="57">
        <f t="shared" si="22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1"/>
        <v>-1893.7154400000002</v>
      </c>
      <c r="S66" s="55">
        <v>0</v>
      </c>
      <c r="T66" s="55">
        <v>0</v>
      </c>
      <c r="U66" s="54" t="s">
        <v>79</v>
      </c>
      <c r="V66" s="57">
        <f t="shared" si="7"/>
        <v>-1020</v>
      </c>
      <c r="W66" s="57">
        <f t="shared" si="3"/>
        <v>-486.2025000000001</v>
      </c>
      <c r="X66" s="55">
        <f t="shared" si="4"/>
        <v>2489.5274638260489</v>
      </c>
      <c r="Y66" s="117">
        <f t="shared" si="5"/>
        <v>158016.60445467912</v>
      </c>
      <c r="Z66" s="116"/>
    </row>
    <row r="67" spans="1:26" ht="13.5" thickBot="1" x14ac:dyDescent="0.35">
      <c r="A67" s="54">
        <v>54</v>
      </c>
      <c r="B67" s="54">
        <v>28</v>
      </c>
      <c r="C67" s="54">
        <f t="shared" si="9"/>
        <v>6</v>
      </c>
      <c r="D67" s="55">
        <f t="shared" si="20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"/>
        <v>-752.61542950728563</v>
      </c>
      <c r="H67" s="57">
        <f t="shared" si="22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1"/>
        <v>-1893.7154400000002</v>
      </c>
      <c r="S67" s="55">
        <v>0</v>
      </c>
      <c r="T67" s="55">
        <v>0</v>
      </c>
      <c r="U67" s="54" t="s">
        <v>79</v>
      </c>
      <c r="V67" s="57">
        <f t="shared" si="7"/>
        <v>-1030</v>
      </c>
      <c r="W67" s="57">
        <f t="shared" si="3"/>
        <v>-486.2025000000001</v>
      </c>
      <c r="X67" s="55">
        <f t="shared" si="4"/>
        <v>2479.5274638260489</v>
      </c>
      <c r="Y67" s="117">
        <f t="shared" si="5"/>
        <v>161154.53443706635</v>
      </c>
      <c r="Z67" s="116"/>
    </row>
    <row r="68" spans="1:26" ht="13.5" thickBot="1" x14ac:dyDescent="0.35">
      <c r="A68" s="54">
        <v>55</v>
      </c>
      <c r="B68" s="54">
        <v>28</v>
      </c>
      <c r="C68" s="54">
        <f t="shared" si="9"/>
        <v>7</v>
      </c>
      <c r="D68" s="55">
        <f t="shared" si="20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"/>
        <v>-752.61542950728563</v>
      </c>
      <c r="H68" s="57">
        <f t="shared" si="22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1"/>
        <v>-1893.7154400000002</v>
      </c>
      <c r="S68" s="55">
        <v>0</v>
      </c>
      <c r="T68" s="55">
        <v>0</v>
      </c>
      <c r="U68" s="54" t="s">
        <v>79</v>
      </c>
      <c r="V68" s="57">
        <f t="shared" si="7"/>
        <v>-1040</v>
      </c>
      <c r="W68" s="57">
        <f t="shared" si="3"/>
        <v>-486.2025000000001</v>
      </c>
      <c r="X68" s="55">
        <f t="shared" si="4"/>
        <v>2469.5274638260489</v>
      </c>
      <c r="Y68" s="117">
        <f t="shared" si="5"/>
        <v>164295.53912771351</v>
      </c>
      <c r="Z68" s="116"/>
    </row>
    <row r="69" spans="1:26" ht="13.5" thickBot="1" x14ac:dyDescent="0.35">
      <c r="A69" s="54">
        <v>56</v>
      </c>
      <c r="B69" s="54">
        <v>28</v>
      </c>
      <c r="C69" s="54">
        <f t="shared" si="9"/>
        <v>8</v>
      </c>
      <c r="D69" s="55">
        <f t="shared" si="20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"/>
        <v>-752.61542950728563</v>
      </c>
      <c r="H69" s="57">
        <f t="shared" si="22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1"/>
        <v>-1893.7154400000002</v>
      </c>
      <c r="S69" s="55">
        <v>0</v>
      </c>
      <c r="T69" s="55">
        <v>0</v>
      </c>
      <c r="U69" s="54" t="s">
        <v>79</v>
      </c>
      <c r="V69" s="57">
        <f t="shared" si="7"/>
        <v>-1050</v>
      </c>
      <c r="W69" s="57">
        <f t="shared" si="3"/>
        <v>-486.2025000000001</v>
      </c>
      <c r="X69" s="55">
        <f t="shared" si="4"/>
        <v>2459.5274638260489</v>
      </c>
      <c r="Y69" s="117">
        <f t="shared" si="5"/>
        <v>167439.63133790504</v>
      </c>
      <c r="Z69" s="116"/>
    </row>
    <row r="70" spans="1:26" ht="13.5" thickBot="1" x14ac:dyDescent="0.35">
      <c r="A70" s="54">
        <v>57</v>
      </c>
      <c r="B70" s="54">
        <v>28</v>
      </c>
      <c r="C70" s="54">
        <f t="shared" si="9"/>
        <v>9</v>
      </c>
      <c r="D70" s="55">
        <f t="shared" si="20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"/>
        <v>-752.61542950728563</v>
      </c>
      <c r="H70" s="57">
        <f t="shared" si="22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1"/>
        <v>-1893.7154400000002</v>
      </c>
      <c r="S70" s="55">
        <v>0</v>
      </c>
      <c r="T70" s="55">
        <v>0</v>
      </c>
      <c r="U70" s="54" t="s">
        <v>79</v>
      </c>
      <c r="V70" s="57">
        <f t="shared" si="7"/>
        <v>-1060</v>
      </c>
      <c r="W70" s="57">
        <f t="shared" si="3"/>
        <v>-486.2025000000001</v>
      </c>
      <c r="X70" s="55">
        <f t="shared" si="4"/>
        <v>2449.5274638260489</v>
      </c>
      <c r="Y70" s="117">
        <f t="shared" si="5"/>
        <v>170586.82393230571</v>
      </c>
      <c r="Z70" s="116"/>
    </row>
    <row r="71" spans="1:26" ht="13.5" thickBot="1" x14ac:dyDescent="0.35">
      <c r="A71" s="54">
        <v>58</v>
      </c>
      <c r="B71" s="54">
        <v>28</v>
      </c>
      <c r="C71" s="54">
        <f t="shared" si="9"/>
        <v>10</v>
      </c>
      <c r="D71" s="55">
        <f t="shared" si="20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"/>
        <v>-752.61542950728563</v>
      </c>
      <c r="H71" s="57">
        <f t="shared" si="22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1"/>
        <v>-1893.7154400000002</v>
      </c>
      <c r="S71" s="55">
        <v>0</v>
      </c>
      <c r="T71" s="55">
        <v>0</v>
      </c>
      <c r="U71" s="54" t="s">
        <v>79</v>
      </c>
      <c r="V71" s="57">
        <f t="shared" si="7"/>
        <v>-1070</v>
      </c>
      <c r="W71" s="57">
        <f t="shared" si="3"/>
        <v>-486.2025000000001</v>
      </c>
      <c r="X71" s="55">
        <f t="shared" si="4"/>
        <v>2439.5274638260489</v>
      </c>
      <c r="Y71" s="117">
        <f t="shared" si="5"/>
        <v>173737.12982918305</v>
      </c>
      <c r="Z71" s="116"/>
    </row>
    <row r="72" spans="1:26" ht="13.5" thickBot="1" x14ac:dyDescent="0.35">
      <c r="A72" s="54">
        <v>59</v>
      </c>
      <c r="B72" s="54">
        <v>28</v>
      </c>
      <c r="C72" s="54">
        <f t="shared" si="9"/>
        <v>11</v>
      </c>
      <c r="D72" s="55">
        <f t="shared" si="20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"/>
        <v>-752.61542950728563</v>
      </c>
      <c r="H72" s="57">
        <f t="shared" si="22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1"/>
        <v>-1893.7154400000002</v>
      </c>
      <c r="S72" s="55">
        <v>0</v>
      </c>
      <c r="T72" s="55">
        <v>0</v>
      </c>
      <c r="U72" s="54" t="s">
        <v>79</v>
      </c>
      <c r="V72" s="57">
        <f t="shared" si="7"/>
        <v>-1080</v>
      </c>
      <c r="W72" s="57">
        <f t="shared" si="3"/>
        <v>-486.2025000000001</v>
      </c>
      <c r="X72" s="55">
        <f t="shared" si="4"/>
        <v>2429.5274638260489</v>
      </c>
      <c r="Y72" s="117">
        <f t="shared" si="5"/>
        <v>176890.56200063069</v>
      </c>
      <c r="Z72" s="116"/>
    </row>
    <row r="73" spans="1:26" ht="13.5" thickBot="1" x14ac:dyDescent="0.35">
      <c r="A73" s="54">
        <v>60</v>
      </c>
      <c r="B73" s="54">
        <v>29</v>
      </c>
      <c r="C73" s="54">
        <f t="shared" si="9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"/>
        <v>-752.61542950728563</v>
      </c>
      <c r="H73" s="57">
        <f t="shared" si="22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7"/>
        <v>-1090</v>
      </c>
      <c r="W73" s="57">
        <f t="shared" si="3"/>
        <v>-510.51262500000013</v>
      </c>
      <c r="X73" s="55">
        <f t="shared" si="4"/>
        <v>2549.0057874260483</v>
      </c>
      <c r="Y73" s="117">
        <f t="shared" si="5"/>
        <v>180176.61179639271</v>
      </c>
      <c r="Z73" s="116"/>
    </row>
    <row r="74" spans="1:26" ht="13.5" thickBot="1" x14ac:dyDescent="0.35">
      <c r="A74" s="54">
        <v>61</v>
      </c>
      <c r="B74" s="54">
        <v>29</v>
      </c>
      <c r="C74" s="54">
        <f t="shared" si="9"/>
        <v>1</v>
      </c>
      <c r="D74" s="55">
        <f t="shared" ref="D74:D84" si="23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"/>
        <v>-752.61542950728563</v>
      </c>
      <c r="H74" s="57">
        <f t="shared" si="11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4">$R73</f>
        <v>-2007.3383664000003</v>
      </c>
      <c r="S74" s="55">
        <v>0</v>
      </c>
      <c r="T74" s="55">
        <v>0</v>
      </c>
      <c r="U74" s="54" t="s">
        <v>79</v>
      </c>
      <c r="V74" s="57">
        <f t="shared" si="7"/>
        <v>-1100</v>
      </c>
      <c r="W74" s="57">
        <f t="shared" si="3"/>
        <v>-510.51262500000013</v>
      </c>
      <c r="X74" s="55">
        <f t="shared" si="4"/>
        <v>2536.0057874260483</v>
      </c>
      <c r="Y74" s="117">
        <f t="shared" si="5"/>
        <v>183463.35346630373</v>
      </c>
      <c r="Z74" s="116"/>
    </row>
    <row r="75" spans="1:26" ht="13.5" thickBot="1" x14ac:dyDescent="0.35">
      <c r="A75" s="54">
        <v>62</v>
      </c>
      <c r="B75" s="54">
        <v>29</v>
      </c>
      <c r="C75" s="54">
        <f t="shared" si="9"/>
        <v>2</v>
      </c>
      <c r="D75" s="55">
        <f t="shared" si="23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4"/>
        <v>-2007.3383664000003</v>
      </c>
      <c r="S75" s="55">
        <v>0</v>
      </c>
      <c r="T75" s="55">
        <v>0</v>
      </c>
      <c r="U75" s="54" t="s">
        <v>79</v>
      </c>
      <c r="V75" s="57">
        <f t="shared" si="7"/>
        <v>-1110</v>
      </c>
      <c r="W75" s="57">
        <f t="shared" si="3"/>
        <v>-510.51262500000013</v>
      </c>
      <c r="X75" s="55">
        <f t="shared" si="4"/>
        <v>2526.0057874260483</v>
      </c>
      <c r="Y75" s="117">
        <f t="shared" si="5"/>
        <v>186753.78989317271</v>
      </c>
      <c r="Z75" s="116"/>
    </row>
    <row r="76" spans="1:26" ht="13.5" thickBot="1" x14ac:dyDescent="0.35">
      <c r="A76" s="54">
        <v>63</v>
      </c>
      <c r="B76" s="54">
        <v>29</v>
      </c>
      <c r="C76" s="54">
        <f t="shared" si="9"/>
        <v>3</v>
      </c>
      <c r="D76" s="55">
        <f t="shared" si="23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"/>
        <v>-752.61542950728563</v>
      </c>
      <c r="H76" s="57">
        <f t="shared" ref="H76:H85" si="25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4"/>
        <v>-2007.3383664000003</v>
      </c>
      <c r="S76" s="55">
        <v>0</v>
      </c>
      <c r="T76" s="55">
        <v>0</v>
      </c>
      <c r="U76" s="54" t="s">
        <v>79</v>
      </c>
      <c r="V76" s="57">
        <f t="shared" si="7"/>
        <v>-1120</v>
      </c>
      <c r="W76" s="57">
        <f t="shared" si="3"/>
        <v>-510.51262500000013</v>
      </c>
      <c r="X76" s="55">
        <f t="shared" si="4"/>
        <v>2516.0057874260483</v>
      </c>
      <c r="Y76" s="117">
        <f t="shared" si="5"/>
        <v>190047.93647182031</v>
      </c>
      <c r="Z76" s="116"/>
    </row>
    <row r="77" spans="1:26" ht="13.5" thickBot="1" x14ac:dyDescent="0.35">
      <c r="A77" s="54">
        <v>64</v>
      </c>
      <c r="B77" s="54">
        <v>29</v>
      </c>
      <c r="C77" s="54">
        <f t="shared" si="9"/>
        <v>4</v>
      </c>
      <c r="D77" s="55">
        <f t="shared" si="23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"/>
        <v>-752.61542950728563</v>
      </c>
      <c r="H77" s="57">
        <f t="shared" si="25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4"/>
        <v>-2007.3383664000003</v>
      </c>
      <c r="S77" s="55">
        <v>0</v>
      </c>
      <c r="T77" s="55">
        <v>0</v>
      </c>
      <c r="U77" s="54" t="s">
        <v>79</v>
      </c>
      <c r="V77" s="57">
        <f t="shared" si="7"/>
        <v>-1130</v>
      </c>
      <c r="W77" s="57">
        <f t="shared" si="3"/>
        <v>-510.51262500000013</v>
      </c>
      <c r="X77" s="55">
        <f t="shared" si="4"/>
        <v>2506.0057874260483</v>
      </c>
      <c r="Y77" s="117">
        <f t="shared" si="5"/>
        <v>193345.80866121227</v>
      </c>
      <c r="Z77" s="116"/>
    </row>
    <row r="78" spans="1:26" ht="13.5" thickBot="1" x14ac:dyDescent="0.35">
      <c r="A78" s="54">
        <v>65</v>
      </c>
      <c r="B78" s="54">
        <v>29</v>
      </c>
      <c r="C78" s="54">
        <f t="shared" si="9"/>
        <v>5</v>
      </c>
      <c r="D78" s="55">
        <f t="shared" si="23"/>
        <v>10210.252500000002</v>
      </c>
      <c r="E78" s="57">
        <f t="shared" ref="E78:E141" si="26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33" si="27">-PMT(4%/12,120,-(FV(4%/12,24,,-35000)+FV(4%/12,12,,-35000)))</f>
        <v>-752.61542950728563</v>
      </c>
      <c r="H78" s="57">
        <f t="shared" si="25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4"/>
        <v>-2007.3383664000003</v>
      </c>
      <c r="S78" s="55">
        <v>0</v>
      </c>
      <c r="T78" s="55">
        <v>0</v>
      </c>
      <c r="U78" s="54" t="s">
        <v>79</v>
      </c>
      <c r="V78" s="57">
        <f t="shared" si="7"/>
        <v>-1140</v>
      </c>
      <c r="W78" s="57">
        <f t="shared" ref="W78:W141" si="28">D78*-0.05</f>
        <v>-510.51262500000013</v>
      </c>
      <c r="X78" s="55">
        <f t="shared" ref="X78:X141" si="29">D78+E78+F78+G78+H78+I78+J78+L78+M78+R78+S78+T78+V78+W78+O78+P78</f>
        <v>2496.0057874260483</v>
      </c>
      <c r="Y78" s="117">
        <f t="shared" ref="Y78:Y141" si="30">X78+(Y77*(1+($D$7/12)))</f>
        <v>196647.42198472671</v>
      </c>
      <c r="Z78" s="116"/>
    </row>
    <row r="79" spans="1:26" ht="13.5" thickBot="1" x14ac:dyDescent="0.35">
      <c r="A79" s="54">
        <v>66</v>
      </c>
      <c r="B79" s="54">
        <v>29</v>
      </c>
      <c r="C79" s="54">
        <f t="shared" si="9"/>
        <v>6</v>
      </c>
      <c r="D79" s="55">
        <f t="shared" si="23"/>
        <v>10210.252500000002</v>
      </c>
      <c r="E79" s="57">
        <f t="shared" si="26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7"/>
        <v>-752.61542950728563</v>
      </c>
      <c r="H79" s="57">
        <f t="shared" si="25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4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31">$V78-10</f>
        <v>-1150</v>
      </c>
      <c r="W79" s="57">
        <f t="shared" si="28"/>
        <v>-510.51262500000013</v>
      </c>
      <c r="X79" s="55">
        <f t="shared" si="29"/>
        <v>2486.0057874260483</v>
      </c>
      <c r="Y79" s="117">
        <f t="shared" si="30"/>
        <v>199952.79203042245</v>
      </c>
      <c r="Z79" s="116"/>
    </row>
    <row r="80" spans="1:26" ht="13.5" thickBot="1" x14ac:dyDescent="0.35">
      <c r="A80" s="54">
        <v>67</v>
      </c>
      <c r="B80" s="54">
        <v>29</v>
      </c>
      <c r="C80" s="54">
        <f t="shared" si="9"/>
        <v>7</v>
      </c>
      <c r="D80" s="55">
        <f t="shared" si="23"/>
        <v>10210.252500000002</v>
      </c>
      <c r="E80" s="57">
        <f t="shared" si="26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7"/>
        <v>-752.61542950728563</v>
      </c>
      <c r="H80" s="57">
        <f t="shared" si="25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4"/>
        <v>-2007.3383664000003</v>
      </c>
      <c r="S80" s="55">
        <v>0</v>
      </c>
      <c r="T80" s="55">
        <v>0</v>
      </c>
      <c r="U80" s="54" t="s">
        <v>79</v>
      </c>
      <c r="V80" s="57">
        <f t="shared" si="31"/>
        <v>-1160</v>
      </c>
      <c r="W80" s="57">
        <f t="shared" si="28"/>
        <v>-510.51262500000013</v>
      </c>
      <c r="X80" s="55">
        <f t="shared" si="29"/>
        <v>2476.0057874260483</v>
      </c>
      <c r="Y80" s="117">
        <f t="shared" si="30"/>
        <v>203261.9344513086</v>
      </c>
      <c r="Z80" s="116"/>
    </row>
    <row r="81" spans="1:26" ht="13.5" thickBot="1" x14ac:dyDescent="0.35">
      <c r="A81" s="54">
        <v>68</v>
      </c>
      <c r="B81" s="54">
        <v>29</v>
      </c>
      <c r="C81" s="54">
        <f t="shared" si="9"/>
        <v>8</v>
      </c>
      <c r="D81" s="55">
        <f t="shared" si="23"/>
        <v>10210.252500000002</v>
      </c>
      <c r="E81" s="57">
        <f t="shared" si="26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7"/>
        <v>-752.61542950728563</v>
      </c>
      <c r="H81" s="57">
        <f t="shared" si="25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4"/>
        <v>-2007.3383664000003</v>
      </c>
      <c r="S81" s="55">
        <v>0</v>
      </c>
      <c r="T81" s="55">
        <v>0</v>
      </c>
      <c r="U81" s="54" t="s">
        <v>79</v>
      </c>
      <c r="V81" s="57">
        <f t="shared" si="31"/>
        <v>-1170</v>
      </c>
      <c r="W81" s="57">
        <f t="shared" si="28"/>
        <v>-510.51262500000013</v>
      </c>
      <c r="X81" s="55">
        <f t="shared" si="29"/>
        <v>2466.0057874260483</v>
      </c>
      <c r="Y81" s="117">
        <f t="shared" si="30"/>
        <v>206574.8649656151</v>
      </c>
      <c r="Z81" s="116"/>
    </row>
    <row r="82" spans="1:26" ht="13.5" thickBot="1" x14ac:dyDescent="0.35">
      <c r="A82" s="54">
        <v>69</v>
      </c>
      <c r="B82" s="54">
        <v>29</v>
      </c>
      <c r="C82" s="54">
        <f t="shared" si="9"/>
        <v>9</v>
      </c>
      <c r="D82" s="55">
        <f t="shared" si="23"/>
        <v>10210.252500000002</v>
      </c>
      <c r="E82" s="57">
        <f t="shared" si="26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7"/>
        <v>-752.61542950728563</v>
      </c>
      <c r="H82" s="57">
        <f t="shared" si="25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4"/>
        <v>-2007.3383664000003</v>
      </c>
      <c r="S82" s="55">
        <v>0</v>
      </c>
      <c r="T82" s="55">
        <v>0</v>
      </c>
      <c r="U82" s="54" t="s">
        <v>79</v>
      </c>
      <c r="V82" s="57">
        <f t="shared" si="31"/>
        <v>-1180</v>
      </c>
      <c r="W82" s="57">
        <f t="shared" si="28"/>
        <v>-510.51262500000013</v>
      </c>
      <c r="X82" s="55">
        <f t="shared" si="29"/>
        <v>2456.0057874260483</v>
      </c>
      <c r="Y82" s="117">
        <f t="shared" si="30"/>
        <v>209891.59935706455</v>
      </c>
      <c r="Z82" s="116"/>
    </row>
    <row r="83" spans="1:26" ht="13.5" thickBot="1" x14ac:dyDescent="0.35">
      <c r="A83" s="54">
        <v>70</v>
      </c>
      <c r="B83" s="54">
        <v>29</v>
      </c>
      <c r="C83" s="54">
        <f t="shared" si="9"/>
        <v>10</v>
      </c>
      <c r="D83" s="55">
        <f t="shared" si="23"/>
        <v>10210.252500000002</v>
      </c>
      <c r="E83" s="57">
        <f t="shared" si="26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7"/>
        <v>-752.61542950728563</v>
      </c>
      <c r="H83" s="57">
        <f t="shared" si="25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4"/>
        <v>-2007.3383664000003</v>
      </c>
      <c r="S83" s="55">
        <v>0</v>
      </c>
      <c r="T83" s="55">
        <v>0</v>
      </c>
      <c r="U83" s="54" t="s">
        <v>79</v>
      </c>
      <c r="V83" s="57">
        <f t="shared" si="31"/>
        <v>-1190</v>
      </c>
      <c r="W83" s="57">
        <f t="shared" si="28"/>
        <v>-510.51262500000013</v>
      </c>
      <c r="X83" s="55">
        <f t="shared" si="29"/>
        <v>2446.0057874260483</v>
      </c>
      <c r="Y83" s="117">
        <f t="shared" si="30"/>
        <v>213212.15347514502</v>
      </c>
      <c r="Z83" s="116"/>
    </row>
    <row r="84" spans="1:26" ht="13.5" thickBot="1" x14ac:dyDescent="0.35">
      <c r="A84" s="54">
        <v>71</v>
      </c>
      <c r="B84" s="54">
        <v>29</v>
      </c>
      <c r="C84" s="54">
        <f t="shared" si="9"/>
        <v>11</v>
      </c>
      <c r="D84" s="55">
        <f t="shared" si="23"/>
        <v>10210.252500000002</v>
      </c>
      <c r="E84" s="57">
        <f t="shared" si="26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7"/>
        <v>-752.61542950728563</v>
      </c>
      <c r="H84" s="57">
        <f t="shared" si="25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4"/>
        <v>-2007.3383664000003</v>
      </c>
      <c r="S84" s="55">
        <v>0</v>
      </c>
      <c r="T84" s="55">
        <v>0</v>
      </c>
      <c r="U84" s="54" t="s">
        <v>79</v>
      </c>
      <c r="V84" s="57">
        <f t="shared" si="31"/>
        <v>-1200</v>
      </c>
      <c r="W84" s="57">
        <f t="shared" si="28"/>
        <v>-510.51262500000013</v>
      </c>
      <c r="X84" s="55">
        <f t="shared" si="29"/>
        <v>2436.0057874260483</v>
      </c>
      <c r="Y84" s="117">
        <f t="shared" si="30"/>
        <v>216536.54323538419</v>
      </c>
      <c r="Z84" s="116"/>
    </row>
    <row r="85" spans="1:26" ht="13.5" thickBot="1" x14ac:dyDescent="0.35">
      <c r="A85" s="54">
        <v>72</v>
      </c>
      <c r="B85" s="54">
        <v>30</v>
      </c>
      <c r="C85" s="54">
        <f t="shared" si="9"/>
        <v>0</v>
      </c>
      <c r="D85" s="55">
        <f>$D74*(1+$D$4)</f>
        <v>10720.765125000004</v>
      </c>
      <c r="E85" s="57">
        <f t="shared" si="26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7"/>
        <v>-752.61542950728563</v>
      </c>
      <c r="H85" s="57">
        <f t="shared" si="25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31"/>
        <v>-1210</v>
      </c>
      <c r="W85" s="57">
        <f t="shared" si="28"/>
        <v>-536.03825625000025</v>
      </c>
      <c r="X85" s="55">
        <f t="shared" si="29"/>
        <v>-3439.1782020579517</v>
      </c>
      <c r="Y85" s="117">
        <f t="shared" si="30"/>
        <v>213999.60063014034</v>
      </c>
      <c r="Z85" s="116"/>
    </row>
    <row r="86" spans="1:26" ht="13.5" thickBot="1" x14ac:dyDescent="0.35">
      <c r="A86" s="54">
        <v>73</v>
      </c>
      <c r="B86" s="54">
        <v>30</v>
      </c>
      <c r="C86" s="54">
        <f t="shared" si="9"/>
        <v>1</v>
      </c>
      <c r="D86" s="55">
        <f t="shared" ref="D86:D96" si="32">$D85</f>
        <v>10720.765125000004</v>
      </c>
      <c r="E86" s="57">
        <f t="shared" si="26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7"/>
        <v>-752.61542950728563</v>
      </c>
      <c r="H86" s="55">
        <v>0</v>
      </c>
      <c r="I86" s="57">
        <f t="shared" ref="I86:I145" si="33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4">$R85</f>
        <v>-2127.7786683840004</v>
      </c>
      <c r="S86" s="55">
        <v>0</v>
      </c>
      <c r="T86" s="55">
        <v>0</v>
      </c>
      <c r="U86" s="54" t="s">
        <v>79</v>
      </c>
      <c r="V86" s="57">
        <f t="shared" si="31"/>
        <v>-1220</v>
      </c>
      <c r="W86" s="57">
        <f t="shared" si="28"/>
        <v>-536.03825625000025</v>
      </c>
      <c r="X86" s="55">
        <f t="shared" si="29"/>
        <v>2158.798010488817</v>
      </c>
      <c r="Y86" s="117">
        <f t="shared" si="30"/>
        <v>217050.06364325475</v>
      </c>
      <c r="Z86" s="116"/>
    </row>
    <row r="87" spans="1:26" ht="13.5" thickBot="1" x14ac:dyDescent="0.35">
      <c r="A87" s="54">
        <v>74</v>
      </c>
      <c r="B87" s="54">
        <v>30</v>
      </c>
      <c r="C87" s="54">
        <f t="shared" si="9"/>
        <v>2</v>
      </c>
      <c r="D87" s="55">
        <f t="shared" si="32"/>
        <v>10720.765125000004</v>
      </c>
      <c r="E87" s="57">
        <f t="shared" si="26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7"/>
        <v>-752.61542950728563</v>
      </c>
      <c r="H87" s="55">
        <v>0</v>
      </c>
      <c r="I87" s="57">
        <f t="shared" si="33"/>
        <v>-347.02378745323108</v>
      </c>
      <c r="J87" s="57">
        <f t="shared" ref="J87:J150" si="35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4"/>
        <v>-2127.7786683840004</v>
      </c>
      <c r="S87" s="55">
        <v>0</v>
      </c>
      <c r="T87" s="55">
        <v>0</v>
      </c>
      <c r="U87" s="54" t="s">
        <v>79</v>
      </c>
      <c r="V87" s="57">
        <f t="shared" si="31"/>
        <v>-1230</v>
      </c>
      <c r="W87" s="57">
        <f t="shared" si="28"/>
        <v>-536.03825625000025</v>
      </c>
      <c r="X87" s="55">
        <f t="shared" si="29"/>
        <v>2145.798010488817</v>
      </c>
      <c r="Y87" s="117">
        <f t="shared" si="30"/>
        <v>220100.23691892379</v>
      </c>
      <c r="Z87" s="116"/>
    </row>
    <row r="88" spans="1:26" ht="13.5" thickBot="1" x14ac:dyDescent="0.35">
      <c r="A88" s="54">
        <v>75</v>
      </c>
      <c r="B88" s="54">
        <v>30</v>
      </c>
      <c r="C88" s="54">
        <f t="shared" si="9"/>
        <v>3</v>
      </c>
      <c r="D88" s="55">
        <f t="shared" si="32"/>
        <v>10720.765125000004</v>
      </c>
      <c r="E88" s="57">
        <f t="shared" si="26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7"/>
        <v>-752.61542950728563</v>
      </c>
      <c r="H88" s="55">
        <v>0</v>
      </c>
      <c r="I88" s="57">
        <f t="shared" si="33"/>
        <v>-347.02378745323108</v>
      </c>
      <c r="J88" s="57">
        <f t="shared" si="35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4"/>
        <v>-2127.7786683840004</v>
      </c>
      <c r="S88" s="55">
        <v>0</v>
      </c>
      <c r="T88" s="55">
        <v>0</v>
      </c>
      <c r="U88" s="54" t="s">
        <v>79</v>
      </c>
      <c r="V88" s="57">
        <f t="shared" si="31"/>
        <v>-1240</v>
      </c>
      <c r="W88" s="57">
        <f t="shared" si="28"/>
        <v>-536.03825625000025</v>
      </c>
      <c r="X88" s="55">
        <f t="shared" si="29"/>
        <v>2132.798010488817</v>
      </c>
      <c r="Y88" s="117">
        <f t="shared" si="30"/>
        <v>223150.11924990814</v>
      </c>
      <c r="Z88" s="116"/>
    </row>
    <row r="89" spans="1:26" ht="13.5" thickBot="1" x14ac:dyDescent="0.35">
      <c r="A89" s="54">
        <v>76</v>
      </c>
      <c r="B89" s="54">
        <v>30</v>
      </c>
      <c r="C89" s="54">
        <f t="shared" ref="C89:C152" si="36">C77</f>
        <v>4</v>
      </c>
      <c r="D89" s="55">
        <f t="shared" si="32"/>
        <v>10720.765125000004</v>
      </c>
      <c r="E89" s="57">
        <f t="shared" si="26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7"/>
        <v>-752.61542950728563</v>
      </c>
      <c r="H89" s="55">
        <v>0</v>
      </c>
      <c r="I89" s="57">
        <f t="shared" si="33"/>
        <v>-347.02378745323108</v>
      </c>
      <c r="J89" s="57">
        <f t="shared" si="35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4"/>
        <v>-2127.7786683840004</v>
      </c>
      <c r="S89" s="55">
        <v>0</v>
      </c>
      <c r="T89" s="55">
        <v>0</v>
      </c>
      <c r="U89" s="54" t="s">
        <v>79</v>
      </c>
      <c r="V89" s="57">
        <f t="shared" si="31"/>
        <v>-1250</v>
      </c>
      <c r="W89" s="57">
        <f t="shared" si="28"/>
        <v>-536.03825625000025</v>
      </c>
      <c r="X89" s="55">
        <f t="shared" si="29"/>
        <v>2119.798010488817</v>
      </c>
      <c r="Y89" s="117">
        <f t="shared" si="30"/>
        <v>226199.70942393824</v>
      </c>
      <c r="Z89" s="116"/>
    </row>
    <row r="90" spans="1:26" ht="13.5" thickBot="1" x14ac:dyDescent="0.35">
      <c r="A90" s="54">
        <v>77</v>
      </c>
      <c r="B90" s="54">
        <v>30</v>
      </c>
      <c r="C90" s="54">
        <f t="shared" si="36"/>
        <v>5</v>
      </c>
      <c r="D90" s="55">
        <f t="shared" si="32"/>
        <v>10720.765125000004</v>
      </c>
      <c r="E90" s="57">
        <f t="shared" si="26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7"/>
        <v>-752.61542950728563</v>
      </c>
      <c r="H90" s="55">
        <v>0</v>
      </c>
      <c r="I90" s="57">
        <f t="shared" si="33"/>
        <v>-347.02378745323108</v>
      </c>
      <c r="J90" s="57">
        <f t="shared" si="35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4"/>
        <v>-2127.7786683840004</v>
      </c>
      <c r="S90" s="55">
        <v>0</v>
      </c>
      <c r="T90" s="55">
        <v>0</v>
      </c>
      <c r="U90" s="54" t="s">
        <v>79</v>
      </c>
      <c r="V90" s="57">
        <f t="shared" si="31"/>
        <v>-1260</v>
      </c>
      <c r="W90" s="57">
        <f t="shared" si="28"/>
        <v>-536.03825625000025</v>
      </c>
      <c r="X90" s="55">
        <f t="shared" si="29"/>
        <v>2106.798010488817</v>
      </c>
      <c r="Y90" s="117">
        <f t="shared" si="30"/>
        <v>229249.00622369346</v>
      </c>
      <c r="Z90" s="116"/>
    </row>
    <row r="91" spans="1:26" ht="13.5" thickBot="1" x14ac:dyDescent="0.35">
      <c r="A91" s="54">
        <v>78</v>
      </c>
      <c r="B91" s="54">
        <v>30</v>
      </c>
      <c r="C91" s="54">
        <f t="shared" si="36"/>
        <v>6</v>
      </c>
      <c r="D91" s="55">
        <f t="shared" si="32"/>
        <v>10720.765125000004</v>
      </c>
      <c r="E91" s="57">
        <f t="shared" si="26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7"/>
        <v>-752.61542950728563</v>
      </c>
      <c r="H91" s="55">
        <v>0</v>
      </c>
      <c r="I91" s="57">
        <f t="shared" si="33"/>
        <v>-347.02378745323108</v>
      </c>
      <c r="J91" s="57">
        <f t="shared" si="35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4"/>
        <v>-2127.7786683840004</v>
      </c>
      <c r="S91" s="55">
        <v>0</v>
      </c>
      <c r="T91" s="55">
        <v>0</v>
      </c>
      <c r="U91" s="54" t="s">
        <v>79</v>
      </c>
      <c r="V91" s="57">
        <f t="shared" si="31"/>
        <v>-1270</v>
      </c>
      <c r="W91" s="57">
        <f t="shared" si="28"/>
        <v>-536.03825625000025</v>
      </c>
      <c r="X91" s="55">
        <f t="shared" si="29"/>
        <v>2093.798010488817</v>
      </c>
      <c r="Y91" s="117">
        <f t="shared" si="30"/>
        <v>232298.00842678102</v>
      </c>
      <c r="Z91" s="116"/>
    </row>
    <row r="92" spans="1:26" ht="13.5" thickBot="1" x14ac:dyDescent="0.35">
      <c r="A92" s="54">
        <v>79</v>
      </c>
      <c r="B92" s="54">
        <v>30</v>
      </c>
      <c r="C92" s="54">
        <f t="shared" si="36"/>
        <v>7</v>
      </c>
      <c r="D92" s="55">
        <f t="shared" si="32"/>
        <v>10720.765125000004</v>
      </c>
      <c r="E92" s="57">
        <f t="shared" si="26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7"/>
        <v>-752.61542950728563</v>
      </c>
      <c r="H92" s="55">
        <v>0</v>
      </c>
      <c r="I92" s="57">
        <f t="shared" si="33"/>
        <v>-347.02378745323108</v>
      </c>
      <c r="J92" s="57">
        <f t="shared" si="35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4"/>
        <v>-2127.7786683840004</v>
      </c>
      <c r="S92" s="55">
        <v>0</v>
      </c>
      <c r="T92" s="55">
        <v>0</v>
      </c>
      <c r="U92" s="54" t="s">
        <v>79</v>
      </c>
      <c r="V92" s="57">
        <f t="shared" si="31"/>
        <v>-1280</v>
      </c>
      <c r="W92" s="57">
        <f t="shared" si="28"/>
        <v>-536.03825625000025</v>
      </c>
      <c r="X92" s="55">
        <f t="shared" si="29"/>
        <v>2080.798010488817</v>
      </c>
      <c r="Y92" s="117">
        <f t="shared" si="30"/>
        <v>235346.71480571476</v>
      </c>
      <c r="Z92" s="116"/>
    </row>
    <row r="93" spans="1:26" ht="13.5" thickBot="1" x14ac:dyDescent="0.35">
      <c r="A93" s="54">
        <v>80</v>
      </c>
      <c r="B93" s="54">
        <v>30</v>
      </c>
      <c r="C93" s="54">
        <f t="shared" si="36"/>
        <v>8</v>
      </c>
      <c r="D93" s="55">
        <f t="shared" si="32"/>
        <v>10720.765125000004</v>
      </c>
      <c r="E93" s="57">
        <f t="shared" si="26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7"/>
        <v>-752.61542950728563</v>
      </c>
      <c r="H93" s="55">
        <v>0</v>
      </c>
      <c r="I93" s="57">
        <f t="shared" si="33"/>
        <v>-347.02378745323108</v>
      </c>
      <c r="J93" s="57">
        <f t="shared" si="35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4"/>
        <v>-2127.7786683840004</v>
      </c>
      <c r="S93" s="55">
        <v>0</v>
      </c>
      <c r="T93" s="55">
        <v>0</v>
      </c>
      <c r="U93" s="54" t="s">
        <v>79</v>
      </c>
      <c r="V93" s="57">
        <f t="shared" si="31"/>
        <v>-1290</v>
      </c>
      <c r="W93" s="57">
        <f t="shared" si="28"/>
        <v>-536.03825625000025</v>
      </c>
      <c r="X93" s="55">
        <f t="shared" si="29"/>
        <v>2067.798010488817</v>
      </c>
      <c r="Y93" s="117">
        <f t="shared" si="30"/>
        <v>238395.12412789406</v>
      </c>
      <c r="Z93" s="116"/>
    </row>
    <row r="94" spans="1:26" ht="13.5" thickBot="1" x14ac:dyDescent="0.35">
      <c r="A94" s="54">
        <v>81</v>
      </c>
      <c r="B94" s="54">
        <v>30</v>
      </c>
      <c r="C94" s="54">
        <f t="shared" si="36"/>
        <v>9</v>
      </c>
      <c r="D94" s="55">
        <f t="shared" si="32"/>
        <v>10720.765125000004</v>
      </c>
      <c r="E94" s="57">
        <f t="shared" si="26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7"/>
        <v>-752.61542950728563</v>
      </c>
      <c r="H94" s="55">
        <v>0</v>
      </c>
      <c r="I94" s="57">
        <f t="shared" si="33"/>
        <v>-347.02378745323108</v>
      </c>
      <c r="J94" s="57">
        <f t="shared" si="35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4"/>
        <v>-2127.7786683840004</v>
      </c>
      <c r="S94" s="55">
        <v>0</v>
      </c>
      <c r="T94" s="55">
        <v>0</v>
      </c>
      <c r="U94" s="54" t="s">
        <v>79</v>
      </c>
      <c r="V94" s="57">
        <f t="shared" si="31"/>
        <v>-1300</v>
      </c>
      <c r="W94" s="57">
        <f t="shared" si="28"/>
        <v>-536.03825625000025</v>
      </c>
      <c r="X94" s="55">
        <f t="shared" si="29"/>
        <v>2054.798010488817</v>
      </c>
      <c r="Y94" s="117">
        <f t="shared" si="30"/>
        <v>241443.23515558243</v>
      </c>
      <c r="Z94" s="116"/>
    </row>
    <row r="95" spans="1:26" ht="13.5" thickBot="1" x14ac:dyDescent="0.35">
      <c r="A95" s="54">
        <v>82</v>
      </c>
      <c r="B95" s="54">
        <v>30</v>
      </c>
      <c r="C95" s="54">
        <f t="shared" si="36"/>
        <v>10</v>
      </c>
      <c r="D95" s="55">
        <f t="shared" si="32"/>
        <v>10720.765125000004</v>
      </c>
      <c r="E95" s="57">
        <f t="shared" si="26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7"/>
        <v>-752.61542950728563</v>
      </c>
      <c r="H95" s="55">
        <v>0</v>
      </c>
      <c r="I95" s="57">
        <f t="shared" si="33"/>
        <v>-347.02378745323108</v>
      </c>
      <c r="J95" s="57">
        <f t="shared" si="35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4"/>
        <v>-2127.7786683840004</v>
      </c>
      <c r="S95" s="55">
        <v>0</v>
      </c>
      <c r="T95" s="55">
        <v>0</v>
      </c>
      <c r="U95" s="54" t="s">
        <v>79</v>
      </c>
      <c r="V95" s="57">
        <f t="shared" si="31"/>
        <v>-1310</v>
      </c>
      <c r="W95" s="57">
        <f t="shared" si="28"/>
        <v>-536.03825625000025</v>
      </c>
      <c r="X95" s="55">
        <f t="shared" si="29"/>
        <v>2041.798010488817</v>
      </c>
      <c r="Y95" s="117">
        <f t="shared" si="30"/>
        <v>244491.04664588618</v>
      </c>
      <c r="Z95" s="116"/>
    </row>
    <row r="96" spans="1:26" ht="13.5" thickBot="1" x14ac:dyDescent="0.35">
      <c r="A96" s="54">
        <v>83</v>
      </c>
      <c r="B96" s="54">
        <v>30</v>
      </c>
      <c r="C96" s="54">
        <f t="shared" si="36"/>
        <v>11</v>
      </c>
      <c r="D96" s="55">
        <f t="shared" si="32"/>
        <v>10720.765125000004</v>
      </c>
      <c r="E96" s="57">
        <f t="shared" si="26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7"/>
        <v>-752.61542950728563</v>
      </c>
      <c r="H96" s="55">
        <v>0</v>
      </c>
      <c r="I96" s="57">
        <f t="shared" si="33"/>
        <v>-347.02378745323108</v>
      </c>
      <c r="J96" s="57">
        <f t="shared" si="35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4"/>
        <v>-2127.7786683840004</v>
      </c>
      <c r="S96" s="55">
        <v>0</v>
      </c>
      <c r="T96" s="55">
        <v>0</v>
      </c>
      <c r="U96" s="54" t="s">
        <v>79</v>
      </c>
      <c r="V96" s="57">
        <f t="shared" si="31"/>
        <v>-1320</v>
      </c>
      <c r="W96" s="57">
        <f t="shared" si="28"/>
        <v>-536.03825625000025</v>
      </c>
      <c r="X96" s="55">
        <f t="shared" si="29"/>
        <v>2028.798010488817</v>
      </c>
      <c r="Y96" s="117">
        <f t="shared" si="30"/>
        <v>247538.55735073285</v>
      </c>
      <c r="Z96" s="116"/>
    </row>
    <row r="97" spans="1:26" ht="13.5" thickBot="1" x14ac:dyDescent="0.35">
      <c r="A97" s="54">
        <v>84</v>
      </c>
      <c r="B97" s="54">
        <v>31</v>
      </c>
      <c r="C97" s="54">
        <f t="shared" si="36"/>
        <v>0</v>
      </c>
      <c r="D97" s="55">
        <f>$D86*(1+$D$4)</f>
        <v>11256.803381250003</v>
      </c>
      <c r="E97" s="57">
        <f t="shared" si="26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7"/>
        <v>-752.61542950728563</v>
      </c>
      <c r="H97" s="55">
        <v>0</v>
      </c>
      <c r="I97" s="57">
        <f t="shared" si="33"/>
        <v>-347.02378745323108</v>
      </c>
      <c r="J97" s="57">
        <f t="shared" si="35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31"/>
        <v>-1330</v>
      </c>
      <c r="W97" s="57">
        <f t="shared" si="28"/>
        <v>-562.84016906250019</v>
      </c>
      <c r="X97" s="55">
        <f t="shared" si="29"/>
        <v>2156.1504185107779</v>
      </c>
      <c r="Y97" s="117">
        <f t="shared" si="30"/>
        <v>250726.11842487167</v>
      </c>
      <c r="Z97" s="116"/>
    </row>
    <row r="98" spans="1:26" ht="13.5" thickBot="1" x14ac:dyDescent="0.35">
      <c r="A98" s="54">
        <v>85</v>
      </c>
      <c r="B98" s="54">
        <v>31</v>
      </c>
      <c r="C98" s="54">
        <f t="shared" si="36"/>
        <v>1</v>
      </c>
      <c r="D98" s="55">
        <f t="shared" ref="D98:D108" si="37">$D97</f>
        <v>11256.803381250003</v>
      </c>
      <c r="E98" s="57">
        <f t="shared" si="26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7"/>
        <v>-752.61542950728563</v>
      </c>
      <c r="H98" s="55">
        <v>0</v>
      </c>
      <c r="I98" s="57">
        <f t="shared" si="33"/>
        <v>-347.02378745323108</v>
      </c>
      <c r="J98" s="57">
        <f t="shared" si="35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8">$R97</f>
        <v>-2255.4453884870404</v>
      </c>
      <c r="S98" s="55">
        <v>0</v>
      </c>
      <c r="T98" s="55">
        <v>0</v>
      </c>
      <c r="U98" s="54" t="s">
        <v>79</v>
      </c>
      <c r="V98" s="57">
        <f t="shared" si="31"/>
        <v>-1340</v>
      </c>
      <c r="W98" s="57">
        <f t="shared" si="28"/>
        <v>-562.84016906250019</v>
      </c>
      <c r="X98" s="55">
        <f t="shared" si="29"/>
        <v>2143.1504185107779</v>
      </c>
      <c r="Y98" s="117">
        <f t="shared" si="30"/>
        <v>253913.96100348607</v>
      </c>
      <c r="Z98" s="116"/>
    </row>
    <row r="99" spans="1:26" ht="13.5" thickBot="1" x14ac:dyDescent="0.35">
      <c r="A99" s="54">
        <v>86</v>
      </c>
      <c r="B99" s="54">
        <v>31</v>
      </c>
      <c r="C99" s="54">
        <f t="shared" si="36"/>
        <v>2</v>
      </c>
      <c r="D99" s="55">
        <f t="shared" si="37"/>
        <v>11256.803381250003</v>
      </c>
      <c r="E99" s="57">
        <f t="shared" si="26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7"/>
        <v>-752.61542950728563</v>
      </c>
      <c r="H99" s="55">
        <v>0</v>
      </c>
      <c r="I99" s="57">
        <f t="shared" si="33"/>
        <v>-347.02378745323108</v>
      </c>
      <c r="J99" s="57">
        <f t="shared" si="35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8"/>
        <v>-2255.4453884870404</v>
      </c>
      <c r="S99" s="55">
        <v>0</v>
      </c>
      <c r="T99" s="55">
        <v>0</v>
      </c>
      <c r="U99" s="54" t="s">
        <v>79</v>
      </c>
      <c r="V99" s="57">
        <f t="shared" si="31"/>
        <v>-1350</v>
      </c>
      <c r="W99" s="57">
        <f t="shared" si="28"/>
        <v>-562.84016906250019</v>
      </c>
      <c r="X99" s="55">
        <f t="shared" si="29"/>
        <v>2130.1504185107779</v>
      </c>
      <c r="Y99" s="117">
        <f t="shared" si="30"/>
        <v>257102.08625951136</v>
      </c>
      <c r="Z99" s="116"/>
    </row>
    <row r="100" spans="1:26" ht="13.5" thickBot="1" x14ac:dyDescent="0.35">
      <c r="A100" s="54">
        <v>87</v>
      </c>
      <c r="B100" s="54">
        <v>31</v>
      </c>
      <c r="C100" s="54">
        <f t="shared" si="36"/>
        <v>3</v>
      </c>
      <c r="D100" s="55">
        <f t="shared" si="37"/>
        <v>11256.803381250003</v>
      </c>
      <c r="E100" s="57">
        <f t="shared" si="26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7"/>
        <v>-752.61542950728563</v>
      </c>
      <c r="H100" s="55">
        <v>0</v>
      </c>
      <c r="I100" s="57">
        <f t="shared" si="33"/>
        <v>-347.02378745323108</v>
      </c>
      <c r="J100" s="57">
        <f t="shared" si="35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8"/>
        <v>-2255.4453884870404</v>
      </c>
      <c r="S100" s="55">
        <v>0</v>
      </c>
      <c r="T100" s="55">
        <v>0</v>
      </c>
      <c r="U100" s="54" t="s">
        <v>79</v>
      </c>
      <c r="V100" s="57">
        <f t="shared" si="31"/>
        <v>-1360</v>
      </c>
      <c r="W100" s="57">
        <f t="shared" si="28"/>
        <v>-562.84016906250019</v>
      </c>
      <c r="X100" s="55">
        <f t="shared" si="29"/>
        <v>2117.1504185107779</v>
      </c>
      <c r="Y100" s="117">
        <f t="shared" si="30"/>
        <v>260290.49537077011</v>
      </c>
      <c r="Z100" s="116"/>
    </row>
    <row r="101" spans="1:26" ht="13.5" thickBot="1" x14ac:dyDescent="0.35">
      <c r="A101" s="54">
        <v>88</v>
      </c>
      <c r="B101" s="54">
        <v>31</v>
      </c>
      <c r="C101" s="54">
        <f t="shared" si="36"/>
        <v>4</v>
      </c>
      <c r="D101" s="55">
        <f t="shared" si="37"/>
        <v>11256.803381250003</v>
      </c>
      <c r="E101" s="57">
        <f t="shared" si="26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7"/>
        <v>-752.61542950728563</v>
      </c>
      <c r="H101" s="55">
        <v>0</v>
      </c>
      <c r="I101" s="57">
        <f t="shared" si="33"/>
        <v>-347.02378745323108</v>
      </c>
      <c r="J101" s="57">
        <f t="shared" si="35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8"/>
        <v>-2255.4453884870404</v>
      </c>
      <c r="S101" s="55">
        <v>0</v>
      </c>
      <c r="T101" s="55">
        <v>0</v>
      </c>
      <c r="U101" s="54" t="s">
        <v>79</v>
      </c>
      <c r="V101" s="57">
        <f t="shared" si="31"/>
        <v>-1370</v>
      </c>
      <c r="W101" s="57">
        <f t="shared" si="28"/>
        <v>-562.84016906250019</v>
      </c>
      <c r="X101" s="55">
        <f t="shared" si="29"/>
        <v>2104.1504185107779</v>
      </c>
      <c r="Y101" s="117">
        <f t="shared" si="30"/>
        <v>263479.18951999245</v>
      </c>
      <c r="Z101" s="116"/>
    </row>
    <row r="102" spans="1:26" ht="13.5" thickBot="1" x14ac:dyDescent="0.35">
      <c r="A102" s="54">
        <v>89</v>
      </c>
      <c r="B102" s="54">
        <v>31</v>
      </c>
      <c r="C102" s="54">
        <f t="shared" si="36"/>
        <v>5</v>
      </c>
      <c r="D102" s="55">
        <f t="shared" si="37"/>
        <v>11256.803381250003</v>
      </c>
      <c r="E102" s="57">
        <f t="shared" si="26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7"/>
        <v>-752.61542950728563</v>
      </c>
      <c r="H102" s="55">
        <v>0</v>
      </c>
      <c r="I102" s="57">
        <f t="shared" si="33"/>
        <v>-347.02378745323108</v>
      </c>
      <c r="J102" s="57">
        <f t="shared" si="35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8"/>
        <v>-2255.4453884870404</v>
      </c>
      <c r="S102" s="55">
        <v>0</v>
      </c>
      <c r="T102" s="55">
        <v>0</v>
      </c>
      <c r="U102" s="54" t="s">
        <v>79</v>
      </c>
      <c r="V102" s="57">
        <f t="shared" si="31"/>
        <v>-1380</v>
      </c>
      <c r="W102" s="57">
        <f t="shared" si="28"/>
        <v>-562.84016906250019</v>
      </c>
      <c r="X102" s="55">
        <f t="shared" si="29"/>
        <v>2091.1504185107779</v>
      </c>
      <c r="Y102" s="117">
        <f t="shared" si="30"/>
        <v>266668.16989483649</v>
      </c>
      <c r="Z102" s="116"/>
    </row>
    <row r="103" spans="1:26" ht="13.5" thickBot="1" x14ac:dyDescent="0.35">
      <c r="A103" s="54">
        <v>90</v>
      </c>
      <c r="B103" s="54">
        <v>31</v>
      </c>
      <c r="C103" s="54">
        <f t="shared" si="36"/>
        <v>6</v>
      </c>
      <c r="D103" s="55">
        <f t="shared" si="37"/>
        <v>11256.803381250003</v>
      </c>
      <c r="E103" s="57">
        <f t="shared" si="26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7"/>
        <v>-752.61542950728563</v>
      </c>
      <c r="H103" s="55">
        <v>0</v>
      </c>
      <c r="I103" s="57">
        <f t="shared" si="33"/>
        <v>-347.02378745323108</v>
      </c>
      <c r="J103" s="57">
        <f t="shared" si="35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8"/>
        <v>-2255.4453884870404</v>
      </c>
      <c r="S103" s="55">
        <v>0</v>
      </c>
      <c r="T103" s="55">
        <v>0</v>
      </c>
      <c r="U103" s="54" t="s">
        <v>79</v>
      </c>
      <c r="V103" s="57">
        <f t="shared" si="31"/>
        <v>-1390</v>
      </c>
      <c r="W103" s="57">
        <f t="shared" si="28"/>
        <v>-562.84016906250019</v>
      </c>
      <c r="X103" s="55">
        <f t="shared" si="29"/>
        <v>2078.1504185107779</v>
      </c>
      <c r="Y103" s="117">
        <f t="shared" si="30"/>
        <v>269857.43768790911</v>
      </c>
      <c r="Z103" s="116"/>
    </row>
    <row r="104" spans="1:26" ht="13.5" thickBot="1" x14ac:dyDescent="0.35">
      <c r="A104" s="54">
        <v>91</v>
      </c>
      <c r="B104" s="54">
        <v>31</v>
      </c>
      <c r="C104" s="54">
        <f t="shared" si="36"/>
        <v>7</v>
      </c>
      <c r="D104" s="55">
        <f t="shared" si="37"/>
        <v>11256.803381250003</v>
      </c>
      <c r="E104" s="57">
        <f t="shared" si="26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7"/>
        <v>-752.61542950728563</v>
      </c>
      <c r="H104" s="55">
        <v>0</v>
      </c>
      <c r="I104" s="57">
        <f t="shared" si="33"/>
        <v>-347.02378745323108</v>
      </c>
      <c r="J104" s="57">
        <f t="shared" si="35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8"/>
        <v>-2255.4453884870404</v>
      </c>
      <c r="S104" s="55">
        <v>0</v>
      </c>
      <c r="T104" s="55">
        <v>0</v>
      </c>
      <c r="U104" s="54" t="s">
        <v>79</v>
      </c>
      <c r="V104" s="57">
        <f t="shared" si="31"/>
        <v>-1400</v>
      </c>
      <c r="W104" s="57">
        <f t="shared" si="28"/>
        <v>-562.84016906250019</v>
      </c>
      <c r="X104" s="55">
        <f t="shared" si="29"/>
        <v>2065.1504185107779</v>
      </c>
      <c r="Y104" s="117">
        <f t="shared" si="30"/>
        <v>273046.99409678619</v>
      </c>
      <c r="Z104" s="116"/>
    </row>
    <row r="105" spans="1:26" ht="13.5" thickBot="1" x14ac:dyDescent="0.35">
      <c r="A105" s="54">
        <v>92</v>
      </c>
      <c r="B105" s="54">
        <v>31</v>
      </c>
      <c r="C105" s="54">
        <f t="shared" si="36"/>
        <v>8</v>
      </c>
      <c r="D105" s="55">
        <f t="shared" si="37"/>
        <v>11256.803381250003</v>
      </c>
      <c r="E105" s="57">
        <f t="shared" si="26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7"/>
        <v>-752.61542950728563</v>
      </c>
      <c r="H105" s="55">
        <v>0</v>
      </c>
      <c r="I105" s="57">
        <f t="shared" si="33"/>
        <v>-347.02378745323108</v>
      </c>
      <c r="J105" s="57">
        <f t="shared" si="35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8"/>
        <v>-2255.4453884870404</v>
      </c>
      <c r="S105" s="55">
        <v>0</v>
      </c>
      <c r="T105" s="55">
        <v>0</v>
      </c>
      <c r="U105" s="54" t="s">
        <v>79</v>
      </c>
      <c r="V105" s="57">
        <f t="shared" si="31"/>
        <v>-1410</v>
      </c>
      <c r="W105" s="57">
        <f t="shared" si="28"/>
        <v>-562.84016906250019</v>
      </c>
      <c r="X105" s="55">
        <f t="shared" si="29"/>
        <v>2052.1504185107779</v>
      </c>
      <c r="Y105" s="117">
        <f t="shared" si="30"/>
        <v>276236.84032403358</v>
      </c>
      <c r="Z105" s="116"/>
    </row>
    <row r="106" spans="1:26" ht="13.5" thickBot="1" x14ac:dyDescent="0.35">
      <c r="A106" s="54">
        <v>93</v>
      </c>
      <c r="B106" s="54">
        <v>31</v>
      </c>
      <c r="C106" s="54">
        <f t="shared" si="36"/>
        <v>9</v>
      </c>
      <c r="D106" s="55">
        <f t="shared" si="37"/>
        <v>11256.803381250003</v>
      </c>
      <c r="E106" s="57">
        <f t="shared" si="26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7"/>
        <v>-752.61542950728563</v>
      </c>
      <c r="H106" s="55">
        <v>0</v>
      </c>
      <c r="I106" s="57">
        <f t="shared" si="33"/>
        <v>-347.02378745323108</v>
      </c>
      <c r="J106" s="57">
        <f t="shared" si="35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8"/>
        <v>-2255.4453884870404</v>
      </c>
      <c r="S106" s="55">
        <v>0</v>
      </c>
      <c r="T106" s="55">
        <v>0</v>
      </c>
      <c r="U106" s="54" t="s">
        <v>79</v>
      </c>
      <c r="V106" s="57">
        <f t="shared" si="31"/>
        <v>-1420</v>
      </c>
      <c r="W106" s="57">
        <f t="shared" si="28"/>
        <v>-562.84016906250019</v>
      </c>
      <c r="X106" s="55">
        <f t="shared" si="29"/>
        <v>2039.1504185107779</v>
      </c>
      <c r="Y106" s="117">
        <f t="shared" si="30"/>
        <v>279426.97757722781</v>
      </c>
      <c r="Z106" s="116"/>
    </row>
    <row r="107" spans="1:26" ht="13.5" thickBot="1" x14ac:dyDescent="0.35">
      <c r="A107" s="54">
        <v>94</v>
      </c>
      <c r="B107" s="54">
        <v>31</v>
      </c>
      <c r="C107" s="54">
        <f t="shared" si="36"/>
        <v>10</v>
      </c>
      <c r="D107" s="55">
        <f t="shared" si="37"/>
        <v>11256.803381250003</v>
      </c>
      <c r="E107" s="57">
        <f t="shared" si="26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7"/>
        <v>-752.61542950728563</v>
      </c>
      <c r="H107" s="55">
        <v>0</v>
      </c>
      <c r="I107" s="57">
        <f t="shared" si="33"/>
        <v>-347.02378745323108</v>
      </c>
      <c r="J107" s="57">
        <f t="shared" si="35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8"/>
        <v>-2255.4453884870404</v>
      </c>
      <c r="S107" s="55">
        <v>0</v>
      </c>
      <c r="T107" s="55">
        <v>0</v>
      </c>
      <c r="U107" s="54" t="s">
        <v>79</v>
      </c>
      <c r="V107" s="57">
        <f t="shared" si="31"/>
        <v>-1430</v>
      </c>
      <c r="W107" s="57">
        <f t="shared" si="28"/>
        <v>-562.84016906250019</v>
      </c>
      <c r="X107" s="55">
        <f t="shared" si="29"/>
        <v>2026.1504185107779</v>
      </c>
      <c r="Y107" s="117">
        <f t="shared" si="30"/>
        <v>282617.40706897702</v>
      </c>
      <c r="Z107" s="116"/>
    </row>
    <row r="108" spans="1:26" ht="13.5" thickBot="1" x14ac:dyDescent="0.35">
      <c r="A108" s="54">
        <v>95</v>
      </c>
      <c r="B108" s="54">
        <v>31</v>
      </c>
      <c r="C108" s="54">
        <f t="shared" si="36"/>
        <v>11</v>
      </c>
      <c r="D108" s="55">
        <f t="shared" si="37"/>
        <v>11256.803381250003</v>
      </c>
      <c r="E108" s="57">
        <f t="shared" si="26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7"/>
        <v>-752.61542950728563</v>
      </c>
      <c r="H108" s="55">
        <v>0</v>
      </c>
      <c r="I108" s="57">
        <f t="shared" si="33"/>
        <v>-347.02378745323108</v>
      </c>
      <c r="J108" s="57">
        <f t="shared" si="35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8"/>
        <v>-2255.4453884870404</v>
      </c>
      <c r="S108" s="55">
        <v>0</v>
      </c>
      <c r="T108" s="55">
        <v>0</v>
      </c>
      <c r="U108" s="54" t="s">
        <v>79</v>
      </c>
      <c r="V108" s="57">
        <f t="shared" si="31"/>
        <v>-1440</v>
      </c>
      <c r="W108" s="57">
        <f t="shared" si="28"/>
        <v>-562.84016906250019</v>
      </c>
      <c r="X108" s="55">
        <f t="shared" si="29"/>
        <v>2013.1504185107779</v>
      </c>
      <c r="Y108" s="117">
        <f t="shared" si="30"/>
        <v>285808.13001694187</v>
      </c>
      <c r="Z108" s="116"/>
    </row>
    <row r="109" spans="1:26" ht="13.5" thickBot="1" x14ac:dyDescent="0.35">
      <c r="A109" s="54">
        <v>96</v>
      </c>
      <c r="B109" s="54">
        <v>32</v>
      </c>
      <c r="C109" s="54">
        <f t="shared" si="36"/>
        <v>0</v>
      </c>
      <c r="D109" s="55">
        <f>$D98*(1+$D$4)</f>
        <v>11819.643550312505</v>
      </c>
      <c r="E109" s="57">
        <f t="shared" si="26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7"/>
        <v>-752.61542950728563</v>
      </c>
      <c r="H109" s="55">
        <v>0</v>
      </c>
      <c r="I109" s="57">
        <f t="shared" si="33"/>
        <v>-347.02378745323108</v>
      </c>
      <c r="J109" s="57">
        <f t="shared" si="35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31"/>
        <v>-1450</v>
      </c>
      <c r="W109" s="57">
        <f t="shared" si="28"/>
        <v>-590.98217751562527</v>
      </c>
      <c r="X109" s="55">
        <f t="shared" si="29"/>
        <v>2146.2437797328057</v>
      </c>
      <c r="Y109" s="117">
        <f t="shared" si="30"/>
        <v>289145.2410050786</v>
      </c>
      <c r="Z109" s="116"/>
    </row>
    <row r="110" spans="1:26" ht="13.5" thickBot="1" x14ac:dyDescent="0.35">
      <c r="A110" s="54">
        <v>97</v>
      </c>
      <c r="B110" s="54">
        <v>32</v>
      </c>
      <c r="C110" s="54">
        <f t="shared" si="36"/>
        <v>1</v>
      </c>
      <c r="D110" s="55">
        <f t="shared" ref="D110:D120" si="39">$D109</f>
        <v>11819.643550312505</v>
      </c>
      <c r="E110" s="57">
        <f t="shared" si="26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si="27"/>
        <v>-752.61542950728563</v>
      </c>
      <c r="H110" s="55">
        <v>0</v>
      </c>
      <c r="I110" s="57">
        <f t="shared" si="33"/>
        <v>-347.02378745323108</v>
      </c>
      <c r="J110" s="57">
        <f t="shared" si="35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40">$R109</f>
        <v>-2390.7721117962628</v>
      </c>
      <c r="S110" s="55">
        <v>0</v>
      </c>
      <c r="T110" s="55">
        <v>0</v>
      </c>
      <c r="U110" s="54" t="s">
        <v>79</v>
      </c>
      <c r="V110" s="57">
        <f t="shared" si="31"/>
        <v>-1460</v>
      </c>
      <c r="W110" s="57">
        <f t="shared" si="28"/>
        <v>-590.98217751562527</v>
      </c>
      <c r="X110" s="55">
        <f t="shared" si="29"/>
        <v>2133.2437797328057</v>
      </c>
      <c r="Y110" s="117">
        <f t="shared" si="30"/>
        <v>292483.25662233256</v>
      </c>
      <c r="Z110" s="116"/>
    </row>
    <row r="111" spans="1:26" ht="13.5" thickBot="1" x14ac:dyDescent="0.35">
      <c r="A111" s="54">
        <v>98</v>
      </c>
      <c r="B111" s="54">
        <v>32</v>
      </c>
      <c r="C111" s="54">
        <f t="shared" si="36"/>
        <v>2</v>
      </c>
      <c r="D111" s="55">
        <f t="shared" si="39"/>
        <v>11819.643550312505</v>
      </c>
      <c r="E111" s="57">
        <f t="shared" si="26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27"/>
        <v>-752.61542950728563</v>
      </c>
      <c r="H111" s="55">
        <v>0</v>
      </c>
      <c r="I111" s="57">
        <f t="shared" si="33"/>
        <v>-347.02378745323108</v>
      </c>
      <c r="J111" s="57">
        <f t="shared" si="35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40"/>
        <v>-2390.7721117962628</v>
      </c>
      <c r="S111" s="55">
        <v>0</v>
      </c>
      <c r="T111" s="55">
        <v>0</v>
      </c>
      <c r="U111" s="54" t="s">
        <v>79</v>
      </c>
      <c r="V111" s="57">
        <f t="shared" si="31"/>
        <v>-1470</v>
      </c>
      <c r="W111" s="57">
        <f t="shared" si="28"/>
        <v>-590.98217751562527</v>
      </c>
      <c r="X111" s="55">
        <f t="shared" si="29"/>
        <v>2120.2437797328057</v>
      </c>
      <c r="Y111" s="117">
        <f t="shared" si="30"/>
        <v>295822.1806379917</v>
      </c>
      <c r="Z111" s="116"/>
    </row>
    <row r="112" spans="1:26" ht="13.5" thickBot="1" x14ac:dyDescent="0.35">
      <c r="A112" s="54">
        <v>99</v>
      </c>
      <c r="B112" s="54">
        <v>32</v>
      </c>
      <c r="C112" s="54">
        <f t="shared" si="36"/>
        <v>3</v>
      </c>
      <c r="D112" s="55">
        <f t="shared" si="39"/>
        <v>11819.643550312505</v>
      </c>
      <c r="E112" s="57">
        <f t="shared" si="26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27"/>
        <v>-752.61542950728563</v>
      </c>
      <c r="H112" s="55">
        <v>0</v>
      </c>
      <c r="I112" s="57">
        <f t="shared" si="33"/>
        <v>-347.02378745323108</v>
      </c>
      <c r="J112" s="57">
        <f t="shared" si="35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40"/>
        <v>-2390.7721117962628</v>
      </c>
      <c r="S112" s="55">
        <v>0</v>
      </c>
      <c r="T112" s="55">
        <v>0</v>
      </c>
      <c r="U112" s="54" t="s">
        <v>79</v>
      </c>
      <c r="V112" s="57">
        <f t="shared" si="31"/>
        <v>-1480</v>
      </c>
      <c r="W112" s="57">
        <f t="shared" si="28"/>
        <v>-590.98217751562527</v>
      </c>
      <c r="X112" s="55">
        <f t="shared" si="29"/>
        <v>2107.2437797328057</v>
      </c>
      <c r="Y112" s="117">
        <f t="shared" si="30"/>
        <v>299162.01683704945</v>
      </c>
      <c r="Z112" s="116"/>
    </row>
    <row r="113" spans="1:26" ht="13.5" thickBot="1" x14ac:dyDescent="0.35">
      <c r="A113" s="54">
        <v>100</v>
      </c>
      <c r="B113" s="54">
        <v>32</v>
      </c>
      <c r="C113" s="54">
        <f t="shared" si="36"/>
        <v>4</v>
      </c>
      <c r="D113" s="55">
        <f t="shared" si="39"/>
        <v>11819.643550312505</v>
      </c>
      <c r="E113" s="57">
        <f t="shared" si="26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27"/>
        <v>-752.61542950728563</v>
      </c>
      <c r="H113" s="55">
        <v>0</v>
      </c>
      <c r="I113" s="57">
        <f t="shared" si="33"/>
        <v>-347.02378745323108</v>
      </c>
      <c r="J113" s="57">
        <f t="shared" si="35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40"/>
        <v>-2390.7721117962628</v>
      </c>
      <c r="S113" s="55">
        <v>0</v>
      </c>
      <c r="T113" s="55">
        <v>0</v>
      </c>
      <c r="U113" s="54" t="s">
        <v>79</v>
      </c>
      <c r="V113" s="57">
        <f t="shared" si="31"/>
        <v>-1490</v>
      </c>
      <c r="W113" s="57">
        <f t="shared" si="28"/>
        <v>-590.98217751562527</v>
      </c>
      <c r="X113" s="55">
        <f t="shared" si="29"/>
        <v>2094.2437797328057</v>
      </c>
      <c r="Y113" s="117">
        <f t="shared" si="30"/>
        <v>302502.76902026992</v>
      </c>
      <c r="Z113" s="116"/>
    </row>
    <row r="114" spans="1:26" ht="13.5" thickBot="1" x14ac:dyDescent="0.35">
      <c r="A114" s="54">
        <v>101</v>
      </c>
      <c r="B114" s="54">
        <v>32</v>
      </c>
      <c r="C114" s="54">
        <f t="shared" si="36"/>
        <v>5</v>
      </c>
      <c r="D114" s="55">
        <f t="shared" si="39"/>
        <v>11819.643550312505</v>
      </c>
      <c r="E114" s="57">
        <f t="shared" si="26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27"/>
        <v>-752.61542950728563</v>
      </c>
      <c r="H114" s="55">
        <v>0</v>
      </c>
      <c r="I114" s="57">
        <f t="shared" si="33"/>
        <v>-347.02378745323108</v>
      </c>
      <c r="J114" s="57">
        <f t="shared" si="35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40"/>
        <v>-2390.7721117962628</v>
      </c>
      <c r="S114" s="55">
        <v>0</v>
      </c>
      <c r="T114" s="55">
        <v>0</v>
      </c>
      <c r="U114" s="54" t="s">
        <v>79</v>
      </c>
      <c r="V114" s="57">
        <f t="shared" si="31"/>
        <v>-1500</v>
      </c>
      <c r="W114" s="57">
        <f t="shared" si="28"/>
        <v>-590.98217751562527</v>
      </c>
      <c r="X114" s="55">
        <f t="shared" si="29"/>
        <v>2081.2437797328057</v>
      </c>
      <c r="Y114" s="117">
        <f t="shared" si="30"/>
        <v>305844.44100425381</v>
      </c>
      <c r="Z114" s="116"/>
    </row>
    <row r="115" spans="1:26" ht="13.5" thickBot="1" x14ac:dyDescent="0.35">
      <c r="A115" s="54">
        <v>102</v>
      </c>
      <c r="B115" s="54">
        <v>32</v>
      </c>
      <c r="C115" s="54">
        <f t="shared" si="36"/>
        <v>6</v>
      </c>
      <c r="D115" s="55">
        <f t="shared" si="39"/>
        <v>11819.643550312505</v>
      </c>
      <c r="E115" s="57">
        <f t="shared" si="26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27"/>
        <v>-752.61542950728563</v>
      </c>
      <c r="H115" s="55">
        <v>0</v>
      </c>
      <c r="I115" s="57">
        <f t="shared" si="33"/>
        <v>-347.02378745323108</v>
      </c>
      <c r="J115" s="57">
        <f t="shared" si="35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40"/>
        <v>-2390.7721117962628</v>
      </c>
      <c r="S115" s="55">
        <v>0</v>
      </c>
      <c r="T115" s="55">
        <v>0</v>
      </c>
      <c r="U115" s="54" t="s">
        <v>79</v>
      </c>
      <c r="V115" s="57">
        <f t="shared" si="31"/>
        <v>-1510</v>
      </c>
      <c r="W115" s="57">
        <f t="shared" si="28"/>
        <v>-590.98217751562527</v>
      </c>
      <c r="X115" s="55">
        <f t="shared" si="29"/>
        <v>2068.2437797328057</v>
      </c>
      <c r="Y115" s="117">
        <f t="shared" si="30"/>
        <v>309187.03662150429</v>
      </c>
      <c r="Z115" s="116"/>
    </row>
    <row r="116" spans="1:26" ht="13.5" thickBot="1" x14ac:dyDescent="0.35">
      <c r="A116" s="54">
        <v>103</v>
      </c>
      <c r="B116" s="54">
        <v>32</v>
      </c>
      <c r="C116" s="54">
        <f t="shared" si="36"/>
        <v>7</v>
      </c>
      <c r="D116" s="55">
        <f t="shared" si="39"/>
        <v>11819.643550312505</v>
      </c>
      <c r="E116" s="57">
        <f t="shared" si="26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27"/>
        <v>-752.61542950728563</v>
      </c>
      <c r="H116" s="55">
        <v>0</v>
      </c>
      <c r="I116" s="57">
        <f t="shared" si="33"/>
        <v>-347.02378745323108</v>
      </c>
      <c r="J116" s="57">
        <f t="shared" si="35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40"/>
        <v>-2390.7721117962628</v>
      </c>
      <c r="S116" s="55">
        <v>0</v>
      </c>
      <c r="T116" s="55">
        <v>0</v>
      </c>
      <c r="U116" s="54" t="s">
        <v>79</v>
      </c>
      <c r="V116" s="57">
        <f t="shared" si="31"/>
        <v>-1520</v>
      </c>
      <c r="W116" s="57">
        <f t="shared" si="28"/>
        <v>-590.98217751562527</v>
      </c>
      <c r="X116" s="55">
        <f t="shared" si="29"/>
        <v>2055.2437797328057</v>
      </c>
      <c r="Y116" s="117">
        <f t="shared" si="30"/>
        <v>312530.55972049333</v>
      </c>
      <c r="Z116" s="116"/>
    </row>
    <row r="117" spans="1:26" ht="13.5" thickBot="1" x14ac:dyDescent="0.35">
      <c r="A117" s="54">
        <v>104</v>
      </c>
      <c r="B117" s="54">
        <v>32</v>
      </c>
      <c r="C117" s="54">
        <f t="shared" si="36"/>
        <v>8</v>
      </c>
      <c r="D117" s="55">
        <f t="shared" si="39"/>
        <v>11819.643550312505</v>
      </c>
      <c r="E117" s="57">
        <f t="shared" si="26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27"/>
        <v>-752.61542950728563</v>
      </c>
      <c r="H117" s="55">
        <v>0</v>
      </c>
      <c r="I117" s="57">
        <f t="shared" si="33"/>
        <v>-347.02378745323108</v>
      </c>
      <c r="J117" s="57">
        <f t="shared" si="35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40"/>
        <v>-2390.7721117962628</v>
      </c>
      <c r="S117" s="55">
        <v>0</v>
      </c>
      <c r="T117" s="55">
        <v>0</v>
      </c>
      <c r="U117" s="54" t="s">
        <v>79</v>
      </c>
      <c r="V117" s="57">
        <f t="shared" si="31"/>
        <v>-1530</v>
      </c>
      <c r="W117" s="57">
        <f t="shared" si="28"/>
        <v>-590.98217751562527</v>
      </c>
      <c r="X117" s="55">
        <f t="shared" si="29"/>
        <v>2042.2437797328057</v>
      </c>
      <c r="Y117" s="117">
        <f t="shared" si="30"/>
        <v>315875.01416572818</v>
      </c>
      <c r="Z117" s="116"/>
    </row>
    <row r="118" spans="1:26" ht="13.5" thickBot="1" x14ac:dyDescent="0.35">
      <c r="A118" s="54">
        <v>105</v>
      </c>
      <c r="B118" s="54">
        <v>32</v>
      </c>
      <c r="C118" s="54">
        <f t="shared" si="36"/>
        <v>9</v>
      </c>
      <c r="D118" s="55">
        <f t="shared" si="39"/>
        <v>11819.643550312505</v>
      </c>
      <c r="E118" s="57">
        <f t="shared" si="26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27"/>
        <v>-752.61542950728563</v>
      </c>
      <c r="H118" s="55">
        <v>0</v>
      </c>
      <c r="I118" s="57">
        <f t="shared" si="33"/>
        <v>-347.02378745323108</v>
      </c>
      <c r="J118" s="57">
        <f t="shared" si="35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40"/>
        <v>-2390.7721117962628</v>
      </c>
      <c r="S118" s="55">
        <v>0</v>
      </c>
      <c r="T118" s="55">
        <v>0</v>
      </c>
      <c r="U118" s="54" t="s">
        <v>79</v>
      </c>
      <c r="V118" s="57">
        <f t="shared" si="31"/>
        <v>-1540</v>
      </c>
      <c r="W118" s="57">
        <f t="shared" si="28"/>
        <v>-590.98217751562527</v>
      </c>
      <c r="X118" s="55">
        <f t="shared" si="29"/>
        <v>2029.2437797328057</v>
      </c>
      <c r="Y118" s="117">
        <f t="shared" si="30"/>
        <v>319220.40383781819</v>
      </c>
      <c r="Z118" s="116"/>
    </row>
    <row r="119" spans="1:26" ht="13.5" thickBot="1" x14ac:dyDescent="0.35">
      <c r="A119" s="54">
        <v>106</v>
      </c>
      <c r="B119" s="54">
        <v>32</v>
      </c>
      <c r="C119" s="54">
        <f t="shared" si="36"/>
        <v>10</v>
      </c>
      <c r="D119" s="55">
        <f t="shared" si="39"/>
        <v>11819.643550312505</v>
      </c>
      <c r="E119" s="57">
        <f t="shared" si="26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27"/>
        <v>-752.61542950728563</v>
      </c>
      <c r="H119" s="55">
        <v>0</v>
      </c>
      <c r="I119" s="57">
        <f t="shared" si="33"/>
        <v>-347.02378745323108</v>
      </c>
      <c r="J119" s="57">
        <f t="shared" si="35"/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40"/>
        <v>-2390.7721117962628</v>
      </c>
      <c r="S119" s="55">
        <v>0</v>
      </c>
      <c r="T119" s="55">
        <v>0</v>
      </c>
      <c r="U119" s="54" t="s">
        <v>79</v>
      </c>
      <c r="V119" s="57">
        <f t="shared" si="31"/>
        <v>-1550</v>
      </c>
      <c r="W119" s="57">
        <f t="shared" si="28"/>
        <v>-590.98217751562527</v>
      </c>
      <c r="X119" s="55">
        <f t="shared" si="29"/>
        <v>2016.2437797328057</v>
      </c>
      <c r="Y119" s="117">
        <f t="shared" si="30"/>
        <v>322566.73263354186</v>
      </c>
      <c r="Z119" s="116"/>
    </row>
    <row r="120" spans="1:26" ht="13.5" thickBot="1" x14ac:dyDescent="0.35">
      <c r="A120" s="54">
        <v>107</v>
      </c>
      <c r="B120" s="54">
        <v>32</v>
      </c>
      <c r="C120" s="54">
        <f t="shared" si="36"/>
        <v>11</v>
      </c>
      <c r="D120" s="55">
        <f t="shared" si="39"/>
        <v>11819.643550312505</v>
      </c>
      <c r="E120" s="57">
        <f t="shared" si="26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27"/>
        <v>-752.61542950728563</v>
      </c>
      <c r="H120" s="55">
        <v>0</v>
      </c>
      <c r="I120" s="57">
        <f t="shared" si="33"/>
        <v>-347.02378745323108</v>
      </c>
      <c r="J120" s="57">
        <f t="shared" si="35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40"/>
        <v>-2390.7721117962628</v>
      </c>
      <c r="S120" s="55">
        <v>0</v>
      </c>
      <c r="T120" s="55">
        <v>0</v>
      </c>
      <c r="U120" s="54" t="s">
        <v>79</v>
      </c>
      <c r="V120" s="57">
        <f t="shared" si="31"/>
        <v>-1560</v>
      </c>
      <c r="W120" s="57">
        <f t="shared" si="28"/>
        <v>-590.98217751562527</v>
      </c>
      <c r="X120" s="55">
        <f t="shared" si="29"/>
        <v>2003.2437797328057</v>
      </c>
      <c r="Y120" s="117">
        <f t="shared" si="30"/>
        <v>325914.00446591439</v>
      </c>
      <c r="Z120" s="116"/>
    </row>
    <row r="121" spans="1:26" ht="13.5" thickBot="1" x14ac:dyDescent="0.35">
      <c r="A121" s="54">
        <v>108</v>
      </c>
      <c r="B121" s="54">
        <v>33</v>
      </c>
      <c r="C121" s="54">
        <f t="shared" si="36"/>
        <v>0</v>
      </c>
      <c r="D121" s="55">
        <f>$D110*(1+$D$4)</f>
        <v>12410.62572782813</v>
      </c>
      <c r="E121" s="57">
        <f t="shared" si="26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27"/>
        <v>-752.61542950728563</v>
      </c>
      <c r="H121" s="55">
        <v>0</v>
      </c>
      <c r="I121" s="57">
        <f t="shared" si="33"/>
        <v>-347.02378745323108</v>
      </c>
      <c r="J121" s="57">
        <f t="shared" si="35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31"/>
        <v>-1570</v>
      </c>
      <c r="W121" s="57">
        <f t="shared" si="28"/>
        <v>-620.53128639140652</v>
      </c>
      <c r="X121" s="55">
        <f t="shared" si="29"/>
        <v>2142.2885417828434</v>
      </c>
      <c r="Y121" s="117">
        <f t="shared" si="30"/>
        <v>329414.26802630519</v>
      </c>
      <c r="Z121" s="116"/>
    </row>
    <row r="122" spans="1:26" ht="13.5" thickBot="1" x14ac:dyDescent="0.35">
      <c r="A122" s="54">
        <v>109</v>
      </c>
      <c r="B122" s="54">
        <v>33</v>
      </c>
      <c r="C122" s="54">
        <f t="shared" si="36"/>
        <v>1</v>
      </c>
      <c r="D122" s="55">
        <f t="shared" ref="D122:D132" si="41">$D121</f>
        <v>12410.62572782813</v>
      </c>
      <c r="E122" s="57">
        <f t="shared" si="26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27"/>
        <v>-752.61542950728563</v>
      </c>
      <c r="H122" s="55">
        <v>0</v>
      </c>
      <c r="I122" s="57">
        <f t="shared" si="33"/>
        <v>-347.02378745323108</v>
      </c>
      <c r="J122" s="57">
        <f t="shared" si="35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2">$R121</f>
        <v>-2534.2184385040387</v>
      </c>
      <c r="S122" s="55">
        <v>0</v>
      </c>
      <c r="T122" s="55">
        <v>0</v>
      </c>
      <c r="U122" s="54" t="s">
        <v>79</v>
      </c>
      <c r="V122" s="57">
        <f t="shared" si="31"/>
        <v>-1580</v>
      </c>
      <c r="W122" s="57">
        <f t="shared" si="28"/>
        <v>-620.53128639140652</v>
      </c>
      <c r="X122" s="55">
        <f t="shared" si="29"/>
        <v>2129.2885417828434</v>
      </c>
      <c r="Y122" s="117">
        <f t="shared" si="30"/>
        <v>332916.11601819762</v>
      </c>
      <c r="Z122" s="116"/>
    </row>
    <row r="123" spans="1:26" ht="13.5" thickBot="1" x14ac:dyDescent="0.35">
      <c r="A123" s="54">
        <v>110</v>
      </c>
      <c r="B123" s="54">
        <v>33</v>
      </c>
      <c r="C123" s="54">
        <f t="shared" si="36"/>
        <v>2</v>
      </c>
      <c r="D123" s="55">
        <f t="shared" si="41"/>
        <v>12410.62572782813</v>
      </c>
      <c r="E123" s="57">
        <f t="shared" si="26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27"/>
        <v>-752.61542950728563</v>
      </c>
      <c r="H123" s="55">
        <v>0</v>
      </c>
      <c r="I123" s="57">
        <f t="shared" si="33"/>
        <v>-347.02378745323108</v>
      </c>
      <c r="J123" s="57">
        <f t="shared" si="35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2"/>
        <v>-2534.2184385040387</v>
      </c>
      <c r="S123" s="55">
        <v>0</v>
      </c>
      <c r="T123" s="55">
        <v>0</v>
      </c>
      <c r="U123" s="54" t="s">
        <v>79</v>
      </c>
      <c r="V123" s="57">
        <f t="shared" si="31"/>
        <v>-1590</v>
      </c>
      <c r="W123" s="57">
        <f t="shared" si="28"/>
        <v>-620.53128639140652</v>
      </c>
      <c r="X123" s="55">
        <f t="shared" si="29"/>
        <v>2116.2885417828434</v>
      </c>
      <c r="Y123" s="117">
        <f t="shared" si="30"/>
        <v>336419.55504338961</v>
      </c>
      <c r="Z123" s="116"/>
    </row>
    <row r="124" spans="1:26" ht="13.5" thickBot="1" x14ac:dyDescent="0.35">
      <c r="A124" s="54">
        <v>111</v>
      </c>
      <c r="B124" s="54">
        <v>33</v>
      </c>
      <c r="C124" s="54">
        <f t="shared" si="36"/>
        <v>3</v>
      </c>
      <c r="D124" s="55">
        <f t="shared" si="41"/>
        <v>12410.62572782813</v>
      </c>
      <c r="E124" s="57">
        <f t="shared" si="26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27"/>
        <v>-752.61542950728563</v>
      </c>
      <c r="H124" s="55">
        <v>0</v>
      </c>
      <c r="I124" s="57">
        <f t="shared" si="33"/>
        <v>-347.02378745323108</v>
      </c>
      <c r="J124" s="57">
        <f t="shared" si="35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2"/>
        <v>-2534.2184385040387</v>
      </c>
      <c r="S124" s="55">
        <v>0</v>
      </c>
      <c r="T124" s="55">
        <v>0</v>
      </c>
      <c r="U124" s="54" t="s">
        <v>79</v>
      </c>
      <c r="V124" s="57">
        <f t="shared" si="31"/>
        <v>-1600</v>
      </c>
      <c r="W124" s="57">
        <f t="shared" si="28"/>
        <v>-620.53128639140652</v>
      </c>
      <c r="X124" s="55">
        <f t="shared" si="29"/>
        <v>2103.2885417828434</v>
      </c>
      <c r="Y124" s="117">
        <f t="shared" si="30"/>
        <v>339924.59173118655</v>
      </c>
      <c r="Z124" s="116"/>
    </row>
    <row r="125" spans="1:26" ht="13.5" thickBot="1" x14ac:dyDescent="0.35">
      <c r="A125" s="54">
        <v>112</v>
      </c>
      <c r="B125" s="54">
        <v>33</v>
      </c>
      <c r="C125" s="54">
        <f t="shared" si="36"/>
        <v>4</v>
      </c>
      <c r="D125" s="55">
        <f t="shared" si="41"/>
        <v>12410.62572782813</v>
      </c>
      <c r="E125" s="57">
        <f t="shared" si="26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27"/>
        <v>-752.61542950728563</v>
      </c>
      <c r="H125" s="55">
        <v>0</v>
      </c>
      <c r="I125" s="57">
        <f t="shared" si="33"/>
        <v>-347.02378745323108</v>
      </c>
      <c r="J125" s="57">
        <f t="shared" si="35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2"/>
        <v>-2534.2184385040387</v>
      </c>
      <c r="S125" s="55">
        <v>0</v>
      </c>
      <c r="T125" s="55">
        <v>0</v>
      </c>
      <c r="U125" s="54" t="s">
        <v>79</v>
      </c>
      <c r="V125" s="57">
        <f t="shared" si="31"/>
        <v>-1610</v>
      </c>
      <c r="W125" s="57">
        <f t="shared" si="28"/>
        <v>-620.53128639140652</v>
      </c>
      <c r="X125" s="55">
        <f t="shared" si="29"/>
        <v>2090.2885417828434</v>
      </c>
      <c r="Y125" s="117">
        <f t="shared" si="30"/>
        <v>343431.232738516</v>
      </c>
      <c r="Z125" s="116"/>
    </row>
    <row r="126" spans="1:26" ht="13.5" thickBot="1" x14ac:dyDescent="0.35">
      <c r="A126" s="54">
        <v>113</v>
      </c>
      <c r="B126" s="54">
        <v>33</v>
      </c>
      <c r="C126" s="54">
        <f t="shared" si="36"/>
        <v>5</v>
      </c>
      <c r="D126" s="55">
        <f t="shared" si="41"/>
        <v>12410.62572782813</v>
      </c>
      <c r="E126" s="57">
        <f t="shared" si="26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27"/>
        <v>-752.61542950728563</v>
      </c>
      <c r="H126" s="55">
        <v>0</v>
      </c>
      <c r="I126" s="57">
        <f t="shared" si="33"/>
        <v>-347.02378745323108</v>
      </c>
      <c r="J126" s="57">
        <f t="shared" si="35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2"/>
        <v>-2534.2184385040387</v>
      </c>
      <c r="S126" s="55">
        <v>0</v>
      </c>
      <c r="T126" s="55">
        <v>0</v>
      </c>
      <c r="U126" s="54" t="s">
        <v>79</v>
      </c>
      <c r="V126" s="57">
        <f t="shared" si="31"/>
        <v>-1620</v>
      </c>
      <c r="W126" s="57">
        <f t="shared" si="28"/>
        <v>-620.53128639140652</v>
      </c>
      <c r="X126" s="55">
        <f t="shared" si="29"/>
        <v>2077.2885417828434</v>
      </c>
      <c r="Y126" s="117">
        <f t="shared" si="30"/>
        <v>346939.48475004261</v>
      </c>
      <c r="Z126" s="116"/>
    </row>
    <row r="127" spans="1:26" ht="13.5" thickBot="1" x14ac:dyDescent="0.35">
      <c r="A127" s="54">
        <v>114</v>
      </c>
      <c r="B127" s="54">
        <v>33</v>
      </c>
      <c r="C127" s="54">
        <f t="shared" si="36"/>
        <v>6</v>
      </c>
      <c r="D127" s="55">
        <f t="shared" si="41"/>
        <v>12410.62572782813</v>
      </c>
      <c r="E127" s="57">
        <f t="shared" si="26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27"/>
        <v>-752.61542950728563</v>
      </c>
      <c r="H127" s="55">
        <v>0</v>
      </c>
      <c r="I127" s="57">
        <f t="shared" si="33"/>
        <v>-347.02378745323108</v>
      </c>
      <c r="J127" s="57">
        <f t="shared" si="35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2"/>
        <v>-2534.2184385040387</v>
      </c>
      <c r="S127" s="55">
        <v>0</v>
      </c>
      <c r="T127" s="55">
        <v>0</v>
      </c>
      <c r="U127" s="54" t="s">
        <v>79</v>
      </c>
      <c r="V127" s="57">
        <f t="shared" si="31"/>
        <v>-1630</v>
      </c>
      <c r="W127" s="57">
        <f t="shared" si="28"/>
        <v>-620.53128639140652</v>
      </c>
      <c r="X127" s="55">
        <f t="shared" si="29"/>
        <v>2064.2885417828434</v>
      </c>
      <c r="Y127" s="117">
        <f t="shared" si="30"/>
        <v>350449.35447828396</v>
      </c>
      <c r="Z127" s="116"/>
    </row>
    <row r="128" spans="1:26" ht="13.5" thickBot="1" x14ac:dyDescent="0.35">
      <c r="A128" s="54">
        <v>115</v>
      </c>
      <c r="B128" s="54">
        <v>33</v>
      </c>
      <c r="C128" s="54">
        <f t="shared" si="36"/>
        <v>7</v>
      </c>
      <c r="D128" s="55">
        <f t="shared" si="41"/>
        <v>12410.62572782813</v>
      </c>
      <c r="E128" s="57">
        <f t="shared" si="26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27"/>
        <v>-752.61542950728563</v>
      </c>
      <c r="H128" s="55">
        <v>0</v>
      </c>
      <c r="I128" s="57">
        <f t="shared" si="33"/>
        <v>-347.02378745323108</v>
      </c>
      <c r="J128" s="57">
        <f t="shared" si="35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2"/>
        <v>-2534.2184385040387</v>
      </c>
      <c r="S128" s="55">
        <v>0</v>
      </c>
      <c r="T128" s="55">
        <v>0</v>
      </c>
      <c r="U128" s="54" t="s">
        <v>79</v>
      </c>
      <c r="V128" s="57">
        <f t="shared" si="31"/>
        <v>-1640</v>
      </c>
      <c r="W128" s="57">
        <f t="shared" si="28"/>
        <v>-620.53128639140652</v>
      </c>
      <c r="X128" s="55">
        <f t="shared" si="29"/>
        <v>2051.2885417828434</v>
      </c>
      <c r="Y128" s="117">
        <f t="shared" si="30"/>
        <v>353960.8486637263</v>
      </c>
      <c r="Z128" s="116"/>
    </row>
    <row r="129" spans="1:26" ht="13.5" thickBot="1" x14ac:dyDescent="0.35">
      <c r="A129" s="54">
        <v>116</v>
      </c>
      <c r="B129" s="54">
        <v>33</v>
      </c>
      <c r="C129" s="54">
        <f t="shared" si="36"/>
        <v>8</v>
      </c>
      <c r="D129" s="55">
        <f t="shared" si="41"/>
        <v>12410.62572782813</v>
      </c>
      <c r="E129" s="57">
        <f t="shared" si="26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27"/>
        <v>-752.61542950728563</v>
      </c>
      <c r="H129" s="55">
        <v>0</v>
      </c>
      <c r="I129" s="57">
        <f t="shared" si="33"/>
        <v>-347.02378745323108</v>
      </c>
      <c r="J129" s="57">
        <f t="shared" si="35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2"/>
        <v>-2534.2184385040387</v>
      </c>
      <c r="S129" s="55">
        <v>0</v>
      </c>
      <c r="T129" s="55">
        <v>0</v>
      </c>
      <c r="U129" s="54" t="s">
        <v>79</v>
      </c>
      <c r="V129" s="57">
        <f t="shared" si="31"/>
        <v>-1650</v>
      </c>
      <c r="W129" s="57">
        <f t="shared" si="28"/>
        <v>-620.53128639140652</v>
      </c>
      <c r="X129" s="55">
        <f t="shared" si="29"/>
        <v>2038.2885417828434</v>
      </c>
      <c r="Y129" s="117">
        <f t="shared" si="30"/>
        <v>357473.9740749413</v>
      </c>
      <c r="Z129" s="116"/>
    </row>
    <row r="130" spans="1:26" ht="13.5" thickBot="1" x14ac:dyDescent="0.35">
      <c r="A130" s="54">
        <v>117</v>
      </c>
      <c r="B130" s="54">
        <v>33</v>
      </c>
      <c r="C130" s="54">
        <f t="shared" si="36"/>
        <v>9</v>
      </c>
      <c r="D130" s="55">
        <f t="shared" si="41"/>
        <v>12410.62572782813</v>
      </c>
      <c r="E130" s="57">
        <f t="shared" si="26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27"/>
        <v>-752.61542950728563</v>
      </c>
      <c r="H130" s="55">
        <v>0</v>
      </c>
      <c r="I130" s="57">
        <f t="shared" si="33"/>
        <v>-347.02378745323108</v>
      </c>
      <c r="J130" s="57">
        <f t="shared" si="35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2"/>
        <v>-2534.2184385040387</v>
      </c>
      <c r="S130" s="55">
        <v>0</v>
      </c>
      <c r="T130" s="55">
        <v>0</v>
      </c>
      <c r="U130" s="54" t="s">
        <v>79</v>
      </c>
      <c r="V130" s="57">
        <f t="shared" si="31"/>
        <v>-1660</v>
      </c>
      <c r="W130" s="57">
        <f t="shared" si="28"/>
        <v>-620.53128639140652</v>
      </c>
      <c r="X130" s="55">
        <f t="shared" si="29"/>
        <v>2025.2885417828434</v>
      </c>
      <c r="Y130" s="117">
        <f t="shared" si="30"/>
        <v>360988.73750870302</v>
      </c>
      <c r="Z130" s="116"/>
    </row>
    <row r="131" spans="1:26" ht="13.5" thickBot="1" x14ac:dyDescent="0.35">
      <c r="A131" s="54">
        <v>118</v>
      </c>
      <c r="B131" s="54">
        <v>33</v>
      </c>
      <c r="C131" s="54">
        <f t="shared" si="36"/>
        <v>10</v>
      </c>
      <c r="D131" s="55">
        <f t="shared" si="41"/>
        <v>12410.62572782813</v>
      </c>
      <c r="E131" s="57">
        <f t="shared" si="26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27"/>
        <v>-752.61542950728563</v>
      </c>
      <c r="H131" s="55">
        <v>0</v>
      </c>
      <c r="I131" s="57">
        <f t="shared" si="33"/>
        <v>-347.02378745323108</v>
      </c>
      <c r="J131" s="57">
        <f t="shared" si="35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2"/>
        <v>-2534.2184385040387</v>
      </c>
      <c r="S131" s="55">
        <v>0</v>
      </c>
      <c r="T131" s="55">
        <v>0</v>
      </c>
      <c r="U131" s="54" t="s">
        <v>79</v>
      </c>
      <c r="V131" s="57">
        <f t="shared" si="31"/>
        <v>-1670</v>
      </c>
      <c r="W131" s="57">
        <f t="shared" si="28"/>
        <v>-620.53128639140652</v>
      </c>
      <c r="X131" s="55">
        <f t="shared" si="29"/>
        <v>2012.2885417828434</v>
      </c>
      <c r="Y131" s="117">
        <f t="shared" si="30"/>
        <v>364505.14579010545</v>
      </c>
      <c r="Z131" s="116"/>
    </row>
    <row r="132" spans="1:26" ht="13.5" thickBot="1" x14ac:dyDescent="0.35">
      <c r="A132" s="54">
        <v>119</v>
      </c>
      <c r="B132" s="54">
        <v>33</v>
      </c>
      <c r="C132" s="54">
        <f t="shared" si="36"/>
        <v>11</v>
      </c>
      <c r="D132" s="55">
        <f t="shared" si="41"/>
        <v>12410.62572782813</v>
      </c>
      <c r="E132" s="57">
        <f t="shared" si="26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27"/>
        <v>-752.61542950728563</v>
      </c>
      <c r="H132" s="55">
        <v>0</v>
      </c>
      <c r="I132" s="57">
        <f t="shared" si="33"/>
        <v>-347.02378745323108</v>
      </c>
      <c r="J132" s="57">
        <f t="shared" si="35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2"/>
        <v>-2534.2184385040387</v>
      </c>
      <c r="S132" s="55">
        <v>0</v>
      </c>
      <c r="T132" s="55">
        <v>0</v>
      </c>
      <c r="U132" s="54" t="s">
        <v>79</v>
      </c>
      <c r="V132" s="57">
        <f t="shared" si="31"/>
        <v>-1680</v>
      </c>
      <c r="W132" s="57">
        <f t="shared" si="28"/>
        <v>-620.53128639140652</v>
      </c>
      <c r="X132" s="55">
        <f t="shared" si="29"/>
        <v>1999.2885417828434</v>
      </c>
      <c r="Y132" s="117">
        <f t="shared" si="30"/>
        <v>368023.20577268035</v>
      </c>
      <c r="Z132" s="116"/>
    </row>
    <row r="133" spans="1:26" ht="13.5" thickBot="1" x14ac:dyDescent="0.35">
      <c r="A133" s="54">
        <v>120</v>
      </c>
      <c r="B133" s="54">
        <v>34</v>
      </c>
      <c r="C133" s="54">
        <f t="shared" si="36"/>
        <v>0</v>
      </c>
      <c r="D133" s="55">
        <f>$D122*(1+$D$4)</f>
        <v>13031.157014219538</v>
      </c>
      <c r="E133" s="57">
        <f t="shared" si="26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27"/>
        <v>-752.61542950728563</v>
      </c>
      <c r="H133" s="55">
        <v>0</v>
      </c>
      <c r="I133" s="57">
        <f t="shared" si="33"/>
        <v>-347.02378745323108</v>
      </c>
      <c r="J133" s="57">
        <f t="shared" si="35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31"/>
        <v>-1690</v>
      </c>
      <c r="W133" s="57">
        <f t="shared" si="28"/>
        <v>-651.55785071097694</v>
      </c>
      <c r="X133" s="55">
        <f t="shared" si="29"/>
        <v>2144.5010786683051</v>
      </c>
      <c r="Y133" s="117">
        <f t="shared" si="30"/>
        <v>371701.13687540148</v>
      </c>
      <c r="Z133" s="116"/>
    </row>
    <row r="134" spans="1:26" ht="13.5" thickBot="1" x14ac:dyDescent="0.35">
      <c r="A134" s="54">
        <v>121</v>
      </c>
      <c r="B134" s="54">
        <v>34</v>
      </c>
      <c r="C134" s="54">
        <f t="shared" si="36"/>
        <v>1</v>
      </c>
      <c r="D134" s="55">
        <f t="shared" ref="D134:D144" si="43">$D133</f>
        <v>13031.157014219538</v>
      </c>
      <c r="E134" s="57">
        <f t="shared" si="26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33"/>
        <v>-347.02378745323108</v>
      </c>
      <c r="J134" s="57">
        <f t="shared" si="35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4">$R133</f>
        <v>-2686.2715448142812</v>
      </c>
      <c r="S134" s="55">
        <v>0</v>
      </c>
      <c r="T134" s="55">
        <v>0</v>
      </c>
      <c r="U134" s="54" t="s">
        <v>79</v>
      </c>
      <c r="V134" s="57">
        <f t="shared" si="31"/>
        <v>-1700</v>
      </c>
      <c r="W134" s="57">
        <f t="shared" si="28"/>
        <v>-651.55785071097694</v>
      </c>
      <c r="X134" s="55">
        <f t="shared" si="29"/>
        <v>2884.1165081755917</v>
      </c>
      <c r="Y134" s="117">
        <f t="shared" si="30"/>
        <v>376134.00812055793</v>
      </c>
      <c r="Z134" s="116"/>
    </row>
    <row r="135" spans="1:26" ht="13.5" thickBot="1" x14ac:dyDescent="0.35">
      <c r="A135" s="54">
        <v>122</v>
      </c>
      <c r="B135" s="54">
        <v>34</v>
      </c>
      <c r="C135" s="54">
        <f t="shared" si="36"/>
        <v>2</v>
      </c>
      <c r="D135" s="55">
        <f t="shared" si="43"/>
        <v>13031.157014219538</v>
      </c>
      <c r="E135" s="57">
        <f t="shared" si="26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33"/>
        <v>-347.02378745323108</v>
      </c>
      <c r="J135" s="57">
        <f t="shared" si="35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4"/>
        <v>-2686.2715448142812</v>
      </c>
      <c r="S135" s="55">
        <v>0</v>
      </c>
      <c r="T135" s="55">
        <v>0</v>
      </c>
      <c r="U135" s="54" t="s">
        <v>79</v>
      </c>
      <c r="V135" s="57">
        <f t="shared" si="31"/>
        <v>-1710</v>
      </c>
      <c r="W135" s="57">
        <f t="shared" si="28"/>
        <v>-651.55785071097694</v>
      </c>
      <c r="X135" s="55">
        <f t="shared" si="29"/>
        <v>2871.1165081755917</v>
      </c>
      <c r="Y135" s="117">
        <f t="shared" si="30"/>
        <v>380572.34966256918</v>
      </c>
      <c r="Z135" s="116"/>
    </row>
    <row r="136" spans="1:26" ht="13.5" thickBot="1" x14ac:dyDescent="0.35">
      <c r="A136" s="54">
        <v>123</v>
      </c>
      <c r="B136" s="54">
        <v>34</v>
      </c>
      <c r="C136" s="54">
        <f t="shared" si="36"/>
        <v>3</v>
      </c>
      <c r="D136" s="55">
        <f t="shared" si="43"/>
        <v>13031.157014219538</v>
      </c>
      <c r="E136" s="57">
        <f t="shared" si="26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33"/>
        <v>-347.02378745323108</v>
      </c>
      <c r="J136" s="57">
        <f t="shared" si="35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4"/>
        <v>-2686.2715448142812</v>
      </c>
      <c r="S136" s="55">
        <v>0</v>
      </c>
      <c r="T136" s="55">
        <v>0</v>
      </c>
      <c r="U136" s="54" t="s">
        <v>79</v>
      </c>
      <c r="V136" s="57">
        <f t="shared" si="31"/>
        <v>-1720</v>
      </c>
      <c r="W136" s="57">
        <f t="shared" si="28"/>
        <v>-651.55785071097694</v>
      </c>
      <c r="X136" s="55">
        <f t="shared" si="29"/>
        <v>2858.1165081755917</v>
      </c>
      <c r="Y136" s="117">
        <f t="shared" si="30"/>
        <v>385016.1842943388</v>
      </c>
      <c r="Z136" s="116"/>
    </row>
    <row r="137" spans="1:26" ht="13.5" thickBot="1" x14ac:dyDescent="0.35">
      <c r="A137" s="54">
        <v>124</v>
      </c>
      <c r="B137" s="54">
        <v>34</v>
      </c>
      <c r="C137" s="54">
        <f t="shared" si="36"/>
        <v>4</v>
      </c>
      <c r="D137" s="55">
        <f t="shared" si="43"/>
        <v>13031.157014219538</v>
      </c>
      <c r="E137" s="57">
        <f t="shared" si="26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33"/>
        <v>-347.02378745323108</v>
      </c>
      <c r="J137" s="57">
        <f t="shared" si="35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4"/>
        <v>-2686.2715448142812</v>
      </c>
      <c r="S137" s="55">
        <v>0</v>
      </c>
      <c r="T137" s="55">
        <v>0</v>
      </c>
      <c r="U137" s="54" t="s">
        <v>79</v>
      </c>
      <c r="V137" s="57">
        <f t="shared" si="31"/>
        <v>-1730</v>
      </c>
      <c r="W137" s="57">
        <f t="shared" si="28"/>
        <v>-651.55785071097694</v>
      </c>
      <c r="X137" s="55">
        <f t="shared" si="29"/>
        <v>2845.1165081755917</v>
      </c>
      <c r="Y137" s="117">
        <f t="shared" si="30"/>
        <v>389465.5349037408</v>
      </c>
      <c r="Z137" s="116"/>
    </row>
    <row r="138" spans="1:26" ht="13.5" thickBot="1" x14ac:dyDescent="0.35">
      <c r="A138" s="54">
        <v>125</v>
      </c>
      <c r="B138" s="54">
        <v>34</v>
      </c>
      <c r="C138" s="54">
        <f t="shared" si="36"/>
        <v>5</v>
      </c>
      <c r="D138" s="55">
        <f t="shared" si="43"/>
        <v>13031.157014219538</v>
      </c>
      <c r="E138" s="57">
        <f t="shared" si="26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33"/>
        <v>-347.02378745323108</v>
      </c>
      <c r="J138" s="57">
        <f t="shared" si="35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4"/>
        <v>-2686.2715448142812</v>
      </c>
      <c r="S138" s="55">
        <v>0</v>
      </c>
      <c r="T138" s="55">
        <v>0</v>
      </c>
      <c r="U138" s="54" t="s">
        <v>79</v>
      </c>
      <c r="V138" s="57">
        <f t="shared" si="31"/>
        <v>-1740</v>
      </c>
      <c r="W138" s="57">
        <f t="shared" si="28"/>
        <v>-651.55785071097694</v>
      </c>
      <c r="X138" s="55">
        <f t="shared" si="29"/>
        <v>2832.1165081755917</v>
      </c>
      <c r="Y138" s="117">
        <f t="shared" si="30"/>
        <v>393920.42447401531</v>
      </c>
      <c r="Z138" s="116"/>
    </row>
    <row r="139" spans="1:26" ht="13.5" thickBot="1" x14ac:dyDescent="0.35">
      <c r="A139" s="54">
        <v>126</v>
      </c>
      <c r="B139" s="54">
        <v>34</v>
      </c>
      <c r="C139" s="54">
        <f t="shared" si="36"/>
        <v>6</v>
      </c>
      <c r="D139" s="55">
        <f t="shared" si="43"/>
        <v>13031.157014219538</v>
      </c>
      <c r="E139" s="57">
        <f t="shared" si="26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33"/>
        <v>-347.02378745323108</v>
      </c>
      <c r="J139" s="57">
        <f t="shared" si="35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4"/>
        <v>-2686.2715448142812</v>
      </c>
      <c r="S139" s="55">
        <v>0</v>
      </c>
      <c r="T139" s="55">
        <v>0</v>
      </c>
      <c r="U139" s="54" t="s">
        <v>79</v>
      </c>
      <c r="V139" s="57">
        <f t="shared" si="31"/>
        <v>-1750</v>
      </c>
      <c r="W139" s="57">
        <f t="shared" si="28"/>
        <v>-651.55785071097694</v>
      </c>
      <c r="X139" s="55">
        <f t="shared" si="29"/>
        <v>2819.1165081755917</v>
      </c>
      <c r="Y139" s="117">
        <f t="shared" si="30"/>
        <v>398380.876084166</v>
      </c>
      <c r="Z139" s="116"/>
    </row>
    <row r="140" spans="1:26" ht="13.5" thickBot="1" x14ac:dyDescent="0.35">
      <c r="A140" s="54">
        <v>127</v>
      </c>
      <c r="B140" s="54">
        <v>34</v>
      </c>
      <c r="C140" s="54">
        <f t="shared" si="36"/>
        <v>7</v>
      </c>
      <c r="D140" s="55">
        <f t="shared" si="43"/>
        <v>13031.157014219538</v>
      </c>
      <c r="E140" s="57">
        <f t="shared" si="26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33"/>
        <v>-347.02378745323108</v>
      </c>
      <c r="J140" s="57">
        <f t="shared" si="35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4"/>
        <v>-2686.2715448142812</v>
      </c>
      <c r="S140" s="55">
        <v>0</v>
      </c>
      <c r="T140" s="55">
        <v>0</v>
      </c>
      <c r="U140" s="54" t="s">
        <v>79</v>
      </c>
      <c r="V140" s="57">
        <f t="shared" si="31"/>
        <v>-1760</v>
      </c>
      <c r="W140" s="57">
        <f t="shared" si="28"/>
        <v>-651.55785071097694</v>
      </c>
      <c r="X140" s="55">
        <f t="shared" si="29"/>
        <v>2806.1165081755917</v>
      </c>
      <c r="Y140" s="117">
        <f t="shared" si="30"/>
        <v>402846.91290935897</v>
      </c>
      <c r="Z140" s="116"/>
    </row>
    <row r="141" spans="1:26" ht="13.5" thickBot="1" x14ac:dyDescent="0.35">
      <c r="A141" s="54">
        <v>128</v>
      </c>
      <c r="B141" s="54">
        <v>34</v>
      </c>
      <c r="C141" s="54">
        <f t="shared" si="36"/>
        <v>8</v>
      </c>
      <c r="D141" s="55">
        <f t="shared" si="43"/>
        <v>13031.157014219538</v>
      </c>
      <c r="E141" s="57">
        <f t="shared" si="26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33"/>
        <v>-347.02378745323108</v>
      </c>
      <c r="J141" s="57">
        <f t="shared" si="35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4"/>
        <v>-2686.2715448142812</v>
      </c>
      <c r="S141" s="55">
        <v>0</v>
      </c>
      <c r="T141" s="55">
        <v>0</v>
      </c>
      <c r="U141" s="54" t="s">
        <v>79</v>
      </c>
      <c r="V141" s="57">
        <f t="shared" si="31"/>
        <v>-1770</v>
      </c>
      <c r="W141" s="57">
        <f t="shared" si="28"/>
        <v>-651.55785071097694</v>
      </c>
      <c r="X141" s="55">
        <f t="shared" si="29"/>
        <v>2793.1165081755917</v>
      </c>
      <c r="Y141" s="117">
        <f t="shared" si="30"/>
        <v>407318.55822132359</v>
      </c>
      <c r="Z141" s="116"/>
    </row>
    <row r="142" spans="1:26" ht="13.5" thickBot="1" x14ac:dyDescent="0.35">
      <c r="A142" s="54">
        <v>129</v>
      </c>
      <c r="B142" s="54">
        <v>34</v>
      </c>
      <c r="C142" s="54">
        <f t="shared" si="36"/>
        <v>9</v>
      </c>
      <c r="D142" s="55">
        <f t="shared" si="43"/>
        <v>13031.157014219538</v>
      </c>
      <c r="E142" s="57">
        <f t="shared" ref="E142:E205" si="45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33"/>
        <v>-347.02378745323108</v>
      </c>
      <c r="J142" s="57">
        <f t="shared" si="35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4"/>
        <v>-2686.2715448142812</v>
      </c>
      <c r="S142" s="55">
        <v>0</v>
      </c>
      <c r="T142" s="55">
        <v>0</v>
      </c>
      <c r="U142" s="54" t="s">
        <v>79</v>
      </c>
      <c r="V142" s="57">
        <f t="shared" si="31"/>
        <v>-1780</v>
      </c>
      <c r="W142" s="57">
        <f t="shared" ref="W142:W205" si="46">D142*-0.05</f>
        <v>-651.55785071097694</v>
      </c>
      <c r="X142" s="55">
        <f t="shared" ref="X142:X205" si="47">D142+E142+F142+G142+H142+I142+J142+L142+M142+R142+S142+T142+V142+W142+O142+P142</f>
        <v>2780.1165081755917</v>
      </c>
      <c r="Y142" s="117">
        <f t="shared" ref="Y142:Y205" si="48">X142+(Y141*(1+($D$7/12)))</f>
        <v>411795.83538875473</v>
      </c>
      <c r="Z142" s="116"/>
    </row>
    <row r="143" spans="1:26" ht="13.5" thickBot="1" x14ac:dyDescent="0.35">
      <c r="A143" s="54">
        <v>130</v>
      </c>
      <c r="B143" s="54">
        <v>34</v>
      </c>
      <c r="C143" s="54">
        <f t="shared" si="36"/>
        <v>10</v>
      </c>
      <c r="D143" s="55">
        <f t="shared" si="43"/>
        <v>13031.157014219538</v>
      </c>
      <c r="E143" s="57">
        <f t="shared" si="45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33"/>
        <v>-347.02378745323108</v>
      </c>
      <c r="J143" s="57">
        <f t="shared" si="35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4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49">$V142-10</f>
        <v>-1790</v>
      </c>
      <c r="W143" s="57">
        <f t="shared" si="46"/>
        <v>-651.55785071097694</v>
      </c>
      <c r="X143" s="55">
        <f t="shared" si="47"/>
        <v>2767.1165081755917</v>
      </c>
      <c r="Y143" s="117">
        <f t="shared" si="48"/>
        <v>416278.7678777168</v>
      </c>
      <c r="Z143" s="116"/>
    </row>
    <row r="144" spans="1:26" ht="13.5" thickBot="1" x14ac:dyDescent="0.35">
      <c r="A144" s="54">
        <v>131</v>
      </c>
      <c r="B144" s="54">
        <v>34</v>
      </c>
      <c r="C144" s="54">
        <f t="shared" si="36"/>
        <v>11</v>
      </c>
      <c r="D144" s="55">
        <f t="shared" si="43"/>
        <v>13031.157014219538</v>
      </c>
      <c r="E144" s="57">
        <f t="shared" si="45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33"/>
        <v>-347.02378745323108</v>
      </c>
      <c r="J144" s="57">
        <f t="shared" si="35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4"/>
        <v>-2686.2715448142812</v>
      </c>
      <c r="S144" s="55">
        <v>0</v>
      </c>
      <c r="T144" s="55">
        <v>0</v>
      </c>
      <c r="U144" s="54" t="s">
        <v>79</v>
      </c>
      <c r="V144" s="57">
        <f t="shared" si="49"/>
        <v>-1800</v>
      </c>
      <c r="W144" s="57">
        <f t="shared" si="46"/>
        <v>-651.55785071097694</v>
      </c>
      <c r="X144" s="55">
        <f t="shared" si="47"/>
        <v>2754.1165081755917</v>
      </c>
      <c r="Y144" s="117">
        <f t="shared" si="48"/>
        <v>420767.37925204955</v>
      </c>
      <c r="Z144" s="116"/>
    </row>
    <row r="145" spans="1:26" ht="13.5" thickBot="1" x14ac:dyDescent="0.35">
      <c r="A145" s="54">
        <v>132</v>
      </c>
      <c r="B145" s="54">
        <v>35</v>
      </c>
      <c r="C145" s="54">
        <f t="shared" si="36"/>
        <v>0</v>
      </c>
      <c r="D145" s="55">
        <f>$D134*(1+$D$4)</f>
        <v>13682.714864930515</v>
      </c>
      <c r="E145" s="57">
        <f t="shared" si="45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33"/>
        <v>-347.02378745323108</v>
      </c>
      <c r="J145" s="57">
        <f t="shared" si="35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49"/>
        <v>-1810</v>
      </c>
      <c r="W145" s="57">
        <f t="shared" si="46"/>
        <v>-684.13574324652575</v>
      </c>
      <c r="X145" s="55">
        <f t="shared" si="47"/>
        <v>2905.7191408422213</v>
      </c>
      <c r="Y145" s="117">
        <f t="shared" si="48"/>
        <v>425426.29580644198</v>
      </c>
      <c r="Z145" s="116"/>
    </row>
    <row r="146" spans="1:26" ht="13.5" thickBot="1" x14ac:dyDescent="0.35">
      <c r="A146" s="54">
        <v>133</v>
      </c>
      <c r="B146" s="54">
        <v>35</v>
      </c>
      <c r="C146" s="54">
        <f t="shared" si="36"/>
        <v>1</v>
      </c>
      <c r="D146" s="55">
        <f t="shared" ref="D146:D156" si="50">$D145</f>
        <v>13682.714864930515</v>
      </c>
      <c r="E146" s="57">
        <f t="shared" si="45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35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51">$R145</f>
        <v>-2847.4478375031381</v>
      </c>
      <c r="S146" s="55">
        <v>0</v>
      </c>
      <c r="T146" s="55">
        <v>0</v>
      </c>
      <c r="U146" s="54" t="s">
        <v>79</v>
      </c>
      <c r="V146" s="57">
        <f t="shared" si="49"/>
        <v>-1820</v>
      </c>
      <c r="W146" s="57">
        <f t="shared" si="46"/>
        <v>-684.13574324652575</v>
      </c>
      <c r="X146" s="55">
        <f t="shared" si="47"/>
        <v>3239.7429282954517</v>
      </c>
      <c r="Y146" s="117">
        <f t="shared" si="48"/>
        <v>430438.64830059762</v>
      </c>
      <c r="Z146" s="116"/>
    </row>
    <row r="147" spans="1:26" ht="13.5" thickBot="1" x14ac:dyDescent="0.35">
      <c r="A147" s="54">
        <v>134</v>
      </c>
      <c r="B147" s="54">
        <v>35</v>
      </c>
      <c r="C147" s="54">
        <f t="shared" si="36"/>
        <v>2</v>
      </c>
      <c r="D147" s="55">
        <f t="shared" si="50"/>
        <v>13682.714864930515</v>
      </c>
      <c r="E147" s="57">
        <f t="shared" si="45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35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51"/>
        <v>-2847.4478375031381</v>
      </c>
      <c r="S147" s="55">
        <v>0</v>
      </c>
      <c r="T147" s="55">
        <v>0</v>
      </c>
      <c r="U147" s="54" t="s">
        <v>79</v>
      </c>
      <c r="V147" s="57">
        <f t="shared" si="49"/>
        <v>-1830</v>
      </c>
      <c r="W147" s="57">
        <f t="shared" si="46"/>
        <v>-684.13574324652575</v>
      </c>
      <c r="X147" s="55">
        <f t="shared" si="47"/>
        <v>3226.7429282954517</v>
      </c>
      <c r="Y147" s="117">
        <f t="shared" si="48"/>
        <v>435458.88559681224</v>
      </c>
      <c r="Z147" s="116"/>
    </row>
    <row r="148" spans="1:26" ht="13.5" thickBot="1" x14ac:dyDescent="0.35">
      <c r="A148" s="54">
        <v>135</v>
      </c>
      <c r="B148" s="54">
        <v>35</v>
      </c>
      <c r="C148" s="54">
        <f t="shared" si="36"/>
        <v>3</v>
      </c>
      <c r="D148" s="55">
        <f t="shared" si="50"/>
        <v>13682.714864930515</v>
      </c>
      <c r="E148" s="57">
        <f t="shared" si="45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35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51"/>
        <v>-2847.4478375031381</v>
      </c>
      <c r="S148" s="55">
        <v>0</v>
      </c>
      <c r="T148" s="55">
        <v>0</v>
      </c>
      <c r="U148" s="54" t="s">
        <v>79</v>
      </c>
      <c r="V148" s="57">
        <f t="shared" si="49"/>
        <v>-1840</v>
      </c>
      <c r="W148" s="57">
        <f t="shared" si="46"/>
        <v>-684.13574324652575</v>
      </c>
      <c r="X148" s="55">
        <f t="shared" si="47"/>
        <v>3213.7429282954517</v>
      </c>
      <c r="Y148" s="117">
        <f t="shared" si="48"/>
        <v>440487.04054842773</v>
      </c>
      <c r="Z148" s="116"/>
    </row>
    <row r="149" spans="1:26" ht="13.5" thickBot="1" x14ac:dyDescent="0.35">
      <c r="A149" s="54">
        <v>136</v>
      </c>
      <c r="B149" s="54">
        <v>35</v>
      </c>
      <c r="C149" s="54">
        <f t="shared" si="36"/>
        <v>4</v>
      </c>
      <c r="D149" s="55">
        <f t="shared" si="50"/>
        <v>13682.714864930515</v>
      </c>
      <c r="E149" s="57">
        <f t="shared" si="45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35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51"/>
        <v>-2847.4478375031381</v>
      </c>
      <c r="S149" s="55">
        <v>0</v>
      </c>
      <c r="T149" s="55">
        <v>0</v>
      </c>
      <c r="U149" s="54" t="s">
        <v>79</v>
      </c>
      <c r="V149" s="57">
        <f t="shared" si="49"/>
        <v>-1850</v>
      </c>
      <c r="W149" s="57">
        <f t="shared" si="46"/>
        <v>-684.13574324652575</v>
      </c>
      <c r="X149" s="55">
        <f t="shared" si="47"/>
        <v>3200.7429282954517</v>
      </c>
      <c r="Y149" s="117">
        <f t="shared" si="48"/>
        <v>445523.14614567498</v>
      </c>
      <c r="Z149" s="116"/>
    </row>
    <row r="150" spans="1:26" ht="13.5" thickBot="1" x14ac:dyDescent="0.35">
      <c r="A150" s="54">
        <v>137</v>
      </c>
      <c r="B150" s="54">
        <v>35</v>
      </c>
      <c r="C150" s="54">
        <f t="shared" si="36"/>
        <v>5</v>
      </c>
      <c r="D150" s="55">
        <f t="shared" si="50"/>
        <v>13682.714864930515</v>
      </c>
      <c r="E150" s="57">
        <f t="shared" si="45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35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51"/>
        <v>-2847.4478375031381</v>
      </c>
      <c r="S150" s="55">
        <v>0</v>
      </c>
      <c r="T150" s="55">
        <v>0</v>
      </c>
      <c r="U150" s="54" t="s">
        <v>79</v>
      </c>
      <c r="V150" s="57">
        <f t="shared" si="49"/>
        <v>-1860</v>
      </c>
      <c r="W150" s="57">
        <f t="shared" si="46"/>
        <v>-684.13574324652575</v>
      </c>
      <c r="X150" s="55">
        <f t="shared" si="47"/>
        <v>3187.7429282954517</v>
      </c>
      <c r="Y150" s="117">
        <f t="shared" si="48"/>
        <v>450567.23551624408</v>
      </c>
      <c r="Z150" s="116"/>
    </row>
    <row r="151" spans="1:26" ht="13.5" thickBot="1" x14ac:dyDescent="0.35">
      <c r="A151" s="54">
        <v>138</v>
      </c>
      <c r="B151" s="54">
        <v>35</v>
      </c>
      <c r="C151" s="54">
        <f t="shared" si="36"/>
        <v>6</v>
      </c>
      <c r="D151" s="55">
        <f t="shared" si="50"/>
        <v>13682.714864930515</v>
      </c>
      <c r="E151" s="57">
        <f t="shared" si="45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204" si="52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51"/>
        <v>-2847.4478375031381</v>
      </c>
      <c r="S151" s="55">
        <v>0</v>
      </c>
      <c r="T151" s="55">
        <v>0</v>
      </c>
      <c r="U151" s="54" t="s">
        <v>79</v>
      </c>
      <c r="V151" s="57">
        <f t="shared" si="49"/>
        <v>-1870</v>
      </c>
      <c r="W151" s="57">
        <f t="shared" si="46"/>
        <v>-684.13574324652575</v>
      </c>
      <c r="X151" s="55">
        <f t="shared" si="47"/>
        <v>3174.7429282954517</v>
      </c>
      <c r="Y151" s="117">
        <f t="shared" si="48"/>
        <v>455619.34192585724</v>
      </c>
      <c r="Z151" s="116"/>
    </row>
    <row r="152" spans="1:26" ht="13.5" thickBot="1" x14ac:dyDescent="0.35">
      <c r="A152" s="54">
        <v>139</v>
      </c>
      <c r="B152" s="54">
        <v>35</v>
      </c>
      <c r="C152" s="54">
        <f t="shared" si="36"/>
        <v>7</v>
      </c>
      <c r="D152" s="55">
        <f t="shared" si="50"/>
        <v>13682.714864930515</v>
      </c>
      <c r="E152" s="57">
        <f t="shared" si="45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52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51"/>
        <v>-2847.4478375031381</v>
      </c>
      <c r="S152" s="55">
        <v>0</v>
      </c>
      <c r="T152" s="55">
        <v>0</v>
      </c>
      <c r="U152" s="54" t="s">
        <v>79</v>
      </c>
      <c r="V152" s="57">
        <f t="shared" si="49"/>
        <v>-1880</v>
      </c>
      <c r="W152" s="57">
        <f t="shared" si="46"/>
        <v>-684.13574324652575</v>
      </c>
      <c r="X152" s="55">
        <f t="shared" si="47"/>
        <v>3161.7429282954517</v>
      </c>
      <c r="Y152" s="117">
        <f t="shared" si="48"/>
        <v>460679.49877884379</v>
      </c>
      <c r="Z152" s="116"/>
    </row>
    <row r="153" spans="1:26" ht="13.5" thickBot="1" x14ac:dyDescent="0.35">
      <c r="A153" s="54">
        <v>140</v>
      </c>
      <c r="B153" s="54">
        <v>35</v>
      </c>
      <c r="C153" s="54">
        <f t="shared" ref="C153:C216" si="53">C141</f>
        <v>8</v>
      </c>
      <c r="D153" s="55">
        <f t="shared" si="50"/>
        <v>13682.714864930515</v>
      </c>
      <c r="E153" s="57">
        <f t="shared" si="45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52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51"/>
        <v>-2847.4478375031381</v>
      </c>
      <c r="S153" s="55">
        <v>0</v>
      </c>
      <c r="T153" s="55">
        <v>0</v>
      </c>
      <c r="U153" s="54" t="s">
        <v>79</v>
      </c>
      <c r="V153" s="57">
        <f t="shared" si="49"/>
        <v>-1890</v>
      </c>
      <c r="W153" s="57">
        <f t="shared" si="46"/>
        <v>-684.13574324652575</v>
      </c>
      <c r="X153" s="55">
        <f t="shared" si="47"/>
        <v>3148.7429282954517</v>
      </c>
      <c r="Y153" s="117">
        <f t="shared" si="48"/>
        <v>465747.73961871775</v>
      </c>
      <c r="Z153" s="116"/>
    </row>
    <row r="154" spans="1:26" ht="13.5" thickBot="1" x14ac:dyDescent="0.35">
      <c r="A154" s="54">
        <v>141</v>
      </c>
      <c r="B154" s="54">
        <v>35</v>
      </c>
      <c r="C154" s="54">
        <f t="shared" si="53"/>
        <v>9</v>
      </c>
      <c r="D154" s="55">
        <f t="shared" si="50"/>
        <v>13682.714864930515</v>
      </c>
      <c r="E154" s="57">
        <f t="shared" si="45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52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51"/>
        <v>-2847.4478375031381</v>
      </c>
      <c r="S154" s="55">
        <v>0</v>
      </c>
      <c r="T154" s="55">
        <v>0</v>
      </c>
      <c r="U154" s="54" t="s">
        <v>79</v>
      </c>
      <c r="V154" s="57">
        <f t="shared" si="49"/>
        <v>-1900</v>
      </c>
      <c r="W154" s="57">
        <f t="shared" si="46"/>
        <v>-684.13574324652575</v>
      </c>
      <c r="X154" s="55">
        <f t="shared" si="47"/>
        <v>3135.7429282954517</v>
      </c>
      <c r="Y154" s="117">
        <f t="shared" si="48"/>
        <v>470824.09812875785</v>
      </c>
      <c r="Z154" s="116"/>
    </row>
    <row r="155" spans="1:26" ht="13.5" thickBot="1" x14ac:dyDescent="0.35">
      <c r="A155" s="54">
        <v>142</v>
      </c>
      <c r="B155" s="54">
        <v>35</v>
      </c>
      <c r="C155" s="54">
        <f t="shared" si="53"/>
        <v>10</v>
      </c>
      <c r="D155" s="55">
        <f t="shared" si="50"/>
        <v>13682.714864930515</v>
      </c>
      <c r="E155" s="57">
        <f t="shared" si="45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52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51"/>
        <v>-2847.4478375031381</v>
      </c>
      <c r="S155" s="55">
        <v>0</v>
      </c>
      <c r="T155" s="55">
        <v>0</v>
      </c>
      <c r="U155" s="54" t="s">
        <v>79</v>
      </c>
      <c r="V155" s="57">
        <f t="shared" si="49"/>
        <v>-1910</v>
      </c>
      <c r="W155" s="57">
        <f t="shared" si="46"/>
        <v>-684.13574324652575</v>
      </c>
      <c r="X155" s="55">
        <f t="shared" si="47"/>
        <v>3122.7429282954517</v>
      </c>
      <c r="Y155" s="117">
        <f t="shared" si="48"/>
        <v>475908.60813258978</v>
      </c>
      <c r="Z155" s="116"/>
    </row>
    <row r="156" spans="1:26" ht="13.5" thickBot="1" x14ac:dyDescent="0.35">
      <c r="A156" s="54">
        <v>143</v>
      </c>
      <c r="B156" s="54">
        <v>35</v>
      </c>
      <c r="C156" s="54">
        <f t="shared" si="53"/>
        <v>11</v>
      </c>
      <c r="D156" s="55">
        <f t="shared" si="50"/>
        <v>13682.714864930515</v>
      </c>
      <c r="E156" s="57">
        <f t="shared" si="45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52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51"/>
        <v>-2847.4478375031381</v>
      </c>
      <c r="S156" s="55">
        <v>0</v>
      </c>
      <c r="T156" s="55">
        <v>0</v>
      </c>
      <c r="U156" s="54" t="s">
        <v>79</v>
      </c>
      <c r="V156" s="57">
        <f t="shared" si="49"/>
        <v>-1920</v>
      </c>
      <c r="W156" s="57">
        <f t="shared" si="46"/>
        <v>-684.13574324652575</v>
      </c>
      <c r="X156" s="55">
        <f t="shared" si="47"/>
        <v>3109.7429282954517</v>
      </c>
      <c r="Y156" s="117">
        <f t="shared" si="48"/>
        <v>481001.30359477102</v>
      </c>
      <c r="Z156" s="116"/>
    </row>
    <row r="157" spans="1:26" ht="13.5" thickBot="1" x14ac:dyDescent="0.35">
      <c r="A157" s="54">
        <v>144</v>
      </c>
      <c r="B157" s="54">
        <v>36</v>
      </c>
      <c r="C157" s="54">
        <f t="shared" si="53"/>
        <v>0</v>
      </c>
      <c r="D157" s="55">
        <f>$D146*(1+$D$4)</f>
        <v>14366.850608177041</v>
      </c>
      <c r="E157" s="57">
        <f t="shared" si="45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52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49"/>
        <v>-1930</v>
      </c>
      <c r="W157" s="57">
        <f t="shared" si="46"/>
        <v>-718.3425304088521</v>
      </c>
      <c r="X157" s="55">
        <f t="shared" si="47"/>
        <v>3267.9639296685255</v>
      </c>
      <c r="Y157" s="117">
        <f t="shared" si="48"/>
        <v>486273.43962275109</v>
      </c>
      <c r="Z157" s="116"/>
    </row>
    <row r="158" spans="1:26" ht="13.5" thickBot="1" x14ac:dyDescent="0.35">
      <c r="A158" s="54">
        <v>145</v>
      </c>
      <c r="B158" s="54">
        <v>36</v>
      </c>
      <c r="C158" s="54">
        <f t="shared" si="53"/>
        <v>1</v>
      </c>
      <c r="D158" s="55">
        <f t="shared" ref="D158:D168" si="54">$D157</f>
        <v>14366.850608177041</v>
      </c>
      <c r="E158" s="57">
        <f t="shared" si="45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52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5">$R157</f>
        <v>-3018.2947077533267</v>
      </c>
      <c r="S158" s="55">
        <v>0</v>
      </c>
      <c r="T158" s="55">
        <v>0</v>
      </c>
      <c r="U158" s="54" t="s">
        <v>79</v>
      </c>
      <c r="V158" s="57">
        <f t="shared" si="49"/>
        <v>-1940</v>
      </c>
      <c r="W158" s="57">
        <f t="shared" si="46"/>
        <v>-718.3425304088521</v>
      </c>
      <c r="X158" s="55">
        <f t="shared" si="47"/>
        <v>3254.9639296685255</v>
      </c>
      <c r="Y158" s="117">
        <f t="shared" si="48"/>
        <v>491554.54288418108</v>
      </c>
      <c r="Z158" s="116"/>
    </row>
    <row r="159" spans="1:26" ht="13.5" thickBot="1" x14ac:dyDescent="0.35">
      <c r="A159" s="54">
        <v>146</v>
      </c>
      <c r="B159" s="54">
        <v>36</v>
      </c>
      <c r="C159" s="54">
        <f t="shared" si="53"/>
        <v>2</v>
      </c>
      <c r="D159" s="55">
        <f t="shared" si="54"/>
        <v>14366.850608177041</v>
      </c>
      <c r="E159" s="57">
        <f t="shared" si="45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52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5"/>
        <v>-3018.2947077533267</v>
      </c>
      <c r="S159" s="55">
        <v>0</v>
      </c>
      <c r="T159" s="55">
        <v>0</v>
      </c>
      <c r="U159" s="54" t="s">
        <v>79</v>
      </c>
      <c r="V159" s="57">
        <f t="shared" si="49"/>
        <v>-1950</v>
      </c>
      <c r="W159" s="57">
        <f t="shared" si="46"/>
        <v>-718.3425304088521</v>
      </c>
      <c r="X159" s="55">
        <f t="shared" si="47"/>
        <v>3241.9639296685255</v>
      </c>
      <c r="Y159" s="117">
        <f t="shared" si="48"/>
        <v>496844.65074253367</v>
      </c>
      <c r="Z159" s="116"/>
    </row>
    <row r="160" spans="1:26" ht="13.5" thickBot="1" x14ac:dyDescent="0.35">
      <c r="A160" s="54">
        <v>147</v>
      </c>
      <c r="B160" s="54">
        <v>36</v>
      </c>
      <c r="C160" s="54">
        <f t="shared" si="53"/>
        <v>3</v>
      </c>
      <c r="D160" s="55">
        <f t="shared" si="54"/>
        <v>14366.850608177041</v>
      </c>
      <c r="E160" s="57">
        <f t="shared" si="45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52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5"/>
        <v>-3018.2947077533267</v>
      </c>
      <c r="S160" s="55">
        <v>0</v>
      </c>
      <c r="T160" s="55">
        <v>0</v>
      </c>
      <c r="U160" s="54" t="s">
        <v>79</v>
      </c>
      <c r="V160" s="57">
        <f t="shared" si="49"/>
        <v>-1960</v>
      </c>
      <c r="W160" s="57">
        <f t="shared" si="46"/>
        <v>-718.3425304088521</v>
      </c>
      <c r="X160" s="55">
        <f t="shared" si="47"/>
        <v>3228.9639296685255</v>
      </c>
      <c r="Y160" s="117">
        <f t="shared" si="48"/>
        <v>502143.80071696278</v>
      </c>
      <c r="Z160" s="116"/>
    </row>
    <row r="161" spans="1:26" ht="13.5" thickBot="1" x14ac:dyDescent="0.35">
      <c r="A161" s="54">
        <v>148</v>
      </c>
      <c r="B161" s="54">
        <v>36</v>
      </c>
      <c r="C161" s="54">
        <f t="shared" si="53"/>
        <v>4</v>
      </c>
      <c r="D161" s="55">
        <f t="shared" si="54"/>
        <v>14366.850608177041</v>
      </c>
      <c r="E161" s="57">
        <f t="shared" si="45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52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5"/>
        <v>-3018.2947077533267</v>
      </c>
      <c r="S161" s="55">
        <v>0</v>
      </c>
      <c r="T161" s="55">
        <v>0</v>
      </c>
      <c r="U161" s="54" t="s">
        <v>79</v>
      </c>
      <c r="V161" s="57">
        <f t="shared" si="49"/>
        <v>-1970</v>
      </c>
      <c r="W161" s="57">
        <f t="shared" si="46"/>
        <v>-718.3425304088521</v>
      </c>
      <c r="X161" s="55">
        <f t="shared" si="47"/>
        <v>3215.9639296685255</v>
      </c>
      <c r="Y161" s="117">
        <f t="shared" si="48"/>
        <v>507452.03048295196</v>
      </c>
      <c r="Z161" s="116"/>
    </row>
    <row r="162" spans="1:26" ht="13.5" thickBot="1" x14ac:dyDescent="0.35">
      <c r="A162" s="54">
        <v>149</v>
      </c>
      <c r="B162" s="54">
        <v>36</v>
      </c>
      <c r="C162" s="54">
        <f t="shared" si="53"/>
        <v>5</v>
      </c>
      <c r="D162" s="55">
        <f t="shared" si="54"/>
        <v>14366.850608177041</v>
      </c>
      <c r="E162" s="57">
        <f t="shared" si="45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52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5"/>
        <v>-3018.2947077533267</v>
      </c>
      <c r="S162" s="55">
        <v>0</v>
      </c>
      <c r="T162" s="55">
        <v>0</v>
      </c>
      <c r="U162" s="54" t="s">
        <v>79</v>
      </c>
      <c r="V162" s="57">
        <f t="shared" si="49"/>
        <v>-1980</v>
      </c>
      <c r="W162" s="57">
        <f t="shared" si="46"/>
        <v>-718.3425304088521</v>
      </c>
      <c r="X162" s="55">
        <f t="shared" si="47"/>
        <v>3202.9639296685255</v>
      </c>
      <c r="Y162" s="117">
        <f t="shared" si="48"/>
        <v>512769.37787296611</v>
      </c>
      <c r="Z162" s="116"/>
    </row>
    <row r="163" spans="1:26" ht="13.5" thickBot="1" x14ac:dyDescent="0.35">
      <c r="A163" s="54">
        <v>150</v>
      </c>
      <c r="B163" s="54">
        <v>36</v>
      </c>
      <c r="C163" s="54">
        <f t="shared" si="53"/>
        <v>6</v>
      </c>
      <c r="D163" s="55">
        <f t="shared" si="54"/>
        <v>14366.850608177041</v>
      </c>
      <c r="E163" s="57">
        <f t="shared" si="45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52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5"/>
        <v>-3018.2947077533267</v>
      </c>
      <c r="S163" s="55">
        <v>0</v>
      </c>
      <c r="T163" s="55">
        <v>0</v>
      </c>
      <c r="U163" s="54" t="s">
        <v>79</v>
      </c>
      <c r="V163" s="57">
        <f t="shared" si="49"/>
        <v>-1990</v>
      </c>
      <c r="W163" s="57">
        <f t="shared" si="46"/>
        <v>-718.3425304088521</v>
      </c>
      <c r="X163" s="55">
        <f t="shared" si="47"/>
        <v>3189.9639296685255</v>
      </c>
      <c r="Y163" s="117">
        <f t="shared" si="48"/>
        <v>518095.88087710534</v>
      </c>
      <c r="Z163" s="116"/>
    </row>
    <row r="164" spans="1:26" ht="13.5" thickBot="1" x14ac:dyDescent="0.35">
      <c r="A164" s="54">
        <v>151</v>
      </c>
      <c r="B164" s="54">
        <v>36</v>
      </c>
      <c r="C164" s="54">
        <f t="shared" si="53"/>
        <v>7</v>
      </c>
      <c r="D164" s="55">
        <f t="shared" si="54"/>
        <v>14366.850608177041</v>
      </c>
      <c r="E164" s="57">
        <f t="shared" si="45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52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5"/>
        <v>-3018.2947077533267</v>
      </c>
      <c r="S164" s="55">
        <v>0</v>
      </c>
      <c r="T164" s="55">
        <v>0</v>
      </c>
      <c r="U164" s="54" t="s">
        <v>79</v>
      </c>
      <c r="V164" s="57">
        <f t="shared" si="49"/>
        <v>-2000</v>
      </c>
      <c r="W164" s="57">
        <f t="shared" si="46"/>
        <v>-718.3425304088521</v>
      </c>
      <c r="X164" s="55">
        <f t="shared" si="47"/>
        <v>3176.9639296685255</v>
      </c>
      <c r="Y164" s="117">
        <f t="shared" si="48"/>
        <v>523431.57764376182</v>
      </c>
      <c r="Z164" s="116"/>
    </row>
    <row r="165" spans="1:26" ht="13.5" thickBot="1" x14ac:dyDescent="0.35">
      <c r="A165" s="54">
        <v>152</v>
      </c>
      <c r="B165" s="54">
        <v>36</v>
      </c>
      <c r="C165" s="54">
        <f t="shared" si="53"/>
        <v>8</v>
      </c>
      <c r="D165" s="55">
        <f t="shared" si="54"/>
        <v>14366.850608177041</v>
      </c>
      <c r="E165" s="57">
        <f t="shared" si="45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52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5"/>
        <v>-3018.2947077533267</v>
      </c>
      <c r="S165" s="55">
        <v>0</v>
      </c>
      <c r="T165" s="55">
        <v>0</v>
      </c>
      <c r="U165" s="54" t="s">
        <v>79</v>
      </c>
      <c r="V165" s="57">
        <f t="shared" si="49"/>
        <v>-2010</v>
      </c>
      <c r="W165" s="57">
        <f t="shared" si="46"/>
        <v>-718.3425304088521</v>
      </c>
      <c r="X165" s="55">
        <f t="shared" si="47"/>
        <v>3163.9639296685255</v>
      </c>
      <c r="Y165" s="117">
        <f t="shared" si="48"/>
        <v>528776.50648027938</v>
      </c>
      <c r="Z165" s="116"/>
    </row>
    <row r="166" spans="1:26" ht="13.5" thickBot="1" x14ac:dyDescent="0.35">
      <c r="A166" s="54">
        <v>153</v>
      </c>
      <c r="B166" s="54">
        <v>36</v>
      </c>
      <c r="C166" s="54">
        <f t="shared" si="53"/>
        <v>9</v>
      </c>
      <c r="D166" s="55">
        <f t="shared" si="54"/>
        <v>14366.850608177041</v>
      </c>
      <c r="E166" s="57">
        <f t="shared" si="45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52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5"/>
        <v>-3018.2947077533267</v>
      </c>
      <c r="S166" s="55">
        <v>0</v>
      </c>
      <c r="T166" s="55">
        <v>0</v>
      </c>
      <c r="U166" s="54" t="s">
        <v>79</v>
      </c>
      <c r="V166" s="57">
        <f t="shared" si="49"/>
        <v>-2020</v>
      </c>
      <c r="W166" s="57">
        <f t="shared" si="46"/>
        <v>-718.3425304088521</v>
      </c>
      <c r="X166" s="55">
        <f t="shared" si="47"/>
        <v>3150.9639296685255</v>
      </c>
      <c r="Y166" s="117">
        <f t="shared" si="48"/>
        <v>534130.70585361577</v>
      </c>
      <c r="Z166" s="116"/>
    </row>
    <row r="167" spans="1:26" ht="13.5" thickBot="1" x14ac:dyDescent="0.35">
      <c r="A167" s="54">
        <v>154</v>
      </c>
      <c r="B167" s="54">
        <v>36</v>
      </c>
      <c r="C167" s="54">
        <f t="shared" si="53"/>
        <v>10</v>
      </c>
      <c r="D167" s="55">
        <f t="shared" si="54"/>
        <v>14366.850608177041</v>
      </c>
      <c r="E167" s="57">
        <f t="shared" si="45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52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5"/>
        <v>-3018.2947077533267</v>
      </c>
      <c r="S167" s="55">
        <v>0</v>
      </c>
      <c r="T167" s="55">
        <v>0</v>
      </c>
      <c r="U167" s="54" t="s">
        <v>79</v>
      </c>
      <c r="V167" s="57">
        <f t="shared" si="49"/>
        <v>-2030</v>
      </c>
      <c r="W167" s="57">
        <f t="shared" si="46"/>
        <v>-718.3425304088521</v>
      </c>
      <c r="X167" s="55">
        <f t="shared" si="47"/>
        <v>3137.9639296685255</v>
      </c>
      <c r="Y167" s="117">
        <f t="shared" si="48"/>
        <v>539494.21439100767</v>
      </c>
      <c r="Z167" s="116"/>
    </row>
    <row r="168" spans="1:26" ht="13.5" thickBot="1" x14ac:dyDescent="0.35">
      <c r="A168" s="54">
        <v>155</v>
      </c>
      <c r="B168" s="54">
        <v>36</v>
      </c>
      <c r="C168" s="54">
        <f t="shared" si="53"/>
        <v>11</v>
      </c>
      <c r="D168" s="55">
        <f t="shared" si="54"/>
        <v>14366.850608177041</v>
      </c>
      <c r="E168" s="57">
        <f t="shared" si="45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52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5"/>
        <v>-3018.2947077533267</v>
      </c>
      <c r="S168" s="55">
        <v>0</v>
      </c>
      <c r="T168" s="55">
        <v>0</v>
      </c>
      <c r="U168" s="54" t="s">
        <v>79</v>
      </c>
      <c r="V168" s="57">
        <f t="shared" si="49"/>
        <v>-2040</v>
      </c>
      <c r="W168" s="57">
        <f t="shared" si="46"/>
        <v>-718.3425304088521</v>
      </c>
      <c r="X168" s="55">
        <f t="shared" si="47"/>
        <v>3124.9639296685255</v>
      </c>
      <c r="Y168" s="117">
        <f t="shared" si="48"/>
        <v>544867.07088063878</v>
      </c>
      <c r="Z168" s="116"/>
    </row>
    <row r="169" spans="1:26" ht="13.5" thickBot="1" x14ac:dyDescent="0.35">
      <c r="A169" s="54">
        <v>156</v>
      </c>
      <c r="B169" s="54">
        <v>37</v>
      </c>
      <c r="C169" s="54">
        <f t="shared" si="53"/>
        <v>0</v>
      </c>
      <c r="D169" s="55">
        <f>$D158*(1+$D$4)</f>
        <v>15085.193138585893</v>
      </c>
      <c r="E169" s="57">
        <f t="shared" si="45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52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49"/>
        <v>-2050</v>
      </c>
      <c r="W169" s="57">
        <f t="shared" si="46"/>
        <v>-754.25965692929469</v>
      </c>
      <c r="X169" s="55">
        <f t="shared" si="47"/>
        <v>3290.0375124077509</v>
      </c>
      <c r="Y169" s="117">
        <f t="shared" si="48"/>
        <v>550427.38785504922</v>
      </c>
      <c r="Z169" s="116"/>
    </row>
    <row r="170" spans="1:26" ht="13.5" thickBot="1" x14ac:dyDescent="0.35">
      <c r="A170" s="54">
        <v>157</v>
      </c>
      <c r="B170" s="54">
        <v>37</v>
      </c>
      <c r="C170" s="54">
        <f t="shared" si="53"/>
        <v>1</v>
      </c>
      <c r="D170" s="55">
        <f t="shared" ref="D170:D180" si="56">$D169</f>
        <v>15085.193138585893</v>
      </c>
      <c r="E170" s="57">
        <f t="shared" si="45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52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57">$R169</f>
        <v>-3199.3923902185265</v>
      </c>
      <c r="S170" s="55">
        <v>0</v>
      </c>
      <c r="T170" s="55">
        <v>0</v>
      </c>
      <c r="U170" s="54" t="s">
        <v>79</v>
      </c>
      <c r="V170" s="57">
        <f t="shared" si="49"/>
        <v>-2060</v>
      </c>
      <c r="W170" s="57">
        <f t="shared" si="46"/>
        <v>-754.25965692929469</v>
      </c>
      <c r="X170" s="55">
        <f t="shared" si="47"/>
        <v>3277.0375124077509</v>
      </c>
      <c r="Y170" s="117">
        <f t="shared" si="48"/>
        <v>555997.87281685299</v>
      </c>
      <c r="Z170" s="116"/>
    </row>
    <row r="171" spans="1:26" ht="13.5" thickBot="1" x14ac:dyDescent="0.35">
      <c r="A171" s="54">
        <v>158</v>
      </c>
      <c r="B171" s="54">
        <v>37</v>
      </c>
      <c r="C171" s="54">
        <f t="shared" si="53"/>
        <v>2</v>
      </c>
      <c r="D171" s="55">
        <f t="shared" si="56"/>
        <v>15085.193138585893</v>
      </c>
      <c r="E171" s="57">
        <f t="shared" si="45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52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57"/>
        <v>-3199.3923902185265</v>
      </c>
      <c r="S171" s="55">
        <v>0</v>
      </c>
      <c r="T171" s="55">
        <v>0</v>
      </c>
      <c r="U171" s="54" t="s">
        <v>79</v>
      </c>
      <c r="V171" s="57">
        <f t="shared" si="49"/>
        <v>-2070</v>
      </c>
      <c r="W171" s="57">
        <f t="shared" si="46"/>
        <v>-754.25965692929469</v>
      </c>
      <c r="X171" s="55">
        <f t="shared" si="47"/>
        <v>3264.0375124077509</v>
      </c>
      <c r="Y171" s="117">
        <f t="shared" si="48"/>
        <v>561578.56813266431</v>
      </c>
      <c r="Z171" s="116"/>
    </row>
    <row r="172" spans="1:26" ht="13.5" thickBot="1" x14ac:dyDescent="0.35">
      <c r="A172" s="54">
        <v>159</v>
      </c>
      <c r="B172" s="54">
        <v>37</v>
      </c>
      <c r="C172" s="54">
        <f t="shared" si="53"/>
        <v>3</v>
      </c>
      <c r="D172" s="55">
        <f t="shared" si="56"/>
        <v>15085.193138585893</v>
      </c>
      <c r="E172" s="57">
        <f t="shared" si="45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52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57"/>
        <v>-3199.3923902185265</v>
      </c>
      <c r="S172" s="55">
        <v>0</v>
      </c>
      <c r="T172" s="55">
        <v>0</v>
      </c>
      <c r="U172" s="54" t="s">
        <v>79</v>
      </c>
      <c r="V172" s="57">
        <f t="shared" si="49"/>
        <v>-2080</v>
      </c>
      <c r="W172" s="57">
        <f t="shared" si="46"/>
        <v>-754.25965692929469</v>
      </c>
      <c r="X172" s="55">
        <f t="shared" si="47"/>
        <v>3251.0375124077509</v>
      </c>
      <c r="Y172" s="117">
        <f t="shared" si="48"/>
        <v>567169.51634562481</v>
      </c>
      <c r="Z172" s="116"/>
    </row>
    <row r="173" spans="1:26" ht="13.5" thickBot="1" x14ac:dyDescent="0.35">
      <c r="A173" s="54">
        <v>160</v>
      </c>
      <c r="B173" s="54">
        <v>37</v>
      </c>
      <c r="C173" s="54">
        <f t="shared" si="53"/>
        <v>4</v>
      </c>
      <c r="D173" s="55">
        <f t="shared" si="56"/>
        <v>15085.193138585893</v>
      </c>
      <c r="E173" s="57">
        <f t="shared" si="45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52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57"/>
        <v>-3199.3923902185265</v>
      </c>
      <c r="S173" s="55">
        <v>0</v>
      </c>
      <c r="T173" s="55">
        <v>0</v>
      </c>
      <c r="U173" s="54" t="s">
        <v>79</v>
      </c>
      <c r="V173" s="57">
        <f t="shared" si="49"/>
        <v>-2090</v>
      </c>
      <c r="W173" s="57">
        <f t="shared" si="46"/>
        <v>-754.25965692929469</v>
      </c>
      <c r="X173" s="55">
        <f t="shared" si="47"/>
        <v>3238.0375124077509</v>
      </c>
      <c r="Y173" s="117">
        <f t="shared" si="48"/>
        <v>572770.7601761393</v>
      </c>
      <c r="Z173" s="116"/>
    </row>
    <row r="174" spans="1:26" ht="13.5" thickBot="1" x14ac:dyDescent="0.35">
      <c r="A174" s="54">
        <v>161</v>
      </c>
      <c r="B174" s="54">
        <v>37</v>
      </c>
      <c r="C174" s="54">
        <f t="shared" si="53"/>
        <v>5</v>
      </c>
      <c r="D174" s="55">
        <f t="shared" si="56"/>
        <v>15085.193138585893</v>
      </c>
      <c r="E174" s="57">
        <f t="shared" si="45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52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57"/>
        <v>-3199.3923902185265</v>
      </c>
      <c r="S174" s="55">
        <v>0</v>
      </c>
      <c r="T174" s="55">
        <v>0</v>
      </c>
      <c r="U174" s="54" t="s">
        <v>79</v>
      </c>
      <c r="V174" s="57">
        <f t="shared" si="49"/>
        <v>-2100</v>
      </c>
      <c r="W174" s="57">
        <f t="shared" si="46"/>
        <v>-754.25965692929469</v>
      </c>
      <c r="X174" s="55">
        <f t="shared" si="47"/>
        <v>3225.0375124077509</v>
      </c>
      <c r="Y174" s="117">
        <f t="shared" si="48"/>
        <v>578382.34252261429</v>
      </c>
      <c r="Z174" s="116"/>
    </row>
    <row r="175" spans="1:26" ht="13.5" thickBot="1" x14ac:dyDescent="0.35">
      <c r="A175" s="54">
        <v>162</v>
      </c>
      <c r="B175" s="54">
        <v>37</v>
      </c>
      <c r="C175" s="54">
        <f t="shared" si="53"/>
        <v>6</v>
      </c>
      <c r="D175" s="55">
        <f t="shared" si="56"/>
        <v>15085.193138585893</v>
      </c>
      <c r="E175" s="57">
        <f t="shared" si="45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52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57"/>
        <v>-3199.3923902185265</v>
      </c>
      <c r="S175" s="55">
        <v>0</v>
      </c>
      <c r="T175" s="55">
        <v>0</v>
      </c>
      <c r="U175" s="54" t="s">
        <v>79</v>
      </c>
      <c r="V175" s="57">
        <f t="shared" si="49"/>
        <v>-2110</v>
      </c>
      <c r="W175" s="57">
        <f t="shared" si="46"/>
        <v>-754.25965692929469</v>
      </c>
      <c r="X175" s="55">
        <f t="shared" si="47"/>
        <v>3212.0375124077509</v>
      </c>
      <c r="Y175" s="117">
        <f t="shared" si="48"/>
        <v>584004.30646219954</v>
      </c>
      <c r="Z175" s="116"/>
    </row>
    <row r="176" spans="1:26" ht="13.5" thickBot="1" x14ac:dyDescent="0.35">
      <c r="A176" s="54">
        <v>163</v>
      </c>
      <c r="B176" s="54">
        <v>37</v>
      </c>
      <c r="C176" s="54">
        <f t="shared" si="53"/>
        <v>7</v>
      </c>
      <c r="D176" s="55">
        <f t="shared" si="56"/>
        <v>15085.193138585893</v>
      </c>
      <c r="E176" s="57">
        <f t="shared" si="45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52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57"/>
        <v>-3199.3923902185265</v>
      </c>
      <c r="S176" s="55">
        <v>0</v>
      </c>
      <c r="T176" s="55">
        <v>0</v>
      </c>
      <c r="U176" s="54" t="s">
        <v>79</v>
      </c>
      <c r="V176" s="57">
        <f t="shared" si="49"/>
        <v>-2120</v>
      </c>
      <c r="W176" s="57">
        <f t="shared" si="46"/>
        <v>-754.25965692929469</v>
      </c>
      <c r="X176" s="55">
        <f t="shared" si="47"/>
        <v>3199.0375124077509</v>
      </c>
      <c r="Y176" s="117">
        <f t="shared" si="48"/>
        <v>589636.69525153306</v>
      </c>
      <c r="Z176" s="116"/>
    </row>
    <row r="177" spans="1:26" ht="13.5" thickBot="1" x14ac:dyDescent="0.35">
      <c r="A177" s="54">
        <v>164</v>
      </c>
      <c r="B177" s="54">
        <v>37</v>
      </c>
      <c r="C177" s="54">
        <f t="shared" si="53"/>
        <v>8</v>
      </c>
      <c r="D177" s="55">
        <f t="shared" si="56"/>
        <v>15085.193138585893</v>
      </c>
      <c r="E177" s="57">
        <f t="shared" si="45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52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57"/>
        <v>-3199.3923902185265</v>
      </c>
      <c r="S177" s="55">
        <v>0</v>
      </c>
      <c r="T177" s="55">
        <v>0</v>
      </c>
      <c r="U177" s="54" t="s">
        <v>79</v>
      </c>
      <c r="V177" s="57">
        <f t="shared" si="49"/>
        <v>-2130</v>
      </c>
      <c r="W177" s="57">
        <f t="shared" si="46"/>
        <v>-754.25965692929469</v>
      </c>
      <c r="X177" s="55">
        <f t="shared" si="47"/>
        <v>3186.0375124077509</v>
      </c>
      <c r="Y177" s="117">
        <f t="shared" si="48"/>
        <v>595279.5523274889</v>
      </c>
      <c r="Z177" s="116"/>
    </row>
    <row r="178" spans="1:26" ht="13.5" thickBot="1" x14ac:dyDescent="0.35">
      <c r="A178" s="54">
        <v>165</v>
      </c>
      <c r="B178" s="54">
        <v>37</v>
      </c>
      <c r="C178" s="54">
        <f t="shared" si="53"/>
        <v>9</v>
      </c>
      <c r="D178" s="55">
        <f t="shared" si="56"/>
        <v>15085.193138585893</v>
      </c>
      <c r="E178" s="57">
        <f t="shared" si="45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52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57"/>
        <v>-3199.3923902185265</v>
      </c>
      <c r="S178" s="55">
        <v>0</v>
      </c>
      <c r="T178" s="55">
        <v>0</v>
      </c>
      <c r="U178" s="54" t="s">
        <v>79</v>
      </c>
      <c r="V178" s="57">
        <f t="shared" si="49"/>
        <v>-2140</v>
      </c>
      <c r="W178" s="57">
        <f t="shared" si="46"/>
        <v>-754.25965692929469</v>
      </c>
      <c r="X178" s="55">
        <f t="shared" si="47"/>
        <v>3173.0375124077509</v>
      </c>
      <c r="Y178" s="117">
        <f t="shared" si="48"/>
        <v>600932.92130792781</v>
      </c>
      <c r="Z178" s="116"/>
    </row>
    <row r="179" spans="1:26" ht="13.5" thickBot="1" x14ac:dyDescent="0.35">
      <c r="A179" s="54">
        <v>166</v>
      </c>
      <c r="B179" s="54">
        <v>37</v>
      </c>
      <c r="C179" s="54">
        <f t="shared" si="53"/>
        <v>10</v>
      </c>
      <c r="D179" s="55">
        <f t="shared" si="56"/>
        <v>15085.193138585893</v>
      </c>
      <c r="E179" s="57">
        <f t="shared" si="45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52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57"/>
        <v>-3199.3923902185265</v>
      </c>
      <c r="S179" s="55">
        <v>0</v>
      </c>
      <c r="T179" s="55">
        <v>0</v>
      </c>
      <c r="U179" s="54" t="s">
        <v>79</v>
      </c>
      <c r="V179" s="57">
        <f t="shared" si="49"/>
        <v>-2150</v>
      </c>
      <c r="W179" s="57">
        <f t="shared" si="46"/>
        <v>-754.25965692929469</v>
      </c>
      <c r="X179" s="55">
        <f t="shared" si="47"/>
        <v>3160.0375124077509</v>
      </c>
      <c r="Y179" s="117">
        <f t="shared" si="48"/>
        <v>606596.84599245188</v>
      </c>
      <c r="Z179" s="116"/>
    </row>
    <row r="180" spans="1:26" ht="13.5" thickBot="1" x14ac:dyDescent="0.35">
      <c r="A180" s="54">
        <v>167</v>
      </c>
      <c r="B180" s="54">
        <v>37</v>
      </c>
      <c r="C180" s="54">
        <f t="shared" si="53"/>
        <v>11</v>
      </c>
      <c r="D180" s="55">
        <f t="shared" si="56"/>
        <v>15085.193138585893</v>
      </c>
      <c r="E180" s="57">
        <f t="shared" si="45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52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57"/>
        <v>-3199.3923902185265</v>
      </c>
      <c r="S180" s="55">
        <v>0</v>
      </c>
      <c r="T180" s="55">
        <v>0</v>
      </c>
      <c r="U180" s="54" t="s">
        <v>79</v>
      </c>
      <c r="V180" s="57">
        <f t="shared" si="49"/>
        <v>-2160</v>
      </c>
      <c r="W180" s="57">
        <f t="shared" si="46"/>
        <v>-754.25965692929469</v>
      </c>
      <c r="X180" s="55">
        <f t="shared" si="47"/>
        <v>3147.0375124077509</v>
      </c>
      <c r="Y180" s="117">
        <f t="shared" si="48"/>
        <v>612271.37036316155</v>
      </c>
      <c r="Z180" s="116"/>
    </row>
    <row r="181" spans="1:26" ht="13.5" thickBot="1" x14ac:dyDescent="0.35">
      <c r="A181" s="54">
        <v>168</v>
      </c>
      <c r="B181" s="54">
        <v>38</v>
      </c>
      <c r="C181" s="54">
        <f t="shared" si="53"/>
        <v>0</v>
      </c>
      <c r="D181" s="55">
        <f>$D170*(1+$D$4)</f>
        <v>15839.452795515188</v>
      </c>
      <c r="E181" s="57">
        <f t="shared" si="45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52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49"/>
        <v>-2170</v>
      </c>
      <c r="W181" s="57">
        <f t="shared" si="46"/>
        <v>-791.97263977575949</v>
      </c>
      <c r="X181" s="55">
        <f t="shared" si="47"/>
        <v>3319.2037974592877</v>
      </c>
      <c r="Y181" s="117">
        <f t="shared" si="48"/>
        <v>618141.70487046731</v>
      </c>
      <c r="Z181" s="116"/>
    </row>
    <row r="182" spans="1:26" ht="13.5" thickBot="1" x14ac:dyDescent="0.35">
      <c r="A182" s="54">
        <v>169</v>
      </c>
      <c r="B182" s="54">
        <v>38</v>
      </c>
      <c r="C182" s="54">
        <f t="shared" si="53"/>
        <v>1</v>
      </c>
      <c r="D182" s="55">
        <f t="shared" ref="D182:D192" si="58">$D181</f>
        <v>15839.452795515188</v>
      </c>
      <c r="E182" s="57">
        <f t="shared" si="45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52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59">$R181</f>
        <v>-3391.3559336316384</v>
      </c>
      <c r="S182" s="55">
        <v>0</v>
      </c>
      <c r="T182" s="55">
        <v>0</v>
      </c>
      <c r="U182" s="54" t="s">
        <v>79</v>
      </c>
      <c r="V182" s="57">
        <f t="shared" si="49"/>
        <v>-2180</v>
      </c>
      <c r="W182" s="57">
        <f t="shared" si="46"/>
        <v>-791.97263977575949</v>
      </c>
      <c r="X182" s="55">
        <f t="shared" si="47"/>
        <v>3306.2037974592877</v>
      </c>
      <c r="Y182" s="117">
        <f t="shared" si="48"/>
        <v>624023.49910488678</v>
      </c>
      <c r="Z182" s="116"/>
    </row>
    <row r="183" spans="1:26" ht="13.5" thickBot="1" x14ac:dyDescent="0.35">
      <c r="A183" s="54">
        <v>170</v>
      </c>
      <c r="B183" s="54">
        <v>38</v>
      </c>
      <c r="C183" s="54">
        <f t="shared" si="53"/>
        <v>2</v>
      </c>
      <c r="D183" s="55">
        <f t="shared" si="58"/>
        <v>15839.452795515188</v>
      </c>
      <c r="E183" s="57">
        <f t="shared" si="45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si="52"/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59"/>
        <v>-3391.3559336316384</v>
      </c>
      <c r="S183" s="55">
        <v>0</v>
      </c>
      <c r="T183" s="55">
        <v>0</v>
      </c>
      <c r="U183" s="54" t="s">
        <v>79</v>
      </c>
      <c r="V183" s="57">
        <f t="shared" si="49"/>
        <v>-2190</v>
      </c>
      <c r="W183" s="57">
        <f t="shared" si="46"/>
        <v>-791.97263977575949</v>
      </c>
      <c r="X183" s="55">
        <f t="shared" si="47"/>
        <v>3293.2037974592877</v>
      </c>
      <c r="Y183" s="117">
        <f t="shared" si="48"/>
        <v>629916.80081528309</v>
      </c>
      <c r="Z183" s="116"/>
    </row>
    <row r="184" spans="1:26" ht="13.5" thickBot="1" x14ac:dyDescent="0.35">
      <c r="A184" s="54">
        <v>171</v>
      </c>
      <c r="B184" s="54">
        <v>38</v>
      </c>
      <c r="C184" s="54">
        <f t="shared" si="53"/>
        <v>3</v>
      </c>
      <c r="D184" s="55">
        <f t="shared" si="58"/>
        <v>15839.452795515188</v>
      </c>
      <c r="E184" s="57">
        <f t="shared" si="45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52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59"/>
        <v>-3391.3559336316384</v>
      </c>
      <c r="S184" s="55">
        <v>0</v>
      </c>
      <c r="T184" s="55">
        <v>0</v>
      </c>
      <c r="U184" s="54" t="s">
        <v>79</v>
      </c>
      <c r="V184" s="57">
        <f t="shared" si="49"/>
        <v>-2200</v>
      </c>
      <c r="W184" s="57">
        <f t="shared" si="46"/>
        <v>-791.97263977575949</v>
      </c>
      <c r="X184" s="55">
        <f t="shared" si="47"/>
        <v>3280.2037974592877</v>
      </c>
      <c r="Y184" s="117">
        <f t="shared" si="48"/>
        <v>635821.65794947266</v>
      </c>
      <c r="Z184" s="116"/>
    </row>
    <row r="185" spans="1:26" ht="13.5" thickBot="1" x14ac:dyDescent="0.35">
      <c r="A185" s="54">
        <v>172</v>
      </c>
      <c r="B185" s="54">
        <v>38</v>
      </c>
      <c r="C185" s="54">
        <f t="shared" si="53"/>
        <v>4</v>
      </c>
      <c r="D185" s="55">
        <f t="shared" si="58"/>
        <v>15839.452795515188</v>
      </c>
      <c r="E185" s="57">
        <f t="shared" si="45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52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59"/>
        <v>-3391.3559336316384</v>
      </c>
      <c r="S185" s="55">
        <v>0</v>
      </c>
      <c r="T185" s="55">
        <v>0</v>
      </c>
      <c r="U185" s="54" t="s">
        <v>79</v>
      </c>
      <c r="V185" s="57">
        <f t="shared" si="49"/>
        <v>-2210</v>
      </c>
      <c r="W185" s="57">
        <f t="shared" si="46"/>
        <v>-791.97263977575949</v>
      </c>
      <c r="X185" s="55">
        <f t="shared" si="47"/>
        <v>3267.2037974592877</v>
      </c>
      <c r="Y185" s="117">
        <f t="shared" si="48"/>
        <v>641738.11865505471</v>
      </c>
      <c r="Z185" s="116"/>
    </row>
    <row r="186" spans="1:26" ht="13.5" thickBot="1" x14ac:dyDescent="0.35">
      <c r="A186" s="54">
        <v>173</v>
      </c>
      <c r="B186" s="54">
        <v>38</v>
      </c>
      <c r="C186" s="54">
        <f t="shared" si="53"/>
        <v>5</v>
      </c>
      <c r="D186" s="55">
        <f t="shared" si="58"/>
        <v>15839.452795515188</v>
      </c>
      <c r="E186" s="57">
        <f t="shared" si="45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52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59"/>
        <v>-3391.3559336316384</v>
      </c>
      <c r="S186" s="55">
        <v>0</v>
      </c>
      <c r="T186" s="55">
        <v>0</v>
      </c>
      <c r="U186" s="54" t="s">
        <v>79</v>
      </c>
      <c r="V186" s="57">
        <f t="shared" si="49"/>
        <v>-2220</v>
      </c>
      <c r="W186" s="57">
        <f t="shared" si="46"/>
        <v>-791.97263977575949</v>
      </c>
      <c r="X186" s="55">
        <f t="shared" si="47"/>
        <v>3254.2037974592877</v>
      </c>
      <c r="Y186" s="117">
        <f t="shared" si="48"/>
        <v>647666.23128024337</v>
      </c>
      <c r="Z186" s="116"/>
    </row>
    <row r="187" spans="1:26" ht="13.5" thickBot="1" x14ac:dyDescent="0.35">
      <c r="A187" s="54">
        <v>174</v>
      </c>
      <c r="B187" s="54">
        <v>38</v>
      </c>
      <c r="C187" s="54">
        <f t="shared" si="53"/>
        <v>6</v>
      </c>
      <c r="D187" s="55">
        <f t="shared" si="58"/>
        <v>15839.452795515188</v>
      </c>
      <c r="E187" s="57">
        <f t="shared" si="45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52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59"/>
        <v>-3391.3559336316384</v>
      </c>
      <c r="S187" s="55">
        <v>0</v>
      </c>
      <c r="T187" s="55">
        <v>0</v>
      </c>
      <c r="U187" s="54" t="s">
        <v>79</v>
      </c>
      <c r="V187" s="57">
        <f t="shared" si="49"/>
        <v>-2230</v>
      </c>
      <c r="W187" s="57">
        <f t="shared" si="46"/>
        <v>-791.97263977575949</v>
      </c>
      <c r="X187" s="55">
        <f t="shared" si="47"/>
        <v>3241.2037974592877</v>
      </c>
      <c r="Y187" s="117">
        <f t="shared" si="48"/>
        <v>653606.04437470366</v>
      </c>
      <c r="Z187" s="116"/>
    </row>
    <row r="188" spans="1:26" ht="13.5" thickBot="1" x14ac:dyDescent="0.35">
      <c r="A188" s="54">
        <v>175</v>
      </c>
      <c r="B188" s="54">
        <v>38</v>
      </c>
      <c r="C188" s="54">
        <f t="shared" si="53"/>
        <v>7</v>
      </c>
      <c r="D188" s="55">
        <f t="shared" si="58"/>
        <v>15839.452795515188</v>
      </c>
      <c r="E188" s="57">
        <f t="shared" si="45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52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59"/>
        <v>-3391.3559336316384</v>
      </c>
      <c r="S188" s="55">
        <v>0</v>
      </c>
      <c r="T188" s="55">
        <v>0</v>
      </c>
      <c r="U188" s="54" t="s">
        <v>79</v>
      </c>
      <c r="V188" s="57">
        <f t="shared" si="49"/>
        <v>-2240</v>
      </c>
      <c r="W188" s="57">
        <f t="shared" si="46"/>
        <v>-791.97263977575949</v>
      </c>
      <c r="X188" s="55">
        <f t="shared" si="47"/>
        <v>3228.2037974592877</v>
      </c>
      <c r="Y188" s="117">
        <f t="shared" si="48"/>
        <v>659557.60669039085</v>
      </c>
      <c r="Z188" s="116"/>
    </row>
    <row r="189" spans="1:26" ht="13.5" thickBot="1" x14ac:dyDescent="0.35">
      <c r="A189" s="54">
        <v>176</v>
      </c>
      <c r="B189" s="54">
        <v>38</v>
      </c>
      <c r="C189" s="54">
        <f t="shared" si="53"/>
        <v>8</v>
      </c>
      <c r="D189" s="55">
        <f t="shared" si="58"/>
        <v>15839.452795515188</v>
      </c>
      <c r="E189" s="57">
        <f t="shared" si="45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52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59"/>
        <v>-3391.3559336316384</v>
      </c>
      <c r="S189" s="55">
        <v>0</v>
      </c>
      <c r="T189" s="55">
        <v>0</v>
      </c>
      <c r="U189" s="54" t="s">
        <v>79</v>
      </c>
      <c r="V189" s="57">
        <f t="shared" si="49"/>
        <v>-2250</v>
      </c>
      <c r="W189" s="57">
        <f t="shared" si="46"/>
        <v>-791.97263977575949</v>
      </c>
      <c r="X189" s="55">
        <f t="shared" si="47"/>
        <v>3215.2037974592877</v>
      </c>
      <c r="Y189" s="117">
        <f t="shared" si="48"/>
        <v>665520.96718239342</v>
      </c>
      <c r="Z189" s="116"/>
    </row>
    <row r="190" spans="1:26" ht="13.5" thickBot="1" x14ac:dyDescent="0.35">
      <c r="A190" s="54">
        <v>177</v>
      </c>
      <c r="B190" s="54">
        <v>38</v>
      </c>
      <c r="C190" s="54">
        <f t="shared" si="53"/>
        <v>9</v>
      </c>
      <c r="D190" s="55">
        <f t="shared" si="58"/>
        <v>15839.452795515188</v>
      </c>
      <c r="E190" s="57">
        <f t="shared" si="45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52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59"/>
        <v>-3391.3559336316384</v>
      </c>
      <c r="S190" s="55">
        <v>0</v>
      </c>
      <c r="T190" s="55">
        <v>0</v>
      </c>
      <c r="U190" s="54" t="s">
        <v>79</v>
      </c>
      <c r="V190" s="57">
        <f t="shared" si="49"/>
        <v>-2260</v>
      </c>
      <c r="W190" s="57">
        <f t="shared" si="46"/>
        <v>-791.97263977575949</v>
      </c>
      <c r="X190" s="55">
        <f t="shared" si="47"/>
        <v>3202.2037974592877</v>
      </c>
      <c r="Y190" s="117">
        <f t="shared" si="48"/>
        <v>671496.17500977928</v>
      </c>
      <c r="Z190" s="116"/>
    </row>
    <row r="191" spans="1:26" ht="13.5" thickBot="1" x14ac:dyDescent="0.35">
      <c r="A191" s="54">
        <v>178</v>
      </c>
      <c r="B191" s="54">
        <v>38</v>
      </c>
      <c r="C191" s="54">
        <f t="shared" si="53"/>
        <v>10</v>
      </c>
      <c r="D191" s="55">
        <f t="shared" si="58"/>
        <v>15839.452795515188</v>
      </c>
      <c r="E191" s="57">
        <f t="shared" si="45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52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59"/>
        <v>-3391.3559336316384</v>
      </c>
      <c r="S191" s="55">
        <v>0</v>
      </c>
      <c r="T191" s="55">
        <v>0</v>
      </c>
      <c r="U191" s="54" t="s">
        <v>79</v>
      </c>
      <c r="V191" s="57">
        <f t="shared" si="49"/>
        <v>-2270</v>
      </c>
      <c r="W191" s="57">
        <f t="shared" si="46"/>
        <v>-791.97263977575949</v>
      </c>
      <c r="X191" s="55">
        <f t="shared" si="47"/>
        <v>3189.2037974592877</v>
      </c>
      <c r="Y191" s="117">
        <f t="shared" si="48"/>
        <v>677483.27953644597</v>
      </c>
      <c r="Z191" s="116"/>
    </row>
    <row r="192" spans="1:26" ht="13.5" thickBot="1" x14ac:dyDescent="0.35">
      <c r="A192" s="54">
        <v>179</v>
      </c>
      <c r="B192" s="54">
        <v>38</v>
      </c>
      <c r="C192" s="54">
        <f t="shared" si="53"/>
        <v>11</v>
      </c>
      <c r="D192" s="55">
        <f t="shared" si="58"/>
        <v>15839.452795515188</v>
      </c>
      <c r="E192" s="57">
        <f t="shared" si="45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52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59"/>
        <v>-3391.3559336316384</v>
      </c>
      <c r="S192" s="55">
        <v>0</v>
      </c>
      <c r="T192" s="55">
        <v>0</v>
      </c>
      <c r="U192" s="54" t="s">
        <v>79</v>
      </c>
      <c r="V192" s="57">
        <f t="shared" si="49"/>
        <v>-2280</v>
      </c>
      <c r="W192" s="57">
        <f t="shared" si="46"/>
        <v>-791.97263977575949</v>
      </c>
      <c r="X192" s="55">
        <f t="shared" si="47"/>
        <v>3176.2037974592877</v>
      </c>
      <c r="Y192" s="117">
        <f t="shared" si="48"/>
        <v>683482.33033197373</v>
      </c>
      <c r="Z192" s="116"/>
    </row>
    <row r="193" spans="1:26" ht="13.5" thickBot="1" x14ac:dyDescent="0.35">
      <c r="A193" s="54">
        <v>180</v>
      </c>
      <c r="B193" s="54">
        <v>39</v>
      </c>
      <c r="C193" s="54">
        <f t="shared" si="53"/>
        <v>0</v>
      </c>
      <c r="D193" s="55">
        <f>$D182*(1+$D$4)</f>
        <v>16631.425435290948</v>
      </c>
      <c r="E193" s="57">
        <f t="shared" si="45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52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49"/>
        <v>-2290</v>
      </c>
      <c r="W193" s="57">
        <f t="shared" si="46"/>
        <v>-831.57127176454742</v>
      </c>
      <c r="X193" s="55">
        <f t="shared" si="47"/>
        <v>3355.7087613292697</v>
      </c>
      <c r="Y193" s="117">
        <f t="shared" si="48"/>
        <v>689685.88213635294</v>
      </c>
      <c r="Z193" s="116"/>
    </row>
    <row r="194" spans="1:26" ht="13.5" thickBot="1" x14ac:dyDescent="0.35">
      <c r="A194" s="54">
        <v>181</v>
      </c>
      <c r="B194" s="54">
        <v>39</v>
      </c>
      <c r="C194" s="54">
        <f t="shared" si="53"/>
        <v>1</v>
      </c>
      <c r="D194" s="55">
        <f t="shared" ref="D194:D204" si="60">$D193</f>
        <v>16631.425435290948</v>
      </c>
      <c r="E194" s="57">
        <f t="shared" si="45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52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61">$R193</f>
        <v>-3594.8372896495371</v>
      </c>
      <c r="S194" s="55">
        <v>0</v>
      </c>
      <c r="T194" s="55">
        <v>0</v>
      </c>
      <c r="U194" s="54" t="s">
        <v>79</v>
      </c>
      <c r="V194" s="57">
        <f t="shared" si="49"/>
        <v>-2300</v>
      </c>
      <c r="W194" s="57">
        <f t="shared" si="46"/>
        <v>-831.57127176454742</v>
      </c>
      <c r="X194" s="55">
        <f t="shared" si="47"/>
        <v>3342.7087613292697</v>
      </c>
      <c r="Y194" s="117">
        <f t="shared" si="48"/>
        <v>695902.28207325039</v>
      </c>
      <c r="Z194" s="116"/>
    </row>
    <row r="195" spans="1:26" ht="13.5" thickBot="1" x14ac:dyDescent="0.35">
      <c r="A195" s="54">
        <v>182</v>
      </c>
      <c r="B195" s="54">
        <v>39</v>
      </c>
      <c r="C195" s="54">
        <f t="shared" si="53"/>
        <v>2</v>
      </c>
      <c r="D195" s="55">
        <f t="shared" si="60"/>
        <v>16631.425435290948</v>
      </c>
      <c r="E195" s="57">
        <f t="shared" si="45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52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61"/>
        <v>-3594.8372896495371</v>
      </c>
      <c r="S195" s="55">
        <v>0</v>
      </c>
      <c r="T195" s="55">
        <v>0</v>
      </c>
      <c r="U195" s="54" t="s">
        <v>79</v>
      </c>
      <c r="V195" s="57">
        <f t="shared" si="49"/>
        <v>-2310</v>
      </c>
      <c r="W195" s="57">
        <f t="shared" si="46"/>
        <v>-831.57127176454742</v>
      </c>
      <c r="X195" s="55">
        <f t="shared" si="47"/>
        <v>3329.7087613292697</v>
      </c>
      <c r="Y195" s="117">
        <f t="shared" si="48"/>
        <v>702131.58367655159</v>
      </c>
      <c r="Z195" s="116"/>
    </row>
    <row r="196" spans="1:26" ht="13.5" thickBot="1" x14ac:dyDescent="0.35">
      <c r="A196" s="54">
        <v>183</v>
      </c>
      <c r="B196" s="54">
        <v>39</v>
      </c>
      <c r="C196" s="54">
        <f t="shared" si="53"/>
        <v>3</v>
      </c>
      <c r="D196" s="55">
        <f t="shared" si="60"/>
        <v>16631.425435290948</v>
      </c>
      <c r="E196" s="57">
        <f t="shared" si="45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52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61"/>
        <v>-3594.8372896495371</v>
      </c>
      <c r="S196" s="55">
        <v>0</v>
      </c>
      <c r="T196" s="55">
        <v>0</v>
      </c>
      <c r="U196" s="54" t="s">
        <v>79</v>
      </c>
      <c r="V196" s="57">
        <f t="shared" si="49"/>
        <v>-2320</v>
      </c>
      <c r="W196" s="57">
        <f t="shared" si="46"/>
        <v>-831.57127176454742</v>
      </c>
      <c r="X196" s="55">
        <f t="shared" si="47"/>
        <v>3316.7087613292697</v>
      </c>
      <c r="Y196" s="117">
        <f t="shared" si="48"/>
        <v>708373.84070319985</v>
      </c>
      <c r="Z196" s="116"/>
    </row>
    <row r="197" spans="1:26" ht="13.5" thickBot="1" x14ac:dyDescent="0.35">
      <c r="A197" s="54">
        <v>184</v>
      </c>
      <c r="B197" s="54">
        <v>39</v>
      </c>
      <c r="C197" s="54">
        <f t="shared" si="53"/>
        <v>4</v>
      </c>
      <c r="D197" s="55">
        <f t="shared" si="60"/>
        <v>16631.425435290948</v>
      </c>
      <c r="E197" s="57">
        <f t="shared" si="45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52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61"/>
        <v>-3594.8372896495371</v>
      </c>
      <c r="S197" s="55">
        <v>0</v>
      </c>
      <c r="T197" s="55">
        <v>0</v>
      </c>
      <c r="U197" s="54" t="s">
        <v>79</v>
      </c>
      <c r="V197" s="57">
        <f t="shared" si="49"/>
        <v>-2330</v>
      </c>
      <c r="W197" s="57">
        <f t="shared" si="46"/>
        <v>-831.57127176454742</v>
      </c>
      <c r="X197" s="55">
        <f t="shared" si="47"/>
        <v>3303.7087613292697</v>
      </c>
      <c r="Y197" s="117">
        <f t="shared" si="48"/>
        <v>714629.10713412578</v>
      </c>
      <c r="Z197" s="116"/>
    </row>
    <row r="198" spans="1:26" ht="13.5" thickBot="1" x14ac:dyDescent="0.35">
      <c r="A198" s="54">
        <v>185</v>
      </c>
      <c r="B198" s="54">
        <v>39</v>
      </c>
      <c r="C198" s="54">
        <f t="shared" si="53"/>
        <v>5</v>
      </c>
      <c r="D198" s="55">
        <f t="shared" si="60"/>
        <v>16631.425435290948</v>
      </c>
      <c r="E198" s="57">
        <f t="shared" si="45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52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61"/>
        <v>-3594.8372896495371</v>
      </c>
      <c r="S198" s="55">
        <v>0</v>
      </c>
      <c r="T198" s="55">
        <v>0</v>
      </c>
      <c r="U198" s="54" t="s">
        <v>79</v>
      </c>
      <c r="V198" s="57">
        <f t="shared" si="49"/>
        <v>-2340</v>
      </c>
      <c r="W198" s="57">
        <f t="shared" si="46"/>
        <v>-831.57127176454742</v>
      </c>
      <c r="X198" s="55">
        <f t="shared" si="47"/>
        <v>3290.7087613292697</v>
      </c>
      <c r="Y198" s="117">
        <f t="shared" si="48"/>
        <v>720897.43717518053</v>
      </c>
      <c r="Z198" s="116"/>
    </row>
    <row r="199" spans="1:26" ht="13.5" thickBot="1" x14ac:dyDescent="0.35">
      <c r="A199" s="54">
        <v>186</v>
      </c>
      <c r="B199" s="54">
        <v>39</v>
      </c>
      <c r="C199" s="54">
        <f t="shared" si="53"/>
        <v>6</v>
      </c>
      <c r="D199" s="55">
        <f t="shared" si="60"/>
        <v>16631.425435290948</v>
      </c>
      <c r="E199" s="57">
        <f t="shared" si="45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52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61"/>
        <v>-3594.8372896495371</v>
      </c>
      <c r="S199" s="55">
        <v>0</v>
      </c>
      <c r="T199" s="55">
        <v>0</v>
      </c>
      <c r="U199" s="54" t="s">
        <v>79</v>
      </c>
      <c r="V199" s="57">
        <f t="shared" si="49"/>
        <v>-2350</v>
      </c>
      <c r="W199" s="57">
        <f t="shared" si="46"/>
        <v>-831.57127176454742</v>
      </c>
      <c r="X199" s="55">
        <f t="shared" si="47"/>
        <v>3277.7087613292697</v>
      </c>
      <c r="Y199" s="117">
        <f t="shared" si="48"/>
        <v>727178.8852580731</v>
      </c>
      <c r="Z199" s="116"/>
    </row>
    <row r="200" spans="1:26" ht="13.5" thickBot="1" x14ac:dyDescent="0.35">
      <c r="A200" s="54">
        <v>187</v>
      </c>
      <c r="B200" s="54">
        <v>39</v>
      </c>
      <c r="C200" s="54">
        <f t="shared" si="53"/>
        <v>7</v>
      </c>
      <c r="D200" s="55">
        <f t="shared" si="60"/>
        <v>16631.425435290948</v>
      </c>
      <c r="E200" s="57">
        <f t="shared" si="45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52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61"/>
        <v>-3594.8372896495371</v>
      </c>
      <c r="S200" s="55">
        <v>0</v>
      </c>
      <c r="T200" s="55">
        <v>0</v>
      </c>
      <c r="U200" s="54" t="s">
        <v>79</v>
      </c>
      <c r="V200" s="57">
        <f t="shared" si="49"/>
        <v>-2360</v>
      </c>
      <c r="W200" s="57">
        <f t="shared" si="46"/>
        <v>-831.57127176454742</v>
      </c>
      <c r="X200" s="55">
        <f t="shared" si="47"/>
        <v>3264.7087613292697</v>
      </c>
      <c r="Y200" s="117">
        <f t="shared" si="48"/>
        <v>733473.50604131108</v>
      </c>
      <c r="Z200" s="116"/>
    </row>
    <row r="201" spans="1:26" ht="13.5" thickBot="1" x14ac:dyDescent="0.35">
      <c r="A201" s="54">
        <v>188</v>
      </c>
      <c r="B201" s="54">
        <v>39</v>
      </c>
      <c r="C201" s="54">
        <f t="shared" si="53"/>
        <v>8</v>
      </c>
      <c r="D201" s="55">
        <f t="shared" si="60"/>
        <v>16631.425435290948</v>
      </c>
      <c r="E201" s="57">
        <f t="shared" si="45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52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61"/>
        <v>-3594.8372896495371</v>
      </c>
      <c r="S201" s="55">
        <v>0</v>
      </c>
      <c r="T201" s="55">
        <v>0</v>
      </c>
      <c r="U201" s="54" t="s">
        <v>79</v>
      </c>
      <c r="V201" s="57">
        <f t="shared" si="49"/>
        <v>-2370</v>
      </c>
      <c r="W201" s="57">
        <f t="shared" si="46"/>
        <v>-831.57127176454742</v>
      </c>
      <c r="X201" s="55">
        <f t="shared" si="47"/>
        <v>3251.7087613292697</v>
      </c>
      <c r="Y201" s="117">
        <f t="shared" si="48"/>
        <v>739781.35441114579</v>
      </c>
      <c r="Z201" s="116"/>
    </row>
    <row r="202" spans="1:26" ht="13.5" thickBot="1" x14ac:dyDescent="0.35">
      <c r="A202" s="54">
        <v>189</v>
      </c>
      <c r="B202" s="54">
        <v>39</v>
      </c>
      <c r="C202" s="54">
        <f t="shared" si="53"/>
        <v>9</v>
      </c>
      <c r="D202" s="55">
        <f t="shared" si="60"/>
        <v>16631.425435290948</v>
      </c>
      <c r="E202" s="57">
        <f t="shared" si="45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52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61"/>
        <v>-3594.8372896495371</v>
      </c>
      <c r="S202" s="55">
        <v>0</v>
      </c>
      <c r="T202" s="55">
        <v>0</v>
      </c>
      <c r="U202" s="54" t="s">
        <v>79</v>
      </c>
      <c r="V202" s="57">
        <f t="shared" si="49"/>
        <v>-2380</v>
      </c>
      <c r="W202" s="57">
        <f t="shared" si="46"/>
        <v>-831.57127176454742</v>
      </c>
      <c r="X202" s="55">
        <f t="shared" si="47"/>
        <v>3238.7087613292697</v>
      </c>
      <c r="Y202" s="117">
        <f t="shared" si="48"/>
        <v>746102.48548252147</v>
      </c>
      <c r="Z202" s="116"/>
    </row>
    <row r="203" spans="1:26" ht="13.5" thickBot="1" x14ac:dyDescent="0.35">
      <c r="A203" s="54">
        <v>190</v>
      </c>
      <c r="B203" s="54">
        <v>39</v>
      </c>
      <c r="C203" s="54">
        <f t="shared" si="53"/>
        <v>10</v>
      </c>
      <c r="D203" s="55">
        <f t="shared" si="60"/>
        <v>16631.425435290948</v>
      </c>
      <c r="E203" s="57">
        <f t="shared" si="45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52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61"/>
        <v>-3594.8372896495371</v>
      </c>
      <c r="S203" s="55">
        <v>0</v>
      </c>
      <c r="T203" s="55">
        <v>0</v>
      </c>
      <c r="U203" s="54" t="s">
        <v>79</v>
      </c>
      <c r="V203" s="57">
        <f t="shared" si="49"/>
        <v>-2390</v>
      </c>
      <c r="W203" s="57">
        <f t="shared" si="46"/>
        <v>-831.57127176454742</v>
      </c>
      <c r="X203" s="55">
        <f t="shared" si="47"/>
        <v>3225.7087613292697</v>
      </c>
      <c r="Y203" s="117">
        <f t="shared" si="48"/>
        <v>752436.95460002788</v>
      </c>
      <c r="Z203" s="116"/>
    </row>
    <row r="204" spans="1:26" ht="13.5" thickBot="1" x14ac:dyDescent="0.35">
      <c r="A204" s="54">
        <v>191</v>
      </c>
      <c r="B204" s="54">
        <v>39</v>
      </c>
      <c r="C204" s="54">
        <f t="shared" si="53"/>
        <v>11</v>
      </c>
      <c r="D204" s="55">
        <f t="shared" si="60"/>
        <v>16631.425435290948</v>
      </c>
      <c r="E204" s="57">
        <f t="shared" si="45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52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61"/>
        <v>-3594.8372896495371</v>
      </c>
      <c r="S204" s="55">
        <v>0</v>
      </c>
      <c r="T204" s="55">
        <v>0</v>
      </c>
      <c r="U204" s="54" t="s">
        <v>79</v>
      </c>
      <c r="V204" s="57">
        <f t="shared" si="49"/>
        <v>-2400</v>
      </c>
      <c r="W204" s="57">
        <f t="shared" si="46"/>
        <v>-831.57127176454742</v>
      </c>
      <c r="X204" s="55">
        <f t="shared" si="47"/>
        <v>3212.7087613292697</v>
      </c>
      <c r="Y204" s="117">
        <f t="shared" si="48"/>
        <v>758784.81733885733</v>
      </c>
      <c r="Z204" s="116"/>
    </row>
    <row r="205" spans="1:26" ht="13.5" thickBot="1" x14ac:dyDescent="0.35">
      <c r="A205" s="54">
        <v>192</v>
      </c>
      <c r="B205" s="54">
        <v>40</v>
      </c>
      <c r="C205" s="54">
        <f t="shared" si="53"/>
        <v>0</v>
      </c>
      <c r="D205" s="55">
        <f>$D194*(1+$D$4)</f>
        <v>17462.996707055496</v>
      </c>
      <c r="E205" s="57">
        <f t="shared" si="45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f>7000</f>
        <v>7000</v>
      </c>
      <c r="J205" s="57">
        <v>0</v>
      </c>
      <c r="K205" s="54">
        <v>120</v>
      </c>
      <c r="L205" s="55">
        <f>-10000</f>
        <v>-10000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f>$R204*1.06</f>
        <v>-3810.5275270285097</v>
      </c>
      <c r="S205" s="55">
        <v>0</v>
      </c>
      <c r="T205" s="55">
        <v>0</v>
      </c>
      <c r="U205" s="54" t="s">
        <v>79</v>
      </c>
      <c r="V205" s="57">
        <f t="shared" si="49"/>
        <v>-2410</v>
      </c>
      <c r="W205" s="57">
        <f t="shared" si="46"/>
        <v>-873.14983535277486</v>
      </c>
      <c r="X205" s="55">
        <f t="shared" si="47"/>
        <v>906.80415983257274</v>
      </c>
      <c r="Y205" s="117">
        <f t="shared" si="48"/>
        <v>762853.2249042684</v>
      </c>
      <c r="Z205" s="116"/>
    </row>
    <row r="206" spans="1:26" ht="13.5" thickBot="1" x14ac:dyDescent="0.35">
      <c r="A206" s="54">
        <v>193</v>
      </c>
      <c r="B206" s="54">
        <v>40</v>
      </c>
      <c r="C206" s="54">
        <f t="shared" si="53"/>
        <v>1</v>
      </c>
      <c r="D206" s="55">
        <f t="shared" ref="D206:D216" si="62">$D205</f>
        <v>17462.996707055496</v>
      </c>
      <c r="E206" s="57">
        <f t="shared" ref="E206:E269" si="63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v>0</v>
      </c>
      <c r="K206" s="54" t="s">
        <v>79</v>
      </c>
      <c r="L206" s="57">
        <f t="shared" ref="L206:L265" si="64">PMT(5%/12,60,30310)</f>
        <v>-571.98709174997146</v>
      </c>
      <c r="M206" s="55">
        <f>-100</f>
        <v>-100</v>
      </c>
      <c r="N206" s="54">
        <v>1</v>
      </c>
      <c r="O206" s="55">
        <v>0</v>
      </c>
      <c r="P206" s="55">
        <v>0</v>
      </c>
      <c r="Q206" s="54" t="s">
        <v>79</v>
      </c>
      <c r="R206" s="57">
        <f t="shared" ref="R206:R216" si="65">$R205</f>
        <v>-3810.5275270285097</v>
      </c>
      <c r="S206" s="55">
        <v>0</v>
      </c>
      <c r="T206" s="55">
        <v>0</v>
      </c>
      <c r="U206" s="54" t="s">
        <v>79</v>
      </c>
      <c r="V206" s="57">
        <f t="shared" si="49"/>
        <v>-2420</v>
      </c>
      <c r="W206" s="57">
        <f t="shared" ref="W206:W269" si="66">D206*-0.05</f>
        <v>-873.14983535277486</v>
      </c>
      <c r="X206" s="55">
        <f t="shared" ref="X206:X269" si="67">D206+E206+F206+G206+H206+I206+J206+L206+M206+R206+S206+T206+V206+W206+O206+P206</f>
        <v>3224.8170680826006</v>
      </c>
      <c r="Y206" s="117">
        <f t="shared" ref="Y206:Y269" si="68">X206+(Y205*(1+($D$7/12)))</f>
        <v>769256.59707611881</v>
      </c>
      <c r="Z206" s="116"/>
    </row>
    <row r="207" spans="1:26" ht="13.5" thickBot="1" x14ac:dyDescent="0.35">
      <c r="A207" s="54">
        <v>194</v>
      </c>
      <c r="B207" s="54">
        <v>40</v>
      </c>
      <c r="C207" s="54">
        <f t="shared" si="53"/>
        <v>2</v>
      </c>
      <c r="D207" s="55">
        <f t="shared" si="62"/>
        <v>17462.996707055496</v>
      </c>
      <c r="E207" s="57">
        <f t="shared" si="63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v>0</v>
      </c>
      <c r="K207" s="54" t="s">
        <v>79</v>
      </c>
      <c r="L207" s="57">
        <f t="shared" si="64"/>
        <v>-571.98709174997146</v>
      </c>
      <c r="M207" s="55">
        <f t="shared" ref="M207:M270" si="69">M206-2</f>
        <v>-102</v>
      </c>
      <c r="N207" s="54">
        <v>2</v>
      </c>
      <c r="O207" s="55">
        <v>0</v>
      </c>
      <c r="P207" s="55">
        <v>0</v>
      </c>
      <c r="Q207" s="54" t="s">
        <v>79</v>
      </c>
      <c r="R207" s="57">
        <f t="shared" si="65"/>
        <v>-3810.5275270285097</v>
      </c>
      <c r="S207" s="55">
        <v>0</v>
      </c>
      <c r="T207" s="55">
        <v>0</v>
      </c>
      <c r="U207" s="54" t="s">
        <v>79</v>
      </c>
      <c r="V207" s="57">
        <f t="shared" ref="V207:V270" si="70">$V206-10</f>
        <v>-2430</v>
      </c>
      <c r="W207" s="57">
        <f t="shared" si="66"/>
        <v>-873.14983535277486</v>
      </c>
      <c r="X207" s="55">
        <f t="shared" si="67"/>
        <v>3212.8170680826006</v>
      </c>
      <c r="Y207" s="117">
        <f t="shared" si="68"/>
        <v>775674.64996535191</v>
      </c>
      <c r="Z207" s="116"/>
    </row>
    <row r="208" spans="1:26" ht="13.5" thickBot="1" x14ac:dyDescent="0.35">
      <c r="A208" s="54">
        <v>195</v>
      </c>
      <c r="B208" s="54">
        <v>40</v>
      </c>
      <c r="C208" s="54">
        <f t="shared" si="53"/>
        <v>3</v>
      </c>
      <c r="D208" s="55">
        <f t="shared" si="62"/>
        <v>17462.996707055496</v>
      </c>
      <c r="E208" s="57">
        <f t="shared" si="63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v>0</v>
      </c>
      <c r="K208" s="54" t="s">
        <v>79</v>
      </c>
      <c r="L208" s="57">
        <f t="shared" si="64"/>
        <v>-571.98709174997146</v>
      </c>
      <c r="M208" s="55">
        <f t="shared" si="69"/>
        <v>-104</v>
      </c>
      <c r="N208" s="54">
        <v>3</v>
      </c>
      <c r="O208" s="55">
        <v>0</v>
      </c>
      <c r="P208" s="55">
        <v>0</v>
      </c>
      <c r="Q208" s="54" t="s">
        <v>79</v>
      </c>
      <c r="R208" s="57">
        <f t="shared" si="65"/>
        <v>-3810.5275270285097</v>
      </c>
      <c r="S208" s="55">
        <v>0</v>
      </c>
      <c r="T208" s="55">
        <v>0</v>
      </c>
      <c r="U208" s="54" t="s">
        <v>79</v>
      </c>
      <c r="V208" s="57">
        <f t="shared" si="70"/>
        <v>-2440</v>
      </c>
      <c r="W208" s="57">
        <f t="shared" si="66"/>
        <v>-873.14983535277486</v>
      </c>
      <c r="X208" s="55">
        <f t="shared" si="67"/>
        <v>3200.8170680826006</v>
      </c>
      <c r="Y208" s="117">
        <f t="shared" si="68"/>
        <v>782107.44474162348</v>
      </c>
      <c r="Z208" s="116"/>
    </row>
    <row r="209" spans="1:26" ht="13.5" thickBot="1" x14ac:dyDescent="0.35">
      <c r="A209" s="54">
        <v>196</v>
      </c>
      <c r="B209" s="54">
        <v>40</v>
      </c>
      <c r="C209" s="54">
        <f t="shared" si="53"/>
        <v>4</v>
      </c>
      <c r="D209" s="55">
        <f t="shared" si="62"/>
        <v>17462.996707055496</v>
      </c>
      <c r="E209" s="57">
        <f t="shared" si="63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v>0</v>
      </c>
      <c r="K209" s="54" t="s">
        <v>79</v>
      </c>
      <c r="L209" s="57">
        <f t="shared" si="64"/>
        <v>-571.98709174997146</v>
      </c>
      <c r="M209" s="55">
        <f t="shared" si="69"/>
        <v>-106</v>
      </c>
      <c r="N209" s="54">
        <v>4</v>
      </c>
      <c r="O209" s="55">
        <v>0</v>
      </c>
      <c r="P209" s="55">
        <v>0</v>
      </c>
      <c r="Q209" s="54" t="s">
        <v>79</v>
      </c>
      <c r="R209" s="57">
        <f t="shared" si="65"/>
        <v>-3810.5275270285097</v>
      </c>
      <c r="S209" s="55">
        <v>0</v>
      </c>
      <c r="T209" s="55">
        <v>0</v>
      </c>
      <c r="U209" s="54" t="s">
        <v>79</v>
      </c>
      <c r="V209" s="57">
        <f t="shared" si="70"/>
        <v>-2450</v>
      </c>
      <c r="W209" s="57">
        <f t="shared" si="66"/>
        <v>-873.14983535277486</v>
      </c>
      <c r="X209" s="55">
        <f t="shared" si="67"/>
        <v>3188.8170680826006</v>
      </c>
      <c r="Y209" s="117">
        <f t="shared" si="68"/>
        <v>788555.04282946291</v>
      </c>
      <c r="Z209" s="116"/>
    </row>
    <row r="210" spans="1:26" ht="13.5" thickBot="1" x14ac:dyDescent="0.35">
      <c r="A210" s="54">
        <v>197</v>
      </c>
      <c r="B210" s="54">
        <v>40</v>
      </c>
      <c r="C210" s="54">
        <f t="shared" si="53"/>
        <v>5</v>
      </c>
      <c r="D210" s="55">
        <f t="shared" si="62"/>
        <v>17462.996707055496</v>
      </c>
      <c r="E210" s="57">
        <f t="shared" si="63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v>0</v>
      </c>
      <c r="K210" s="54" t="s">
        <v>79</v>
      </c>
      <c r="L210" s="57">
        <f t="shared" si="64"/>
        <v>-571.98709174997146</v>
      </c>
      <c r="M210" s="55">
        <f t="shared" si="69"/>
        <v>-108</v>
      </c>
      <c r="N210" s="54">
        <v>5</v>
      </c>
      <c r="O210" s="55">
        <v>0</v>
      </c>
      <c r="P210" s="55">
        <v>0</v>
      </c>
      <c r="Q210" s="54" t="s">
        <v>79</v>
      </c>
      <c r="R210" s="57">
        <f t="shared" si="65"/>
        <v>-3810.5275270285097</v>
      </c>
      <c r="S210" s="55">
        <v>0</v>
      </c>
      <c r="T210" s="55">
        <v>0</v>
      </c>
      <c r="U210" s="54" t="s">
        <v>79</v>
      </c>
      <c r="V210" s="57">
        <f t="shared" si="70"/>
        <v>-2460</v>
      </c>
      <c r="W210" s="57">
        <f t="shared" si="66"/>
        <v>-873.14983535277486</v>
      </c>
      <c r="X210" s="55">
        <f t="shared" si="67"/>
        <v>3176.8170680826006</v>
      </c>
      <c r="Y210" s="117">
        <f t="shared" si="68"/>
        <v>795017.50590933498</v>
      </c>
      <c r="Z210" s="116"/>
    </row>
    <row r="211" spans="1:26" ht="13.5" thickBot="1" x14ac:dyDescent="0.35">
      <c r="A211" s="54">
        <v>198</v>
      </c>
      <c r="B211" s="54">
        <v>40</v>
      </c>
      <c r="C211" s="54">
        <f t="shared" si="53"/>
        <v>6</v>
      </c>
      <c r="D211" s="55">
        <f t="shared" si="62"/>
        <v>17462.996707055496</v>
      </c>
      <c r="E211" s="57">
        <f t="shared" si="63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v>0</v>
      </c>
      <c r="K211" s="54" t="s">
        <v>79</v>
      </c>
      <c r="L211" s="57">
        <f t="shared" si="64"/>
        <v>-571.98709174997146</v>
      </c>
      <c r="M211" s="55">
        <f t="shared" si="69"/>
        <v>-110</v>
      </c>
      <c r="N211" s="54">
        <v>6</v>
      </c>
      <c r="O211" s="55">
        <v>0</v>
      </c>
      <c r="P211" s="55">
        <v>0</v>
      </c>
      <c r="Q211" s="54" t="s">
        <v>79</v>
      </c>
      <c r="R211" s="57">
        <f t="shared" si="65"/>
        <v>-3810.5275270285097</v>
      </c>
      <c r="S211" s="55">
        <v>0</v>
      </c>
      <c r="T211" s="55">
        <v>0</v>
      </c>
      <c r="U211" s="54" t="s">
        <v>79</v>
      </c>
      <c r="V211" s="57">
        <f t="shared" si="70"/>
        <v>-2470</v>
      </c>
      <c r="W211" s="57">
        <f t="shared" si="66"/>
        <v>-873.14983535277486</v>
      </c>
      <c r="X211" s="55">
        <f t="shared" si="67"/>
        <v>3164.8170680826006</v>
      </c>
      <c r="Y211" s="117">
        <f t="shared" si="68"/>
        <v>801494.89591870655</v>
      </c>
      <c r="Z211" s="116"/>
    </row>
    <row r="212" spans="1:26" ht="13.5" thickBot="1" x14ac:dyDescent="0.35">
      <c r="A212" s="54">
        <v>199</v>
      </c>
      <c r="B212" s="54">
        <v>40</v>
      </c>
      <c r="C212" s="54">
        <f t="shared" si="53"/>
        <v>7</v>
      </c>
      <c r="D212" s="55">
        <f t="shared" si="62"/>
        <v>17462.996707055496</v>
      </c>
      <c r="E212" s="57">
        <f t="shared" si="63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v>0</v>
      </c>
      <c r="K212" s="54" t="s">
        <v>79</v>
      </c>
      <c r="L212" s="57">
        <f t="shared" si="64"/>
        <v>-571.98709174997146</v>
      </c>
      <c r="M212" s="55">
        <f t="shared" si="69"/>
        <v>-112</v>
      </c>
      <c r="N212" s="54">
        <v>7</v>
      </c>
      <c r="O212" s="55">
        <v>0</v>
      </c>
      <c r="P212" s="55">
        <v>0</v>
      </c>
      <c r="Q212" s="54" t="s">
        <v>79</v>
      </c>
      <c r="R212" s="57">
        <f t="shared" si="65"/>
        <v>-3810.5275270285097</v>
      </c>
      <c r="S212" s="55">
        <v>0</v>
      </c>
      <c r="T212" s="55">
        <v>0</v>
      </c>
      <c r="U212" s="54" t="s">
        <v>79</v>
      </c>
      <c r="V212" s="57">
        <f t="shared" si="70"/>
        <v>-2480</v>
      </c>
      <c r="W212" s="57">
        <f t="shared" si="66"/>
        <v>-873.14983535277486</v>
      </c>
      <c r="X212" s="55">
        <f t="shared" si="67"/>
        <v>3152.8170680826006</v>
      </c>
      <c r="Y212" s="117">
        <f t="shared" si="68"/>
        <v>807987.27505311708</v>
      </c>
      <c r="Z212" s="116"/>
    </row>
    <row r="213" spans="1:26" ht="13.5" thickBot="1" x14ac:dyDescent="0.35">
      <c r="A213" s="54">
        <v>200</v>
      </c>
      <c r="B213" s="54">
        <v>40</v>
      </c>
      <c r="C213" s="54">
        <f t="shared" si="53"/>
        <v>8</v>
      </c>
      <c r="D213" s="55">
        <f t="shared" si="62"/>
        <v>17462.996707055496</v>
      </c>
      <c r="E213" s="57">
        <f t="shared" si="63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v>0</v>
      </c>
      <c r="K213" s="54" t="s">
        <v>79</v>
      </c>
      <c r="L213" s="57">
        <f t="shared" si="64"/>
        <v>-571.98709174997146</v>
      </c>
      <c r="M213" s="55">
        <f t="shared" si="69"/>
        <v>-114</v>
      </c>
      <c r="N213" s="54">
        <v>8</v>
      </c>
      <c r="O213" s="55">
        <v>0</v>
      </c>
      <c r="P213" s="55">
        <v>0</v>
      </c>
      <c r="Q213" s="54" t="s">
        <v>79</v>
      </c>
      <c r="R213" s="57">
        <f t="shared" si="65"/>
        <v>-3810.5275270285097</v>
      </c>
      <c r="S213" s="55">
        <v>0</v>
      </c>
      <c r="T213" s="55">
        <v>0</v>
      </c>
      <c r="U213" s="54" t="s">
        <v>79</v>
      </c>
      <c r="V213" s="57">
        <f t="shared" si="70"/>
        <v>-2490</v>
      </c>
      <c r="W213" s="57">
        <f t="shared" si="66"/>
        <v>-873.14983535277486</v>
      </c>
      <c r="X213" s="55">
        <f t="shared" si="67"/>
        <v>3140.8170680826006</v>
      </c>
      <c r="Y213" s="117">
        <f t="shared" si="68"/>
        <v>814494.70576725435</v>
      </c>
      <c r="Z213" s="116"/>
    </row>
    <row r="214" spans="1:26" ht="13.5" thickBot="1" x14ac:dyDescent="0.35">
      <c r="A214" s="54">
        <v>201</v>
      </c>
      <c r="B214" s="54">
        <v>40</v>
      </c>
      <c r="C214" s="54">
        <f t="shared" si="53"/>
        <v>9</v>
      </c>
      <c r="D214" s="55">
        <f t="shared" si="62"/>
        <v>17462.996707055496</v>
      </c>
      <c r="E214" s="57">
        <f t="shared" si="63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v>0</v>
      </c>
      <c r="K214" s="54" t="s">
        <v>79</v>
      </c>
      <c r="L214" s="57">
        <f t="shared" si="64"/>
        <v>-571.98709174997146</v>
      </c>
      <c r="M214" s="55">
        <f t="shared" si="69"/>
        <v>-116</v>
      </c>
      <c r="N214" s="54">
        <v>9</v>
      </c>
      <c r="O214" s="55">
        <v>0</v>
      </c>
      <c r="P214" s="55">
        <v>0</v>
      </c>
      <c r="Q214" s="54" t="s">
        <v>79</v>
      </c>
      <c r="R214" s="57">
        <f t="shared" si="65"/>
        <v>-3810.5275270285097</v>
      </c>
      <c r="S214" s="55">
        <v>0</v>
      </c>
      <c r="T214" s="55">
        <v>0</v>
      </c>
      <c r="U214" s="54" t="s">
        <v>79</v>
      </c>
      <c r="V214" s="57">
        <f t="shared" si="70"/>
        <v>-2500</v>
      </c>
      <c r="W214" s="57">
        <f t="shared" si="66"/>
        <v>-873.14983535277486</v>
      </c>
      <c r="X214" s="55">
        <f t="shared" si="67"/>
        <v>3128.8170680826006</v>
      </c>
      <c r="Y214" s="117">
        <f t="shared" si="68"/>
        <v>821017.25077603385</v>
      </c>
      <c r="Z214" s="116"/>
    </row>
    <row r="215" spans="1:26" ht="13.5" thickBot="1" x14ac:dyDescent="0.35">
      <c r="A215" s="54">
        <v>202</v>
      </c>
      <c r="B215" s="54">
        <v>40</v>
      </c>
      <c r="C215" s="54">
        <f t="shared" si="53"/>
        <v>10</v>
      </c>
      <c r="D215" s="55">
        <f t="shared" si="62"/>
        <v>17462.996707055496</v>
      </c>
      <c r="E215" s="57">
        <f t="shared" si="63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v>0</v>
      </c>
      <c r="K215" s="54" t="s">
        <v>79</v>
      </c>
      <c r="L215" s="57">
        <f t="shared" si="64"/>
        <v>-571.98709174997146</v>
      </c>
      <c r="M215" s="55">
        <f t="shared" si="69"/>
        <v>-118</v>
      </c>
      <c r="N215" s="54">
        <v>10</v>
      </c>
      <c r="O215" s="55">
        <v>0</v>
      </c>
      <c r="P215" s="55">
        <v>0</v>
      </c>
      <c r="Q215" s="54" t="s">
        <v>79</v>
      </c>
      <c r="R215" s="57">
        <f t="shared" si="65"/>
        <v>-3810.5275270285097</v>
      </c>
      <c r="S215" s="55">
        <v>0</v>
      </c>
      <c r="T215" s="55">
        <v>0</v>
      </c>
      <c r="U215" s="54" t="s">
        <v>79</v>
      </c>
      <c r="V215" s="57">
        <f t="shared" si="70"/>
        <v>-2510</v>
      </c>
      <c r="W215" s="57">
        <f t="shared" si="66"/>
        <v>-873.14983535277486</v>
      </c>
      <c r="X215" s="55">
        <f t="shared" si="67"/>
        <v>3116.8170680826006</v>
      </c>
      <c r="Y215" s="117">
        <f t="shared" si="68"/>
        <v>827554.97305568331</v>
      </c>
      <c r="Z215" s="116"/>
    </row>
    <row r="216" spans="1:26" ht="13.5" thickBot="1" x14ac:dyDescent="0.35">
      <c r="A216" s="54">
        <v>203</v>
      </c>
      <c r="B216" s="54">
        <v>40</v>
      </c>
      <c r="C216" s="54">
        <f t="shared" si="53"/>
        <v>11</v>
      </c>
      <c r="D216" s="55">
        <f t="shared" si="62"/>
        <v>17462.996707055496</v>
      </c>
      <c r="E216" s="57">
        <f t="shared" si="63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v>0</v>
      </c>
      <c r="K216" s="54" t="s">
        <v>79</v>
      </c>
      <c r="L216" s="57">
        <f t="shared" si="64"/>
        <v>-571.98709174997146</v>
      </c>
      <c r="M216" s="55">
        <f t="shared" si="69"/>
        <v>-120</v>
      </c>
      <c r="N216" s="54">
        <v>11</v>
      </c>
      <c r="O216" s="55">
        <v>0</v>
      </c>
      <c r="P216" s="55">
        <v>0</v>
      </c>
      <c r="Q216" s="54" t="s">
        <v>79</v>
      </c>
      <c r="R216" s="57">
        <f t="shared" si="65"/>
        <v>-3810.5275270285097</v>
      </c>
      <c r="S216" s="55">
        <v>0</v>
      </c>
      <c r="T216" s="55">
        <v>0</v>
      </c>
      <c r="U216" s="54" t="s">
        <v>79</v>
      </c>
      <c r="V216" s="57">
        <f t="shared" si="70"/>
        <v>-2520</v>
      </c>
      <c r="W216" s="57">
        <f t="shared" si="66"/>
        <v>-873.14983535277486</v>
      </c>
      <c r="X216" s="55">
        <f t="shared" si="67"/>
        <v>3104.8170680826006</v>
      </c>
      <c r="Y216" s="117">
        <f t="shared" si="68"/>
        <v>834107.93584483129</v>
      </c>
      <c r="Z216" s="116"/>
    </row>
    <row r="217" spans="1:26" ht="13.5" thickBot="1" x14ac:dyDescent="0.35">
      <c r="A217" s="54">
        <v>204</v>
      </c>
      <c r="B217" s="54">
        <v>41</v>
      </c>
      <c r="C217" s="54">
        <f t="shared" ref="C217:C280" si="71">C205</f>
        <v>0</v>
      </c>
      <c r="D217" s="55">
        <f>$D206*(1+$D$4)</f>
        <v>18336.146542408271</v>
      </c>
      <c r="E217" s="57">
        <f t="shared" si="63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v>0</v>
      </c>
      <c r="K217" s="54" t="s">
        <v>79</v>
      </c>
      <c r="L217" s="57">
        <f t="shared" si="64"/>
        <v>-571.98709174997146</v>
      </c>
      <c r="M217" s="55">
        <f t="shared" si="69"/>
        <v>-122</v>
      </c>
      <c r="N217" s="54">
        <v>12</v>
      </c>
      <c r="O217" s="55">
        <v>0</v>
      </c>
      <c r="P217" s="55">
        <v>0</v>
      </c>
      <c r="Q217" s="54" t="s">
        <v>79</v>
      </c>
      <c r="R217" s="57">
        <f>$R216*1.06</f>
        <v>-4039.1591786502204</v>
      </c>
      <c r="S217" s="55">
        <v>0</v>
      </c>
      <c r="T217" s="55">
        <v>0</v>
      </c>
      <c r="U217" s="54" t="s">
        <v>79</v>
      </c>
      <c r="V217" s="57">
        <f t="shared" si="70"/>
        <v>-2530</v>
      </c>
      <c r="W217" s="57">
        <f t="shared" si="66"/>
        <v>-916.80732712041356</v>
      </c>
      <c r="X217" s="55">
        <f t="shared" si="67"/>
        <v>3300.7603341372774</v>
      </c>
      <c r="Y217" s="117">
        <f t="shared" si="68"/>
        <v>840884.14591165527</v>
      </c>
      <c r="Z217" s="116"/>
    </row>
    <row r="218" spans="1:26" ht="13.5" thickBot="1" x14ac:dyDescent="0.35">
      <c r="A218" s="54">
        <v>205</v>
      </c>
      <c r="B218" s="54">
        <v>41</v>
      </c>
      <c r="C218" s="54">
        <f t="shared" si="71"/>
        <v>1</v>
      </c>
      <c r="D218" s="55">
        <f t="shared" ref="D218:D228" si="72">$D217</f>
        <v>18336.146542408271</v>
      </c>
      <c r="E218" s="57">
        <f t="shared" si="63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v>0</v>
      </c>
      <c r="K218" s="54" t="s">
        <v>79</v>
      </c>
      <c r="L218" s="57">
        <f t="shared" si="64"/>
        <v>-571.98709174997146</v>
      </c>
      <c r="M218" s="55">
        <f t="shared" si="69"/>
        <v>-124</v>
      </c>
      <c r="N218" s="54">
        <v>13</v>
      </c>
      <c r="O218" s="55">
        <v>0</v>
      </c>
      <c r="P218" s="55">
        <v>0</v>
      </c>
      <c r="Q218" s="54" t="s">
        <v>79</v>
      </c>
      <c r="R218" s="57">
        <f t="shared" ref="R218:R228" si="73">$R217</f>
        <v>-4039.1591786502204</v>
      </c>
      <c r="S218" s="55">
        <v>0</v>
      </c>
      <c r="T218" s="55">
        <v>0</v>
      </c>
      <c r="U218" s="54" t="s">
        <v>79</v>
      </c>
      <c r="V218" s="57">
        <f t="shared" si="70"/>
        <v>-2540</v>
      </c>
      <c r="W218" s="57">
        <f t="shared" si="66"/>
        <v>-916.80732712041356</v>
      </c>
      <c r="X218" s="55">
        <f t="shared" si="67"/>
        <v>3288.7603341372774</v>
      </c>
      <c r="Y218" s="117">
        <f t="shared" si="68"/>
        <v>847676.59018709103</v>
      </c>
      <c r="Z218" s="116"/>
    </row>
    <row r="219" spans="1:26" ht="13.5" thickBot="1" x14ac:dyDescent="0.35">
      <c r="A219" s="54">
        <v>206</v>
      </c>
      <c r="B219" s="54">
        <v>41</v>
      </c>
      <c r="C219" s="54">
        <f t="shared" si="71"/>
        <v>2</v>
      </c>
      <c r="D219" s="55">
        <f t="shared" si="72"/>
        <v>18336.146542408271</v>
      </c>
      <c r="E219" s="57">
        <f t="shared" si="63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v>0</v>
      </c>
      <c r="K219" s="54" t="s">
        <v>79</v>
      </c>
      <c r="L219" s="57">
        <f t="shared" si="64"/>
        <v>-571.98709174997146</v>
      </c>
      <c r="M219" s="55">
        <f t="shared" si="69"/>
        <v>-126</v>
      </c>
      <c r="N219" s="54">
        <v>14</v>
      </c>
      <c r="O219" s="55">
        <v>0</v>
      </c>
      <c r="P219" s="55">
        <v>0</v>
      </c>
      <c r="Q219" s="54" t="s">
        <v>79</v>
      </c>
      <c r="R219" s="57">
        <f t="shared" si="73"/>
        <v>-4039.1591786502204</v>
      </c>
      <c r="S219" s="55">
        <v>0</v>
      </c>
      <c r="T219" s="55">
        <v>0</v>
      </c>
      <c r="U219" s="54" t="s">
        <v>79</v>
      </c>
      <c r="V219" s="57">
        <f t="shared" si="70"/>
        <v>-2550</v>
      </c>
      <c r="W219" s="57">
        <f t="shared" si="66"/>
        <v>-916.80732712041356</v>
      </c>
      <c r="X219" s="55">
        <f t="shared" si="67"/>
        <v>3276.7603341372774</v>
      </c>
      <c r="Y219" s="117">
        <f t="shared" si="68"/>
        <v>854485.33631367446</v>
      </c>
      <c r="Z219" s="116"/>
    </row>
    <row r="220" spans="1:26" ht="13.5" thickBot="1" x14ac:dyDescent="0.35">
      <c r="A220" s="54">
        <v>207</v>
      </c>
      <c r="B220" s="54">
        <v>41</v>
      </c>
      <c r="C220" s="54">
        <f t="shared" si="71"/>
        <v>3</v>
      </c>
      <c r="D220" s="55">
        <f t="shared" si="72"/>
        <v>18336.146542408271</v>
      </c>
      <c r="E220" s="57">
        <f t="shared" si="63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v>0</v>
      </c>
      <c r="K220" s="54" t="s">
        <v>79</v>
      </c>
      <c r="L220" s="57">
        <f t="shared" si="64"/>
        <v>-571.98709174997146</v>
      </c>
      <c r="M220" s="55">
        <f t="shared" si="69"/>
        <v>-128</v>
      </c>
      <c r="N220" s="54">
        <v>15</v>
      </c>
      <c r="O220" s="55">
        <v>0</v>
      </c>
      <c r="P220" s="55">
        <v>0</v>
      </c>
      <c r="Q220" s="54" t="s">
        <v>79</v>
      </c>
      <c r="R220" s="57">
        <f t="shared" si="73"/>
        <v>-4039.1591786502204</v>
      </c>
      <c r="S220" s="55">
        <v>0</v>
      </c>
      <c r="T220" s="55">
        <v>0</v>
      </c>
      <c r="U220" s="54" t="s">
        <v>79</v>
      </c>
      <c r="V220" s="57">
        <f t="shared" si="70"/>
        <v>-2560</v>
      </c>
      <c r="W220" s="57">
        <f t="shared" si="66"/>
        <v>-916.80732712041356</v>
      </c>
      <c r="X220" s="55">
        <f t="shared" si="67"/>
        <v>3264.7603341372774</v>
      </c>
      <c r="Y220" s="117">
        <f t="shared" si="68"/>
        <v>861310.45221578528</v>
      </c>
      <c r="Z220" s="116"/>
    </row>
    <row r="221" spans="1:26" ht="13.5" thickBot="1" x14ac:dyDescent="0.35">
      <c r="A221" s="54">
        <v>208</v>
      </c>
      <c r="B221" s="54">
        <v>41</v>
      </c>
      <c r="C221" s="54">
        <f t="shared" si="71"/>
        <v>4</v>
      </c>
      <c r="D221" s="55">
        <f t="shared" si="72"/>
        <v>18336.146542408271</v>
      </c>
      <c r="E221" s="57">
        <f t="shared" si="63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v>0</v>
      </c>
      <c r="K221" s="54" t="s">
        <v>79</v>
      </c>
      <c r="L221" s="57">
        <f t="shared" si="64"/>
        <v>-571.98709174997146</v>
      </c>
      <c r="M221" s="55">
        <f t="shared" si="69"/>
        <v>-130</v>
      </c>
      <c r="N221" s="54">
        <v>16</v>
      </c>
      <c r="O221" s="55">
        <v>0</v>
      </c>
      <c r="P221" s="55">
        <v>0</v>
      </c>
      <c r="Q221" s="54" t="s">
        <v>79</v>
      </c>
      <c r="R221" s="57">
        <f t="shared" si="73"/>
        <v>-4039.1591786502204</v>
      </c>
      <c r="S221" s="55">
        <v>0</v>
      </c>
      <c r="T221" s="55">
        <v>0</v>
      </c>
      <c r="U221" s="54" t="s">
        <v>79</v>
      </c>
      <c r="V221" s="57">
        <f t="shared" si="70"/>
        <v>-2570</v>
      </c>
      <c r="W221" s="57">
        <f t="shared" si="66"/>
        <v>-916.80732712041356</v>
      </c>
      <c r="X221" s="55">
        <f t="shared" si="67"/>
        <v>3252.7603341372774</v>
      </c>
      <c r="Y221" s="117">
        <f t="shared" si="68"/>
        <v>868152.00610082166</v>
      </c>
      <c r="Z221" s="116"/>
    </row>
    <row r="222" spans="1:26" ht="13.5" thickBot="1" x14ac:dyDescent="0.35">
      <c r="A222" s="54">
        <v>209</v>
      </c>
      <c r="B222" s="54">
        <v>41</v>
      </c>
      <c r="C222" s="54">
        <f t="shared" si="71"/>
        <v>5</v>
      </c>
      <c r="D222" s="55">
        <f t="shared" si="72"/>
        <v>18336.146542408271</v>
      </c>
      <c r="E222" s="57">
        <f t="shared" si="63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v>0</v>
      </c>
      <c r="K222" s="54" t="s">
        <v>79</v>
      </c>
      <c r="L222" s="57">
        <f t="shared" si="64"/>
        <v>-571.98709174997146</v>
      </c>
      <c r="M222" s="55">
        <f t="shared" si="69"/>
        <v>-132</v>
      </c>
      <c r="N222" s="54">
        <v>17</v>
      </c>
      <c r="O222" s="55">
        <v>0</v>
      </c>
      <c r="P222" s="55">
        <v>0</v>
      </c>
      <c r="Q222" s="54" t="s">
        <v>79</v>
      </c>
      <c r="R222" s="57">
        <f t="shared" si="73"/>
        <v>-4039.1591786502204</v>
      </c>
      <c r="S222" s="55">
        <v>0</v>
      </c>
      <c r="T222" s="55">
        <v>0</v>
      </c>
      <c r="U222" s="54" t="s">
        <v>79</v>
      </c>
      <c r="V222" s="57">
        <f t="shared" si="70"/>
        <v>-2580</v>
      </c>
      <c r="W222" s="57">
        <f t="shared" si="66"/>
        <v>-916.80732712041356</v>
      </c>
      <c r="X222" s="55">
        <f t="shared" si="67"/>
        <v>3240.7603341372774</v>
      </c>
      <c r="Y222" s="117">
        <f t="shared" si="68"/>
        <v>875010.06646037893</v>
      </c>
      <c r="Z222" s="116"/>
    </row>
    <row r="223" spans="1:26" ht="13.5" thickBot="1" x14ac:dyDescent="0.35">
      <c r="A223" s="54">
        <v>210</v>
      </c>
      <c r="B223" s="54">
        <v>41</v>
      </c>
      <c r="C223" s="54">
        <f t="shared" si="71"/>
        <v>6</v>
      </c>
      <c r="D223" s="55">
        <f t="shared" si="72"/>
        <v>18336.146542408271</v>
      </c>
      <c r="E223" s="57">
        <f t="shared" si="63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v>0</v>
      </c>
      <c r="K223" s="54" t="s">
        <v>79</v>
      </c>
      <c r="L223" s="57">
        <f t="shared" si="64"/>
        <v>-571.98709174997146</v>
      </c>
      <c r="M223" s="55">
        <f t="shared" si="69"/>
        <v>-134</v>
      </c>
      <c r="N223" s="54">
        <v>18</v>
      </c>
      <c r="O223" s="55">
        <v>0</v>
      </c>
      <c r="P223" s="55">
        <v>0</v>
      </c>
      <c r="Q223" s="54" t="s">
        <v>79</v>
      </c>
      <c r="R223" s="57">
        <f t="shared" si="73"/>
        <v>-4039.1591786502204</v>
      </c>
      <c r="S223" s="55">
        <v>0</v>
      </c>
      <c r="T223" s="55">
        <v>0</v>
      </c>
      <c r="U223" s="54" t="s">
        <v>79</v>
      </c>
      <c r="V223" s="57">
        <f t="shared" si="70"/>
        <v>-2590</v>
      </c>
      <c r="W223" s="57">
        <f t="shared" si="66"/>
        <v>-916.80732712041356</v>
      </c>
      <c r="X223" s="55">
        <f t="shared" si="67"/>
        <v>3228.7603341372774</v>
      </c>
      <c r="Y223" s="117">
        <f t="shared" si="68"/>
        <v>881884.70207143447</v>
      </c>
      <c r="Z223" s="116"/>
    </row>
    <row r="224" spans="1:26" ht="13.5" thickBot="1" x14ac:dyDescent="0.35">
      <c r="A224" s="54">
        <v>211</v>
      </c>
      <c r="B224" s="54">
        <v>41</v>
      </c>
      <c r="C224" s="54">
        <f t="shared" si="71"/>
        <v>7</v>
      </c>
      <c r="D224" s="55">
        <f t="shared" si="72"/>
        <v>18336.146542408271</v>
      </c>
      <c r="E224" s="57">
        <f t="shared" si="63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v>0</v>
      </c>
      <c r="K224" s="54" t="s">
        <v>79</v>
      </c>
      <c r="L224" s="57">
        <f t="shared" si="64"/>
        <v>-571.98709174997146</v>
      </c>
      <c r="M224" s="55">
        <f t="shared" si="69"/>
        <v>-136</v>
      </c>
      <c r="N224" s="54">
        <v>19</v>
      </c>
      <c r="O224" s="55">
        <v>0</v>
      </c>
      <c r="P224" s="55">
        <v>0</v>
      </c>
      <c r="Q224" s="54" t="s">
        <v>79</v>
      </c>
      <c r="R224" s="57">
        <f t="shared" si="73"/>
        <v>-4039.1591786502204</v>
      </c>
      <c r="S224" s="55">
        <v>0</v>
      </c>
      <c r="T224" s="55">
        <v>0</v>
      </c>
      <c r="U224" s="54" t="s">
        <v>79</v>
      </c>
      <c r="V224" s="57">
        <f t="shared" si="70"/>
        <v>-2600</v>
      </c>
      <c r="W224" s="57">
        <f t="shared" si="66"/>
        <v>-916.80732712041356</v>
      </c>
      <c r="X224" s="55">
        <f t="shared" si="67"/>
        <v>3216.7603341372774</v>
      </c>
      <c r="Y224" s="117">
        <f t="shared" si="68"/>
        <v>888775.98199753603</v>
      </c>
      <c r="Z224" s="116"/>
    </row>
    <row r="225" spans="1:26" ht="13.5" thickBot="1" x14ac:dyDescent="0.35">
      <c r="A225" s="54">
        <v>212</v>
      </c>
      <c r="B225" s="54">
        <v>41</v>
      </c>
      <c r="C225" s="54">
        <f t="shared" si="71"/>
        <v>8</v>
      </c>
      <c r="D225" s="55">
        <f t="shared" si="72"/>
        <v>18336.146542408271</v>
      </c>
      <c r="E225" s="57">
        <f t="shared" si="63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v>0</v>
      </c>
      <c r="K225" s="54" t="s">
        <v>79</v>
      </c>
      <c r="L225" s="57">
        <f t="shared" si="64"/>
        <v>-571.98709174997146</v>
      </c>
      <c r="M225" s="55">
        <f t="shared" si="69"/>
        <v>-138</v>
      </c>
      <c r="N225" s="54">
        <v>20</v>
      </c>
      <c r="O225" s="55">
        <v>0</v>
      </c>
      <c r="P225" s="55">
        <v>0</v>
      </c>
      <c r="Q225" s="54" t="s">
        <v>79</v>
      </c>
      <c r="R225" s="57">
        <f t="shared" si="73"/>
        <v>-4039.1591786502204</v>
      </c>
      <c r="S225" s="55">
        <v>0</v>
      </c>
      <c r="T225" s="55">
        <v>0</v>
      </c>
      <c r="U225" s="54" t="s">
        <v>79</v>
      </c>
      <c r="V225" s="57">
        <f t="shared" si="70"/>
        <v>-2610</v>
      </c>
      <c r="W225" s="57">
        <f t="shared" si="66"/>
        <v>-916.80732712041356</v>
      </c>
      <c r="X225" s="55">
        <f t="shared" si="67"/>
        <v>3204.7603341372774</v>
      </c>
      <c r="Y225" s="117">
        <f t="shared" si="68"/>
        <v>895683.97558999632</v>
      </c>
      <c r="Z225" s="116"/>
    </row>
    <row r="226" spans="1:26" ht="13.5" thickBot="1" x14ac:dyDescent="0.35">
      <c r="A226" s="54">
        <v>213</v>
      </c>
      <c r="B226" s="54">
        <v>41</v>
      </c>
      <c r="C226" s="54">
        <f t="shared" si="71"/>
        <v>9</v>
      </c>
      <c r="D226" s="55">
        <f t="shared" si="72"/>
        <v>18336.146542408271</v>
      </c>
      <c r="E226" s="57">
        <f t="shared" si="63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v>0</v>
      </c>
      <c r="K226" s="54" t="s">
        <v>79</v>
      </c>
      <c r="L226" s="57">
        <f t="shared" si="64"/>
        <v>-571.98709174997146</v>
      </c>
      <c r="M226" s="55">
        <f t="shared" si="69"/>
        <v>-140</v>
      </c>
      <c r="N226" s="54">
        <v>21</v>
      </c>
      <c r="O226" s="55">
        <v>0</v>
      </c>
      <c r="P226" s="55">
        <v>0</v>
      </c>
      <c r="Q226" s="54" t="s">
        <v>79</v>
      </c>
      <c r="R226" s="57">
        <f t="shared" si="73"/>
        <v>-4039.1591786502204</v>
      </c>
      <c r="S226" s="55">
        <v>0</v>
      </c>
      <c r="T226" s="55">
        <v>0</v>
      </c>
      <c r="U226" s="54" t="s">
        <v>79</v>
      </c>
      <c r="V226" s="57">
        <f t="shared" si="70"/>
        <v>-2620</v>
      </c>
      <c r="W226" s="57">
        <f t="shared" si="66"/>
        <v>-916.80732712041356</v>
      </c>
      <c r="X226" s="55">
        <f t="shared" si="67"/>
        <v>3192.7603341372774</v>
      </c>
      <c r="Y226" s="117">
        <f t="shared" si="68"/>
        <v>902608.75248909183</v>
      </c>
      <c r="Z226" s="116"/>
    </row>
    <row r="227" spans="1:26" ht="13.5" thickBot="1" x14ac:dyDescent="0.35">
      <c r="A227" s="54">
        <v>214</v>
      </c>
      <c r="B227" s="54">
        <v>41</v>
      </c>
      <c r="C227" s="54">
        <f t="shared" si="71"/>
        <v>10</v>
      </c>
      <c r="D227" s="55">
        <f t="shared" si="72"/>
        <v>18336.146542408271</v>
      </c>
      <c r="E227" s="57">
        <f t="shared" si="63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v>0</v>
      </c>
      <c r="K227" s="54" t="s">
        <v>79</v>
      </c>
      <c r="L227" s="57">
        <f t="shared" si="64"/>
        <v>-571.98709174997146</v>
      </c>
      <c r="M227" s="55">
        <f t="shared" si="69"/>
        <v>-142</v>
      </c>
      <c r="N227" s="54">
        <v>22</v>
      </c>
      <c r="O227" s="55">
        <v>0</v>
      </c>
      <c r="P227" s="55">
        <v>0</v>
      </c>
      <c r="Q227" s="54" t="s">
        <v>79</v>
      </c>
      <c r="R227" s="57">
        <f t="shared" si="73"/>
        <v>-4039.1591786502204</v>
      </c>
      <c r="S227" s="55">
        <v>0</v>
      </c>
      <c r="T227" s="55">
        <v>0</v>
      </c>
      <c r="U227" s="54" t="s">
        <v>79</v>
      </c>
      <c r="V227" s="57">
        <f t="shared" si="70"/>
        <v>-2630</v>
      </c>
      <c r="W227" s="57">
        <f t="shared" si="66"/>
        <v>-916.80732712041356</v>
      </c>
      <c r="X227" s="55">
        <f t="shared" si="67"/>
        <v>3180.7603341372774</v>
      </c>
      <c r="Y227" s="117">
        <f t="shared" si="68"/>
        <v>909550.38262526691</v>
      </c>
      <c r="Z227" s="116"/>
    </row>
    <row r="228" spans="1:26" ht="13.5" thickBot="1" x14ac:dyDescent="0.35">
      <c r="A228" s="54">
        <v>215</v>
      </c>
      <c r="B228" s="54">
        <v>41</v>
      </c>
      <c r="C228" s="54">
        <f t="shared" si="71"/>
        <v>11</v>
      </c>
      <c r="D228" s="55">
        <f t="shared" si="72"/>
        <v>18336.146542408271</v>
      </c>
      <c r="E228" s="57">
        <f t="shared" si="63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v>0</v>
      </c>
      <c r="K228" s="54" t="s">
        <v>79</v>
      </c>
      <c r="L228" s="57">
        <f t="shared" si="64"/>
        <v>-571.98709174997146</v>
      </c>
      <c r="M228" s="55">
        <f t="shared" si="69"/>
        <v>-144</v>
      </c>
      <c r="N228" s="54">
        <v>23</v>
      </c>
      <c r="O228" s="55">
        <v>0</v>
      </c>
      <c r="P228" s="55">
        <v>0</v>
      </c>
      <c r="Q228" s="54" t="s">
        <v>79</v>
      </c>
      <c r="R228" s="57">
        <f t="shared" si="73"/>
        <v>-4039.1591786502204</v>
      </c>
      <c r="S228" s="55">
        <v>0</v>
      </c>
      <c r="T228" s="55">
        <v>0</v>
      </c>
      <c r="U228" s="54" t="s">
        <v>79</v>
      </c>
      <c r="V228" s="57">
        <f t="shared" si="70"/>
        <v>-2640</v>
      </c>
      <c r="W228" s="57">
        <f t="shared" si="66"/>
        <v>-916.80732712041356</v>
      </c>
      <c r="X228" s="55">
        <f t="shared" si="67"/>
        <v>3168.7603341372774</v>
      </c>
      <c r="Y228" s="117">
        <f t="shared" si="68"/>
        <v>916508.93622034276</v>
      </c>
      <c r="Z228" s="116"/>
    </row>
    <row r="229" spans="1:26" ht="13.5" thickBot="1" x14ac:dyDescent="0.35">
      <c r="A229" s="54">
        <v>216</v>
      </c>
      <c r="B229" s="54">
        <v>42</v>
      </c>
      <c r="C229" s="54">
        <f t="shared" si="71"/>
        <v>0</v>
      </c>
      <c r="D229" s="55">
        <f>$D218*(1+$D$4)</f>
        <v>19252.953869528686</v>
      </c>
      <c r="E229" s="57">
        <f t="shared" si="63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v>0</v>
      </c>
      <c r="K229" s="54" t="s">
        <v>79</v>
      </c>
      <c r="L229" s="57">
        <f t="shared" si="64"/>
        <v>-571.98709174997146</v>
      </c>
      <c r="M229" s="55">
        <f t="shared" si="69"/>
        <v>-146</v>
      </c>
      <c r="N229" s="54">
        <v>24</v>
      </c>
      <c r="O229" s="55">
        <v>0</v>
      </c>
      <c r="P229" s="55">
        <v>0</v>
      </c>
      <c r="Q229" s="54" t="s">
        <v>79</v>
      </c>
      <c r="R229" s="57">
        <f>$R228*1.06</f>
        <v>-4281.5087293692341</v>
      </c>
      <c r="S229" s="55">
        <v>0</v>
      </c>
      <c r="T229" s="55">
        <v>0</v>
      </c>
      <c r="U229" s="54" t="s">
        <v>79</v>
      </c>
      <c r="V229" s="57">
        <f t="shared" si="70"/>
        <v>-2650</v>
      </c>
      <c r="W229" s="57">
        <f t="shared" si="66"/>
        <v>-962.64769347643437</v>
      </c>
      <c r="X229" s="55">
        <f t="shared" si="67"/>
        <v>3372.8144469784693</v>
      </c>
      <c r="Y229" s="117">
        <f t="shared" si="68"/>
        <v>923700.53790157265</v>
      </c>
      <c r="Z229" s="116"/>
    </row>
    <row r="230" spans="1:26" ht="13.5" thickBot="1" x14ac:dyDescent="0.35">
      <c r="A230" s="54">
        <v>217</v>
      </c>
      <c r="B230" s="54">
        <v>42</v>
      </c>
      <c r="C230" s="54">
        <f t="shared" si="71"/>
        <v>1</v>
      </c>
      <c r="D230" s="55">
        <f t="shared" ref="D230:D240" si="74">$D229</f>
        <v>19252.953869528686</v>
      </c>
      <c r="E230" s="57">
        <f t="shared" si="63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v>0</v>
      </c>
      <c r="K230" s="54" t="s">
        <v>79</v>
      </c>
      <c r="L230" s="57">
        <f t="shared" si="64"/>
        <v>-571.98709174997146</v>
      </c>
      <c r="M230" s="55">
        <f t="shared" si="69"/>
        <v>-148</v>
      </c>
      <c r="N230" s="54">
        <v>25</v>
      </c>
      <c r="O230" s="55">
        <v>0</v>
      </c>
      <c r="P230" s="55">
        <v>0</v>
      </c>
      <c r="Q230" s="54" t="s">
        <v>79</v>
      </c>
      <c r="R230" s="57">
        <f t="shared" ref="R230:R240" si="75">$R229</f>
        <v>-4281.5087293692341</v>
      </c>
      <c r="S230" s="55">
        <v>0</v>
      </c>
      <c r="T230" s="55">
        <v>0</v>
      </c>
      <c r="U230" s="54" t="s">
        <v>79</v>
      </c>
      <c r="V230" s="57">
        <f t="shared" si="70"/>
        <v>-2660</v>
      </c>
      <c r="W230" s="57">
        <f t="shared" si="66"/>
        <v>-962.64769347643437</v>
      </c>
      <c r="X230" s="55">
        <f t="shared" si="67"/>
        <v>3360.8144469784693</v>
      </c>
      <c r="Y230" s="117">
        <f t="shared" si="68"/>
        <v>930910.10458980768</v>
      </c>
      <c r="Z230" s="116"/>
    </row>
    <row r="231" spans="1:26" ht="13.5" thickBot="1" x14ac:dyDescent="0.35">
      <c r="A231" s="54">
        <v>218</v>
      </c>
      <c r="B231" s="54">
        <v>42</v>
      </c>
      <c r="C231" s="54">
        <f t="shared" si="71"/>
        <v>2</v>
      </c>
      <c r="D231" s="55">
        <f t="shared" si="74"/>
        <v>19252.953869528686</v>
      </c>
      <c r="E231" s="57">
        <f t="shared" si="63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v>0</v>
      </c>
      <c r="K231" s="54" t="s">
        <v>79</v>
      </c>
      <c r="L231" s="57">
        <f t="shared" si="64"/>
        <v>-571.98709174997146</v>
      </c>
      <c r="M231" s="55">
        <f t="shared" si="69"/>
        <v>-150</v>
      </c>
      <c r="N231" s="54">
        <v>26</v>
      </c>
      <c r="O231" s="55">
        <v>0</v>
      </c>
      <c r="P231" s="55">
        <v>0</v>
      </c>
      <c r="Q231" s="54" t="s">
        <v>79</v>
      </c>
      <c r="R231" s="57">
        <f t="shared" si="75"/>
        <v>-4281.5087293692341</v>
      </c>
      <c r="S231" s="55">
        <v>0</v>
      </c>
      <c r="T231" s="55">
        <v>0</v>
      </c>
      <c r="U231" s="54" t="s">
        <v>79</v>
      </c>
      <c r="V231" s="57">
        <f t="shared" si="70"/>
        <v>-2670</v>
      </c>
      <c r="W231" s="57">
        <f t="shared" si="66"/>
        <v>-962.64769347643437</v>
      </c>
      <c r="X231" s="55">
        <f t="shared" si="67"/>
        <v>3348.8144469784693</v>
      </c>
      <c r="Y231" s="117">
        <f t="shared" si="68"/>
        <v>938137.71113924368</v>
      </c>
      <c r="Z231" s="116"/>
    </row>
    <row r="232" spans="1:26" ht="13.5" thickBot="1" x14ac:dyDescent="0.35">
      <c r="A232" s="54">
        <v>219</v>
      </c>
      <c r="B232" s="54">
        <v>42</v>
      </c>
      <c r="C232" s="54">
        <f t="shared" si="71"/>
        <v>3</v>
      </c>
      <c r="D232" s="55">
        <f t="shared" si="74"/>
        <v>19252.953869528686</v>
      </c>
      <c r="E232" s="57">
        <f t="shared" si="63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v>0</v>
      </c>
      <c r="K232" s="54" t="s">
        <v>79</v>
      </c>
      <c r="L232" s="57">
        <f t="shared" si="64"/>
        <v>-571.98709174997146</v>
      </c>
      <c r="M232" s="55">
        <f t="shared" si="69"/>
        <v>-152</v>
      </c>
      <c r="N232" s="54">
        <v>27</v>
      </c>
      <c r="O232" s="55">
        <v>0</v>
      </c>
      <c r="P232" s="55">
        <v>0</v>
      </c>
      <c r="Q232" s="54" t="s">
        <v>79</v>
      </c>
      <c r="R232" s="57">
        <f t="shared" si="75"/>
        <v>-4281.5087293692341</v>
      </c>
      <c r="S232" s="55">
        <v>0</v>
      </c>
      <c r="T232" s="55">
        <v>0</v>
      </c>
      <c r="U232" s="54" t="s">
        <v>79</v>
      </c>
      <c r="V232" s="57">
        <f t="shared" si="70"/>
        <v>-2680</v>
      </c>
      <c r="W232" s="57">
        <f t="shared" si="66"/>
        <v>-962.64769347643437</v>
      </c>
      <c r="X232" s="55">
        <f t="shared" si="67"/>
        <v>3336.8144469784693</v>
      </c>
      <c r="Y232" s="117">
        <f t="shared" si="68"/>
        <v>945383.43271596904</v>
      </c>
      <c r="Z232" s="116"/>
    </row>
    <row r="233" spans="1:26" ht="13.5" thickBot="1" x14ac:dyDescent="0.35">
      <c r="A233" s="54">
        <v>220</v>
      </c>
      <c r="B233" s="54">
        <v>42</v>
      </c>
      <c r="C233" s="54">
        <f t="shared" si="71"/>
        <v>4</v>
      </c>
      <c r="D233" s="55">
        <f t="shared" si="74"/>
        <v>19252.953869528686</v>
      </c>
      <c r="E233" s="57">
        <f t="shared" si="63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v>0</v>
      </c>
      <c r="K233" s="54" t="s">
        <v>79</v>
      </c>
      <c r="L233" s="57">
        <f t="shared" si="64"/>
        <v>-571.98709174997146</v>
      </c>
      <c r="M233" s="55">
        <f t="shared" si="69"/>
        <v>-154</v>
      </c>
      <c r="N233" s="54">
        <v>28</v>
      </c>
      <c r="O233" s="55">
        <v>0</v>
      </c>
      <c r="P233" s="55">
        <v>0</v>
      </c>
      <c r="Q233" s="54" t="s">
        <v>79</v>
      </c>
      <c r="R233" s="57">
        <f t="shared" si="75"/>
        <v>-4281.5087293692341</v>
      </c>
      <c r="S233" s="55">
        <v>0</v>
      </c>
      <c r="T233" s="55">
        <v>0</v>
      </c>
      <c r="U233" s="54" t="s">
        <v>79</v>
      </c>
      <c r="V233" s="57">
        <f t="shared" si="70"/>
        <v>-2690</v>
      </c>
      <c r="W233" s="57">
        <f t="shared" si="66"/>
        <v>-962.64769347643437</v>
      </c>
      <c r="X233" s="55">
        <f t="shared" si="67"/>
        <v>3324.8144469784693</v>
      </c>
      <c r="Y233" s="117">
        <f t="shared" si="68"/>
        <v>952647.3447992641</v>
      </c>
      <c r="Z233" s="116"/>
    </row>
    <row r="234" spans="1:26" ht="13.5" thickBot="1" x14ac:dyDescent="0.35">
      <c r="A234" s="54">
        <v>221</v>
      </c>
      <c r="B234" s="54">
        <v>42</v>
      </c>
      <c r="C234" s="54">
        <f t="shared" si="71"/>
        <v>5</v>
      </c>
      <c r="D234" s="55">
        <f t="shared" si="74"/>
        <v>19252.953869528686</v>
      </c>
      <c r="E234" s="57">
        <f t="shared" si="63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v>0</v>
      </c>
      <c r="K234" s="54" t="s">
        <v>79</v>
      </c>
      <c r="L234" s="57">
        <f t="shared" si="64"/>
        <v>-571.98709174997146</v>
      </c>
      <c r="M234" s="55">
        <f t="shared" si="69"/>
        <v>-156</v>
      </c>
      <c r="N234" s="54">
        <v>29</v>
      </c>
      <c r="O234" s="55">
        <v>0</v>
      </c>
      <c r="P234" s="55">
        <v>0</v>
      </c>
      <c r="Q234" s="54" t="s">
        <v>79</v>
      </c>
      <c r="R234" s="57">
        <f t="shared" si="75"/>
        <v>-4281.5087293692341</v>
      </c>
      <c r="S234" s="55">
        <v>0</v>
      </c>
      <c r="T234" s="55">
        <v>0</v>
      </c>
      <c r="U234" s="54" t="s">
        <v>79</v>
      </c>
      <c r="V234" s="57">
        <f t="shared" si="70"/>
        <v>-2700</v>
      </c>
      <c r="W234" s="57">
        <f t="shared" si="66"/>
        <v>-962.64769347643437</v>
      </c>
      <c r="X234" s="55">
        <f t="shared" si="67"/>
        <v>3312.8144469784693</v>
      </c>
      <c r="Y234" s="117">
        <f t="shared" si="68"/>
        <v>959929.52318290621</v>
      </c>
      <c r="Z234" s="116"/>
    </row>
    <row r="235" spans="1:26" ht="13.5" thickBot="1" x14ac:dyDescent="0.35">
      <c r="A235" s="54">
        <v>222</v>
      </c>
      <c r="B235" s="54">
        <v>42</v>
      </c>
      <c r="C235" s="54">
        <f t="shared" si="71"/>
        <v>6</v>
      </c>
      <c r="D235" s="55">
        <f t="shared" si="74"/>
        <v>19252.953869528686</v>
      </c>
      <c r="E235" s="57">
        <f t="shared" si="63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v>0</v>
      </c>
      <c r="K235" s="54" t="s">
        <v>79</v>
      </c>
      <c r="L235" s="57">
        <f t="shared" si="64"/>
        <v>-571.98709174997146</v>
      </c>
      <c r="M235" s="55">
        <f t="shared" si="69"/>
        <v>-158</v>
      </c>
      <c r="N235" s="54">
        <v>30</v>
      </c>
      <c r="O235" s="55">
        <v>0</v>
      </c>
      <c r="P235" s="55">
        <v>0</v>
      </c>
      <c r="Q235" s="54" t="s">
        <v>79</v>
      </c>
      <c r="R235" s="57">
        <f t="shared" si="75"/>
        <v>-4281.5087293692341</v>
      </c>
      <c r="S235" s="55">
        <v>0</v>
      </c>
      <c r="T235" s="55">
        <v>0</v>
      </c>
      <c r="U235" s="54" t="s">
        <v>79</v>
      </c>
      <c r="V235" s="57">
        <f t="shared" si="70"/>
        <v>-2710</v>
      </c>
      <c r="W235" s="57">
        <f t="shared" si="66"/>
        <v>-962.64769347643437</v>
      </c>
      <c r="X235" s="55">
        <f t="shared" si="67"/>
        <v>3300.8144469784693</v>
      </c>
      <c r="Y235" s="117">
        <f t="shared" si="68"/>
        <v>967230.04397648014</v>
      </c>
      <c r="Z235" s="116"/>
    </row>
    <row r="236" spans="1:26" ht="13.5" thickBot="1" x14ac:dyDescent="0.35">
      <c r="A236" s="54">
        <v>223</v>
      </c>
      <c r="B236" s="54">
        <v>42</v>
      </c>
      <c r="C236" s="54">
        <f t="shared" si="71"/>
        <v>7</v>
      </c>
      <c r="D236" s="55">
        <f t="shared" si="74"/>
        <v>19252.953869528686</v>
      </c>
      <c r="E236" s="57">
        <f t="shared" si="63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v>0</v>
      </c>
      <c r="K236" s="54" t="s">
        <v>79</v>
      </c>
      <c r="L236" s="57">
        <f t="shared" si="64"/>
        <v>-571.98709174997146</v>
      </c>
      <c r="M236" s="55">
        <f t="shared" si="69"/>
        <v>-160</v>
      </c>
      <c r="N236" s="54">
        <v>31</v>
      </c>
      <c r="O236" s="55">
        <v>0</v>
      </c>
      <c r="P236" s="55">
        <v>0</v>
      </c>
      <c r="Q236" s="54" t="s">
        <v>79</v>
      </c>
      <c r="R236" s="57">
        <f t="shared" si="75"/>
        <v>-4281.5087293692341</v>
      </c>
      <c r="S236" s="55">
        <v>0</v>
      </c>
      <c r="T236" s="55">
        <v>0</v>
      </c>
      <c r="U236" s="54" t="s">
        <v>79</v>
      </c>
      <c r="V236" s="57">
        <f t="shared" si="70"/>
        <v>-2720</v>
      </c>
      <c r="W236" s="57">
        <f t="shared" si="66"/>
        <v>-962.64769347643437</v>
      </c>
      <c r="X236" s="55">
        <f t="shared" si="67"/>
        <v>3288.8144469784693</v>
      </c>
      <c r="Y236" s="117">
        <f t="shared" si="68"/>
        <v>974548.98360669392</v>
      </c>
      <c r="Z236" s="116"/>
    </row>
    <row r="237" spans="1:26" ht="13.5" thickBot="1" x14ac:dyDescent="0.35">
      <c r="A237" s="54">
        <v>224</v>
      </c>
      <c r="B237" s="54">
        <v>42</v>
      </c>
      <c r="C237" s="54">
        <f t="shared" si="71"/>
        <v>8</v>
      </c>
      <c r="D237" s="55">
        <f t="shared" si="74"/>
        <v>19252.953869528686</v>
      </c>
      <c r="E237" s="57">
        <f t="shared" si="63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v>0</v>
      </c>
      <c r="K237" s="54" t="s">
        <v>79</v>
      </c>
      <c r="L237" s="57">
        <f t="shared" si="64"/>
        <v>-571.98709174997146</v>
      </c>
      <c r="M237" s="55">
        <f t="shared" si="69"/>
        <v>-162</v>
      </c>
      <c r="N237" s="54">
        <v>32</v>
      </c>
      <c r="O237" s="55">
        <v>0</v>
      </c>
      <c r="P237" s="55">
        <v>0</v>
      </c>
      <c r="Q237" s="54" t="s">
        <v>79</v>
      </c>
      <c r="R237" s="57">
        <f t="shared" si="75"/>
        <v>-4281.5087293692341</v>
      </c>
      <c r="S237" s="55">
        <v>0</v>
      </c>
      <c r="T237" s="55">
        <v>0</v>
      </c>
      <c r="U237" s="54" t="s">
        <v>79</v>
      </c>
      <c r="V237" s="57">
        <f t="shared" si="70"/>
        <v>-2730</v>
      </c>
      <c r="W237" s="57">
        <f t="shared" si="66"/>
        <v>-962.64769347643437</v>
      </c>
      <c r="X237" s="55">
        <f t="shared" si="67"/>
        <v>3276.8144469784693</v>
      </c>
      <c r="Y237" s="117">
        <f t="shared" si="68"/>
        <v>981886.41881870024</v>
      </c>
      <c r="Z237" s="116"/>
    </row>
    <row r="238" spans="1:26" ht="13.5" thickBot="1" x14ac:dyDescent="0.35">
      <c r="A238" s="54">
        <v>225</v>
      </c>
      <c r="B238" s="54">
        <v>42</v>
      </c>
      <c r="C238" s="54">
        <f t="shared" si="71"/>
        <v>9</v>
      </c>
      <c r="D238" s="55">
        <f t="shared" si="74"/>
        <v>19252.953869528686</v>
      </c>
      <c r="E238" s="57">
        <f t="shared" si="63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v>0</v>
      </c>
      <c r="K238" s="54" t="s">
        <v>79</v>
      </c>
      <c r="L238" s="57">
        <f t="shared" si="64"/>
        <v>-571.98709174997146</v>
      </c>
      <c r="M238" s="55">
        <f t="shared" si="69"/>
        <v>-164</v>
      </c>
      <c r="N238" s="54">
        <v>33</v>
      </c>
      <c r="O238" s="55">
        <v>0</v>
      </c>
      <c r="P238" s="55">
        <v>0</v>
      </c>
      <c r="Q238" s="54" t="s">
        <v>79</v>
      </c>
      <c r="R238" s="57">
        <f t="shared" si="75"/>
        <v>-4281.5087293692341</v>
      </c>
      <c r="S238" s="55">
        <v>0</v>
      </c>
      <c r="T238" s="55">
        <v>0</v>
      </c>
      <c r="U238" s="54" t="s">
        <v>79</v>
      </c>
      <c r="V238" s="57">
        <f t="shared" si="70"/>
        <v>-2740</v>
      </c>
      <c r="W238" s="57">
        <f t="shared" si="66"/>
        <v>-962.64769347643437</v>
      </c>
      <c r="X238" s="55">
        <f t="shared" si="67"/>
        <v>3264.8144469784693</v>
      </c>
      <c r="Y238" s="117">
        <f t="shared" si="68"/>
        <v>989242.4266774233</v>
      </c>
      <c r="Z238" s="116"/>
    </row>
    <row r="239" spans="1:26" ht="13.5" thickBot="1" x14ac:dyDescent="0.35">
      <c r="A239" s="54">
        <v>226</v>
      </c>
      <c r="B239" s="54">
        <v>42</v>
      </c>
      <c r="C239" s="54">
        <f t="shared" si="71"/>
        <v>10</v>
      </c>
      <c r="D239" s="55">
        <f t="shared" si="74"/>
        <v>19252.953869528686</v>
      </c>
      <c r="E239" s="57">
        <f t="shared" si="63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v>0</v>
      </c>
      <c r="K239" s="54" t="s">
        <v>79</v>
      </c>
      <c r="L239" s="57">
        <f t="shared" si="64"/>
        <v>-571.98709174997146</v>
      </c>
      <c r="M239" s="55">
        <f t="shared" si="69"/>
        <v>-166</v>
      </c>
      <c r="N239" s="54">
        <v>34</v>
      </c>
      <c r="O239" s="55">
        <v>0</v>
      </c>
      <c r="P239" s="55">
        <v>0</v>
      </c>
      <c r="Q239" s="54" t="s">
        <v>79</v>
      </c>
      <c r="R239" s="57">
        <f t="shared" si="75"/>
        <v>-4281.5087293692341</v>
      </c>
      <c r="S239" s="55">
        <v>0</v>
      </c>
      <c r="T239" s="55">
        <v>0</v>
      </c>
      <c r="U239" s="54" t="s">
        <v>79</v>
      </c>
      <c r="V239" s="57">
        <f t="shared" si="70"/>
        <v>-2750</v>
      </c>
      <c r="W239" s="57">
        <f t="shared" si="66"/>
        <v>-962.64769347643437</v>
      </c>
      <c r="X239" s="55">
        <f t="shared" si="67"/>
        <v>3252.8144469784693</v>
      </c>
      <c r="Y239" s="117">
        <f t="shared" si="68"/>
        <v>996617.08456889109</v>
      </c>
      <c r="Z239" s="116"/>
    </row>
    <row r="240" spans="1:26" ht="13.5" thickBot="1" x14ac:dyDescent="0.35">
      <c r="A240" s="54">
        <v>227</v>
      </c>
      <c r="B240" s="54">
        <v>42</v>
      </c>
      <c r="C240" s="54">
        <f t="shared" si="71"/>
        <v>11</v>
      </c>
      <c r="D240" s="55">
        <f t="shared" si="74"/>
        <v>19252.953869528686</v>
      </c>
      <c r="E240" s="57">
        <f t="shared" si="63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v>0</v>
      </c>
      <c r="K240" s="54" t="s">
        <v>79</v>
      </c>
      <c r="L240" s="57">
        <f t="shared" si="64"/>
        <v>-571.98709174997146</v>
      </c>
      <c r="M240" s="55">
        <f t="shared" si="69"/>
        <v>-168</v>
      </c>
      <c r="N240" s="54">
        <v>35</v>
      </c>
      <c r="O240" s="55">
        <v>0</v>
      </c>
      <c r="P240" s="55">
        <v>0</v>
      </c>
      <c r="Q240" s="54" t="s">
        <v>79</v>
      </c>
      <c r="R240" s="57">
        <f t="shared" si="75"/>
        <v>-4281.5087293692341</v>
      </c>
      <c r="S240" s="55">
        <v>0</v>
      </c>
      <c r="T240" s="55">
        <v>0</v>
      </c>
      <c r="U240" s="54" t="s">
        <v>79</v>
      </c>
      <c r="V240" s="57">
        <f t="shared" si="70"/>
        <v>-2760</v>
      </c>
      <c r="W240" s="57">
        <f t="shared" si="66"/>
        <v>-962.64769347643437</v>
      </c>
      <c r="X240" s="55">
        <f t="shared" si="67"/>
        <v>3240.8144469784693</v>
      </c>
      <c r="Y240" s="117">
        <f t="shared" si="68"/>
        <v>1004010.4702015733</v>
      </c>
      <c r="Z240" s="116"/>
    </row>
    <row r="241" spans="1:26" ht="13.5" thickBot="1" x14ac:dyDescent="0.35">
      <c r="A241" s="54">
        <v>228</v>
      </c>
      <c r="B241" s="54">
        <v>43</v>
      </c>
      <c r="C241" s="54">
        <f t="shared" si="71"/>
        <v>0</v>
      </c>
      <c r="D241" s="55">
        <f>$D230*(1+$D$4)</f>
        <v>20215.601563005122</v>
      </c>
      <c r="E241" s="57">
        <f t="shared" si="63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v>0</v>
      </c>
      <c r="K241" s="54" t="s">
        <v>79</v>
      </c>
      <c r="L241" s="57">
        <f t="shared" si="64"/>
        <v>-571.98709174997146</v>
      </c>
      <c r="M241" s="55">
        <f t="shared" si="69"/>
        <v>-170</v>
      </c>
      <c r="N241" s="54">
        <v>36</v>
      </c>
      <c r="O241" s="55">
        <v>0</v>
      </c>
      <c r="P241" s="55">
        <v>0</v>
      </c>
      <c r="Q241" s="54" t="s">
        <v>79</v>
      </c>
      <c r="R241" s="57">
        <f>$R240*1.06</f>
        <v>-4538.3992531313879</v>
      </c>
      <c r="S241" s="55">
        <v>0</v>
      </c>
      <c r="T241" s="55">
        <v>0</v>
      </c>
      <c r="U241" s="54" t="s">
        <v>79</v>
      </c>
      <c r="V241" s="57">
        <f t="shared" si="70"/>
        <v>-2770</v>
      </c>
      <c r="W241" s="57">
        <f t="shared" si="66"/>
        <v>-1010.7800781502561</v>
      </c>
      <c r="X241" s="55">
        <f t="shared" si="67"/>
        <v>3453.2477699545348</v>
      </c>
      <c r="Y241" s="117">
        <f t="shared" si="68"/>
        <v>1011647.0949307011</v>
      </c>
      <c r="Z241" s="116"/>
    </row>
    <row r="242" spans="1:26" ht="13.5" thickBot="1" x14ac:dyDescent="0.35">
      <c r="A242" s="54">
        <v>229</v>
      </c>
      <c r="B242" s="54">
        <v>43</v>
      </c>
      <c r="C242" s="54">
        <f t="shared" si="71"/>
        <v>1</v>
      </c>
      <c r="D242" s="55">
        <f t="shared" ref="D242:D252" si="76">$D241</f>
        <v>20215.601563005122</v>
      </c>
      <c r="E242" s="57">
        <f t="shared" si="63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v>0</v>
      </c>
      <c r="K242" s="54" t="s">
        <v>79</v>
      </c>
      <c r="L242" s="57">
        <f t="shared" si="64"/>
        <v>-571.98709174997146</v>
      </c>
      <c r="M242" s="55">
        <f t="shared" si="69"/>
        <v>-172</v>
      </c>
      <c r="N242" s="54">
        <v>37</v>
      </c>
      <c r="O242" s="55">
        <v>0</v>
      </c>
      <c r="P242" s="55">
        <v>0</v>
      </c>
      <c r="Q242" s="54" t="s">
        <v>79</v>
      </c>
      <c r="R242" s="57">
        <f t="shared" ref="R242:R252" si="77">$R241</f>
        <v>-4538.3992531313879</v>
      </c>
      <c r="S242" s="55">
        <v>0</v>
      </c>
      <c r="T242" s="55">
        <v>0</v>
      </c>
      <c r="U242" s="54" t="s">
        <v>79</v>
      </c>
      <c r="V242" s="57">
        <f t="shared" si="70"/>
        <v>-2780</v>
      </c>
      <c r="W242" s="57">
        <f t="shared" si="66"/>
        <v>-1010.7800781502561</v>
      </c>
      <c r="X242" s="55">
        <f t="shared" si="67"/>
        <v>3441.2477699545348</v>
      </c>
      <c r="Y242" s="117">
        <f t="shared" si="68"/>
        <v>1019303.5389295334</v>
      </c>
      <c r="Z242" s="116"/>
    </row>
    <row r="243" spans="1:26" ht="13.5" thickBot="1" x14ac:dyDescent="0.35">
      <c r="A243" s="54">
        <v>230</v>
      </c>
      <c r="B243" s="54">
        <v>43</v>
      </c>
      <c r="C243" s="54">
        <f t="shared" si="71"/>
        <v>2</v>
      </c>
      <c r="D243" s="55">
        <f t="shared" si="76"/>
        <v>20215.601563005122</v>
      </c>
      <c r="E243" s="57">
        <f t="shared" si="63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v>0</v>
      </c>
      <c r="K243" s="54" t="s">
        <v>79</v>
      </c>
      <c r="L243" s="57">
        <f t="shared" si="64"/>
        <v>-571.98709174997146</v>
      </c>
      <c r="M243" s="55">
        <f t="shared" si="69"/>
        <v>-174</v>
      </c>
      <c r="N243" s="54">
        <v>38</v>
      </c>
      <c r="O243" s="55">
        <v>0</v>
      </c>
      <c r="P243" s="55">
        <v>0</v>
      </c>
      <c r="Q243" s="54" t="s">
        <v>79</v>
      </c>
      <c r="R243" s="57">
        <f t="shared" si="77"/>
        <v>-4538.3992531313879</v>
      </c>
      <c r="S243" s="55">
        <v>0</v>
      </c>
      <c r="T243" s="55">
        <v>0</v>
      </c>
      <c r="U243" s="54" t="s">
        <v>79</v>
      </c>
      <c r="V243" s="57">
        <f t="shared" si="70"/>
        <v>-2790</v>
      </c>
      <c r="W243" s="57">
        <f t="shared" si="66"/>
        <v>-1010.7800781502561</v>
      </c>
      <c r="X243" s="55">
        <f t="shared" si="67"/>
        <v>3429.2477699545348</v>
      </c>
      <c r="Y243" s="117">
        <f t="shared" si="68"/>
        <v>1026979.884778361</v>
      </c>
      <c r="Z243" s="116"/>
    </row>
    <row r="244" spans="1:26" ht="13.5" thickBot="1" x14ac:dyDescent="0.35">
      <c r="A244" s="54">
        <v>231</v>
      </c>
      <c r="B244" s="54">
        <v>43</v>
      </c>
      <c r="C244" s="54">
        <f t="shared" si="71"/>
        <v>3</v>
      </c>
      <c r="D244" s="55">
        <f t="shared" si="76"/>
        <v>20215.601563005122</v>
      </c>
      <c r="E244" s="57">
        <f t="shared" si="63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v>0</v>
      </c>
      <c r="K244" s="54" t="s">
        <v>79</v>
      </c>
      <c r="L244" s="57">
        <f t="shared" si="64"/>
        <v>-571.98709174997146</v>
      </c>
      <c r="M244" s="55">
        <f t="shared" si="69"/>
        <v>-176</v>
      </c>
      <c r="N244" s="54">
        <v>39</v>
      </c>
      <c r="O244" s="55">
        <v>0</v>
      </c>
      <c r="P244" s="55">
        <v>0</v>
      </c>
      <c r="Q244" s="54" t="s">
        <v>79</v>
      </c>
      <c r="R244" s="57">
        <f t="shared" si="77"/>
        <v>-4538.3992531313879</v>
      </c>
      <c r="S244" s="55">
        <v>0</v>
      </c>
      <c r="T244" s="55">
        <v>0</v>
      </c>
      <c r="U244" s="54" t="s">
        <v>79</v>
      </c>
      <c r="V244" s="57">
        <f t="shared" si="70"/>
        <v>-2800</v>
      </c>
      <c r="W244" s="57">
        <f t="shared" si="66"/>
        <v>-1010.7800781502561</v>
      </c>
      <c r="X244" s="55">
        <f t="shared" si="67"/>
        <v>3417.2477699545348</v>
      </c>
      <c r="Y244" s="117">
        <f t="shared" si="68"/>
        <v>1034676.2154015586</v>
      </c>
      <c r="Z244" s="116"/>
    </row>
    <row r="245" spans="1:26" ht="13.5" thickBot="1" x14ac:dyDescent="0.35">
      <c r="A245" s="54">
        <v>232</v>
      </c>
      <c r="B245" s="54">
        <v>43</v>
      </c>
      <c r="C245" s="54">
        <f t="shared" si="71"/>
        <v>4</v>
      </c>
      <c r="D245" s="55">
        <f t="shared" si="76"/>
        <v>20215.601563005122</v>
      </c>
      <c r="E245" s="57">
        <f t="shared" si="63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v>0</v>
      </c>
      <c r="K245" s="54" t="s">
        <v>79</v>
      </c>
      <c r="L245" s="57">
        <f t="shared" si="64"/>
        <v>-571.98709174997146</v>
      </c>
      <c r="M245" s="55">
        <f t="shared" si="69"/>
        <v>-178</v>
      </c>
      <c r="N245" s="54">
        <v>40</v>
      </c>
      <c r="O245" s="55">
        <v>0</v>
      </c>
      <c r="P245" s="55">
        <v>0</v>
      </c>
      <c r="Q245" s="54" t="s">
        <v>79</v>
      </c>
      <c r="R245" s="57">
        <f t="shared" si="77"/>
        <v>-4538.3992531313879</v>
      </c>
      <c r="S245" s="55">
        <v>0</v>
      </c>
      <c r="T245" s="55">
        <v>0</v>
      </c>
      <c r="U245" s="54" t="s">
        <v>79</v>
      </c>
      <c r="V245" s="57">
        <f t="shared" si="70"/>
        <v>-2810</v>
      </c>
      <c r="W245" s="57">
        <f t="shared" si="66"/>
        <v>-1010.7800781502561</v>
      </c>
      <c r="X245" s="55">
        <f t="shared" si="67"/>
        <v>3405.2477699545348</v>
      </c>
      <c r="Y245" s="117">
        <f t="shared" si="68"/>
        <v>1042392.6140690196</v>
      </c>
      <c r="Z245" s="116"/>
    </row>
    <row r="246" spans="1:26" ht="13.5" thickBot="1" x14ac:dyDescent="0.35">
      <c r="A246" s="54">
        <v>233</v>
      </c>
      <c r="B246" s="54">
        <v>43</v>
      </c>
      <c r="C246" s="54">
        <f t="shared" si="71"/>
        <v>5</v>
      </c>
      <c r="D246" s="55">
        <f t="shared" si="76"/>
        <v>20215.601563005122</v>
      </c>
      <c r="E246" s="57">
        <f t="shared" si="63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v>0</v>
      </c>
      <c r="K246" s="54" t="s">
        <v>79</v>
      </c>
      <c r="L246" s="57">
        <f t="shared" si="64"/>
        <v>-571.98709174997146</v>
      </c>
      <c r="M246" s="55">
        <f t="shared" si="69"/>
        <v>-180</v>
      </c>
      <c r="N246" s="54">
        <v>41</v>
      </c>
      <c r="O246" s="55">
        <v>0</v>
      </c>
      <c r="P246" s="55">
        <v>0</v>
      </c>
      <c r="Q246" s="54" t="s">
        <v>79</v>
      </c>
      <c r="R246" s="57">
        <f t="shared" si="77"/>
        <v>-4538.3992531313879</v>
      </c>
      <c r="S246" s="55">
        <v>0</v>
      </c>
      <c r="T246" s="55">
        <v>0</v>
      </c>
      <c r="U246" s="54" t="s">
        <v>79</v>
      </c>
      <c r="V246" s="57">
        <f t="shared" si="70"/>
        <v>-2820</v>
      </c>
      <c r="W246" s="57">
        <f t="shared" si="66"/>
        <v>-1010.7800781502561</v>
      </c>
      <c r="X246" s="55">
        <f t="shared" si="67"/>
        <v>3393.2477699545348</v>
      </c>
      <c r="Y246" s="117">
        <f t="shared" si="68"/>
        <v>1050129.164397595</v>
      </c>
      <c r="Z246" s="116"/>
    </row>
    <row r="247" spans="1:26" ht="13.5" thickBot="1" x14ac:dyDescent="0.35">
      <c r="A247" s="54">
        <v>234</v>
      </c>
      <c r="B247" s="54">
        <v>43</v>
      </c>
      <c r="C247" s="54">
        <f t="shared" si="71"/>
        <v>6</v>
      </c>
      <c r="D247" s="55">
        <f t="shared" si="76"/>
        <v>20215.601563005122</v>
      </c>
      <c r="E247" s="57">
        <f t="shared" si="63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v>0</v>
      </c>
      <c r="K247" s="54" t="s">
        <v>79</v>
      </c>
      <c r="L247" s="57">
        <f t="shared" si="64"/>
        <v>-571.98709174997146</v>
      </c>
      <c r="M247" s="55">
        <f t="shared" si="69"/>
        <v>-182</v>
      </c>
      <c r="N247" s="54">
        <v>42</v>
      </c>
      <c r="O247" s="55">
        <v>0</v>
      </c>
      <c r="P247" s="55">
        <v>0</v>
      </c>
      <c r="Q247" s="54" t="s">
        <v>79</v>
      </c>
      <c r="R247" s="57">
        <f t="shared" si="77"/>
        <v>-4538.3992531313879</v>
      </c>
      <c r="S247" s="55">
        <v>0</v>
      </c>
      <c r="T247" s="55">
        <v>0</v>
      </c>
      <c r="U247" s="54" t="s">
        <v>79</v>
      </c>
      <c r="V247" s="57">
        <f t="shared" si="70"/>
        <v>-2830</v>
      </c>
      <c r="W247" s="57">
        <f t="shared" si="66"/>
        <v>-1010.7800781502561</v>
      </c>
      <c r="X247" s="55">
        <f t="shared" si="67"/>
        <v>3381.2477699545348</v>
      </c>
      <c r="Y247" s="117">
        <f t="shared" si="68"/>
        <v>1057885.9503525395</v>
      </c>
      <c r="Z247" s="116"/>
    </row>
    <row r="248" spans="1:26" ht="13.5" thickBot="1" x14ac:dyDescent="0.35">
      <c r="A248" s="54">
        <v>235</v>
      </c>
      <c r="B248" s="54">
        <v>43</v>
      </c>
      <c r="C248" s="54">
        <f t="shared" si="71"/>
        <v>7</v>
      </c>
      <c r="D248" s="55">
        <f t="shared" si="76"/>
        <v>20215.601563005122</v>
      </c>
      <c r="E248" s="57">
        <f t="shared" si="63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v>0</v>
      </c>
      <c r="K248" s="54" t="s">
        <v>79</v>
      </c>
      <c r="L248" s="57">
        <f t="shared" si="64"/>
        <v>-571.98709174997146</v>
      </c>
      <c r="M248" s="55">
        <f t="shared" si="69"/>
        <v>-184</v>
      </c>
      <c r="N248" s="54">
        <v>43</v>
      </c>
      <c r="O248" s="55">
        <v>0</v>
      </c>
      <c r="P248" s="55">
        <v>0</v>
      </c>
      <c r="Q248" s="54" t="s">
        <v>79</v>
      </c>
      <c r="R248" s="57">
        <f t="shared" si="77"/>
        <v>-4538.3992531313879</v>
      </c>
      <c r="S248" s="55">
        <v>0</v>
      </c>
      <c r="T248" s="55">
        <v>0</v>
      </c>
      <c r="U248" s="54" t="s">
        <v>79</v>
      </c>
      <c r="V248" s="57">
        <f t="shared" si="70"/>
        <v>-2840</v>
      </c>
      <c r="W248" s="57">
        <f t="shared" si="66"/>
        <v>-1010.7800781502561</v>
      </c>
      <c r="X248" s="55">
        <f t="shared" si="67"/>
        <v>3369.2477699545348</v>
      </c>
      <c r="Y248" s="117">
        <f t="shared" si="68"/>
        <v>1065663.0562489631</v>
      </c>
      <c r="Z248" s="116"/>
    </row>
    <row r="249" spans="1:26" ht="13.5" thickBot="1" x14ac:dyDescent="0.35">
      <c r="A249" s="54">
        <v>236</v>
      </c>
      <c r="B249" s="54">
        <v>43</v>
      </c>
      <c r="C249" s="54">
        <f t="shared" si="71"/>
        <v>8</v>
      </c>
      <c r="D249" s="55">
        <f t="shared" si="76"/>
        <v>20215.601563005122</v>
      </c>
      <c r="E249" s="57">
        <f t="shared" si="63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v>0</v>
      </c>
      <c r="K249" s="54" t="s">
        <v>79</v>
      </c>
      <c r="L249" s="57">
        <f t="shared" si="64"/>
        <v>-571.98709174997146</v>
      </c>
      <c r="M249" s="55">
        <f t="shared" si="69"/>
        <v>-186</v>
      </c>
      <c r="N249" s="54">
        <v>44</v>
      </c>
      <c r="O249" s="55">
        <v>0</v>
      </c>
      <c r="P249" s="55">
        <v>0</v>
      </c>
      <c r="Q249" s="54" t="s">
        <v>79</v>
      </c>
      <c r="R249" s="57">
        <f t="shared" si="77"/>
        <v>-4538.3992531313879</v>
      </c>
      <c r="S249" s="55">
        <v>0</v>
      </c>
      <c r="T249" s="55">
        <v>0</v>
      </c>
      <c r="U249" s="54" t="s">
        <v>79</v>
      </c>
      <c r="V249" s="57">
        <f t="shared" si="70"/>
        <v>-2850</v>
      </c>
      <c r="W249" s="57">
        <f t="shared" si="66"/>
        <v>-1010.7800781502561</v>
      </c>
      <c r="X249" s="55">
        <f t="shared" si="67"/>
        <v>3357.2477699545348</v>
      </c>
      <c r="Y249" s="117">
        <f t="shared" si="68"/>
        <v>1073460.5667532885</v>
      </c>
      <c r="Z249" s="116"/>
    </row>
    <row r="250" spans="1:26" ht="13.5" thickBot="1" x14ac:dyDescent="0.35">
      <c r="A250" s="54">
        <v>237</v>
      </c>
      <c r="B250" s="54">
        <v>43</v>
      </c>
      <c r="C250" s="54">
        <f t="shared" si="71"/>
        <v>9</v>
      </c>
      <c r="D250" s="55">
        <f t="shared" si="76"/>
        <v>20215.601563005122</v>
      </c>
      <c r="E250" s="57">
        <f t="shared" si="63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v>0</v>
      </c>
      <c r="K250" s="54" t="s">
        <v>79</v>
      </c>
      <c r="L250" s="57">
        <f t="shared" si="64"/>
        <v>-571.98709174997146</v>
      </c>
      <c r="M250" s="55">
        <f t="shared" si="69"/>
        <v>-188</v>
      </c>
      <c r="N250" s="54">
        <v>45</v>
      </c>
      <c r="O250" s="55">
        <v>0</v>
      </c>
      <c r="P250" s="55">
        <v>0</v>
      </c>
      <c r="Q250" s="54" t="s">
        <v>79</v>
      </c>
      <c r="R250" s="57">
        <f t="shared" si="77"/>
        <v>-4538.3992531313879</v>
      </c>
      <c r="S250" s="55">
        <v>0</v>
      </c>
      <c r="T250" s="55">
        <v>0</v>
      </c>
      <c r="U250" s="54" t="s">
        <v>79</v>
      </c>
      <c r="V250" s="57">
        <f t="shared" si="70"/>
        <v>-2860</v>
      </c>
      <c r="W250" s="57">
        <f t="shared" si="66"/>
        <v>-1010.7800781502561</v>
      </c>
      <c r="X250" s="55">
        <f t="shared" si="67"/>
        <v>3345.2477699545348</v>
      </c>
      <c r="Y250" s="117">
        <f t="shared" si="68"/>
        <v>1081278.5668847151</v>
      </c>
      <c r="Z250" s="116"/>
    </row>
    <row r="251" spans="1:26" ht="13.5" thickBot="1" x14ac:dyDescent="0.35">
      <c r="A251" s="54">
        <v>238</v>
      </c>
      <c r="B251" s="54">
        <v>43</v>
      </c>
      <c r="C251" s="54">
        <f t="shared" si="71"/>
        <v>10</v>
      </c>
      <c r="D251" s="55">
        <f t="shared" si="76"/>
        <v>20215.601563005122</v>
      </c>
      <c r="E251" s="57">
        <f t="shared" si="63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v>0</v>
      </c>
      <c r="K251" s="54" t="s">
        <v>79</v>
      </c>
      <c r="L251" s="57">
        <f t="shared" si="64"/>
        <v>-571.98709174997146</v>
      </c>
      <c r="M251" s="55">
        <f t="shared" si="69"/>
        <v>-190</v>
      </c>
      <c r="N251" s="54">
        <v>46</v>
      </c>
      <c r="O251" s="55">
        <v>0</v>
      </c>
      <c r="P251" s="55">
        <v>0</v>
      </c>
      <c r="Q251" s="54" t="s">
        <v>79</v>
      </c>
      <c r="R251" s="57">
        <f t="shared" si="77"/>
        <v>-4538.3992531313879</v>
      </c>
      <c r="S251" s="55">
        <v>0</v>
      </c>
      <c r="T251" s="55">
        <v>0</v>
      </c>
      <c r="U251" s="54" t="s">
        <v>79</v>
      </c>
      <c r="V251" s="57">
        <f t="shared" si="70"/>
        <v>-2870</v>
      </c>
      <c r="W251" s="57">
        <f t="shared" si="66"/>
        <v>-1010.7800781502561</v>
      </c>
      <c r="X251" s="55">
        <f t="shared" si="67"/>
        <v>3333.2477699545348</v>
      </c>
      <c r="Y251" s="117">
        <f t="shared" si="68"/>
        <v>1089117.1420166893</v>
      </c>
      <c r="Z251" s="116"/>
    </row>
    <row r="252" spans="1:26" ht="13.5" thickBot="1" x14ac:dyDescent="0.35">
      <c r="A252" s="54">
        <v>239</v>
      </c>
      <c r="B252" s="54">
        <v>43</v>
      </c>
      <c r="C252" s="54">
        <f t="shared" si="71"/>
        <v>11</v>
      </c>
      <c r="D252" s="55">
        <f t="shared" si="76"/>
        <v>20215.601563005122</v>
      </c>
      <c r="E252" s="57">
        <f t="shared" si="63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v>0</v>
      </c>
      <c r="K252" s="54" t="s">
        <v>79</v>
      </c>
      <c r="L252" s="57">
        <f t="shared" si="64"/>
        <v>-571.98709174997146</v>
      </c>
      <c r="M252" s="55">
        <f t="shared" si="69"/>
        <v>-192</v>
      </c>
      <c r="N252" s="54">
        <v>47</v>
      </c>
      <c r="O252" s="55">
        <v>0</v>
      </c>
      <c r="P252" s="55">
        <v>0</v>
      </c>
      <c r="Q252" s="54" t="s">
        <v>79</v>
      </c>
      <c r="R252" s="57">
        <f t="shared" si="77"/>
        <v>-4538.3992531313879</v>
      </c>
      <c r="S252" s="55">
        <v>0</v>
      </c>
      <c r="T252" s="55">
        <v>0</v>
      </c>
      <c r="U252" s="54" t="s">
        <v>79</v>
      </c>
      <c r="V252" s="57">
        <f t="shared" si="70"/>
        <v>-2880</v>
      </c>
      <c r="W252" s="57">
        <f t="shared" si="66"/>
        <v>-1010.7800781502561</v>
      </c>
      <c r="X252" s="55">
        <f t="shared" si="67"/>
        <v>3321.2477699545348</v>
      </c>
      <c r="Y252" s="117">
        <f t="shared" si="68"/>
        <v>1096976.37787838</v>
      </c>
      <c r="Z252" s="116"/>
    </row>
    <row r="253" spans="1:26" ht="13.5" thickBot="1" x14ac:dyDescent="0.35">
      <c r="A253" s="54">
        <v>240</v>
      </c>
      <c r="B253" s="54">
        <v>44</v>
      </c>
      <c r="C253" s="54">
        <f t="shared" si="71"/>
        <v>0</v>
      </c>
      <c r="D253" s="55">
        <f>$D242*(1+$D$4)</f>
        <v>21226.381641155378</v>
      </c>
      <c r="E253" s="57">
        <f t="shared" si="63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v>0</v>
      </c>
      <c r="K253" s="54" t="s">
        <v>79</v>
      </c>
      <c r="L253" s="57">
        <f t="shared" si="64"/>
        <v>-571.98709174997146</v>
      </c>
      <c r="M253" s="55">
        <f t="shared" si="69"/>
        <v>-194</v>
      </c>
      <c r="N253" s="54">
        <v>48</v>
      </c>
      <c r="O253" s="55">
        <v>0</v>
      </c>
      <c r="P253" s="55">
        <v>0</v>
      </c>
      <c r="Q253" s="54" t="s">
        <v>79</v>
      </c>
      <c r="R253" s="57">
        <f>$R252*1.06</f>
        <v>-4810.7032083192717</v>
      </c>
      <c r="S253" s="55">
        <v>0</v>
      </c>
      <c r="T253" s="55">
        <v>0</v>
      </c>
      <c r="U253" s="54" t="s">
        <v>79</v>
      </c>
      <c r="V253" s="57">
        <f t="shared" si="70"/>
        <v>-2890</v>
      </c>
      <c r="W253" s="57">
        <f t="shared" si="66"/>
        <v>-1061.319082057769</v>
      </c>
      <c r="X253" s="55">
        <f t="shared" si="67"/>
        <v>3542.3338538417775</v>
      </c>
      <c r="Y253" s="117">
        <f t="shared" si="68"/>
        <v>1105089.4466400484</v>
      </c>
      <c r="Z253" s="116"/>
    </row>
    <row r="254" spans="1:26" ht="13.5" thickBot="1" x14ac:dyDescent="0.35">
      <c r="A254" s="54">
        <v>241</v>
      </c>
      <c r="B254" s="54">
        <v>44</v>
      </c>
      <c r="C254" s="54">
        <f t="shared" si="71"/>
        <v>1</v>
      </c>
      <c r="D254" s="55">
        <f t="shared" ref="D254:D264" si="78">$D253</f>
        <v>21226.381641155378</v>
      </c>
      <c r="E254" s="57">
        <f t="shared" si="63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v>0</v>
      </c>
      <c r="K254" s="54" t="s">
        <v>79</v>
      </c>
      <c r="L254" s="57">
        <f t="shared" si="64"/>
        <v>-571.98709174997146</v>
      </c>
      <c r="M254" s="55">
        <f t="shared" si="69"/>
        <v>-196</v>
      </c>
      <c r="N254" s="54">
        <v>49</v>
      </c>
      <c r="O254" s="55">
        <v>0</v>
      </c>
      <c r="P254" s="55">
        <v>0</v>
      </c>
      <c r="Q254" s="54" t="s">
        <v>79</v>
      </c>
      <c r="R254" s="57">
        <f t="shared" ref="R254:R264" si="79">$R253</f>
        <v>-4810.7032083192717</v>
      </c>
      <c r="S254" s="55">
        <v>0</v>
      </c>
      <c r="T254" s="55">
        <v>0</v>
      </c>
      <c r="U254" s="54" t="s">
        <v>79</v>
      </c>
      <c r="V254" s="57">
        <f t="shared" si="70"/>
        <v>-2900</v>
      </c>
      <c r="W254" s="57">
        <f t="shared" si="66"/>
        <v>-1061.319082057769</v>
      </c>
      <c r="X254" s="55">
        <f t="shared" si="67"/>
        <v>3530.3338538417775</v>
      </c>
      <c r="Y254" s="117">
        <f t="shared" si="68"/>
        <v>1113224.3198548905</v>
      </c>
      <c r="Z254" s="116"/>
    </row>
    <row r="255" spans="1:26" ht="13.5" thickBot="1" x14ac:dyDescent="0.35">
      <c r="A255" s="54">
        <v>242</v>
      </c>
      <c r="B255" s="54">
        <v>44</v>
      </c>
      <c r="C255" s="54">
        <f t="shared" si="71"/>
        <v>2</v>
      </c>
      <c r="D255" s="55">
        <f t="shared" si="78"/>
        <v>21226.381641155378</v>
      </c>
      <c r="E255" s="57">
        <f t="shared" si="63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v>0</v>
      </c>
      <c r="K255" s="54" t="s">
        <v>79</v>
      </c>
      <c r="L255" s="57">
        <f t="shared" si="64"/>
        <v>-571.98709174997146</v>
      </c>
      <c r="M255" s="55">
        <f t="shared" si="69"/>
        <v>-198</v>
      </c>
      <c r="N255" s="54">
        <v>50</v>
      </c>
      <c r="O255" s="55">
        <v>0</v>
      </c>
      <c r="P255" s="55">
        <v>0</v>
      </c>
      <c r="Q255" s="54" t="s">
        <v>79</v>
      </c>
      <c r="R255" s="57">
        <f t="shared" si="79"/>
        <v>-4810.7032083192717</v>
      </c>
      <c r="S255" s="55">
        <v>0</v>
      </c>
      <c r="T255" s="55">
        <v>0</v>
      </c>
      <c r="U255" s="54" t="s">
        <v>79</v>
      </c>
      <c r="V255" s="57">
        <f t="shared" si="70"/>
        <v>-2910</v>
      </c>
      <c r="W255" s="57">
        <f t="shared" si="66"/>
        <v>-1061.319082057769</v>
      </c>
      <c r="X255" s="55">
        <f t="shared" si="67"/>
        <v>3518.3338538417775</v>
      </c>
      <c r="Y255" s="117">
        <f t="shared" si="68"/>
        <v>1121381.0883747942</v>
      </c>
      <c r="Z255" s="116"/>
    </row>
    <row r="256" spans="1:26" ht="13.5" thickBot="1" x14ac:dyDescent="0.35">
      <c r="A256" s="54">
        <v>243</v>
      </c>
      <c r="B256" s="54">
        <v>44</v>
      </c>
      <c r="C256" s="54">
        <f t="shared" si="71"/>
        <v>3</v>
      </c>
      <c r="D256" s="55">
        <f t="shared" si="78"/>
        <v>21226.381641155378</v>
      </c>
      <c r="E256" s="57">
        <f t="shared" si="63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v>0</v>
      </c>
      <c r="K256" s="54" t="s">
        <v>79</v>
      </c>
      <c r="L256" s="57">
        <f t="shared" si="64"/>
        <v>-571.98709174997146</v>
      </c>
      <c r="M256" s="55">
        <f t="shared" si="69"/>
        <v>-200</v>
      </c>
      <c r="N256" s="54">
        <v>51</v>
      </c>
      <c r="O256" s="55">
        <v>0</v>
      </c>
      <c r="P256" s="55">
        <v>0</v>
      </c>
      <c r="Q256" s="54" t="s">
        <v>79</v>
      </c>
      <c r="R256" s="57">
        <f t="shared" si="79"/>
        <v>-4810.7032083192717</v>
      </c>
      <c r="S256" s="55">
        <v>0</v>
      </c>
      <c r="T256" s="55">
        <v>0</v>
      </c>
      <c r="U256" s="54" t="s">
        <v>79</v>
      </c>
      <c r="V256" s="57">
        <f t="shared" si="70"/>
        <v>-2920</v>
      </c>
      <c r="W256" s="57">
        <f t="shared" si="66"/>
        <v>-1061.319082057769</v>
      </c>
      <c r="X256" s="55">
        <f t="shared" si="67"/>
        <v>3506.3338538417775</v>
      </c>
      <c r="Y256" s="117">
        <f t="shared" si="68"/>
        <v>1129559.8434301976</v>
      </c>
      <c r="Z256" s="116"/>
    </row>
    <row r="257" spans="1:26" ht="13.5" thickBot="1" x14ac:dyDescent="0.35">
      <c r="A257" s="54">
        <v>244</v>
      </c>
      <c r="B257" s="54">
        <v>44</v>
      </c>
      <c r="C257" s="54">
        <f t="shared" si="71"/>
        <v>4</v>
      </c>
      <c r="D257" s="55">
        <f t="shared" si="78"/>
        <v>21226.381641155378</v>
      </c>
      <c r="E257" s="57">
        <f t="shared" si="63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v>0</v>
      </c>
      <c r="K257" s="54" t="s">
        <v>79</v>
      </c>
      <c r="L257" s="57">
        <f t="shared" si="64"/>
        <v>-571.98709174997146</v>
      </c>
      <c r="M257" s="55">
        <f t="shared" si="69"/>
        <v>-202</v>
      </c>
      <c r="N257" s="54">
        <v>52</v>
      </c>
      <c r="O257" s="55">
        <v>0</v>
      </c>
      <c r="P257" s="55">
        <v>0</v>
      </c>
      <c r="Q257" s="54" t="s">
        <v>79</v>
      </c>
      <c r="R257" s="57">
        <f t="shared" si="79"/>
        <v>-4810.7032083192717</v>
      </c>
      <c r="S257" s="55">
        <v>0</v>
      </c>
      <c r="T257" s="55">
        <v>0</v>
      </c>
      <c r="U257" s="54" t="s">
        <v>79</v>
      </c>
      <c r="V257" s="57">
        <f t="shared" si="70"/>
        <v>-2930</v>
      </c>
      <c r="W257" s="57">
        <f t="shared" si="66"/>
        <v>-1061.319082057769</v>
      </c>
      <c r="X257" s="55">
        <f t="shared" si="67"/>
        <v>3494.3338538417775</v>
      </c>
      <c r="Y257" s="117">
        <f t="shared" si="68"/>
        <v>1137760.6766316651</v>
      </c>
      <c r="Z257" s="116"/>
    </row>
    <row r="258" spans="1:26" ht="13.5" thickBot="1" x14ac:dyDescent="0.35">
      <c r="A258" s="54">
        <v>245</v>
      </c>
      <c r="B258" s="54">
        <v>44</v>
      </c>
      <c r="C258" s="54">
        <f t="shared" si="71"/>
        <v>5</v>
      </c>
      <c r="D258" s="55">
        <f t="shared" si="78"/>
        <v>21226.381641155378</v>
      </c>
      <c r="E258" s="57">
        <f t="shared" si="63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v>0</v>
      </c>
      <c r="K258" s="54" t="s">
        <v>79</v>
      </c>
      <c r="L258" s="57">
        <f t="shared" si="64"/>
        <v>-571.98709174997146</v>
      </c>
      <c r="M258" s="55">
        <f t="shared" si="69"/>
        <v>-204</v>
      </c>
      <c r="N258" s="54">
        <v>53</v>
      </c>
      <c r="O258" s="55">
        <v>0</v>
      </c>
      <c r="P258" s="55">
        <v>0</v>
      </c>
      <c r="Q258" s="54" t="s">
        <v>79</v>
      </c>
      <c r="R258" s="57">
        <f t="shared" si="79"/>
        <v>-4810.7032083192717</v>
      </c>
      <c r="S258" s="55">
        <v>0</v>
      </c>
      <c r="T258" s="55">
        <v>0</v>
      </c>
      <c r="U258" s="54" t="s">
        <v>79</v>
      </c>
      <c r="V258" s="57">
        <f t="shared" si="70"/>
        <v>-2940</v>
      </c>
      <c r="W258" s="57">
        <f t="shared" si="66"/>
        <v>-1061.319082057769</v>
      </c>
      <c r="X258" s="55">
        <f t="shared" si="67"/>
        <v>3482.3338538417775</v>
      </c>
      <c r="Y258" s="117">
        <f t="shared" si="68"/>
        <v>1145983.6799714721</v>
      </c>
      <c r="Z258" s="116"/>
    </row>
    <row r="259" spans="1:26" ht="13.5" thickBot="1" x14ac:dyDescent="0.35">
      <c r="A259" s="54">
        <v>246</v>
      </c>
      <c r="B259" s="54">
        <v>44</v>
      </c>
      <c r="C259" s="54">
        <f t="shared" si="71"/>
        <v>6</v>
      </c>
      <c r="D259" s="55">
        <f t="shared" si="78"/>
        <v>21226.381641155378</v>
      </c>
      <c r="E259" s="57">
        <f t="shared" si="63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v>0</v>
      </c>
      <c r="K259" s="54" t="s">
        <v>79</v>
      </c>
      <c r="L259" s="57">
        <f t="shared" si="64"/>
        <v>-571.98709174997146</v>
      </c>
      <c r="M259" s="55">
        <f t="shared" si="69"/>
        <v>-206</v>
      </c>
      <c r="N259" s="54">
        <v>54</v>
      </c>
      <c r="O259" s="55">
        <v>0</v>
      </c>
      <c r="P259" s="55">
        <v>0</v>
      </c>
      <c r="Q259" s="54" t="s">
        <v>79</v>
      </c>
      <c r="R259" s="57">
        <f t="shared" si="79"/>
        <v>-4810.7032083192717</v>
      </c>
      <c r="S259" s="55">
        <v>0</v>
      </c>
      <c r="T259" s="55">
        <v>0</v>
      </c>
      <c r="U259" s="54" t="s">
        <v>79</v>
      </c>
      <c r="V259" s="57">
        <f t="shared" si="70"/>
        <v>-2950</v>
      </c>
      <c r="W259" s="57">
        <f t="shared" si="66"/>
        <v>-1061.319082057769</v>
      </c>
      <c r="X259" s="55">
        <f t="shared" si="67"/>
        <v>3470.3338538417775</v>
      </c>
      <c r="Y259" s="117">
        <f t="shared" si="68"/>
        <v>1154228.9458251949</v>
      </c>
      <c r="Z259" s="116"/>
    </row>
    <row r="260" spans="1:26" ht="13.5" thickBot="1" x14ac:dyDescent="0.35">
      <c r="A260" s="54">
        <v>247</v>
      </c>
      <c r="B260" s="54">
        <v>44</v>
      </c>
      <c r="C260" s="54">
        <f t="shared" si="71"/>
        <v>7</v>
      </c>
      <c r="D260" s="55">
        <f t="shared" si="78"/>
        <v>21226.381641155378</v>
      </c>
      <c r="E260" s="57">
        <f t="shared" si="63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v>0</v>
      </c>
      <c r="K260" s="54" t="s">
        <v>79</v>
      </c>
      <c r="L260" s="57">
        <f t="shared" si="64"/>
        <v>-571.98709174997146</v>
      </c>
      <c r="M260" s="55">
        <f t="shared" si="69"/>
        <v>-208</v>
      </c>
      <c r="N260" s="54">
        <v>55</v>
      </c>
      <c r="O260" s="55">
        <v>0</v>
      </c>
      <c r="P260" s="55">
        <v>0</v>
      </c>
      <c r="Q260" s="54" t="s">
        <v>79</v>
      </c>
      <c r="R260" s="57">
        <f t="shared" si="79"/>
        <v>-4810.7032083192717</v>
      </c>
      <c r="S260" s="55">
        <v>0</v>
      </c>
      <c r="T260" s="55">
        <v>0</v>
      </c>
      <c r="U260" s="54" t="s">
        <v>79</v>
      </c>
      <c r="V260" s="57">
        <f t="shared" si="70"/>
        <v>-2960</v>
      </c>
      <c r="W260" s="57">
        <f t="shared" si="66"/>
        <v>-1061.319082057769</v>
      </c>
      <c r="X260" s="55">
        <f t="shared" si="67"/>
        <v>3458.3338538417775</v>
      </c>
      <c r="Y260" s="117">
        <f t="shared" si="68"/>
        <v>1162496.5669533084</v>
      </c>
      <c r="Z260" s="116"/>
    </row>
    <row r="261" spans="1:26" ht="13.5" thickBot="1" x14ac:dyDescent="0.35">
      <c r="A261" s="54">
        <v>248</v>
      </c>
      <c r="B261" s="54">
        <v>44</v>
      </c>
      <c r="C261" s="54">
        <f t="shared" si="71"/>
        <v>8</v>
      </c>
      <c r="D261" s="55">
        <f t="shared" si="78"/>
        <v>21226.381641155378</v>
      </c>
      <c r="E261" s="57">
        <f t="shared" si="63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v>0</v>
      </c>
      <c r="K261" s="54" t="s">
        <v>79</v>
      </c>
      <c r="L261" s="57">
        <f t="shared" si="64"/>
        <v>-571.98709174997146</v>
      </c>
      <c r="M261" s="55">
        <f t="shared" si="69"/>
        <v>-210</v>
      </c>
      <c r="N261" s="54">
        <v>56</v>
      </c>
      <c r="O261" s="55">
        <v>0</v>
      </c>
      <c r="P261" s="55">
        <v>0</v>
      </c>
      <c r="Q261" s="54" t="s">
        <v>79</v>
      </c>
      <c r="R261" s="57">
        <f t="shared" si="79"/>
        <v>-4810.7032083192717</v>
      </c>
      <c r="S261" s="55">
        <v>0</v>
      </c>
      <c r="T261" s="55">
        <v>0</v>
      </c>
      <c r="U261" s="54" t="s">
        <v>79</v>
      </c>
      <c r="V261" s="57">
        <f t="shared" si="70"/>
        <v>-2970</v>
      </c>
      <c r="W261" s="57">
        <f t="shared" si="66"/>
        <v>-1061.319082057769</v>
      </c>
      <c r="X261" s="55">
        <f t="shared" si="67"/>
        <v>3446.3338538417775</v>
      </c>
      <c r="Y261" s="117">
        <f t="shared" si="68"/>
        <v>1170786.6365027889</v>
      </c>
      <c r="Z261" s="116"/>
    </row>
    <row r="262" spans="1:26" ht="13.5" thickBot="1" x14ac:dyDescent="0.35">
      <c r="A262" s="54">
        <v>249</v>
      </c>
      <c r="B262" s="54">
        <v>44</v>
      </c>
      <c r="C262" s="54">
        <f t="shared" si="71"/>
        <v>9</v>
      </c>
      <c r="D262" s="55">
        <f t="shared" si="78"/>
        <v>21226.381641155378</v>
      </c>
      <c r="E262" s="57">
        <f t="shared" si="63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v>0</v>
      </c>
      <c r="K262" s="54" t="s">
        <v>79</v>
      </c>
      <c r="L262" s="57">
        <f t="shared" si="64"/>
        <v>-571.98709174997146</v>
      </c>
      <c r="M262" s="55">
        <f t="shared" si="69"/>
        <v>-212</v>
      </c>
      <c r="N262" s="54">
        <v>57</v>
      </c>
      <c r="O262" s="55">
        <v>0</v>
      </c>
      <c r="P262" s="55">
        <v>0</v>
      </c>
      <c r="Q262" s="54" t="s">
        <v>79</v>
      </c>
      <c r="R262" s="57">
        <f t="shared" si="79"/>
        <v>-4810.7032083192717</v>
      </c>
      <c r="S262" s="55">
        <v>0</v>
      </c>
      <c r="T262" s="55">
        <v>0</v>
      </c>
      <c r="U262" s="54" t="s">
        <v>79</v>
      </c>
      <c r="V262" s="57">
        <f t="shared" si="70"/>
        <v>-2980</v>
      </c>
      <c r="W262" s="57">
        <f t="shared" si="66"/>
        <v>-1061.319082057769</v>
      </c>
      <c r="X262" s="55">
        <f t="shared" si="67"/>
        <v>3434.3338538417775</v>
      </c>
      <c r="Y262" s="117">
        <f t="shared" si="68"/>
        <v>1179099.2480087255</v>
      </c>
      <c r="Z262" s="116"/>
    </row>
    <row r="263" spans="1:26" ht="13.5" thickBot="1" x14ac:dyDescent="0.35">
      <c r="A263" s="54">
        <v>250</v>
      </c>
      <c r="B263" s="54">
        <v>44</v>
      </c>
      <c r="C263" s="54">
        <f t="shared" si="71"/>
        <v>10</v>
      </c>
      <c r="D263" s="55">
        <f t="shared" si="78"/>
        <v>21226.381641155378</v>
      </c>
      <c r="E263" s="57">
        <f t="shared" si="63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v>0</v>
      </c>
      <c r="K263" s="54" t="s">
        <v>79</v>
      </c>
      <c r="L263" s="57">
        <f t="shared" si="64"/>
        <v>-571.98709174997146</v>
      </c>
      <c r="M263" s="55">
        <f t="shared" si="69"/>
        <v>-214</v>
      </c>
      <c r="N263" s="54">
        <v>58</v>
      </c>
      <c r="O263" s="55">
        <v>0</v>
      </c>
      <c r="P263" s="55">
        <v>0</v>
      </c>
      <c r="Q263" s="54" t="s">
        <v>79</v>
      </c>
      <c r="R263" s="57">
        <f t="shared" si="79"/>
        <v>-4810.7032083192717</v>
      </c>
      <c r="S263" s="55">
        <v>0</v>
      </c>
      <c r="T263" s="55">
        <v>0</v>
      </c>
      <c r="U263" s="54" t="s">
        <v>79</v>
      </c>
      <c r="V263" s="57">
        <f t="shared" si="70"/>
        <v>-2990</v>
      </c>
      <c r="W263" s="57">
        <f t="shared" si="66"/>
        <v>-1061.319082057769</v>
      </c>
      <c r="X263" s="55">
        <f t="shared" si="67"/>
        <v>3422.3338538417775</v>
      </c>
      <c r="Y263" s="117">
        <f t="shared" si="68"/>
        <v>1187434.495395937</v>
      </c>
      <c r="Z263" s="116"/>
    </row>
    <row r="264" spans="1:26" ht="13.5" thickBot="1" x14ac:dyDescent="0.35">
      <c r="A264" s="54">
        <v>251</v>
      </c>
      <c r="B264" s="54">
        <v>44</v>
      </c>
      <c r="C264" s="54">
        <f t="shared" si="71"/>
        <v>11</v>
      </c>
      <c r="D264" s="55">
        <f t="shared" si="78"/>
        <v>21226.381641155378</v>
      </c>
      <c r="E264" s="57">
        <f t="shared" si="63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v>0</v>
      </c>
      <c r="K264" s="54" t="s">
        <v>79</v>
      </c>
      <c r="L264" s="57">
        <f t="shared" si="64"/>
        <v>-571.98709174997146</v>
      </c>
      <c r="M264" s="55">
        <f t="shared" si="69"/>
        <v>-216</v>
      </c>
      <c r="N264" s="54">
        <v>59</v>
      </c>
      <c r="O264" s="55">
        <v>0</v>
      </c>
      <c r="P264" s="55">
        <v>0</v>
      </c>
      <c r="Q264" s="54" t="s">
        <v>79</v>
      </c>
      <c r="R264" s="57">
        <f t="shared" si="79"/>
        <v>-4810.7032083192717</v>
      </c>
      <c r="S264" s="55">
        <v>0</v>
      </c>
      <c r="T264" s="55">
        <v>0</v>
      </c>
      <c r="U264" s="54" t="s">
        <v>79</v>
      </c>
      <c r="V264" s="57">
        <f t="shared" si="70"/>
        <v>-3000</v>
      </c>
      <c r="W264" s="57">
        <f t="shared" si="66"/>
        <v>-1061.319082057769</v>
      </c>
      <c r="X264" s="55">
        <f t="shared" si="67"/>
        <v>3410.3338538417775</v>
      </c>
      <c r="Y264" s="117">
        <f t="shared" si="68"/>
        <v>1195792.4729805952</v>
      </c>
      <c r="Z264" s="116"/>
    </row>
    <row r="265" spans="1:26" ht="13.5" thickBot="1" x14ac:dyDescent="0.35">
      <c r="A265" s="54">
        <v>252</v>
      </c>
      <c r="B265" s="54">
        <v>45</v>
      </c>
      <c r="C265" s="54">
        <f t="shared" si="71"/>
        <v>0</v>
      </c>
      <c r="D265" s="55">
        <f>$D254*(1+$D$4)</f>
        <v>22287.700723213147</v>
      </c>
      <c r="E265" s="57">
        <f t="shared" si="63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v>0</v>
      </c>
      <c r="K265" s="54" t="s">
        <v>79</v>
      </c>
      <c r="L265" s="57">
        <f t="shared" si="64"/>
        <v>-571.98709174997146</v>
      </c>
      <c r="M265" s="55">
        <f t="shared" si="69"/>
        <v>-218</v>
      </c>
      <c r="N265" s="54">
        <v>60</v>
      </c>
      <c r="O265" s="55">
        <v>0</v>
      </c>
      <c r="P265" s="55">
        <v>0</v>
      </c>
      <c r="Q265" s="54" t="s">
        <v>79</v>
      </c>
      <c r="R265" s="57">
        <f>$R264*1.06</f>
        <v>-5099.3454008184281</v>
      </c>
      <c r="S265" s="55">
        <v>0</v>
      </c>
      <c r="T265" s="55">
        <v>0</v>
      </c>
      <c r="U265" s="54" t="s">
        <v>79</v>
      </c>
      <c r="V265" s="57">
        <f t="shared" si="70"/>
        <v>-3010</v>
      </c>
      <c r="W265" s="57">
        <f t="shared" si="66"/>
        <v>-1114.3850361606574</v>
      </c>
      <c r="X265" s="55">
        <f t="shared" si="67"/>
        <v>3640.3512023715066</v>
      </c>
      <c r="Y265" s="117">
        <f t="shared" si="68"/>
        <v>1204415.2928203859</v>
      </c>
      <c r="Z265" s="116"/>
    </row>
    <row r="266" spans="1:26" ht="13.5" thickBot="1" x14ac:dyDescent="0.35">
      <c r="A266" s="54">
        <v>253</v>
      </c>
      <c r="B266" s="54">
        <v>45</v>
      </c>
      <c r="C266" s="54">
        <f t="shared" si="71"/>
        <v>1</v>
      </c>
      <c r="D266" s="55">
        <f t="shared" ref="D266:D276" si="80">$D265</f>
        <v>22287.700723213147</v>
      </c>
      <c r="E266" s="57">
        <f t="shared" si="63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v>0</v>
      </c>
      <c r="K266" s="54" t="s">
        <v>79</v>
      </c>
      <c r="L266" s="55">
        <v>0</v>
      </c>
      <c r="M266" s="55">
        <f t="shared" si="69"/>
        <v>-220</v>
      </c>
      <c r="N266" s="54">
        <v>61</v>
      </c>
      <c r="O266" s="55">
        <v>0</v>
      </c>
      <c r="P266" s="55">
        <v>0</v>
      </c>
      <c r="Q266" s="54" t="s">
        <v>79</v>
      </c>
      <c r="R266" s="57">
        <f t="shared" ref="R266:R276" si="81">$R265</f>
        <v>-5099.3454008184281</v>
      </c>
      <c r="S266" s="55">
        <v>0</v>
      </c>
      <c r="T266" s="55">
        <v>0</v>
      </c>
      <c r="U266" s="54" t="s">
        <v>79</v>
      </c>
      <c r="V266" s="57">
        <f t="shared" si="70"/>
        <v>-3020</v>
      </c>
      <c r="W266" s="57">
        <f t="shared" si="66"/>
        <v>-1114.3850361606574</v>
      </c>
      <c r="X266" s="55">
        <f t="shared" si="67"/>
        <v>4200.3382941214795</v>
      </c>
      <c r="Y266" s="117">
        <f t="shared" si="68"/>
        <v>1213634.0281679255</v>
      </c>
      <c r="Z266" s="116"/>
    </row>
    <row r="267" spans="1:26" ht="13.5" thickBot="1" x14ac:dyDescent="0.35">
      <c r="A267" s="54">
        <v>254</v>
      </c>
      <c r="B267" s="54">
        <v>45</v>
      </c>
      <c r="C267" s="54">
        <f t="shared" si="71"/>
        <v>2</v>
      </c>
      <c r="D267" s="55">
        <f t="shared" si="80"/>
        <v>22287.700723213147</v>
      </c>
      <c r="E267" s="57">
        <f t="shared" si="63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v>0</v>
      </c>
      <c r="K267" s="54" t="s">
        <v>79</v>
      </c>
      <c r="L267" s="55">
        <v>0</v>
      </c>
      <c r="M267" s="55">
        <f t="shared" si="69"/>
        <v>-222</v>
      </c>
      <c r="N267" s="54">
        <v>62</v>
      </c>
      <c r="O267" s="55">
        <v>0</v>
      </c>
      <c r="P267" s="55">
        <v>0</v>
      </c>
      <c r="Q267" s="54" t="s">
        <v>79</v>
      </c>
      <c r="R267" s="57">
        <f t="shared" si="81"/>
        <v>-5099.3454008184281</v>
      </c>
      <c r="S267" s="55">
        <v>0</v>
      </c>
      <c r="T267" s="55">
        <v>0</v>
      </c>
      <c r="U267" s="54" t="s">
        <v>79</v>
      </c>
      <c r="V267" s="57">
        <f t="shared" si="70"/>
        <v>-3030</v>
      </c>
      <c r="W267" s="57">
        <f t="shared" si="66"/>
        <v>-1114.3850361606574</v>
      </c>
      <c r="X267" s="55">
        <f t="shared" si="67"/>
        <v>4188.3382941214795</v>
      </c>
      <c r="Y267" s="117">
        <f t="shared" si="68"/>
        <v>1222879.1749127468</v>
      </c>
      <c r="Z267" s="116"/>
    </row>
    <row r="268" spans="1:26" ht="13.5" thickBot="1" x14ac:dyDescent="0.35">
      <c r="A268" s="54">
        <v>255</v>
      </c>
      <c r="B268" s="54">
        <v>45</v>
      </c>
      <c r="C268" s="54">
        <f t="shared" si="71"/>
        <v>3</v>
      </c>
      <c r="D268" s="55">
        <f t="shared" si="80"/>
        <v>22287.700723213147</v>
      </c>
      <c r="E268" s="57">
        <f t="shared" si="63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v>0</v>
      </c>
      <c r="K268" s="54" t="s">
        <v>79</v>
      </c>
      <c r="L268" s="55">
        <v>0</v>
      </c>
      <c r="M268" s="55">
        <f t="shared" si="69"/>
        <v>-224</v>
      </c>
      <c r="N268" s="54">
        <v>63</v>
      </c>
      <c r="O268" s="55">
        <v>0</v>
      </c>
      <c r="P268" s="55">
        <v>0</v>
      </c>
      <c r="Q268" s="54" t="s">
        <v>79</v>
      </c>
      <c r="R268" s="57">
        <f t="shared" si="81"/>
        <v>-5099.3454008184281</v>
      </c>
      <c r="S268" s="55">
        <v>0</v>
      </c>
      <c r="T268" s="55">
        <v>0</v>
      </c>
      <c r="U268" s="54" t="s">
        <v>79</v>
      </c>
      <c r="V268" s="57">
        <f t="shared" si="70"/>
        <v>-3040</v>
      </c>
      <c r="W268" s="57">
        <f t="shared" si="66"/>
        <v>-1114.3850361606574</v>
      </c>
      <c r="X268" s="55">
        <f t="shared" si="67"/>
        <v>4176.3382941214795</v>
      </c>
      <c r="Y268" s="117">
        <f t="shared" si="68"/>
        <v>1232150.843102338</v>
      </c>
      <c r="Z268" s="116"/>
    </row>
    <row r="269" spans="1:26" ht="13.5" thickBot="1" x14ac:dyDescent="0.35">
      <c r="A269" s="54">
        <v>256</v>
      </c>
      <c r="B269" s="54">
        <v>45</v>
      </c>
      <c r="C269" s="54">
        <f t="shared" si="71"/>
        <v>4</v>
      </c>
      <c r="D269" s="55">
        <f t="shared" si="80"/>
        <v>22287.700723213147</v>
      </c>
      <c r="E269" s="57">
        <f t="shared" si="63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v>0</v>
      </c>
      <c r="K269" s="54" t="s">
        <v>79</v>
      </c>
      <c r="L269" s="55">
        <v>0</v>
      </c>
      <c r="M269" s="55">
        <f t="shared" si="69"/>
        <v>-226</v>
      </c>
      <c r="N269" s="54">
        <v>64</v>
      </c>
      <c r="O269" s="55">
        <v>0</v>
      </c>
      <c r="P269" s="55">
        <v>0</v>
      </c>
      <c r="Q269" s="54" t="s">
        <v>79</v>
      </c>
      <c r="R269" s="57">
        <f t="shared" si="81"/>
        <v>-5099.3454008184281</v>
      </c>
      <c r="S269" s="55">
        <v>0</v>
      </c>
      <c r="T269" s="55">
        <v>0</v>
      </c>
      <c r="U269" s="54" t="s">
        <v>79</v>
      </c>
      <c r="V269" s="57">
        <f t="shared" si="70"/>
        <v>-3050</v>
      </c>
      <c r="W269" s="57">
        <f t="shared" si="66"/>
        <v>-1114.3850361606574</v>
      </c>
      <c r="X269" s="55">
        <f t="shared" si="67"/>
        <v>4164.3382941214795</v>
      </c>
      <c r="Y269" s="117">
        <f t="shared" si="68"/>
        <v>1241449.1432427191</v>
      </c>
      <c r="Z269" s="116"/>
    </row>
    <row r="270" spans="1:26" ht="13.5" thickBot="1" x14ac:dyDescent="0.35">
      <c r="A270" s="54">
        <v>257</v>
      </c>
      <c r="B270" s="54">
        <v>45</v>
      </c>
      <c r="C270" s="54">
        <f t="shared" si="71"/>
        <v>5</v>
      </c>
      <c r="D270" s="55">
        <f t="shared" si="80"/>
        <v>22287.700723213147</v>
      </c>
      <c r="E270" s="57">
        <f t="shared" ref="E270:E333" si="82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v>0</v>
      </c>
      <c r="K270" s="54" t="s">
        <v>79</v>
      </c>
      <c r="L270" s="55">
        <v>0</v>
      </c>
      <c r="M270" s="55">
        <f t="shared" si="69"/>
        <v>-228</v>
      </c>
      <c r="N270" s="54">
        <v>65</v>
      </c>
      <c r="O270" s="55">
        <v>0</v>
      </c>
      <c r="P270" s="55">
        <v>0</v>
      </c>
      <c r="Q270" s="54" t="s">
        <v>79</v>
      </c>
      <c r="R270" s="57">
        <f t="shared" si="81"/>
        <v>-5099.3454008184281</v>
      </c>
      <c r="S270" s="55">
        <v>0</v>
      </c>
      <c r="T270" s="55">
        <v>0</v>
      </c>
      <c r="U270" s="54" t="s">
        <v>79</v>
      </c>
      <c r="V270" s="57">
        <f t="shared" si="70"/>
        <v>-3060</v>
      </c>
      <c r="W270" s="57">
        <f t="shared" ref="W270:W333" si="83">D270*-0.05</f>
        <v>-1114.3850361606574</v>
      </c>
      <c r="X270" s="55">
        <f t="shared" ref="X270:X333" si="84">D270+E270+F270+G270+H270+I270+J270+L270+M270+R270+S270+T270+V270+W270+O270+P270</f>
        <v>4152.3382941214795</v>
      </c>
      <c r="Y270" s="117">
        <f t="shared" ref="Y270:Y333" si="85">X270+(Y269*(1+($D$7/12)))</f>
        <v>1250774.1863003518</v>
      </c>
      <c r="Z270" s="116"/>
    </row>
    <row r="271" spans="1:26" ht="13.5" thickBot="1" x14ac:dyDescent="0.35">
      <c r="A271" s="54">
        <v>258</v>
      </c>
      <c r="B271" s="54">
        <v>45</v>
      </c>
      <c r="C271" s="54">
        <f t="shared" si="71"/>
        <v>6</v>
      </c>
      <c r="D271" s="55">
        <f t="shared" si="80"/>
        <v>22287.700723213147</v>
      </c>
      <c r="E271" s="57">
        <f t="shared" si="82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v>0</v>
      </c>
      <c r="K271" s="54" t="s">
        <v>79</v>
      </c>
      <c r="L271" s="55">
        <v>0</v>
      </c>
      <c r="M271" s="55">
        <f t="shared" ref="M271:M324" si="86">M270-2</f>
        <v>-230</v>
      </c>
      <c r="N271" s="54">
        <v>66</v>
      </c>
      <c r="O271" s="55">
        <v>0</v>
      </c>
      <c r="P271" s="55">
        <v>0</v>
      </c>
      <c r="Q271" s="54" t="s">
        <v>79</v>
      </c>
      <c r="R271" s="57">
        <f t="shared" si="81"/>
        <v>-5099.3454008184281</v>
      </c>
      <c r="S271" s="55">
        <v>0</v>
      </c>
      <c r="T271" s="55">
        <v>0</v>
      </c>
      <c r="U271" s="54" t="s">
        <v>79</v>
      </c>
      <c r="V271" s="57">
        <f t="shared" ref="V271:V334" si="87">$V270-10</f>
        <v>-3070</v>
      </c>
      <c r="W271" s="57">
        <f t="shared" si="83"/>
        <v>-1114.3850361606574</v>
      </c>
      <c r="X271" s="55">
        <f t="shared" si="84"/>
        <v>4140.3382941214795</v>
      </c>
      <c r="Y271" s="117">
        <f t="shared" si="85"/>
        <v>1260126.0837040581</v>
      </c>
      <c r="Z271" s="116"/>
    </row>
    <row r="272" spans="1:26" ht="13.5" thickBot="1" x14ac:dyDescent="0.35">
      <c r="A272" s="54">
        <v>259</v>
      </c>
      <c r="B272" s="54">
        <v>45</v>
      </c>
      <c r="C272" s="54">
        <f t="shared" si="71"/>
        <v>7</v>
      </c>
      <c r="D272" s="55">
        <f t="shared" si="80"/>
        <v>22287.700723213147</v>
      </c>
      <c r="E272" s="57">
        <f t="shared" si="82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v>0</v>
      </c>
      <c r="K272" s="54" t="s">
        <v>79</v>
      </c>
      <c r="L272" s="55">
        <v>0</v>
      </c>
      <c r="M272" s="55">
        <f t="shared" si="86"/>
        <v>-232</v>
      </c>
      <c r="N272" s="54">
        <v>67</v>
      </c>
      <c r="O272" s="55">
        <v>0</v>
      </c>
      <c r="P272" s="55">
        <v>0</v>
      </c>
      <c r="Q272" s="54" t="s">
        <v>79</v>
      </c>
      <c r="R272" s="57">
        <f t="shared" si="81"/>
        <v>-5099.3454008184281</v>
      </c>
      <c r="S272" s="55">
        <v>0</v>
      </c>
      <c r="T272" s="55">
        <v>0</v>
      </c>
      <c r="U272" s="54" t="s">
        <v>79</v>
      </c>
      <c r="V272" s="57">
        <f t="shared" si="87"/>
        <v>-3080</v>
      </c>
      <c r="W272" s="57">
        <f t="shared" si="83"/>
        <v>-1114.3850361606574</v>
      </c>
      <c r="X272" s="55">
        <f t="shared" si="84"/>
        <v>4128.3382941214795</v>
      </c>
      <c r="Y272" s="117">
        <f t="shared" si="85"/>
        <v>1269504.9473469465</v>
      </c>
      <c r="Z272" s="116"/>
    </row>
    <row r="273" spans="1:26" ht="13.5" thickBot="1" x14ac:dyDescent="0.35">
      <c r="A273" s="54">
        <v>260</v>
      </c>
      <c r="B273" s="54">
        <v>45</v>
      </c>
      <c r="C273" s="54">
        <f t="shared" si="71"/>
        <v>8</v>
      </c>
      <c r="D273" s="55">
        <f t="shared" si="80"/>
        <v>22287.700723213147</v>
      </c>
      <c r="E273" s="57">
        <f t="shared" si="82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v>0</v>
      </c>
      <c r="K273" s="54" t="s">
        <v>79</v>
      </c>
      <c r="L273" s="55">
        <v>0</v>
      </c>
      <c r="M273" s="55">
        <f t="shared" si="86"/>
        <v>-234</v>
      </c>
      <c r="N273" s="54">
        <v>68</v>
      </c>
      <c r="O273" s="55">
        <v>0</v>
      </c>
      <c r="P273" s="55">
        <v>0</v>
      </c>
      <c r="Q273" s="54" t="s">
        <v>79</v>
      </c>
      <c r="R273" s="57">
        <f t="shared" si="81"/>
        <v>-5099.3454008184281</v>
      </c>
      <c r="S273" s="55">
        <v>0</v>
      </c>
      <c r="T273" s="55">
        <v>0</v>
      </c>
      <c r="U273" s="54" t="s">
        <v>79</v>
      </c>
      <c r="V273" s="57">
        <f t="shared" si="87"/>
        <v>-3090</v>
      </c>
      <c r="W273" s="57">
        <f t="shared" si="83"/>
        <v>-1114.3850361606574</v>
      </c>
      <c r="X273" s="55">
        <f t="shared" si="84"/>
        <v>4116.3382941214795</v>
      </c>
      <c r="Y273" s="117">
        <f t="shared" si="85"/>
        <v>1278910.8895883467</v>
      </c>
      <c r="Z273" s="116"/>
    </row>
    <row r="274" spans="1:26" ht="13.5" thickBot="1" x14ac:dyDescent="0.35">
      <c r="A274" s="54">
        <v>261</v>
      </c>
      <c r="B274" s="54">
        <v>45</v>
      </c>
      <c r="C274" s="54">
        <f t="shared" si="71"/>
        <v>9</v>
      </c>
      <c r="D274" s="55">
        <f t="shared" si="80"/>
        <v>22287.700723213147</v>
      </c>
      <c r="E274" s="57">
        <f t="shared" si="82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v>0</v>
      </c>
      <c r="K274" s="54" t="s">
        <v>79</v>
      </c>
      <c r="L274" s="55">
        <v>0</v>
      </c>
      <c r="M274" s="55">
        <f t="shared" si="86"/>
        <v>-236</v>
      </c>
      <c r="N274" s="54">
        <v>69</v>
      </c>
      <c r="O274" s="55">
        <v>0</v>
      </c>
      <c r="P274" s="55">
        <v>0</v>
      </c>
      <c r="Q274" s="54" t="s">
        <v>79</v>
      </c>
      <c r="R274" s="57">
        <f t="shared" si="81"/>
        <v>-5099.3454008184281</v>
      </c>
      <c r="S274" s="55">
        <v>0</v>
      </c>
      <c r="T274" s="55">
        <v>0</v>
      </c>
      <c r="U274" s="54" t="s">
        <v>79</v>
      </c>
      <c r="V274" s="57">
        <f t="shared" si="87"/>
        <v>-3100</v>
      </c>
      <c r="W274" s="57">
        <f t="shared" si="83"/>
        <v>-1114.3850361606574</v>
      </c>
      <c r="X274" s="55">
        <f t="shared" si="84"/>
        <v>4104.3382941214795</v>
      </c>
      <c r="Y274" s="117">
        <f t="shared" si="85"/>
        <v>1288344.0232557529</v>
      </c>
      <c r="Z274" s="116"/>
    </row>
    <row r="275" spans="1:26" ht="13.5" thickBot="1" x14ac:dyDescent="0.35">
      <c r="A275" s="54">
        <v>262</v>
      </c>
      <c r="B275" s="54">
        <v>45</v>
      </c>
      <c r="C275" s="54">
        <f t="shared" si="71"/>
        <v>10</v>
      </c>
      <c r="D275" s="55">
        <f t="shared" si="80"/>
        <v>22287.700723213147</v>
      </c>
      <c r="E275" s="57">
        <f t="shared" si="82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v>0</v>
      </c>
      <c r="K275" s="54" t="s">
        <v>79</v>
      </c>
      <c r="L275" s="55">
        <v>0</v>
      </c>
      <c r="M275" s="55">
        <f t="shared" si="86"/>
        <v>-238</v>
      </c>
      <c r="N275" s="54">
        <v>70</v>
      </c>
      <c r="O275" s="55">
        <v>0</v>
      </c>
      <c r="P275" s="55">
        <v>0</v>
      </c>
      <c r="Q275" s="54" t="s">
        <v>79</v>
      </c>
      <c r="R275" s="57">
        <f t="shared" si="81"/>
        <v>-5099.3454008184281</v>
      </c>
      <c r="S275" s="55">
        <v>0</v>
      </c>
      <c r="T275" s="55">
        <v>0</v>
      </c>
      <c r="U275" s="54" t="s">
        <v>79</v>
      </c>
      <c r="V275" s="57">
        <f t="shared" si="87"/>
        <v>-3110</v>
      </c>
      <c r="W275" s="57">
        <f t="shared" si="83"/>
        <v>-1114.3850361606574</v>
      </c>
      <c r="X275" s="55">
        <f t="shared" si="84"/>
        <v>4092.3382941214795</v>
      </c>
      <c r="Y275" s="117">
        <f t="shared" si="85"/>
        <v>1297804.4616467732</v>
      </c>
      <c r="Z275" s="116"/>
    </row>
    <row r="276" spans="1:26" ht="13.5" thickBot="1" x14ac:dyDescent="0.35">
      <c r="A276" s="54">
        <v>263</v>
      </c>
      <c r="B276" s="54">
        <v>45</v>
      </c>
      <c r="C276" s="54">
        <f t="shared" si="71"/>
        <v>11</v>
      </c>
      <c r="D276" s="55">
        <f t="shared" si="80"/>
        <v>22287.700723213147</v>
      </c>
      <c r="E276" s="57">
        <f t="shared" si="82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v>0</v>
      </c>
      <c r="K276" s="54" t="s">
        <v>79</v>
      </c>
      <c r="L276" s="55">
        <v>0</v>
      </c>
      <c r="M276" s="55">
        <f t="shared" si="86"/>
        <v>-240</v>
      </c>
      <c r="N276" s="54">
        <v>71</v>
      </c>
      <c r="O276" s="55">
        <v>0</v>
      </c>
      <c r="P276" s="55">
        <v>0</v>
      </c>
      <c r="Q276" s="54" t="s">
        <v>79</v>
      </c>
      <c r="R276" s="57">
        <f t="shared" si="81"/>
        <v>-5099.3454008184281</v>
      </c>
      <c r="S276" s="55">
        <v>0</v>
      </c>
      <c r="T276" s="55">
        <v>0</v>
      </c>
      <c r="U276" s="54" t="s">
        <v>79</v>
      </c>
      <c r="V276" s="57">
        <f t="shared" si="87"/>
        <v>-3120</v>
      </c>
      <c r="W276" s="57">
        <f t="shared" si="83"/>
        <v>-1114.3850361606574</v>
      </c>
      <c r="X276" s="55">
        <f t="shared" si="84"/>
        <v>4080.3382941214795</v>
      </c>
      <c r="Y276" s="117">
        <f t="shared" si="85"/>
        <v>1307292.3185310895</v>
      </c>
      <c r="Z276" s="116"/>
    </row>
    <row r="277" spans="1:26" ht="13.5" thickBot="1" x14ac:dyDescent="0.35">
      <c r="A277" s="54">
        <v>264</v>
      </c>
      <c r="B277" s="54">
        <v>46</v>
      </c>
      <c r="C277" s="54">
        <f t="shared" si="71"/>
        <v>0</v>
      </c>
      <c r="D277" s="55">
        <f>$D266*(1+$D$4)</f>
        <v>23402.085759373807</v>
      </c>
      <c r="E277" s="57">
        <f t="shared" si="82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v>0</v>
      </c>
      <c r="K277" s="54" t="s">
        <v>79</v>
      </c>
      <c r="L277" s="55">
        <v>0</v>
      </c>
      <c r="M277" s="55">
        <f t="shared" si="86"/>
        <v>-242</v>
      </c>
      <c r="N277" s="54">
        <v>72</v>
      </c>
      <c r="O277" s="55">
        <v>0</v>
      </c>
      <c r="P277" s="55">
        <v>0</v>
      </c>
      <c r="Q277" s="54" t="s">
        <v>79</v>
      </c>
      <c r="R277" s="57">
        <f>$R276*1.06</f>
        <v>-5405.306124867534</v>
      </c>
      <c r="S277" s="55">
        <v>0</v>
      </c>
      <c r="T277" s="55">
        <v>0</v>
      </c>
      <c r="U277" s="54" t="s">
        <v>79</v>
      </c>
      <c r="V277" s="57">
        <f t="shared" si="87"/>
        <v>-3130</v>
      </c>
      <c r="W277" s="57">
        <f t="shared" si="83"/>
        <v>-1170.1042879686904</v>
      </c>
      <c r="X277" s="55">
        <f t="shared" si="84"/>
        <v>4319.5700881527009</v>
      </c>
      <c r="Y277" s="117">
        <f t="shared" si="85"/>
        <v>1317058.9399464552</v>
      </c>
      <c r="Z277" s="116"/>
    </row>
    <row r="278" spans="1:26" ht="13.5" thickBot="1" x14ac:dyDescent="0.35">
      <c r="A278" s="54">
        <v>265</v>
      </c>
      <c r="B278" s="54">
        <v>46</v>
      </c>
      <c r="C278" s="54">
        <f t="shared" si="71"/>
        <v>1</v>
      </c>
      <c r="D278" s="55">
        <f t="shared" ref="D278:D288" si="88">$D277</f>
        <v>23402.085759373807</v>
      </c>
      <c r="E278" s="57">
        <f t="shared" si="82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v>0</v>
      </c>
      <c r="K278" s="54" t="s">
        <v>79</v>
      </c>
      <c r="L278" s="55">
        <v>0</v>
      </c>
      <c r="M278" s="55">
        <f t="shared" si="86"/>
        <v>-244</v>
      </c>
      <c r="N278" s="54">
        <v>73</v>
      </c>
      <c r="O278" s="55">
        <v>0</v>
      </c>
      <c r="P278" s="55">
        <v>0</v>
      </c>
      <c r="Q278" s="54" t="s">
        <v>79</v>
      </c>
      <c r="R278" s="57">
        <f t="shared" ref="R278:R288" si="89">$R277</f>
        <v>-5405.306124867534</v>
      </c>
      <c r="S278" s="55">
        <v>0</v>
      </c>
      <c r="T278" s="55">
        <v>0</v>
      </c>
      <c r="U278" s="54" t="s">
        <v>79</v>
      </c>
      <c r="V278" s="57">
        <f t="shared" si="87"/>
        <v>-3140</v>
      </c>
      <c r="W278" s="57">
        <f t="shared" si="83"/>
        <v>-1170.1042879686904</v>
      </c>
      <c r="X278" s="55">
        <f t="shared" si="84"/>
        <v>4307.5700881527009</v>
      </c>
      <c r="Y278" s="117">
        <f t="shared" si="85"/>
        <v>1326854.2556177182</v>
      </c>
      <c r="Z278" s="116"/>
    </row>
    <row r="279" spans="1:26" ht="13.5" thickBot="1" x14ac:dyDescent="0.35">
      <c r="A279" s="54">
        <v>266</v>
      </c>
      <c r="B279" s="54">
        <v>46</v>
      </c>
      <c r="C279" s="54">
        <f t="shared" si="71"/>
        <v>2</v>
      </c>
      <c r="D279" s="55">
        <f t="shared" si="88"/>
        <v>23402.085759373807</v>
      </c>
      <c r="E279" s="57">
        <f t="shared" si="82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v>0</v>
      </c>
      <c r="K279" s="54" t="s">
        <v>79</v>
      </c>
      <c r="L279" s="55">
        <v>0</v>
      </c>
      <c r="M279" s="55">
        <f t="shared" si="86"/>
        <v>-246</v>
      </c>
      <c r="N279" s="54">
        <v>74</v>
      </c>
      <c r="O279" s="55">
        <v>0</v>
      </c>
      <c r="P279" s="55">
        <v>0</v>
      </c>
      <c r="Q279" s="54" t="s">
        <v>79</v>
      </c>
      <c r="R279" s="57">
        <f t="shared" si="89"/>
        <v>-5405.306124867534</v>
      </c>
      <c r="S279" s="55">
        <v>0</v>
      </c>
      <c r="T279" s="55">
        <v>0</v>
      </c>
      <c r="U279" s="54" t="s">
        <v>79</v>
      </c>
      <c r="V279" s="57">
        <f t="shared" si="87"/>
        <v>-3150</v>
      </c>
      <c r="W279" s="57">
        <f t="shared" si="83"/>
        <v>-1170.1042879686904</v>
      </c>
      <c r="X279" s="55">
        <f t="shared" si="84"/>
        <v>4295.5700881527009</v>
      </c>
      <c r="Y279" s="117">
        <f t="shared" si="85"/>
        <v>1336678.3851042781</v>
      </c>
      <c r="Z279" s="116"/>
    </row>
    <row r="280" spans="1:26" ht="13.5" thickBot="1" x14ac:dyDescent="0.35">
      <c r="A280" s="54">
        <v>267</v>
      </c>
      <c r="B280" s="54">
        <v>46</v>
      </c>
      <c r="C280" s="54">
        <f t="shared" si="71"/>
        <v>3</v>
      </c>
      <c r="D280" s="55">
        <f t="shared" si="88"/>
        <v>23402.085759373807</v>
      </c>
      <c r="E280" s="57">
        <f t="shared" si="82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v>0</v>
      </c>
      <c r="K280" s="54" t="s">
        <v>79</v>
      </c>
      <c r="L280" s="55">
        <v>0</v>
      </c>
      <c r="M280" s="55">
        <f t="shared" si="86"/>
        <v>-248</v>
      </c>
      <c r="N280" s="54">
        <v>75</v>
      </c>
      <c r="O280" s="55">
        <v>0</v>
      </c>
      <c r="P280" s="55">
        <v>0</v>
      </c>
      <c r="Q280" s="54" t="s">
        <v>79</v>
      </c>
      <c r="R280" s="57">
        <f t="shared" si="89"/>
        <v>-5405.306124867534</v>
      </c>
      <c r="S280" s="55">
        <v>0</v>
      </c>
      <c r="T280" s="55">
        <v>0</v>
      </c>
      <c r="U280" s="54" t="s">
        <v>79</v>
      </c>
      <c r="V280" s="57">
        <f t="shared" si="87"/>
        <v>-3160</v>
      </c>
      <c r="W280" s="57">
        <f t="shared" si="83"/>
        <v>-1170.1042879686904</v>
      </c>
      <c r="X280" s="55">
        <f t="shared" si="84"/>
        <v>4283.5700881527009</v>
      </c>
      <c r="Y280" s="117">
        <f t="shared" si="85"/>
        <v>1346531.4484636986</v>
      </c>
      <c r="Z280" s="116"/>
    </row>
    <row r="281" spans="1:26" ht="13.5" thickBot="1" x14ac:dyDescent="0.35">
      <c r="A281" s="54">
        <v>268</v>
      </c>
      <c r="B281" s="54">
        <v>46</v>
      </c>
      <c r="C281" s="54">
        <f t="shared" ref="C281:C344" si="90">C269</f>
        <v>4</v>
      </c>
      <c r="D281" s="55">
        <f t="shared" si="88"/>
        <v>23402.085759373807</v>
      </c>
      <c r="E281" s="57">
        <f t="shared" si="82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v>0</v>
      </c>
      <c r="K281" s="54" t="s">
        <v>79</v>
      </c>
      <c r="L281" s="55">
        <v>0</v>
      </c>
      <c r="M281" s="55">
        <f t="shared" si="86"/>
        <v>-250</v>
      </c>
      <c r="N281" s="54">
        <v>76</v>
      </c>
      <c r="O281" s="55">
        <v>0</v>
      </c>
      <c r="P281" s="55">
        <v>0</v>
      </c>
      <c r="Q281" s="54" t="s">
        <v>79</v>
      </c>
      <c r="R281" s="57">
        <f t="shared" si="89"/>
        <v>-5405.306124867534</v>
      </c>
      <c r="S281" s="55">
        <v>0</v>
      </c>
      <c r="T281" s="55">
        <v>0</v>
      </c>
      <c r="U281" s="54" t="s">
        <v>79</v>
      </c>
      <c r="V281" s="57">
        <f t="shared" si="87"/>
        <v>-3170</v>
      </c>
      <c r="W281" s="57">
        <f t="shared" si="83"/>
        <v>-1170.1042879686904</v>
      </c>
      <c r="X281" s="55">
        <f t="shared" si="84"/>
        <v>4271.5700881527009</v>
      </c>
      <c r="Y281" s="117">
        <f t="shared" si="85"/>
        <v>1356413.5662537834</v>
      </c>
      <c r="Z281" s="116"/>
    </row>
    <row r="282" spans="1:26" ht="13.5" thickBot="1" x14ac:dyDescent="0.35">
      <c r="A282" s="54">
        <v>269</v>
      </c>
      <c r="B282" s="54">
        <v>46</v>
      </c>
      <c r="C282" s="54">
        <f t="shared" si="90"/>
        <v>5</v>
      </c>
      <c r="D282" s="55">
        <f t="shared" si="88"/>
        <v>23402.085759373807</v>
      </c>
      <c r="E282" s="57">
        <f t="shared" si="82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v>0</v>
      </c>
      <c r="K282" s="54" t="s">
        <v>79</v>
      </c>
      <c r="L282" s="55">
        <v>0</v>
      </c>
      <c r="M282" s="55">
        <f t="shared" si="86"/>
        <v>-252</v>
      </c>
      <c r="N282" s="54">
        <v>77</v>
      </c>
      <c r="O282" s="55">
        <v>0</v>
      </c>
      <c r="P282" s="55">
        <v>0</v>
      </c>
      <c r="Q282" s="54" t="s">
        <v>79</v>
      </c>
      <c r="R282" s="57">
        <f t="shared" si="89"/>
        <v>-5405.306124867534</v>
      </c>
      <c r="S282" s="55">
        <v>0</v>
      </c>
      <c r="T282" s="55">
        <v>0</v>
      </c>
      <c r="U282" s="54" t="s">
        <v>79</v>
      </c>
      <c r="V282" s="57">
        <f t="shared" si="87"/>
        <v>-3180</v>
      </c>
      <c r="W282" s="57">
        <f t="shared" si="83"/>
        <v>-1170.1042879686904</v>
      </c>
      <c r="X282" s="55">
        <f t="shared" si="84"/>
        <v>4259.5700881527009</v>
      </c>
      <c r="Y282" s="117">
        <f t="shared" si="85"/>
        <v>1366324.8595346604</v>
      </c>
      <c r="Z282" s="116"/>
    </row>
    <row r="283" spans="1:26" ht="13.5" thickBot="1" x14ac:dyDescent="0.35">
      <c r="A283" s="54">
        <v>270</v>
      </c>
      <c r="B283" s="54">
        <v>46</v>
      </c>
      <c r="C283" s="54">
        <f t="shared" si="90"/>
        <v>6</v>
      </c>
      <c r="D283" s="55">
        <f t="shared" si="88"/>
        <v>23402.085759373807</v>
      </c>
      <c r="E283" s="57">
        <f t="shared" si="82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v>0</v>
      </c>
      <c r="K283" s="54" t="s">
        <v>79</v>
      </c>
      <c r="L283" s="55">
        <v>0</v>
      </c>
      <c r="M283" s="55">
        <f t="shared" si="86"/>
        <v>-254</v>
      </c>
      <c r="N283" s="54">
        <v>78</v>
      </c>
      <c r="O283" s="55">
        <v>0</v>
      </c>
      <c r="P283" s="55">
        <v>0</v>
      </c>
      <c r="Q283" s="54" t="s">
        <v>79</v>
      </c>
      <c r="R283" s="57">
        <f t="shared" si="89"/>
        <v>-5405.306124867534</v>
      </c>
      <c r="S283" s="55">
        <v>0</v>
      </c>
      <c r="T283" s="55">
        <v>0</v>
      </c>
      <c r="U283" s="54" t="s">
        <v>79</v>
      </c>
      <c r="V283" s="57">
        <f t="shared" si="87"/>
        <v>-3190</v>
      </c>
      <c r="W283" s="57">
        <f t="shared" si="83"/>
        <v>-1170.1042879686904</v>
      </c>
      <c r="X283" s="55">
        <f t="shared" si="84"/>
        <v>4247.5700881527009</v>
      </c>
      <c r="Y283" s="117">
        <f t="shared" si="85"/>
        <v>1376265.4498708742</v>
      </c>
      <c r="Z283" s="116"/>
    </row>
    <row r="284" spans="1:26" ht="13.5" thickBot="1" x14ac:dyDescent="0.35">
      <c r="A284" s="54">
        <v>271</v>
      </c>
      <c r="B284" s="54">
        <v>46</v>
      </c>
      <c r="C284" s="54">
        <f t="shared" si="90"/>
        <v>7</v>
      </c>
      <c r="D284" s="55">
        <f t="shared" si="88"/>
        <v>23402.085759373807</v>
      </c>
      <c r="E284" s="57">
        <f t="shared" si="82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v>0</v>
      </c>
      <c r="K284" s="54" t="s">
        <v>79</v>
      </c>
      <c r="L284" s="55">
        <v>0</v>
      </c>
      <c r="M284" s="55">
        <f t="shared" si="86"/>
        <v>-256</v>
      </c>
      <c r="N284" s="54">
        <v>79</v>
      </c>
      <c r="O284" s="55">
        <v>0</v>
      </c>
      <c r="P284" s="55">
        <v>0</v>
      </c>
      <c r="Q284" s="54" t="s">
        <v>79</v>
      </c>
      <c r="R284" s="57">
        <f t="shared" si="89"/>
        <v>-5405.306124867534</v>
      </c>
      <c r="S284" s="55">
        <v>0</v>
      </c>
      <c r="T284" s="55">
        <v>0</v>
      </c>
      <c r="U284" s="54" t="s">
        <v>79</v>
      </c>
      <c r="V284" s="57">
        <f t="shared" si="87"/>
        <v>-3200</v>
      </c>
      <c r="W284" s="57">
        <f t="shared" si="83"/>
        <v>-1170.1042879686904</v>
      </c>
      <c r="X284" s="55">
        <f t="shared" si="84"/>
        <v>4235.5700881527009</v>
      </c>
      <c r="Y284" s="117">
        <f t="shared" si="85"/>
        <v>1386235.459333489</v>
      </c>
      <c r="Z284" s="116"/>
    </row>
    <row r="285" spans="1:26" ht="13.5" thickBot="1" x14ac:dyDescent="0.35">
      <c r="A285" s="54">
        <v>272</v>
      </c>
      <c r="B285" s="54">
        <v>46</v>
      </c>
      <c r="C285" s="54">
        <f t="shared" si="90"/>
        <v>8</v>
      </c>
      <c r="D285" s="55">
        <f t="shared" si="88"/>
        <v>23402.085759373807</v>
      </c>
      <c r="E285" s="57">
        <f t="shared" si="82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v>0</v>
      </c>
      <c r="K285" s="54" t="s">
        <v>79</v>
      </c>
      <c r="L285" s="55">
        <v>0</v>
      </c>
      <c r="M285" s="55">
        <f t="shared" si="86"/>
        <v>-258</v>
      </c>
      <c r="N285" s="54">
        <v>80</v>
      </c>
      <c r="O285" s="55">
        <v>0</v>
      </c>
      <c r="P285" s="55">
        <v>0</v>
      </c>
      <c r="Q285" s="54" t="s">
        <v>79</v>
      </c>
      <c r="R285" s="57">
        <f t="shared" si="89"/>
        <v>-5405.306124867534</v>
      </c>
      <c r="S285" s="55">
        <v>0</v>
      </c>
      <c r="T285" s="55">
        <v>0</v>
      </c>
      <c r="U285" s="54" t="s">
        <v>79</v>
      </c>
      <c r="V285" s="57">
        <f t="shared" si="87"/>
        <v>-3210</v>
      </c>
      <c r="W285" s="57">
        <f t="shared" si="83"/>
        <v>-1170.1042879686904</v>
      </c>
      <c r="X285" s="55">
        <f t="shared" si="84"/>
        <v>4223.5700881527009</v>
      </c>
      <c r="Y285" s="117">
        <f t="shared" si="85"/>
        <v>1396235.010502198</v>
      </c>
      <c r="Z285" s="116"/>
    </row>
    <row r="286" spans="1:26" ht="13.5" thickBot="1" x14ac:dyDescent="0.35">
      <c r="A286" s="54">
        <v>273</v>
      </c>
      <c r="B286" s="54">
        <v>46</v>
      </c>
      <c r="C286" s="54">
        <f t="shared" si="90"/>
        <v>9</v>
      </c>
      <c r="D286" s="55">
        <f t="shared" si="88"/>
        <v>23402.085759373807</v>
      </c>
      <c r="E286" s="57">
        <f t="shared" si="82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v>0</v>
      </c>
      <c r="K286" s="54" t="s">
        <v>79</v>
      </c>
      <c r="L286" s="55">
        <v>0</v>
      </c>
      <c r="M286" s="55">
        <f t="shared" si="86"/>
        <v>-260</v>
      </c>
      <c r="N286" s="54">
        <v>81</v>
      </c>
      <c r="O286" s="55">
        <v>0</v>
      </c>
      <c r="P286" s="55">
        <v>0</v>
      </c>
      <c r="Q286" s="54" t="s">
        <v>79</v>
      </c>
      <c r="R286" s="57">
        <f t="shared" si="89"/>
        <v>-5405.306124867534</v>
      </c>
      <c r="S286" s="55">
        <v>0</v>
      </c>
      <c r="T286" s="55">
        <v>0</v>
      </c>
      <c r="U286" s="54" t="s">
        <v>79</v>
      </c>
      <c r="V286" s="57">
        <f t="shared" si="87"/>
        <v>-3220</v>
      </c>
      <c r="W286" s="57">
        <f t="shared" si="83"/>
        <v>-1170.1042879686904</v>
      </c>
      <c r="X286" s="55">
        <f t="shared" si="84"/>
        <v>4211.5700881527009</v>
      </c>
      <c r="Y286" s="117">
        <f t="shared" si="85"/>
        <v>1406264.2264674432</v>
      </c>
      <c r="Z286" s="116"/>
    </row>
    <row r="287" spans="1:26" ht="13.5" thickBot="1" x14ac:dyDescent="0.35">
      <c r="A287" s="54">
        <v>274</v>
      </c>
      <c r="B287" s="54">
        <v>46</v>
      </c>
      <c r="C287" s="54">
        <f t="shared" si="90"/>
        <v>10</v>
      </c>
      <c r="D287" s="55">
        <f t="shared" si="88"/>
        <v>23402.085759373807</v>
      </c>
      <c r="E287" s="57">
        <f t="shared" si="82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v>0</v>
      </c>
      <c r="K287" s="54" t="s">
        <v>79</v>
      </c>
      <c r="L287" s="55">
        <v>0</v>
      </c>
      <c r="M287" s="55">
        <f t="shared" si="86"/>
        <v>-262</v>
      </c>
      <c r="N287" s="54">
        <v>82</v>
      </c>
      <c r="O287" s="55">
        <v>0</v>
      </c>
      <c r="P287" s="55">
        <v>0</v>
      </c>
      <c r="Q287" s="54" t="s">
        <v>79</v>
      </c>
      <c r="R287" s="57">
        <f t="shared" si="89"/>
        <v>-5405.306124867534</v>
      </c>
      <c r="S287" s="55">
        <v>0</v>
      </c>
      <c r="T287" s="55">
        <v>0</v>
      </c>
      <c r="U287" s="54" t="s">
        <v>79</v>
      </c>
      <c r="V287" s="57">
        <f t="shared" si="87"/>
        <v>-3230</v>
      </c>
      <c r="W287" s="57">
        <f t="shared" si="83"/>
        <v>-1170.1042879686904</v>
      </c>
      <c r="X287" s="55">
        <f t="shared" si="84"/>
        <v>4199.5700881527009</v>
      </c>
      <c r="Y287" s="117">
        <f t="shared" si="85"/>
        <v>1416323.2308325437</v>
      </c>
      <c r="Z287" s="116"/>
    </row>
    <row r="288" spans="1:26" ht="13.5" thickBot="1" x14ac:dyDescent="0.35">
      <c r="A288" s="54">
        <v>275</v>
      </c>
      <c r="B288" s="54">
        <v>46</v>
      </c>
      <c r="C288" s="54">
        <f t="shared" si="90"/>
        <v>11</v>
      </c>
      <c r="D288" s="55">
        <f t="shared" si="88"/>
        <v>23402.085759373807</v>
      </c>
      <c r="E288" s="57">
        <f t="shared" si="82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v>0</v>
      </c>
      <c r="K288" s="54" t="s">
        <v>79</v>
      </c>
      <c r="L288" s="55">
        <v>0</v>
      </c>
      <c r="M288" s="55">
        <f t="shared" si="86"/>
        <v>-264</v>
      </c>
      <c r="N288" s="54">
        <v>83</v>
      </c>
      <c r="O288" s="55">
        <v>0</v>
      </c>
      <c r="P288" s="55">
        <v>0</v>
      </c>
      <c r="Q288" s="54" t="s">
        <v>79</v>
      </c>
      <c r="R288" s="57">
        <f t="shared" si="89"/>
        <v>-5405.306124867534</v>
      </c>
      <c r="S288" s="55">
        <v>0</v>
      </c>
      <c r="T288" s="55">
        <v>0</v>
      </c>
      <c r="U288" s="54" t="s">
        <v>79</v>
      </c>
      <c r="V288" s="57">
        <f t="shared" si="87"/>
        <v>-3240</v>
      </c>
      <c r="W288" s="57">
        <f t="shared" si="83"/>
        <v>-1170.1042879686904</v>
      </c>
      <c r="X288" s="55">
        <f t="shared" si="84"/>
        <v>4187.5700881527009</v>
      </c>
      <c r="Y288" s="117">
        <f t="shared" si="85"/>
        <v>1426412.1477158321</v>
      </c>
      <c r="Z288" s="116"/>
    </row>
    <row r="289" spans="1:26" ht="13.5" thickBot="1" x14ac:dyDescent="0.35">
      <c r="A289" s="54">
        <v>276</v>
      </c>
      <c r="B289" s="54">
        <v>47</v>
      </c>
      <c r="C289" s="54">
        <f t="shared" si="90"/>
        <v>0</v>
      </c>
      <c r="D289" s="55">
        <f>$D278*(1+$D$4)</f>
        <v>24572.190047342498</v>
      </c>
      <c r="E289" s="57">
        <f t="shared" si="82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v>0</v>
      </c>
      <c r="K289" s="54" t="s">
        <v>79</v>
      </c>
      <c r="L289" s="55">
        <v>0</v>
      </c>
      <c r="M289" s="55">
        <f t="shared" si="86"/>
        <v>-266</v>
      </c>
      <c r="N289" s="54">
        <v>84</v>
      </c>
      <c r="O289" s="55">
        <v>0</v>
      </c>
      <c r="P289" s="55">
        <v>0</v>
      </c>
      <c r="Q289" s="54" t="s">
        <v>79</v>
      </c>
      <c r="R289" s="57">
        <f>$R288*1.06</f>
        <v>-5729.6244923595859</v>
      </c>
      <c r="S289" s="55">
        <v>0</v>
      </c>
      <c r="T289" s="55">
        <v>0</v>
      </c>
      <c r="U289" s="54" t="s">
        <v>79</v>
      </c>
      <c r="V289" s="57">
        <f t="shared" si="87"/>
        <v>-3250</v>
      </c>
      <c r="W289" s="57">
        <f t="shared" si="83"/>
        <v>-1228.6095023671251</v>
      </c>
      <c r="X289" s="55">
        <f t="shared" si="84"/>
        <v>4436.3038646449959</v>
      </c>
      <c r="Y289" s="117">
        <f t="shared" si="85"/>
        <v>1436791.8355292932</v>
      </c>
      <c r="Z289" s="116"/>
    </row>
    <row r="290" spans="1:26" ht="13.5" thickBot="1" x14ac:dyDescent="0.35">
      <c r="A290" s="54">
        <v>277</v>
      </c>
      <c r="B290" s="54">
        <v>47</v>
      </c>
      <c r="C290" s="54">
        <f t="shared" si="90"/>
        <v>1</v>
      </c>
      <c r="D290" s="55">
        <f t="shared" ref="D290:D300" si="91">$D289</f>
        <v>24572.190047342498</v>
      </c>
      <c r="E290" s="57">
        <f t="shared" si="82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v>0</v>
      </c>
      <c r="K290" s="54" t="s">
        <v>79</v>
      </c>
      <c r="L290" s="55">
        <v>0</v>
      </c>
      <c r="M290" s="55">
        <f t="shared" si="86"/>
        <v>-268</v>
      </c>
      <c r="N290" s="54">
        <v>85</v>
      </c>
      <c r="O290" s="55">
        <v>0</v>
      </c>
      <c r="P290" s="55">
        <v>0</v>
      </c>
      <c r="Q290" s="54" t="s">
        <v>79</v>
      </c>
      <c r="R290" s="57">
        <f t="shared" ref="R290:R300" si="92">$R289</f>
        <v>-5729.6244923595859</v>
      </c>
      <c r="S290" s="55">
        <v>0</v>
      </c>
      <c r="T290" s="55">
        <v>0</v>
      </c>
      <c r="U290" s="54" t="s">
        <v>79</v>
      </c>
      <c r="V290" s="57">
        <f t="shared" si="87"/>
        <v>-3260</v>
      </c>
      <c r="W290" s="57">
        <f t="shared" si="83"/>
        <v>-1228.6095023671251</v>
      </c>
      <c r="X290" s="55">
        <f t="shared" si="84"/>
        <v>4424.3038646449959</v>
      </c>
      <c r="Y290" s="117">
        <f t="shared" si="85"/>
        <v>1447202.7720419769</v>
      </c>
      <c r="Z290" s="116"/>
    </row>
    <row r="291" spans="1:26" ht="13.5" thickBot="1" x14ac:dyDescent="0.35">
      <c r="A291" s="54">
        <v>278</v>
      </c>
      <c r="B291" s="54">
        <v>47</v>
      </c>
      <c r="C291" s="54">
        <f t="shared" si="90"/>
        <v>2</v>
      </c>
      <c r="D291" s="55">
        <f t="shared" si="91"/>
        <v>24572.190047342498</v>
      </c>
      <c r="E291" s="57">
        <f t="shared" si="82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v>0</v>
      </c>
      <c r="K291" s="54" t="s">
        <v>79</v>
      </c>
      <c r="L291" s="55">
        <v>0</v>
      </c>
      <c r="M291" s="55">
        <f t="shared" si="86"/>
        <v>-270</v>
      </c>
      <c r="N291" s="54">
        <v>86</v>
      </c>
      <c r="O291" s="55">
        <v>0</v>
      </c>
      <c r="P291" s="55">
        <v>0</v>
      </c>
      <c r="Q291" s="54" t="s">
        <v>79</v>
      </c>
      <c r="R291" s="57">
        <f t="shared" si="92"/>
        <v>-5729.6244923595859</v>
      </c>
      <c r="S291" s="55">
        <v>0</v>
      </c>
      <c r="T291" s="55">
        <v>0</v>
      </c>
      <c r="U291" s="54" t="s">
        <v>79</v>
      </c>
      <c r="V291" s="57">
        <f t="shared" si="87"/>
        <v>-3270</v>
      </c>
      <c r="W291" s="57">
        <f t="shared" si="83"/>
        <v>-1228.6095023671251</v>
      </c>
      <c r="X291" s="55">
        <f t="shared" si="84"/>
        <v>4412.3038646449959</v>
      </c>
      <c r="Y291" s="117">
        <f t="shared" si="85"/>
        <v>1457645.0874567968</v>
      </c>
      <c r="Z291" s="116"/>
    </row>
    <row r="292" spans="1:26" ht="13.5" thickBot="1" x14ac:dyDescent="0.35">
      <c r="A292" s="54">
        <v>279</v>
      </c>
      <c r="B292" s="54">
        <v>47</v>
      </c>
      <c r="C292" s="54">
        <f t="shared" si="90"/>
        <v>3</v>
      </c>
      <c r="D292" s="55">
        <f t="shared" si="91"/>
        <v>24572.190047342498</v>
      </c>
      <c r="E292" s="57">
        <f t="shared" si="82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v>0</v>
      </c>
      <c r="K292" s="54" t="s">
        <v>79</v>
      </c>
      <c r="L292" s="55">
        <v>0</v>
      </c>
      <c r="M292" s="55">
        <f t="shared" si="86"/>
        <v>-272</v>
      </c>
      <c r="N292" s="54">
        <v>87</v>
      </c>
      <c r="O292" s="55">
        <v>0</v>
      </c>
      <c r="P292" s="55">
        <v>0</v>
      </c>
      <c r="Q292" s="54" t="s">
        <v>79</v>
      </c>
      <c r="R292" s="57">
        <f t="shared" si="92"/>
        <v>-5729.6244923595859</v>
      </c>
      <c r="S292" s="55">
        <v>0</v>
      </c>
      <c r="T292" s="55">
        <v>0</v>
      </c>
      <c r="U292" s="54" t="s">
        <v>79</v>
      </c>
      <c r="V292" s="57">
        <f t="shared" si="87"/>
        <v>-3280</v>
      </c>
      <c r="W292" s="57">
        <f t="shared" si="83"/>
        <v>-1228.6095023671251</v>
      </c>
      <c r="X292" s="55">
        <f t="shared" si="84"/>
        <v>4400.3038646449959</v>
      </c>
      <c r="Y292" s="117">
        <f t="shared" si="85"/>
        <v>1468118.9125191786</v>
      </c>
      <c r="Z292" s="116"/>
    </row>
    <row r="293" spans="1:26" ht="13.5" thickBot="1" x14ac:dyDescent="0.35">
      <c r="A293" s="54">
        <v>280</v>
      </c>
      <c r="B293" s="54">
        <v>47</v>
      </c>
      <c r="C293" s="54">
        <f t="shared" si="90"/>
        <v>4</v>
      </c>
      <c r="D293" s="55">
        <f t="shared" si="91"/>
        <v>24572.190047342498</v>
      </c>
      <c r="E293" s="57">
        <f t="shared" si="82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v>0</v>
      </c>
      <c r="K293" s="54" t="s">
        <v>79</v>
      </c>
      <c r="L293" s="55">
        <v>0</v>
      </c>
      <c r="M293" s="55">
        <f t="shared" si="86"/>
        <v>-274</v>
      </c>
      <c r="N293" s="54">
        <v>88</v>
      </c>
      <c r="O293" s="55">
        <v>0</v>
      </c>
      <c r="P293" s="55">
        <v>0</v>
      </c>
      <c r="Q293" s="54" t="s">
        <v>79</v>
      </c>
      <c r="R293" s="57">
        <f t="shared" si="92"/>
        <v>-5729.6244923595859</v>
      </c>
      <c r="S293" s="55">
        <v>0</v>
      </c>
      <c r="T293" s="55">
        <v>0</v>
      </c>
      <c r="U293" s="54" t="s">
        <v>79</v>
      </c>
      <c r="V293" s="57">
        <f t="shared" si="87"/>
        <v>-3290</v>
      </c>
      <c r="W293" s="57">
        <f t="shared" si="83"/>
        <v>-1228.6095023671251</v>
      </c>
      <c r="X293" s="55">
        <f t="shared" si="84"/>
        <v>4388.3038646449959</v>
      </c>
      <c r="Y293" s="117">
        <f t="shared" si="85"/>
        <v>1478624.3785193202</v>
      </c>
      <c r="Z293" s="116"/>
    </row>
    <row r="294" spans="1:26" ht="13.5" thickBot="1" x14ac:dyDescent="0.35">
      <c r="A294" s="54">
        <v>281</v>
      </c>
      <c r="B294" s="54">
        <v>47</v>
      </c>
      <c r="C294" s="54">
        <f t="shared" si="90"/>
        <v>5</v>
      </c>
      <c r="D294" s="55">
        <f t="shared" si="91"/>
        <v>24572.190047342498</v>
      </c>
      <c r="E294" s="57">
        <f t="shared" si="82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v>0</v>
      </c>
      <c r="K294" s="54" t="s">
        <v>79</v>
      </c>
      <c r="L294" s="55">
        <v>0</v>
      </c>
      <c r="M294" s="55">
        <f t="shared" si="86"/>
        <v>-276</v>
      </c>
      <c r="N294" s="54">
        <v>89</v>
      </c>
      <c r="O294" s="55">
        <v>0</v>
      </c>
      <c r="P294" s="55">
        <v>0</v>
      </c>
      <c r="Q294" s="54" t="s">
        <v>79</v>
      </c>
      <c r="R294" s="57">
        <f t="shared" si="92"/>
        <v>-5729.6244923595859</v>
      </c>
      <c r="S294" s="55">
        <v>0</v>
      </c>
      <c r="T294" s="55">
        <v>0</v>
      </c>
      <c r="U294" s="54" t="s">
        <v>79</v>
      </c>
      <c r="V294" s="57">
        <f t="shared" si="87"/>
        <v>-3300</v>
      </c>
      <c r="W294" s="57">
        <f t="shared" si="83"/>
        <v>-1228.6095023671251</v>
      </c>
      <c r="X294" s="55">
        <f t="shared" si="84"/>
        <v>4376.3038646449959</v>
      </c>
      <c r="Y294" s="117">
        <f t="shared" si="85"/>
        <v>1489161.6172944624</v>
      </c>
      <c r="Z294" s="116"/>
    </row>
    <row r="295" spans="1:26" ht="13.5" thickBot="1" x14ac:dyDescent="0.35">
      <c r="A295" s="54">
        <v>282</v>
      </c>
      <c r="B295" s="54">
        <v>47</v>
      </c>
      <c r="C295" s="54">
        <f t="shared" si="90"/>
        <v>6</v>
      </c>
      <c r="D295" s="55">
        <f t="shared" si="91"/>
        <v>24572.190047342498</v>
      </c>
      <c r="E295" s="57">
        <f t="shared" si="82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v>0</v>
      </c>
      <c r="K295" s="54" t="s">
        <v>79</v>
      </c>
      <c r="L295" s="55">
        <v>0</v>
      </c>
      <c r="M295" s="55">
        <f t="shared" si="86"/>
        <v>-278</v>
      </c>
      <c r="N295" s="54">
        <v>90</v>
      </c>
      <c r="O295" s="55">
        <v>0</v>
      </c>
      <c r="P295" s="55">
        <v>0</v>
      </c>
      <c r="Q295" s="54" t="s">
        <v>79</v>
      </c>
      <c r="R295" s="57">
        <f t="shared" si="92"/>
        <v>-5729.6244923595859</v>
      </c>
      <c r="S295" s="55">
        <v>0</v>
      </c>
      <c r="T295" s="55">
        <v>0</v>
      </c>
      <c r="U295" s="54" t="s">
        <v>79</v>
      </c>
      <c r="V295" s="57">
        <f t="shared" si="87"/>
        <v>-3310</v>
      </c>
      <c r="W295" s="57">
        <f t="shared" si="83"/>
        <v>-1228.6095023671251</v>
      </c>
      <c r="X295" s="55">
        <f t="shared" si="84"/>
        <v>4364.3038646449959</v>
      </c>
      <c r="Y295" s="117">
        <f t="shared" si="85"/>
        <v>1499730.7612311677</v>
      </c>
      <c r="Z295" s="116"/>
    </row>
    <row r="296" spans="1:26" ht="13.5" thickBot="1" x14ac:dyDescent="0.35">
      <c r="A296" s="54">
        <v>283</v>
      </c>
      <c r="B296" s="54">
        <v>47</v>
      </c>
      <c r="C296" s="54">
        <f t="shared" si="90"/>
        <v>7</v>
      </c>
      <c r="D296" s="55">
        <f t="shared" si="91"/>
        <v>24572.190047342498</v>
      </c>
      <c r="E296" s="57">
        <f t="shared" si="82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v>0</v>
      </c>
      <c r="K296" s="54" t="s">
        <v>79</v>
      </c>
      <c r="L296" s="55">
        <v>0</v>
      </c>
      <c r="M296" s="55">
        <f t="shared" si="86"/>
        <v>-280</v>
      </c>
      <c r="N296" s="54">
        <v>91</v>
      </c>
      <c r="O296" s="55">
        <v>0</v>
      </c>
      <c r="P296" s="55">
        <v>0</v>
      </c>
      <c r="Q296" s="54" t="s">
        <v>79</v>
      </c>
      <c r="R296" s="57">
        <f t="shared" si="92"/>
        <v>-5729.6244923595859</v>
      </c>
      <c r="S296" s="55">
        <v>0</v>
      </c>
      <c r="T296" s="55">
        <v>0</v>
      </c>
      <c r="U296" s="54" t="s">
        <v>79</v>
      </c>
      <c r="V296" s="57">
        <f t="shared" si="87"/>
        <v>-3320</v>
      </c>
      <c r="W296" s="57">
        <f t="shared" si="83"/>
        <v>-1228.6095023671251</v>
      </c>
      <c r="X296" s="55">
        <f t="shared" si="84"/>
        <v>4352.3038646449959</v>
      </c>
      <c r="Y296" s="117">
        <f t="shared" si="85"/>
        <v>1510331.9432676092</v>
      </c>
      <c r="Z296" s="116"/>
    </row>
    <row r="297" spans="1:26" ht="13.5" thickBot="1" x14ac:dyDescent="0.35">
      <c r="A297" s="54">
        <v>284</v>
      </c>
      <c r="B297" s="54">
        <v>47</v>
      </c>
      <c r="C297" s="54">
        <f t="shared" si="90"/>
        <v>8</v>
      </c>
      <c r="D297" s="55">
        <f t="shared" si="91"/>
        <v>24572.190047342498</v>
      </c>
      <c r="E297" s="57">
        <f t="shared" si="82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v>0</v>
      </c>
      <c r="K297" s="54" t="s">
        <v>79</v>
      </c>
      <c r="L297" s="55">
        <v>0</v>
      </c>
      <c r="M297" s="55">
        <f t="shared" si="86"/>
        <v>-282</v>
      </c>
      <c r="N297" s="54">
        <v>92</v>
      </c>
      <c r="O297" s="55">
        <v>0</v>
      </c>
      <c r="P297" s="55">
        <v>0</v>
      </c>
      <c r="Q297" s="54" t="s">
        <v>79</v>
      </c>
      <c r="R297" s="57">
        <f t="shared" si="92"/>
        <v>-5729.6244923595859</v>
      </c>
      <c r="S297" s="55">
        <v>0</v>
      </c>
      <c r="T297" s="55">
        <v>0</v>
      </c>
      <c r="U297" s="54" t="s">
        <v>79</v>
      </c>
      <c r="V297" s="57">
        <f t="shared" si="87"/>
        <v>-3330</v>
      </c>
      <c r="W297" s="57">
        <f t="shared" si="83"/>
        <v>-1228.6095023671251</v>
      </c>
      <c r="X297" s="55">
        <f t="shared" si="84"/>
        <v>4340.3038646449959</v>
      </c>
      <c r="Y297" s="117">
        <f t="shared" si="85"/>
        <v>1520965.2968958693</v>
      </c>
      <c r="Z297" s="116"/>
    </row>
    <row r="298" spans="1:26" ht="13.5" thickBot="1" x14ac:dyDescent="0.35">
      <c r="A298" s="54">
        <v>285</v>
      </c>
      <c r="B298" s="54">
        <v>47</v>
      </c>
      <c r="C298" s="54">
        <f t="shared" si="90"/>
        <v>9</v>
      </c>
      <c r="D298" s="55">
        <f t="shared" si="91"/>
        <v>24572.190047342498</v>
      </c>
      <c r="E298" s="57">
        <f t="shared" si="82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v>0</v>
      </c>
      <c r="K298" s="54" t="s">
        <v>79</v>
      </c>
      <c r="L298" s="55">
        <v>0</v>
      </c>
      <c r="M298" s="55">
        <f t="shared" si="86"/>
        <v>-284</v>
      </c>
      <c r="N298" s="54">
        <v>93</v>
      </c>
      <c r="O298" s="55">
        <v>0</v>
      </c>
      <c r="P298" s="55">
        <v>0</v>
      </c>
      <c r="Q298" s="54" t="s">
        <v>79</v>
      </c>
      <c r="R298" s="57">
        <f t="shared" si="92"/>
        <v>-5729.6244923595859</v>
      </c>
      <c r="S298" s="55">
        <v>0</v>
      </c>
      <c r="T298" s="55">
        <v>0</v>
      </c>
      <c r="U298" s="54" t="s">
        <v>79</v>
      </c>
      <c r="V298" s="57">
        <f t="shared" si="87"/>
        <v>-3340</v>
      </c>
      <c r="W298" s="57">
        <f t="shared" si="83"/>
        <v>-1228.6095023671251</v>
      </c>
      <c r="X298" s="55">
        <f t="shared" si="84"/>
        <v>4328.3038646449959</v>
      </c>
      <c r="Y298" s="117">
        <f t="shared" si="85"/>
        <v>1531630.9561642471</v>
      </c>
      <c r="Z298" s="116"/>
    </row>
    <row r="299" spans="1:26" ht="13.5" thickBot="1" x14ac:dyDescent="0.35">
      <c r="A299" s="54">
        <v>286</v>
      </c>
      <c r="B299" s="54">
        <v>47</v>
      </c>
      <c r="C299" s="54">
        <f t="shared" si="90"/>
        <v>10</v>
      </c>
      <c r="D299" s="55">
        <f t="shared" si="91"/>
        <v>24572.190047342498</v>
      </c>
      <c r="E299" s="57">
        <f t="shared" si="82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v>0</v>
      </c>
      <c r="K299" s="54" t="s">
        <v>79</v>
      </c>
      <c r="L299" s="55">
        <v>0</v>
      </c>
      <c r="M299" s="55">
        <f t="shared" si="86"/>
        <v>-286</v>
      </c>
      <c r="N299" s="54">
        <v>94</v>
      </c>
      <c r="O299" s="55">
        <v>0</v>
      </c>
      <c r="P299" s="55">
        <v>0</v>
      </c>
      <c r="Q299" s="54" t="s">
        <v>79</v>
      </c>
      <c r="R299" s="57">
        <f t="shared" si="92"/>
        <v>-5729.6244923595859</v>
      </c>
      <c r="S299" s="55">
        <v>0</v>
      </c>
      <c r="T299" s="55">
        <v>0</v>
      </c>
      <c r="U299" s="54" t="s">
        <v>79</v>
      </c>
      <c r="V299" s="57">
        <f t="shared" si="87"/>
        <v>-3350</v>
      </c>
      <c r="W299" s="57">
        <f t="shared" si="83"/>
        <v>-1228.6095023671251</v>
      </c>
      <c r="X299" s="55">
        <f t="shared" si="84"/>
        <v>4316.3038646449959</v>
      </c>
      <c r="Y299" s="117">
        <f t="shared" si="85"/>
        <v>1542329.0556795765</v>
      </c>
      <c r="Z299" s="116"/>
    </row>
    <row r="300" spans="1:26" ht="13.5" thickBot="1" x14ac:dyDescent="0.35">
      <c r="A300" s="54">
        <v>287</v>
      </c>
      <c r="B300" s="54">
        <v>47</v>
      </c>
      <c r="C300" s="54">
        <f t="shared" si="90"/>
        <v>11</v>
      </c>
      <c r="D300" s="55">
        <f t="shared" si="91"/>
        <v>24572.190047342498</v>
      </c>
      <c r="E300" s="57">
        <f t="shared" si="82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v>0</v>
      </c>
      <c r="K300" s="54" t="s">
        <v>79</v>
      </c>
      <c r="L300" s="55">
        <v>0</v>
      </c>
      <c r="M300" s="55">
        <f t="shared" si="86"/>
        <v>-288</v>
      </c>
      <c r="N300" s="54">
        <v>95</v>
      </c>
      <c r="O300" s="55">
        <v>0</v>
      </c>
      <c r="P300" s="55">
        <v>0</v>
      </c>
      <c r="Q300" s="54" t="s">
        <v>79</v>
      </c>
      <c r="R300" s="57">
        <f t="shared" si="92"/>
        <v>-5729.6244923595859</v>
      </c>
      <c r="S300" s="55">
        <v>0</v>
      </c>
      <c r="T300" s="55">
        <v>0</v>
      </c>
      <c r="U300" s="54" t="s">
        <v>79</v>
      </c>
      <c r="V300" s="57">
        <f t="shared" si="87"/>
        <v>-3360</v>
      </c>
      <c r="W300" s="57">
        <f t="shared" si="83"/>
        <v>-1228.6095023671251</v>
      </c>
      <c r="X300" s="55">
        <f t="shared" si="84"/>
        <v>4304.3038646449959</v>
      </c>
      <c r="Y300" s="117">
        <f t="shared" si="85"/>
        <v>1553059.7306095532</v>
      </c>
      <c r="Z300" s="116"/>
    </row>
    <row r="301" spans="1:26" ht="13.5" thickBot="1" x14ac:dyDescent="0.35">
      <c r="A301" s="54">
        <v>288</v>
      </c>
      <c r="B301" s="54">
        <v>48</v>
      </c>
      <c r="C301" s="54">
        <f t="shared" si="90"/>
        <v>0</v>
      </c>
      <c r="D301" s="55">
        <f>$D290*(1+$D$4)</f>
        <v>25800.799549709624</v>
      </c>
      <c r="E301" s="57">
        <f t="shared" si="82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v>0</v>
      </c>
      <c r="K301" s="54" t="s">
        <v>79</v>
      </c>
      <c r="L301" s="55">
        <v>0</v>
      </c>
      <c r="M301" s="55">
        <f t="shared" si="86"/>
        <v>-290</v>
      </c>
      <c r="N301" s="54">
        <v>96</v>
      </c>
      <c r="O301" s="55">
        <v>0</v>
      </c>
      <c r="P301" s="55">
        <v>0</v>
      </c>
      <c r="Q301" s="54" t="s">
        <v>79</v>
      </c>
      <c r="R301" s="57">
        <f>$R300*1.06</f>
        <v>-6073.4019619011615</v>
      </c>
      <c r="S301" s="55">
        <v>0</v>
      </c>
      <c r="T301" s="55">
        <v>0</v>
      </c>
      <c r="U301" s="54" t="s">
        <v>79</v>
      </c>
      <c r="V301" s="57">
        <f t="shared" si="87"/>
        <v>-3370</v>
      </c>
      <c r="W301" s="57">
        <f t="shared" si="83"/>
        <v>-1290.0399774854814</v>
      </c>
      <c r="X301" s="55">
        <f t="shared" si="84"/>
        <v>4562.8311462869824</v>
      </c>
      <c r="Y301" s="117">
        <f t="shared" si="85"/>
        <v>1564093.6439667132</v>
      </c>
      <c r="Z301" s="116"/>
    </row>
    <row r="302" spans="1:26" ht="13.5" thickBot="1" x14ac:dyDescent="0.35">
      <c r="A302" s="54">
        <v>289</v>
      </c>
      <c r="B302" s="54">
        <v>48</v>
      </c>
      <c r="C302" s="54">
        <f t="shared" si="90"/>
        <v>1</v>
      </c>
      <c r="D302" s="55">
        <f t="shared" ref="D302:D312" si="93">$D301</f>
        <v>25800.799549709624</v>
      </c>
      <c r="E302" s="57">
        <f t="shared" si="82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v>0</v>
      </c>
      <c r="K302" s="54" t="s">
        <v>79</v>
      </c>
      <c r="L302" s="55">
        <v>0</v>
      </c>
      <c r="M302" s="55">
        <f t="shared" si="86"/>
        <v>-292</v>
      </c>
      <c r="N302" s="54">
        <v>97</v>
      </c>
      <c r="O302" s="55">
        <v>0</v>
      </c>
      <c r="P302" s="55">
        <v>0</v>
      </c>
      <c r="Q302" s="54" t="s">
        <v>79</v>
      </c>
      <c r="R302" s="57">
        <f t="shared" ref="R302:R312" si="94">$R301</f>
        <v>-6073.4019619011615</v>
      </c>
      <c r="S302" s="55">
        <v>0</v>
      </c>
      <c r="T302" s="55">
        <v>0</v>
      </c>
      <c r="U302" s="54" t="s">
        <v>79</v>
      </c>
      <c r="V302" s="57">
        <f t="shared" si="87"/>
        <v>-3380</v>
      </c>
      <c r="W302" s="57">
        <f t="shared" si="83"/>
        <v>-1290.0399774854814</v>
      </c>
      <c r="X302" s="55">
        <f t="shared" si="84"/>
        <v>4550.8311462869824</v>
      </c>
      <c r="Y302" s="117">
        <f t="shared" si="85"/>
        <v>1575161.5319628615</v>
      </c>
      <c r="Z302" s="116"/>
    </row>
    <row r="303" spans="1:26" ht="13.5" thickBot="1" x14ac:dyDescent="0.35">
      <c r="A303" s="54">
        <v>290</v>
      </c>
      <c r="B303" s="54">
        <v>48</v>
      </c>
      <c r="C303" s="54">
        <f t="shared" si="90"/>
        <v>2</v>
      </c>
      <c r="D303" s="55">
        <f t="shared" si="93"/>
        <v>25800.799549709624</v>
      </c>
      <c r="E303" s="57">
        <f t="shared" si="82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v>0</v>
      </c>
      <c r="K303" s="54" t="s">
        <v>79</v>
      </c>
      <c r="L303" s="55">
        <v>0</v>
      </c>
      <c r="M303" s="55">
        <f t="shared" si="86"/>
        <v>-294</v>
      </c>
      <c r="N303" s="54">
        <v>98</v>
      </c>
      <c r="O303" s="55">
        <v>0</v>
      </c>
      <c r="P303" s="55">
        <v>0</v>
      </c>
      <c r="Q303" s="54" t="s">
        <v>79</v>
      </c>
      <c r="R303" s="57">
        <f t="shared" si="94"/>
        <v>-6073.4019619011615</v>
      </c>
      <c r="S303" s="55">
        <v>0</v>
      </c>
      <c r="T303" s="55">
        <v>0</v>
      </c>
      <c r="U303" s="54" t="s">
        <v>79</v>
      </c>
      <c r="V303" s="57">
        <f t="shared" si="87"/>
        <v>-3390</v>
      </c>
      <c r="W303" s="57">
        <f t="shared" si="83"/>
        <v>-1290.0399774854814</v>
      </c>
      <c r="X303" s="55">
        <f t="shared" si="84"/>
        <v>4538.8311462869824</v>
      </c>
      <c r="Y303" s="117">
        <f t="shared" si="85"/>
        <v>1586263.5361589938</v>
      </c>
      <c r="Z303" s="116"/>
    </row>
    <row r="304" spans="1:26" ht="13.5" thickBot="1" x14ac:dyDescent="0.35">
      <c r="A304" s="54">
        <v>291</v>
      </c>
      <c r="B304" s="54">
        <v>48</v>
      </c>
      <c r="C304" s="54">
        <f t="shared" si="90"/>
        <v>3</v>
      </c>
      <c r="D304" s="55">
        <f t="shared" si="93"/>
        <v>25800.799549709624</v>
      </c>
      <c r="E304" s="57">
        <f t="shared" si="82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v>0</v>
      </c>
      <c r="K304" s="54" t="s">
        <v>79</v>
      </c>
      <c r="L304" s="55">
        <v>0</v>
      </c>
      <c r="M304" s="55">
        <f t="shared" si="86"/>
        <v>-296</v>
      </c>
      <c r="N304" s="54">
        <v>99</v>
      </c>
      <c r="O304" s="55">
        <v>0</v>
      </c>
      <c r="P304" s="55">
        <v>0</v>
      </c>
      <c r="Q304" s="54" t="s">
        <v>79</v>
      </c>
      <c r="R304" s="57">
        <f t="shared" si="94"/>
        <v>-6073.4019619011615</v>
      </c>
      <c r="S304" s="55">
        <v>0</v>
      </c>
      <c r="T304" s="55">
        <v>0</v>
      </c>
      <c r="U304" s="54" t="s">
        <v>79</v>
      </c>
      <c r="V304" s="57">
        <f t="shared" si="87"/>
        <v>-3400</v>
      </c>
      <c r="W304" s="57">
        <f t="shared" si="83"/>
        <v>-1290.0399774854814</v>
      </c>
      <c r="X304" s="55">
        <f t="shared" si="84"/>
        <v>4526.8311462869824</v>
      </c>
      <c r="Y304" s="117">
        <f t="shared" si="85"/>
        <v>1597399.7987059434</v>
      </c>
      <c r="Z304" s="116"/>
    </row>
    <row r="305" spans="1:26" ht="13.5" thickBot="1" x14ac:dyDescent="0.35">
      <c r="A305" s="54">
        <v>292</v>
      </c>
      <c r="B305" s="54">
        <v>48</v>
      </c>
      <c r="C305" s="54">
        <f t="shared" si="90"/>
        <v>4</v>
      </c>
      <c r="D305" s="55">
        <f t="shared" si="93"/>
        <v>25800.799549709624</v>
      </c>
      <c r="E305" s="57">
        <f t="shared" si="82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v>0</v>
      </c>
      <c r="K305" s="54" t="s">
        <v>79</v>
      </c>
      <c r="L305" s="55">
        <v>0</v>
      </c>
      <c r="M305" s="55">
        <f t="shared" si="86"/>
        <v>-298</v>
      </c>
      <c r="N305" s="54">
        <v>100</v>
      </c>
      <c r="O305" s="55">
        <v>0</v>
      </c>
      <c r="P305" s="55">
        <v>0</v>
      </c>
      <c r="Q305" s="54" t="s">
        <v>79</v>
      </c>
      <c r="R305" s="57">
        <f t="shared" si="94"/>
        <v>-6073.4019619011615</v>
      </c>
      <c r="S305" s="55">
        <v>0</v>
      </c>
      <c r="T305" s="55">
        <v>0</v>
      </c>
      <c r="U305" s="54" t="s">
        <v>79</v>
      </c>
      <c r="V305" s="57">
        <f t="shared" si="87"/>
        <v>-3410</v>
      </c>
      <c r="W305" s="57">
        <f t="shared" si="83"/>
        <v>-1290.0399774854814</v>
      </c>
      <c r="X305" s="55">
        <f t="shared" si="84"/>
        <v>4514.8311462869824</v>
      </c>
      <c r="Y305" s="117">
        <f t="shared" si="85"/>
        <v>1608570.4623468386</v>
      </c>
      <c r="Z305" s="116"/>
    </row>
    <row r="306" spans="1:26" ht="13.5" thickBot="1" x14ac:dyDescent="0.35">
      <c r="A306" s="54">
        <v>293</v>
      </c>
      <c r="B306" s="54">
        <v>48</v>
      </c>
      <c r="C306" s="54">
        <f t="shared" si="90"/>
        <v>5</v>
      </c>
      <c r="D306" s="55">
        <f t="shared" si="93"/>
        <v>25800.799549709624</v>
      </c>
      <c r="E306" s="57">
        <f t="shared" si="82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v>0</v>
      </c>
      <c r="K306" s="54" t="s">
        <v>79</v>
      </c>
      <c r="L306" s="55">
        <v>0</v>
      </c>
      <c r="M306" s="55">
        <f t="shared" si="86"/>
        <v>-300</v>
      </c>
      <c r="N306" s="54">
        <v>101</v>
      </c>
      <c r="O306" s="55">
        <v>0</v>
      </c>
      <c r="P306" s="55">
        <v>0</v>
      </c>
      <c r="Q306" s="54" t="s">
        <v>79</v>
      </c>
      <c r="R306" s="57">
        <f t="shared" si="94"/>
        <v>-6073.4019619011615</v>
      </c>
      <c r="S306" s="55">
        <v>0</v>
      </c>
      <c r="T306" s="55">
        <v>0</v>
      </c>
      <c r="U306" s="54" t="s">
        <v>79</v>
      </c>
      <c r="V306" s="57">
        <f t="shared" si="87"/>
        <v>-3420</v>
      </c>
      <c r="W306" s="57">
        <f t="shared" si="83"/>
        <v>-1290.0399774854814</v>
      </c>
      <c r="X306" s="55">
        <f t="shared" si="84"/>
        <v>4502.8311462869824</v>
      </c>
      <c r="Y306" s="117">
        <f t="shared" si="85"/>
        <v>1619775.6704195708</v>
      </c>
      <c r="Z306" s="116"/>
    </row>
    <row r="307" spans="1:26" ht="13.5" thickBot="1" x14ac:dyDescent="0.35">
      <c r="A307" s="54">
        <v>294</v>
      </c>
      <c r="B307" s="54">
        <v>48</v>
      </c>
      <c r="C307" s="54">
        <f t="shared" si="90"/>
        <v>6</v>
      </c>
      <c r="D307" s="55">
        <f t="shared" si="93"/>
        <v>25800.799549709624</v>
      </c>
      <c r="E307" s="57">
        <f t="shared" si="82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v>0</v>
      </c>
      <c r="K307" s="54" t="s">
        <v>79</v>
      </c>
      <c r="L307" s="55">
        <v>0</v>
      </c>
      <c r="M307" s="55">
        <f t="shared" si="86"/>
        <v>-302</v>
      </c>
      <c r="N307" s="54">
        <v>102</v>
      </c>
      <c r="O307" s="55">
        <v>0</v>
      </c>
      <c r="P307" s="55">
        <v>0</v>
      </c>
      <c r="Q307" s="54" t="s">
        <v>79</v>
      </c>
      <c r="R307" s="57">
        <f t="shared" si="94"/>
        <v>-6073.4019619011615</v>
      </c>
      <c r="S307" s="55">
        <v>0</v>
      </c>
      <c r="T307" s="55">
        <v>0</v>
      </c>
      <c r="U307" s="54" t="s">
        <v>79</v>
      </c>
      <c r="V307" s="57">
        <f t="shared" si="87"/>
        <v>-3430</v>
      </c>
      <c r="W307" s="57">
        <f t="shared" si="83"/>
        <v>-1290.0399774854814</v>
      </c>
      <c r="X307" s="55">
        <f t="shared" si="84"/>
        <v>4490.8311462869824</v>
      </c>
      <c r="Y307" s="117">
        <f t="shared" si="85"/>
        <v>1631015.5668592725</v>
      </c>
      <c r="Z307" s="116"/>
    </row>
    <row r="308" spans="1:26" ht="13.5" thickBot="1" x14ac:dyDescent="0.35">
      <c r="A308" s="54">
        <v>295</v>
      </c>
      <c r="B308" s="54">
        <v>48</v>
      </c>
      <c r="C308" s="54">
        <f t="shared" si="90"/>
        <v>7</v>
      </c>
      <c r="D308" s="55">
        <f t="shared" si="93"/>
        <v>25800.799549709624</v>
      </c>
      <c r="E308" s="57">
        <f t="shared" si="82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v>0</v>
      </c>
      <c r="K308" s="54" t="s">
        <v>79</v>
      </c>
      <c r="L308" s="55">
        <v>0</v>
      </c>
      <c r="M308" s="55">
        <f t="shared" si="86"/>
        <v>-304</v>
      </c>
      <c r="N308" s="54">
        <v>103</v>
      </c>
      <c r="O308" s="55">
        <v>0</v>
      </c>
      <c r="P308" s="55">
        <v>0</v>
      </c>
      <c r="Q308" s="54" t="s">
        <v>79</v>
      </c>
      <c r="R308" s="57">
        <f t="shared" si="94"/>
        <v>-6073.4019619011615</v>
      </c>
      <c r="S308" s="55">
        <v>0</v>
      </c>
      <c r="T308" s="55">
        <v>0</v>
      </c>
      <c r="U308" s="54" t="s">
        <v>79</v>
      </c>
      <c r="V308" s="57">
        <f t="shared" si="87"/>
        <v>-3440</v>
      </c>
      <c r="W308" s="57">
        <f t="shared" si="83"/>
        <v>-1290.0399774854814</v>
      </c>
      <c r="X308" s="55">
        <f t="shared" si="84"/>
        <v>4478.8311462869824</v>
      </c>
      <c r="Y308" s="117">
        <f t="shared" si="85"/>
        <v>1642290.2962008065</v>
      </c>
      <c r="Z308" s="116"/>
    </row>
    <row r="309" spans="1:26" ht="13.5" thickBot="1" x14ac:dyDescent="0.35">
      <c r="A309" s="54">
        <v>296</v>
      </c>
      <c r="B309" s="54">
        <v>48</v>
      </c>
      <c r="C309" s="54">
        <f t="shared" si="90"/>
        <v>8</v>
      </c>
      <c r="D309" s="55">
        <f t="shared" si="93"/>
        <v>25800.799549709624</v>
      </c>
      <c r="E309" s="57">
        <f t="shared" si="82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v>0</v>
      </c>
      <c r="K309" s="54" t="s">
        <v>79</v>
      </c>
      <c r="L309" s="55">
        <v>0</v>
      </c>
      <c r="M309" s="55">
        <f t="shared" si="86"/>
        <v>-306</v>
      </c>
      <c r="N309" s="54">
        <v>104</v>
      </c>
      <c r="O309" s="55">
        <v>0</v>
      </c>
      <c r="P309" s="55">
        <v>0</v>
      </c>
      <c r="Q309" s="54" t="s">
        <v>79</v>
      </c>
      <c r="R309" s="57">
        <f t="shared" si="94"/>
        <v>-6073.4019619011615</v>
      </c>
      <c r="S309" s="55">
        <v>0</v>
      </c>
      <c r="T309" s="55">
        <v>0</v>
      </c>
      <c r="U309" s="54" t="s">
        <v>79</v>
      </c>
      <c r="V309" s="57">
        <f t="shared" si="87"/>
        <v>-3450</v>
      </c>
      <c r="W309" s="57">
        <f t="shared" si="83"/>
        <v>-1290.0399774854814</v>
      </c>
      <c r="X309" s="55">
        <f t="shared" si="84"/>
        <v>4466.8311462869824</v>
      </c>
      <c r="Y309" s="117">
        <f t="shared" si="85"/>
        <v>1653600.0035812636</v>
      </c>
      <c r="Z309" s="116"/>
    </row>
    <row r="310" spans="1:26" ht="13.5" thickBot="1" x14ac:dyDescent="0.35">
      <c r="A310" s="54">
        <v>297</v>
      </c>
      <c r="B310" s="54">
        <v>48</v>
      </c>
      <c r="C310" s="54">
        <f t="shared" si="90"/>
        <v>9</v>
      </c>
      <c r="D310" s="55">
        <f t="shared" si="93"/>
        <v>25800.799549709624</v>
      </c>
      <c r="E310" s="57">
        <f t="shared" si="82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v>0</v>
      </c>
      <c r="K310" s="54" t="s">
        <v>79</v>
      </c>
      <c r="L310" s="55">
        <v>0</v>
      </c>
      <c r="M310" s="55">
        <f t="shared" si="86"/>
        <v>-308</v>
      </c>
      <c r="N310" s="54">
        <v>105</v>
      </c>
      <c r="O310" s="55">
        <v>0</v>
      </c>
      <c r="P310" s="55">
        <v>0</v>
      </c>
      <c r="Q310" s="54" t="s">
        <v>79</v>
      </c>
      <c r="R310" s="57">
        <f t="shared" si="94"/>
        <v>-6073.4019619011615</v>
      </c>
      <c r="S310" s="55">
        <v>0</v>
      </c>
      <c r="T310" s="55">
        <v>0</v>
      </c>
      <c r="U310" s="54" t="s">
        <v>79</v>
      </c>
      <c r="V310" s="57">
        <f t="shared" si="87"/>
        <v>-3460</v>
      </c>
      <c r="W310" s="57">
        <f t="shared" si="83"/>
        <v>-1290.0399774854814</v>
      </c>
      <c r="X310" s="55">
        <f t="shared" si="84"/>
        <v>4454.8311462869824</v>
      </c>
      <c r="Y310" s="117">
        <f t="shared" si="85"/>
        <v>1664944.8347424725</v>
      </c>
      <c r="Z310" s="116"/>
    </row>
    <row r="311" spans="1:26" ht="13.5" thickBot="1" x14ac:dyDescent="0.35">
      <c r="A311" s="54">
        <v>298</v>
      </c>
      <c r="B311" s="54">
        <v>48</v>
      </c>
      <c r="C311" s="54">
        <f t="shared" si="90"/>
        <v>10</v>
      </c>
      <c r="D311" s="55">
        <f t="shared" si="93"/>
        <v>25800.799549709624</v>
      </c>
      <c r="E311" s="57">
        <f t="shared" si="82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v>0</v>
      </c>
      <c r="K311" s="54" t="s">
        <v>79</v>
      </c>
      <c r="L311" s="55">
        <v>0</v>
      </c>
      <c r="M311" s="55">
        <f t="shared" si="86"/>
        <v>-310</v>
      </c>
      <c r="N311" s="54">
        <v>106</v>
      </c>
      <c r="O311" s="55">
        <v>0</v>
      </c>
      <c r="P311" s="55">
        <v>0</v>
      </c>
      <c r="Q311" s="54" t="s">
        <v>79</v>
      </c>
      <c r="R311" s="57">
        <f t="shared" si="94"/>
        <v>-6073.4019619011615</v>
      </c>
      <c r="S311" s="55">
        <v>0</v>
      </c>
      <c r="T311" s="55">
        <v>0</v>
      </c>
      <c r="U311" s="54" t="s">
        <v>79</v>
      </c>
      <c r="V311" s="57">
        <f t="shared" si="87"/>
        <v>-3470</v>
      </c>
      <c r="W311" s="57">
        <f t="shared" si="83"/>
        <v>-1290.0399774854814</v>
      </c>
      <c r="X311" s="55">
        <f t="shared" si="84"/>
        <v>4442.8311462869824</v>
      </c>
      <c r="Y311" s="117">
        <f t="shared" si="85"/>
        <v>1676324.9360335199</v>
      </c>
      <c r="Z311" s="116"/>
    </row>
    <row r="312" spans="1:26" ht="13.5" thickBot="1" x14ac:dyDescent="0.35">
      <c r="A312" s="54">
        <v>299</v>
      </c>
      <c r="B312" s="54">
        <v>48</v>
      </c>
      <c r="C312" s="54">
        <f t="shared" si="90"/>
        <v>11</v>
      </c>
      <c r="D312" s="55">
        <f t="shared" si="93"/>
        <v>25800.799549709624</v>
      </c>
      <c r="E312" s="57">
        <f t="shared" si="82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v>0</v>
      </c>
      <c r="K312" s="54" t="s">
        <v>79</v>
      </c>
      <c r="L312" s="55">
        <v>0</v>
      </c>
      <c r="M312" s="55">
        <f t="shared" si="86"/>
        <v>-312</v>
      </c>
      <c r="N312" s="54">
        <v>107</v>
      </c>
      <c r="O312" s="55">
        <v>0</v>
      </c>
      <c r="P312" s="55">
        <v>0</v>
      </c>
      <c r="Q312" s="54" t="s">
        <v>79</v>
      </c>
      <c r="R312" s="57">
        <f t="shared" si="94"/>
        <v>-6073.4019619011615</v>
      </c>
      <c r="S312" s="55">
        <v>0</v>
      </c>
      <c r="T312" s="55">
        <v>0</v>
      </c>
      <c r="U312" s="54" t="s">
        <v>79</v>
      </c>
      <c r="V312" s="57">
        <f t="shared" si="87"/>
        <v>-3480</v>
      </c>
      <c r="W312" s="57">
        <f t="shared" si="83"/>
        <v>-1290.0399774854814</v>
      </c>
      <c r="X312" s="55">
        <f t="shared" si="84"/>
        <v>4430.8311462869824</v>
      </c>
      <c r="Y312" s="117">
        <f t="shared" si="85"/>
        <v>1687740.4544132799</v>
      </c>
      <c r="Z312" s="116"/>
    </row>
    <row r="313" spans="1:26" ht="13.5" thickBot="1" x14ac:dyDescent="0.35">
      <c r="A313" s="54">
        <v>300</v>
      </c>
      <c r="B313" s="54">
        <v>49</v>
      </c>
      <c r="C313" s="54">
        <f t="shared" si="90"/>
        <v>0</v>
      </c>
      <c r="D313" s="55">
        <f>$D302*(1+$D$4)</f>
        <v>27090.839527195105</v>
      </c>
      <c r="E313" s="57">
        <f t="shared" si="82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v>0</v>
      </c>
      <c r="K313" s="54" t="s">
        <v>79</v>
      </c>
      <c r="L313" s="55">
        <v>0</v>
      </c>
      <c r="M313" s="55">
        <f t="shared" si="86"/>
        <v>-314</v>
      </c>
      <c r="N313" s="54">
        <v>108</v>
      </c>
      <c r="O313" s="55">
        <v>0</v>
      </c>
      <c r="P313" s="55">
        <v>0</v>
      </c>
      <c r="Q313" s="54" t="s">
        <v>79</v>
      </c>
      <c r="R313" s="57">
        <f>$R312*1.06</f>
        <v>-6437.8060796152313</v>
      </c>
      <c r="S313" s="55">
        <v>0</v>
      </c>
      <c r="T313" s="55">
        <v>0</v>
      </c>
      <c r="U313" s="54" t="s">
        <v>79</v>
      </c>
      <c r="V313" s="57">
        <f t="shared" si="87"/>
        <v>-3490</v>
      </c>
      <c r="W313" s="57">
        <f t="shared" si="83"/>
        <v>-1354.5419763597554</v>
      </c>
      <c r="X313" s="55">
        <f t="shared" si="84"/>
        <v>4699.4470173156542</v>
      </c>
      <c r="Y313" s="117">
        <f t="shared" si="85"/>
        <v>1699472.153323984</v>
      </c>
      <c r="Z313" s="116"/>
    </row>
    <row r="314" spans="1:26" ht="13.5" thickBot="1" x14ac:dyDescent="0.35">
      <c r="A314" s="54">
        <v>301</v>
      </c>
      <c r="B314" s="54">
        <v>49</v>
      </c>
      <c r="C314" s="54">
        <f t="shared" si="90"/>
        <v>1</v>
      </c>
      <c r="D314" s="55">
        <f t="shared" ref="D314:D324" si="95">$D313</f>
        <v>27090.839527195105</v>
      </c>
      <c r="E314" s="57">
        <f t="shared" si="82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v>0</v>
      </c>
      <c r="K314" s="54" t="s">
        <v>79</v>
      </c>
      <c r="L314" s="55">
        <v>0</v>
      </c>
      <c r="M314" s="55">
        <f t="shared" si="86"/>
        <v>-316</v>
      </c>
      <c r="N314" s="54">
        <v>109</v>
      </c>
      <c r="O314" s="55">
        <v>0</v>
      </c>
      <c r="P314" s="55">
        <v>0</v>
      </c>
      <c r="Q314" s="54" t="s">
        <v>79</v>
      </c>
      <c r="R314" s="57">
        <f t="shared" ref="R314:R324" si="96">$R313</f>
        <v>-6437.8060796152313</v>
      </c>
      <c r="S314" s="55">
        <v>0</v>
      </c>
      <c r="T314" s="55">
        <v>0</v>
      </c>
      <c r="U314" s="54" t="s">
        <v>79</v>
      </c>
      <c r="V314" s="57">
        <f t="shared" si="87"/>
        <v>-3500</v>
      </c>
      <c r="W314" s="57">
        <f t="shared" si="83"/>
        <v>-1354.5419763597554</v>
      </c>
      <c r="X314" s="55">
        <f t="shared" si="84"/>
        <v>4687.4470173156542</v>
      </c>
      <c r="Y314" s="117">
        <f t="shared" si="85"/>
        <v>1711240.7343134829</v>
      </c>
      <c r="Z314" s="116"/>
    </row>
    <row r="315" spans="1:26" ht="13.5" thickBot="1" x14ac:dyDescent="0.35">
      <c r="A315" s="54">
        <v>302</v>
      </c>
      <c r="B315" s="54">
        <v>49</v>
      </c>
      <c r="C315" s="54">
        <f t="shared" si="90"/>
        <v>2</v>
      </c>
      <c r="D315" s="55">
        <f t="shared" si="95"/>
        <v>27090.839527195105</v>
      </c>
      <c r="E315" s="57">
        <f t="shared" si="82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v>0</v>
      </c>
      <c r="K315" s="54" t="s">
        <v>79</v>
      </c>
      <c r="L315" s="55">
        <v>0</v>
      </c>
      <c r="M315" s="55">
        <f t="shared" si="86"/>
        <v>-318</v>
      </c>
      <c r="N315" s="54">
        <v>110</v>
      </c>
      <c r="O315" s="55">
        <v>0</v>
      </c>
      <c r="P315" s="55">
        <v>0</v>
      </c>
      <c r="Q315" s="54" t="s">
        <v>79</v>
      </c>
      <c r="R315" s="57">
        <f t="shared" si="96"/>
        <v>-6437.8060796152313</v>
      </c>
      <c r="S315" s="55">
        <v>0</v>
      </c>
      <c r="T315" s="55">
        <v>0</v>
      </c>
      <c r="U315" s="54" t="s">
        <v>79</v>
      </c>
      <c r="V315" s="57">
        <f t="shared" si="87"/>
        <v>-3510</v>
      </c>
      <c r="W315" s="57">
        <f t="shared" si="83"/>
        <v>-1354.5419763597554</v>
      </c>
      <c r="X315" s="55">
        <f t="shared" si="84"/>
        <v>4675.4470173156542</v>
      </c>
      <c r="Y315" s="117">
        <f t="shared" si="85"/>
        <v>1723046.3510571045</v>
      </c>
      <c r="Z315" s="116"/>
    </row>
    <row r="316" spans="1:26" ht="13.5" thickBot="1" x14ac:dyDescent="0.35">
      <c r="A316" s="54">
        <v>303</v>
      </c>
      <c r="B316" s="54">
        <v>49</v>
      </c>
      <c r="C316" s="54">
        <f t="shared" si="90"/>
        <v>3</v>
      </c>
      <c r="D316" s="55">
        <f t="shared" si="95"/>
        <v>27090.839527195105</v>
      </c>
      <c r="E316" s="57">
        <f t="shared" si="82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v>0</v>
      </c>
      <c r="K316" s="54" t="s">
        <v>79</v>
      </c>
      <c r="L316" s="55">
        <v>0</v>
      </c>
      <c r="M316" s="55">
        <f t="shared" si="86"/>
        <v>-320</v>
      </c>
      <c r="N316" s="54">
        <v>111</v>
      </c>
      <c r="O316" s="55">
        <v>0</v>
      </c>
      <c r="P316" s="55">
        <v>0</v>
      </c>
      <c r="Q316" s="54" t="s">
        <v>79</v>
      </c>
      <c r="R316" s="57">
        <f t="shared" si="96"/>
        <v>-6437.8060796152313</v>
      </c>
      <c r="S316" s="55">
        <v>0</v>
      </c>
      <c r="T316" s="55">
        <v>0</v>
      </c>
      <c r="U316" s="54" t="s">
        <v>79</v>
      </c>
      <c r="V316" s="57">
        <f t="shared" si="87"/>
        <v>-3520</v>
      </c>
      <c r="W316" s="57">
        <f t="shared" si="83"/>
        <v>-1354.5419763597554</v>
      </c>
      <c r="X316" s="55">
        <f t="shared" si="84"/>
        <v>4663.4470173156542</v>
      </c>
      <c r="Y316" s="117">
        <f t="shared" si="85"/>
        <v>1734889.1578704913</v>
      </c>
      <c r="Z316" s="116"/>
    </row>
    <row r="317" spans="1:26" ht="13.5" thickBot="1" x14ac:dyDescent="0.35">
      <c r="A317" s="54">
        <v>304</v>
      </c>
      <c r="B317" s="54">
        <v>49</v>
      </c>
      <c r="C317" s="54">
        <f t="shared" si="90"/>
        <v>4</v>
      </c>
      <c r="D317" s="55">
        <f t="shared" si="95"/>
        <v>27090.839527195105</v>
      </c>
      <c r="E317" s="57">
        <f t="shared" si="82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v>0</v>
      </c>
      <c r="K317" s="54" t="s">
        <v>79</v>
      </c>
      <c r="L317" s="55">
        <v>0</v>
      </c>
      <c r="M317" s="55">
        <f t="shared" si="86"/>
        <v>-322</v>
      </c>
      <c r="N317" s="54">
        <v>112</v>
      </c>
      <c r="O317" s="55">
        <v>0</v>
      </c>
      <c r="P317" s="55">
        <v>0</v>
      </c>
      <c r="Q317" s="54" t="s">
        <v>79</v>
      </c>
      <c r="R317" s="57">
        <f t="shared" si="96"/>
        <v>-6437.8060796152313</v>
      </c>
      <c r="S317" s="55">
        <v>0</v>
      </c>
      <c r="T317" s="55">
        <v>0</v>
      </c>
      <c r="U317" s="54" t="s">
        <v>79</v>
      </c>
      <c r="V317" s="57">
        <f t="shared" si="87"/>
        <v>-3530</v>
      </c>
      <c r="W317" s="57">
        <f t="shared" si="83"/>
        <v>-1354.5419763597554</v>
      </c>
      <c r="X317" s="55">
        <f t="shared" si="84"/>
        <v>4651.4470173156542</v>
      </c>
      <c r="Y317" s="117">
        <f t="shared" si="85"/>
        <v>1746769.3097122672</v>
      </c>
      <c r="Z317" s="116"/>
    </row>
    <row r="318" spans="1:26" ht="13.5" thickBot="1" x14ac:dyDescent="0.35">
      <c r="A318" s="54">
        <v>305</v>
      </c>
      <c r="B318" s="54">
        <v>49</v>
      </c>
      <c r="C318" s="54">
        <f t="shared" si="90"/>
        <v>5</v>
      </c>
      <c r="D318" s="55">
        <f t="shared" si="95"/>
        <v>27090.839527195105</v>
      </c>
      <c r="E318" s="57">
        <f t="shared" si="82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v>0</v>
      </c>
      <c r="K318" s="54" t="s">
        <v>79</v>
      </c>
      <c r="L318" s="55">
        <v>0</v>
      </c>
      <c r="M318" s="55">
        <f t="shared" si="86"/>
        <v>-324</v>
      </c>
      <c r="N318" s="54">
        <v>113</v>
      </c>
      <c r="O318" s="55">
        <v>0</v>
      </c>
      <c r="P318" s="55">
        <v>0</v>
      </c>
      <c r="Q318" s="54" t="s">
        <v>79</v>
      </c>
      <c r="R318" s="57">
        <f t="shared" si="96"/>
        <v>-6437.8060796152313</v>
      </c>
      <c r="S318" s="55">
        <v>0</v>
      </c>
      <c r="T318" s="55">
        <v>0</v>
      </c>
      <c r="U318" s="54" t="s">
        <v>79</v>
      </c>
      <c r="V318" s="57">
        <f t="shared" si="87"/>
        <v>-3540</v>
      </c>
      <c r="W318" s="57">
        <f t="shared" si="83"/>
        <v>-1354.5419763597554</v>
      </c>
      <c r="X318" s="55">
        <f t="shared" si="84"/>
        <v>4639.4470173156542</v>
      </c>
      <c r="Y318" s="117">
        <f t="shared" si="85"/>
        <v>1758686.9621867172</v>
      </c>
      <c r="Z318" s="116"/>
    </row>
    <row r="319" spans="1:26" ht="13.5" thickBot="1" x14ac:dyDescent="0.35">
      <c r="A319" s="54">
        <v>306</v>
      </c>
      <c r="B319" s="54">
        <v>49</v>
      </c>
      <c r="C319" s="54">
        <f t="shared" si="90"/>
        <v>6</v>
      </c>
      <c r="D319" s="55">
        <f t="shared" si="95"/>
        <v>27090.839527195105</v>
      </c>
      <c r="E319" s="57">
        <f t="shared" si="82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v>0</v>
      </c>
      <c r="K319" s="54" t="s">
        <v>79</v>
      </c>
      <c r="L319" s="55">
        <v>0</v>
      </c>
      <c r="M319" s="55">
        <f t="shared" si="86"/>
        <v>-326</v>
      </c>
      <c r="N319" s="54">
        <v>114</v>
      </c>
      <c r="O319" s="55">
        <v>0</v>
      </c>
      <c r="P319" s="55">
        <v>0</v>
      </c>
      <c r="Q319" s="54" t="s">
        <v>79</v>
      </c>
      <c r="R319" s="57">
        <f t="shared" si="96"/>
        <v>-6437.8060796152313</v>
      </c>
      <c r="S319" s="55">
        <v>0</v>
      </c>
      <c r="T319" s="55">
        <v>0</v>
      </c>
      <c r="U319" s="54" t="s">
        <v>79</v>
      </c>
      <c r="V319" s="57">
        <f t="shared" si="87"/>
        <v>-3550</v>
      </c>
      <c r="W319" s="57">
        <f t="shared" si="83"/>
        <v>-1354.5419763597554</v>
      </c>
      <c r="X319" s="55">
        <f t="shared" si="84"/>
        <v>4627.4470173156542</v>
      </c>
      <c r="Y319" s="117">
        <f t="shared" si="85"/>
        <v>1770642.2715464775</v>
      </c>
      <c r="Z319" s="116"/>
    </row>
    <row r="320" spans="1:26" ht="13.5" thickBot="1" x14ac:dyDescent="0.35">
      <c r="A320" s="54">
        <v>307</v>
      </c>
      <c r="B320" s="54">
        <v>49</v>
      </c>
      <c r="C320" s="54">
        <f t="shared" si="90"/>
        <v>7</v>
      </c>
      <c r="D320" s="55">
        <f t="shared" si="95"/>
        <v>27090.839527195105</v>
      </c>
      <c r="E320" s="57">
        <f t="shared" si="82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v>0</v>
      </c>
      <c r="K320" s="54" t="s">
        <v>79</v>
      </c>
      <c r="L320" s="55">
        <v>0</v>
      </c>
      <c r="M320" s="55">
        <f t="shared" si="86"/>
        <v>-328</v>
      </c>
      <c r="N320" s="54">
        <v>115</v>
      </c>
      <c r="O320" s="55">
        <v>0</v>
      </c>
      <c r="P320" s="55">
        <v>0</v>
      </c>
      <c r="Q320" s="54" t="s">
        <v>79</v>
      </c>
      <c r="R320" s="57">
        <f t="shared" si="96"/>
        <v>-6437.8060796152313</v>
      </c>
      <c r="S320" s="55">
        <v>0</v>
      </c>
      <c r="T320" s="55">
        <v>0</v>
      </c>
      <c r="U320" s="54" t="s">
        <v>79</v>
      </c>
      <c r="V320" s="57">
        <f t="shared" si="87"/>
        <v>-3560</v>
      </c>
      <c r="W320" s="57">
        <f t="shared" si="83"/>
        <v>-1354.5419763597554</v>
      </c>
      <c r="X320" s="55">
        <f t="shared" si="84"/>
        <v>4615.4470173156542</v>
      </c>
      <c r="Y320" s="117">
        <f t="shared" si="85"/>
        <v>1782635.3946952366</v>
      </c>
      <c r="Z320" s="116"/>
    </row>
    <row r="321" spans="1:26" ht="13.5" thickBot="1" x14ac:dyDescent="0.35">
      <c r="A321" s="54">
        <v>308</v>
      </c>
      <c r="B321" s="54">
        <v>49</v>
      </c>
      <c r="C321" s="54">
        <f t="shared" si="90"/>
        <v>8</v>
      </c>
      <c r="D321" s="55">
        <f t="shared" si="95"/>
        <v>27090.839527195105</v>
      </c>
      <c r="E321" s="57">
        <f t="shared" si="82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v>0</v>
      </c>
      <c r="K321" s="54" t="s">
        <v>79</v>
      </c>
      <c r="L321" s="55">
        <v>0</v>
      </c>
      <c r="M321" s="55">
        <f t="shared" si="86"/>
        <v>-330</v>
      </c>
      <c r="N321" s="54">
        <v>116</v>
      </c>
      <c r="O321" s="55">
        <v>0</v>
      </c>
      <c r="P321" s="55">
        <v>0</v>
      </c>
      <c r="Q321" s="54" t="s">
        <v>79</v>
      </c>
      <c r="R321" s="57">
        <f t="shared" si="96"/>
        <v>-6437.8060796152313</v>
      </c>
      <c r="S321" s="55">
        <v>0</v>
      </c>
      <c r="T321" s="55">
        <v>0</v>
      </c>
      <c r="U321" s="54" t="s">
        <v>79</v>
      </c>
      <c r="V321" s="57">
        <f t="shared" si="87"/>
        <v>-3570</v>
      </c>
      <c r="W321" s="57">
        <f t="shared" si="83"/>
        <v>-1354.5419763597554</v>
      </c>
      <c r="X321" s="55">
        <f t="shared" si="84"/>
        <v>4603.4470173156542</v>
      </c>
      <c r="Y321" s="117">
        <f t="shared" si="85"/>
        <v>1794666.489190449</v>
      </c>
      <c r="Z321" s="116"/>
    </row>
    <row r="322" spans="1:26" ht="13.5" thickBot="1" x14ac:dyDescent="0.35">
      <c r="A322" s="54">
        <v>309</v>
      </c>
      <c r="B322" s="54">
        <v>49</v>
      </c>
      <c r="C322" s="54">
        <f t="shared" si="90"/>
        <v>9</v>
      </c>
      <c r="D322" s="55">
        <f t="shared" si="95"/>
        <v>27090.839527195105</v>
      </c>
      <c r="E322" s="57">
        <f t="shared" si="82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v>0</v>
      </c>
      <c r="K322" s="54" t="s">
        <v>79</v>
      </c>
      <c r="L322" s="55">
        <v>0</v>
      </c>
      <c r="M322" s="55">
        <f t="shared" si="86"/>
        <v>-332</v>
      </c>
      <c r="N322" s="54">
        <v>117</v>
      </c>
      <c r="O322" s="55">
        <v>0</v>
      </c>
      <c r="P322" s="55">
        <v>0</v>
      </c>
      <c r="Q322" s="54" t="s">
        <v>79</v>
      </c>
      <c r="R322" s="57">
        <f t="shared" si="96"/>
        <v>-6437.8060796152313</v>
      </c>
      <c r="S322" s="55">
        <v>0</v>
      </c>
      <c r="T322" s="55">
        <v>0</v>
      </c>
      <c r="U322" s="54" t="s">
        <v>79</v>
      </c>
      <c r="V322" s="57">
        <f t="shared" si="87"/>
        <v>-3580</v>
      </c>
      <c r="W322" s="57">
        <f t="shared" si="83"/>
        <v>-1354.5419763597554</v>
      </c>
      <c r="X322" s="55">
        <f t="shared" si="84"/>
        <v>4591.4470173156542</v>
      </c>
      <c r="Y322" s="117">
        <f t="shared" si="85"/>
        <v>1806735.713246058</v>
      </c>
      <c r="Z322" s="116"/>
    </row>
    <row r="323" spans="1:26" ht="13.5" thickBot="1" x14ac:dyDescent="0.35">
      <c r="A323" s="54">
        <v>310</v>
      </c>
      <c r="B323" s="54">
        <v>49</v>
      </c>
      <c r="C323" s="54">
        <f t="shared" si="90"/>
        <v>10</v>
      </c>
      <c r="D323" s="55">
        <f t="shared" si="95"/>
        <v>27090.839527195105</v>
      </c>
      <c r="E323" s="57">
        <f t="shared" si="82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v>0</v>
      </c>
      <c r="K323" s="54" t="s">
        <v>79</v>
      </c>
      <c r="L323" s="55">
        <v>0</v>
      </c>
      <c r="M323" s="55">
        <f t="shared" si="86"/>
        <v>-334</v>
      </c>
      <c r="N323" s="54">
        <v>118</v>
      </c>
      <c r="O323" s="55">
        <v>0</v>
      </c>
      <c r="P323" s="55">
        <v>0</v>
      </c>
      <c r="Q323" s="54" t="s">
        <v>79</v>
      </c>
      <c r="R323" s="57">
        <f t="shared" si="96"/>
        <v>-6437.8060796152313</v>
      </c>
      <c r="S323" s="55">
        <v>0</v>
      </c>
      <c r="T323" s="55">
        <v>0</v>
      </c>
      <c r="U323" s="54" t="s">
        <v>79</v>
      </c>
      <c r="V323" s="57">
        <f t="shared" si="87"/>
        <v>-3590</v>
      </c>
      <c r="W323" s="57">
        <f t="shared" si="83"/>
        <v>-1354.5419763597554</v>
      </c>
      <c r="X323" s="55">
        <f t="shared" si="84"/>
        <v>4579.4470173156542</v>
      </c>
      <c r="Y323" s="117">
        <f t="shared" si="85"/>
        <v>1818843.225735232</v>
      </c>
      <c r="Z323" s="116"/>
    </row>
    <row r="324" spans="1:26" ht="13.5" thickBot="1" x14ac:dyDescent="0.35">
      <c r="A324" s="54">
        <v>311</v>
      </c>
      <c r="B324" s="54">
        <v>49</v>
      </c>
      <c r="C324" s="54">
        <f t="shared" si="90"/>
        <v>11</v>
      </c>
      <c r="D324" s="55">
        <f t="shared" si="95"/>
        <v>27090.839527195105</v>
      </c>
      <c r="E324" s="57">
        <f t="shared" si="82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v>0</v>
      </c>
      <c r="K324" s="54" t="s">
        <v>79</v>
      </c>
      <c r="L324" s="55">
        <v>0</v>
      </c>
      <c r="M324" s="55">
        <f t="shared" si="86"/>
        <v>-336</v>
      </c>
      <c r="N324" s="54">
        <v>119</v>
      </c>
      <c r="O324" s="55">
        <v>0</v>
      </c>
      <c r="P324" s="55">
        <v>0</v>
      </c>
      <c r="Q324" s="54" t="s">
        <v>79</v>
      </c>
      <c r="R324" s="57">
        <f t="shared" si="96"/>
        <v>-6437.8060796152313</v>
      </c>
      <c r="S324" s="55">
        <v>0</v>
      </c>
      <c r="T324" s="55">
        <v>0</v>
      </c>
      <c r="U324" s="54" t="s">
        <v>79</v>
      </c>
      <c r="V324" s="57">
        <f t="shared" si="87"/>
        <v>-3600</v>
      </c>
      <c r="W324" s="57">
        <f t="shared" si="83"/>
        <v>-1354.5419763597554</v>
      </c>
      <c r="X324" s="55">
        <f t="shared" si="84"/>
        <v>4567.4470173156542</v>
      </c>
      <c r="Y324" s="117">
        <f t="shared" si="85"/>
        <v>1830989.1861931109</v>
      </c>
      <c r="Z324" s="116"/>
    </row>
    <row r="325" spans="1:26" ht="13.5" thickBot="1" x14ac:dyDescent="0.35">
      <c r="A325" s="54">
        <v>312</v>
      </c>
      <c r="B325" s="54">
        <v>50</v>
      </c>
      <c r="C325" s="54">
        <f t="shared" si="90"/>
        <v>0</v>
      </c>
      <c r="D325" s="55">
        <f>$D314*(1+$D$4)</f>
        <v>28445.381503554861</v>
      </c>
      <c r="E325" s="57">
        <f t="shared" si="82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v>0</v>
      </c>
      <c r="K325" s="54" t="s">
        <v>79</v>
      </c>
      <c r="L325" s="55">
        <f>12000</f>
        <v>12000</v>
      </c>
      <c r="M325" s="55">
        <v>0</v>
      </c>
      <c r="N325" s="54">
        <v>120</v>
      </c>
      <c r="O325" s="55">
        <f>-14000</f>
        <v>-14000</v>
      </c>
      <c r="P325" s="55">
        <v>0</v>
      </c>
      <c r="Q325" s="54" t="s">
        <v>79</v>
      </c>
      <c r="R325" s="57">
        <f>$R324*1.06</f>
        <v>-6824.0744443921458</v>
      </c>
      <c r="S325" s="55">
        <v>0</v>
      </c>
      <c r="T325" s="55">
        <v>0</v>
      </c>
      <c r="U325" s="54" t="s">
        <v>79</v>
      </c>
      <c r="V325" s="57">
        <f t="shared" si="87"/>
        <v>-3610</v>
      </c>
      <c r="W325" s="57">
        <f t="shared" si="83"/>
        <v>-1422.2690751777432</v>
      </c>
      <c r="X325" s="55">
        <f t="shared" si="84"/>
        <v>3210.8853825630249</v>
      </c>
      <c r="Y325" s="117">
        <f t="shared" si="85"/>
        <v>1841829.1931848119</v>
      </c>
      <c r="Z325" s="116"/>
    </row>
    <row r="326" spans="1:26" ht="13.5" thickBot="1" x14ac:dyDescent="0.35">
      <c r="A326" s="54">
        <v>313</v>
      </c>
      <c r="B326" s="54">
        <v>50</v>
      </c>
      <c r="C326" s="54">
        <f t="shared" si="90"/>
        <v>1</v>
      </c>
      <c r="D326" s="55">
        <f t="shared" ref="D326:D336" si="97">$D325</f>
        <v>28445.381503554861</v>
      </c>
      <c r="E326" s="57">
        <f t="shared" si="82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v>0</v>
      </c>
      <c r="K326" s="54" t="s">
        <v>79</v>
      </c>
      <c r="L326" s="55">
        <v>0</v>
      </c>
      <c r="M326" s="55">
        <v>0</v>
      </c>
      <c r="N326" s="54" t="s">
        <v>79</v>
      </c>
      <c r="O326" s="57">
        <f t="shared" ref="O326:O385" si="98">PMT(5%/12,60,43390)</f>
        <v>-818.82282781363449</v>
      </c>
      <c r="P326" s="55">
        <f>-100</f>
        <v>-100</v>
      </c>
      <c r="Q326" s="54">
        <v>1</v>
      </c>
      <c r="R326" s="57">
        <f t="shared" ref="R326:R336" si="99">$R325</f>
        <v>-6824.0744443921458</v>
      </c>
      <c r="S326" s="55">
        <v>0</v>
      </c>
      <c r="T326" s="55">
        <v>0</v>
      </c>
      <c r="U326" s="54" t="s">
        <v>79</v>
      </c>
      <c r="V326" s="57">
        <f t="shared" si="87"/>
        <v>-3620</v>
      </c>
      <c r="W326" s="57">
        <f t="shared" si="83"/>
        <v>-1422.2690751777432</v>
      </c>
      <c r="X326" s="55">
        <f t="shared" si="84"/>
        <v>4282.0625547493919</v>
      </c>
      <c r="Y326" s="117">
        <f t="shared" si="85"/>
        <v>1853785.5440444979</v>
      </c>
      <c r="Z326" s="116"/>
    </row>
    <row r="327" spans="1:26" ht="13.5" thickBot="1" x14ac:dyDescent="0.35">
      <c r="A327" s="54">
        <v>314</v>
      </c>
      <c r="B327" s="54">
        <v>50</v>
      </c>
      <c r="C327" s="54">
        <f t="shared" si="90"/>
        <v>2</v>
      </c>
      <c r="D327" s="55">
        <f t="shared" si="97"/>
        <v>28445.381503554861</v>
      </c>
      <c r="E327" s="57">
        <f t="shared" si="82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v>0</v>
      </c>
      <c r="K327" s="54" t="s">
        <v>79</v>
      </c>
      <c r="L327" s="55">
        <v>0</v>
      </c>
      <c r="M327" s="55">
        <v>0</v>
      </c>
      <c r="N327" s="54" t="s">
        <v>79</v>
      </c>
      <c r="O327" s="57">
        <f t="shared" si="98"/>
        <v>-818.82282781363449</v>
      </c>
      <c r="P327" s="55">
        <f t="shared" ref="P327:P390" si="100">P326-2</f>
        <v>-102</v>
      </c>
      <c r="Q327" s="54">
        <v>2</v>
      </c>
      <c r="R327" s="57">
        <f t="shared" si="99"/>
        <v>-6824.0744443921458</v>
      </c>
      <c r="S327" s="55">
        <v>0</v>
      </c>
      <c r="T327" s="55">
        <v>0</v>
      </c>
      <c r="U327" s="54" t="s">
        <v>79</v>
      </c>
      <c r="V327" s="57">
        <f t="shared" si="87"/>
        <v>-3630</v>
      </c>
      <c r="W327" s="57">
        <f t="shared" si="83"/>
        <v>-1422.2690751777432</v>
      </c>
      <c r="X327" s="55">
        <f t="shared" si="84"/>
        <v>4270.0625547493919</v>
      </c>
      <c r="Y327" s="117">
        <f t="shared" si="85"/>
        <v>1865779.713032766</v>
      </c>
      <c r="Z327" s="116"/>
    </row>
    <row r="328" spans="1:26" ht="13.5" thickBot="1" x14ac:dyDescent="0.35">
      <c r="A328" s="54">
        <v>315</v>
      </c>
      <c r="B328" s="54">
        <v>50</v>
      </c>
      <c r="C328" s="54">
        <f t="shared" si="90"/>
        <v>3</v>
      </c>
      <c r="D328" s="55">
        <f t="shared" si="97"/>
        <v>28445.381503554861</v>
      </c>
      <c r="E328" s="57">
        <f t="shared" si="82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v>0</v>
      </c>
      <c r="K328" s="54" t="s">
        <v>79</v>
      </c>
      <c r="L328" s="55">
        <v>0</v>
      </c>
      <c r="M328" s="55">
        <v>0</v>
      </c>
      <c r="N328" s="54" t="s">
        <v>79</v>
      </c>
      <c r="O328" s="57">
        <f t="shared" si="98"/>
        <v>-818.82282781363449</v>
      </c>
      <c r="P328" s="55">
        <f t="shared" si="100"/>
        <v>-104</v>
      </c>
      <c r="Q328" s="54">
        <v>3</v>
      </c>
      <c r="R328" s="57">
        <f t="shared" si="99"/>
        <v>-6824.0744443921458</v>
      </c>
      <c r="S328" s="55">
        <v>0</v>
      </c>
      <c r="T328" s="55">
        <v>0</v>
      </c>
      <c r="U328" s="54" t="s">
        <v>79</v>
      </c>
      <c r="V328" s="57">
        <f t="shared" si="87"/>
        <v>-3640</v>
      </c>
      <c r="W328" s="57">
        <f t="shared" si="83"/>
        <v>-1422.2690751777432</v>
      </c>
      <c r="X328" s="55">
        <f t="shared" si="84"/>
        <v>4258.0625547493919</v>
      </c>
      <c r="Y328" s="117">
        <f t="shared" si="85"/>
        <v>1877811.857725152</v>
      </c>
      <c r="Z328" s="116"/>
    </row>
    <row r="329" spans="1:26" ht="13.5" thickBot="1" x14ac:dyDescent="0.35">
      <c r="A329" s="54">
        <v>316</v>
      </c>
      <c r="B329" s="54">
        <v>50</v>
      </c>
      <c r="C329" s="54">
        <f t="shared" si="90"/>
        <v>4</v>
      </c>
      <c r="D329" s="55">
        <f t="shared" si="97"/>
        <v>28445.381503554861</v>
      </c>
      <c r="E329" s="57">
        <f t="shared" si="82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v>0</v>
      </c>
      <c r="K329" s="54" t="s">
        <v>79</v>
      </c>
      <c r="L329" s="55">
        <v>0</v>
      </c>
      <c r="M329" s="55">
        <v>0</v>
      </c>
      <c r="N329" s="54" t="s">
        <v>79</v>
      </c>
      <c r="O329" s="57">
        <f t="shared" si="98"/>
        <v>-818.82282781363449</v>
      </c>
      <c r="P329" s="55">
        <f t="shared" si="100"/>
        <v>-106</v>
      </c>
      <c r="Q329" s="54">
        <v>4</v>
      </c>
      <c r="R329" s="57">
        <f t="shared" si="99"/>
        <v>-6824.0744443921458</v>
      </c>
      <c r="S329" s="55">
        <v>0</v>
      </c>
      <c r="T329" s="55">
        <v>0</v>
      </c>
      <c r="U329" s="54" t="s">
        <v>79</v>
      </c>
      <c r="V329" s="57">
        <f t="shared" si="87"/>
        <v>-3650</v>
      </c>
      <c r="W329" s="57">
        <f t="shared" si="83"/>
        <v>-1422.2690751777432</v>
      </c>
      <c r="X329" s="55">
        <f t="shared" si="84"/>
        <v>4246.0625547493919</v>
      </c>
      <c r="Y329" s="117">
        <f t="shared" si="85"/>
        <v>1889882.1363537563</v>
      </c>
      <c r="Z329" s="116"/>
    </row>
    <row r="330" spans="1:26" ht="13.5" thickBot="1" x14ac:dyDescent="0.35">
      <c r="A330" s="54">
        <v>317</v>
      </c>
      <c r="B330" s="54">
        <v>50</v>
      </c>
      <c r="C330" s="54">
        <f t="shared" si="90"/>
        <v>5</v>
      </c>
      <c r="D330" s="55">
        <f t="shared" si="97"/>
        <v>28445.381503554861</v>
      </c>
      <c r="E330" s="57">
        <f t="shared" si="82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v>0</v>
      </c>
      <c r="K330" s="54" t="s">
        <v>79</v>
      </c>
      <c r="L330" s="55">
        <v>0</v>
      </c>
      <c r="M330" s="55">
        <v>0</v>
      </c>
      <c r="N330" s="54" t="s">
        <v>79</v>
      </c>
      <c r="O330" s="57">
        <f t="shared" si="98"/>
        <v>-818.82282781363449</v>
      </c>
      <c r="P330" s="55">
        <f t="shared" si="100"/>
        <v>-108</v>
      </c>
      <c r="Q330" s="54">
        <v>5</v>
      </c>
      <c r="R330" s="57">
        <f t="shared" si="99"/>
        <v>-6824.0744443921458</v>
      </c>
      <c r="S330" s="55">
        <v>0</v>
      </c>
      <c r="T330" s="55">
        <v>0</v>
      </c>
      <c r="U330" s="54" t="s">
        <v>79</v>
      </c>
      <c r="V330" s="57">
        <f t="shared" si="87"/>
        <v>-3660</v>
      </c>
      <c r="W330" s="57">
        <f t="shared" si="83"/>
        <v>-1422.2690751777432</v>
      </c>
      <c r="X330" s="55">
        <f t="shared" si="84"/>
        <v>4234.0625547493919</v>
      </c>
      <c r="Y330" s="117">
        <f t="shared" si="85"/>
        <v>1901990.7078099798</v>
      </c>
      <c r="Z330" s="116"/>
    </row>
    <row r="331" spans="1:26" ht="13.5" thickBot="1" x14ac:dyDescent="0.35">
      <c r="A331" s="54">
        <v>318</v>
      </c>
      <c r="B331" s="54">
        <v>50</v>
      </c>
      <c r="C331" s="54">
        <f t="shared" si="90"/>
        <v>6</v>
      </c>
      <c r="D331" s="55">
        <f t="shared" si="97"/>
        <v>28445.381503554861</v>
      </c>
      <c r="E331" s="57">
        <f t="shared" si="82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v>0</v>
      </c>
      <c r="K331" s="54" t="s">
        <v>79</v>
      </c>
      <c r="L331" s="55">
        <v>0</v>
      </c>
      <c r="M331" s="55">
        <v>0</v>
      </c>
      <c r="N331" s="54" t="s">
        <v>79</v>
      </c>
      <c r="O331" s="57">
        <f t="shared" si="98"/>
        <v>-818.82282781363449</v>
      </c>
      <c r="P331" s="55">
        <f t="shared" si="100"/>
        <v>-110</v>
      </c>
      <c r="Q331" s="54">
        <v>6</v>
      </c>
      <c r="R331" s="57">
        <f t="shared" si="99"/>
        <v>-6824.0744443921458</v>
      </c>
      <c r="S331" s="55">
        <v>0</v>
      </c>
      <c r="T331" s="55">
        <v>0</v>
      </c>
      <c r="U331" s="54" t="s">
        <v>79</v>
      </c>
      <c r="V331" s="57">
        <f t="shared" si="87"/>
        <v>-3670</v>
      </c>
      <c r="W331" s="57">
        <f t="shared" si="83"/>
        <v>-1422.2690751777432</v>
      </c>
      <c r="X331" s="55">
        <f t="shared" si="84"/>
        <v>4222.0625547493919</v>
      </c>
      <c r="Y331" s="117">
        <f t="shared" si="85"/>
        <v>1914137.7316472707</v>
      </c>
      <c r="Z331" s="116"/>
    </row>
    <row r="332" spans="1:26" ht="13.5" thickBot="1" x14ac:dyDescent="0.35">
      <c r="A332" s="54">
        <v>319</v>
      </c>
      <c r="B332" s="54">
        <v>50</v>
      </c>
      <c r="C332" s="54">
        <f t="shared" si="90"/>
        <v>7</v>
      </c>
      <c r="D332" s="55">
        <f t="shared" si="97"/>
        <v>28445.381503554861</v>
      </c>
      <c r="E332" s="57">
        <f t="shared" si="82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v>0</v>
      </c>
      <c r="K332" s="54" t="s">
        <v>79</v>
      </c>
      <c r="L332" s="55">
        <v>0</v>
      </c>
      <c r="M332" s="55">
        <v>0</v>
      </c>
      <c r="N332" s="54" t="s">
        <v>79</v>
      </c>
      <c r="O332" s="57">
        <f t="shared" si="98"/>
        <v>-818.82282781363449</v>
      </c>
      <c r="P332" s="55">
        <f t="shared" si="100"/>
        <v>-112</v>
      </c>
      <c r="Q332" s="54">
        <v>7</v>
      </c>
      <c r="R332" s="57">
        <f t="shared" si="99"/>
        <v>-6824.0744443921458</v>
      </c>
      <c r="S332" s="55">
        <v>0</v>
      </c>
      <c r="T332" s="55">
        <v>0</v>
      </c>
      <c r="U332" s="54" t="s">
        <v>79</v>
      </c>
      <c r="V332" s="57">
        <f t="shared" si="87"/>
        <v>-3680</v>
      </c>
      <c r="W332" s="57">
        <f t="shared" si="83"/>
        <v>-1422.2690751777432</v>
      </c>
      <c r="X332" s="55">
        <f t="shared" si="84"/>
        <v>4210.0625547493919</v>
      </c>
      <c r="Y332" s="117">
        <f t="shared" si="85"/>
        <v>1926323.3680838838</v>
      </c>
      <c r="Z332" s="116"/>
    </row>
    <row r="333" spans="1:26" ht="13.5" thickBot="1" x14ac:dyDescent="0.35">
      <c r="A333" s="54">
        <v>320</v>
      </c>
      <c r="B333" s="54">
        <v>50</v>
      </c>
      <c r="C333" s="54">
        <f t="shared" si="90"/>
        <v>8</v>
      </c>
      <c r="D333" s="55">
        <f t="shared" si="97"/>
        <v>28445.381503554861</v>
      </c>
      <c r="E333" s="57">
        <f t="shared" si="82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v>0</v>
      </c>
      <c r="K333" s="54" t="s">
        <v>79</v>
      </c>
      <c r="L333" s="55">
        <v>0</v>
      </c>
      <c r="M333" s="55">
        <v>0</v>
      </c>
      <c r="N333" s="54" t="s">
        <v>79</v>
      </c>
      <c r="O333" s="57">
        <f t="shared" si="98"/>
        <v>-818.82282781363449</v>
      </c>
      <c r="P333" s="55">
        <f t="shared" si="100"/>
        <v>-114</v>
      </c>
      <c r="Q333" s="54">
        <v>8</v>
      </c>
      <c r="R333" s="57">
        <f t="shared" si="99"/>
        <v>-6824.0744443921458</v>
      </c>
      <c r="S333" s="55">
        <v>0</v>
      </c>
      <c r="T333" s="55">
        <v>0</v>
      </c>
      <c r="U333" s="54" t="s">
        <v>79</v>
      </c>
      <c r="V333" s="57">
        <f t="shared" si="87"/>
        <v>-3690</v>
      </c>
      <c r="W333" s="57">
        <f t="shared" si="83"/>
        <v>-1422.2690751777432</v>
      </c>
      <c r="X333" s="55">
        <f t="shared" si="84"/>
        <v>4198.0625547493919</v>
      </c>
      <c r="Y333" s="117">
        <f t="shared" si="85"/>
        <v>1938547.7780056493</v>
      </c>
      <c r="Z333" s="116"/>
    </row>
    <row r="334" spans="1:26" ht="13.5" thickBot="1" x14ac:dyDescent="0.35">
      <c r="A334" s="54">
        <v>321</v>
      </c>
      <c r="B334" s="54">
        <v>50</v>
      </c>
      <c r="C334" s="54">
        <f t="shared" si="90"/>
        <v>9</v>
      </c>
      <c r="D334" s="55">
        <f t="shared" si="97"/>
        <v>28445.381503554861</v>
      </c>
      <c r="E334" s="57">
        <f t="shared" ref="E334:E397" si="101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v>0</v>
      </c>
      <c r="K334" s="54" t="s">
        <v>79</v>
      </c>
      <c r="L334" s="55">
        <v>0</v>
      </c>
      <c r="M334" s="55">
        <v>0</v>
      </c>
      <c r="N334" s="54" t="s">
        <v>79</v>
      </c>
      <c r="O334" s="57">
        <f t="shared" si="98"/>
        <v>-818.82282781363449</v>
      </c>
      <c r="P334" s="55">
        <f t="shared" si="100"/>
        <v>-116</v>
      </c>
      <c r="Q334" s="54">
        <v>9</v>
      </c>
      <c r="R334" s="57">
        <f t="shared" si="99"/>
        <v>-6824.0744443921458</v>
      </c>
      <c r="S334" s="55">
        <v>0</v>
      </c>
      <c r="T334" s="55">
        <v>0</v>
      </c>
      <c r="U334" s="54" t="s">
        <v>79</v>
      </c>
      <c r="V334" s="57">
        <f t="shared" si="87"/>
        <v>-3700</v>
      </c>
      <c r="W334" s="57">
        <f t="shared" ref="W334:W397" si="102">D334*-0.05</f>
        <v>-1422.2690751777432</v>
      </c>
      <c r="X334" s="55">
        <f t="shared" ref="X334:X397" si="103">D334+E334+F334+G334+H334+I334+J334+L334+M334+R334+S334+T334+V334+W334+O334+P334</f>
        <v>4186.0625547493919</v>
      </c>
      <c r="Y334" s="117">
        <f t="shared" ref="Y334:Y397" si="104">X334+(Y333*(1+($D$7/12)))</f>
        <v>1950811.1229687557</v>
      </c>
      <c r="Z334" s="116"/>
    </row>
    <row r="335" spans="1:26" ht="13.5" thickBot="1" x14ac:dyDescent="0.35">
      <c r="A335" s="54">
        <v>322</v>
      </c>
      <c r="B335" s="54">
        <v>50</v>
      </c>
      <c r="C335" s="54">
        <f t="shared" si="90"/>
        <v>10</v>
      </c>
      <c r="D335" s="55">
        <f t="shared" si="97"/>
        <v>28445.381503554861</v>
      </c>
      <c r="E335" s="57">
        <f t="shared" si="101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v>0</v>
      </c>
      <c r="K335" s="54" t="s">
        <v>79</v>
      </c>
      <c r="L335" s="55">
        <v>0</v>
      </c>
      <c r="M335" s="55">
        <v>0</v>
      </c>
      <c r="N335" s="54" t="s">
        <v>79</v>
      </c>
      <c r="O335" s="57">
        <f t="shared" si="98"/>
        <v>-818.82282781363449</v>
      </c>
      <c r="P335" s="55">
        <f t="shared" si="100"/>
        <v>-118</v>
      </c>
      <c r="Q335" s="54">
        <v>10</v>
      </c>
      <c r="R335" s="57">
        <f t="shared" si="99"/>
        <v>-6824.0744443921458</v>
      </c>
      <c r="S335" s="55">
        <v>0</v>
      </c>
      <c r="T335" s="55">
        <v>0</v>
      </c>
      <c r="U335" s="54" t="s">
        <v>79</v>
      </c>
      <c r="V335" s="57">
        <f t="shared" ref="V335:V398" si="105">$V334-10</f>
        <v>-3710</v>
      </c>
      <c r="W335" s="57">
        <f t="shared" si="102"/>
        <v>-1422.2690751777432</v>
      </c>
      <c r="X335" s="55">
        <f t="shared" si="103"/>
        <v>4174.0625547493919</v>
      </c>
      <c r="Y335" s="117">
        <f t="shared" si="104"/>
        <v>1963113.5652025416</v>
      </c>
      <c r="Z335" s="116"/>
    </row>
    <row r="336" spans="1:26" ht="13.5" thickBot="1" x14ac:dyDescent="0.35">
      <c r="A336" s="54">
        <v>323</v>
      </c>
      <c r="B336" s="54">
        <v>50</v>
      </c>
      <c r="C336" s="54">
        <f t="shared" si="90"/>
        <v>11</v>
      </c>
      <c r="D336" s="55">
        <f t="shared" si="97"/>
        <v>28445.381503554861</v>
      </c>
      <c r="E336" s="57">
        <f t="shared" si="101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v>0</v>
      </c>
      <c r="K336" s="54" t="s">
        <v>79</v>
      </c>
      <c r="L336" s="55">
        <v>0</v>
      </c>
      <c r="M336" s="55">
        <v>0</v>
      </c>
      <c r="N336" s="54" t="s">
        <v>79</v>
      </c>
      <c r="O336" s="57">
        <f t="shared" si="98"/>
        <v>-818.82282781363449</v>
      </c>
      <c r="P336" s="55">
        <f t="shared" si="100"/>
        <v>-120</v>
      </c>
      <c r="Q336" s="54">
        <v>11</v>
      </c>
      <c r="R336" s="57">
        <f t="shared" si="99"/>
        <v>-6824.0744443921458</v>
      </c>
      <c r="S336" s="55">
        <v>0</v>
      </c>
      <c r="T336" s="55">
        <v>0</v>
      </c>
      <c r="U336" s="54" t="s">
        <v>79</v>
      </c>
      <c r="V336" s="57">
        <f t="shared" si="105"/>
        <v>-3720</v>
      </c>
      <c r="W336" s="57">
        <f t="shared" si="102"/>
        <v>-1422.2690751777432</v>
      </c>
      <c r="X336" s="55">
        <f t="shared" si="103"/>
        <v>4162.0625547493919</v>
      </c>
      <c r="Y336" s="117">
        <f t="shared" si="104"/>
        <v>1975455.2676123017</v>
      </c>
      <c r="Z336" s="116"/>
    </row>
    <row r="337" spans="1:26" ht="13.5" thickBot="1" x14ac:dyDescent="0.35">
      <c r="A337" s="54">
        <v>324</v>
      </c>
      <c r="B337" s="54">
        <v>51</v>
      </c>
      <c r="C337" s="54">
        <f t="shared" si="90"/>
        <v>0</v>
      </c>
      <c r="D337" s="55">
        <f>$D326*(1+$D$4)</f>
        <v>29867.650578732606</v>
      </c>
      <c r="E337" s="57">
        <f t="shared" si="101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v>0</v>
      </c>
      <c r="K337" s="54" t="s">
        <v>79</v>
      </c>
      <c r="L337" s="55">
        <v>0</v>
      </c>
      <c r="M337" s="55">
        <v>0</v>
      </c>
      <c r="N337" s="54" t="s">
        <v>79</v>
      </c>
      <c r="O337" s="57">
        <f t="shared" si="98"/>
        <v>-818.82282781363449</v>
      </c>
      <c r="P337" s="55">
        <f t="shared" si="100"/>
        <v>-122</v>
      </c>
      <c r="Q337" s="54">
        <v>12</v>
      </c>
      <c r="R337" s="57">
        <f>$R336*1.06</f>
        <v>-7233.5189110556748</v>
      </c>
      <c r="S337" s="55">
        <v>0</v>
      </c>
      <c r="T337" s="55">
        <v>0</v>
      </c>
      <c r="U337" s="54" t="s">
        <v>79</v>
      </c>
      <c r="V337" s="57">
        <f t="shared" si="105"/>
        <v>-3730</v>
      </c>
      <c r="W337" s="57">
        <f t="shared" si="102"/>
        <v>-1493.3825289366305</v>
      </c>
      <c r="X337" s="55">
        <f t="shared" si="103"/>
        <v>4522.8660794336256</v>
      </c>
      <c r="Y337" s="117">
        <f t="shared" si="104"/>
        <v>1988209.1973067867</v>
      </c>
      <c r="Z337" s="116"/>
    </row>
    <row r="338" spans="1:26" ht="13.5" thickBot="1" x14ac:dyDescent="0.35">
      <c r="A338" s="54">
        <v>325</v>
      </c>
      <c r="B338" s="54">
        <v>51</v>
      </c>
      <c r="C338" s="54">
        <f t="shared" si="90"/>
        <v>1</v>
      </c>
      <c r="D338" s="55">
        <f t="shared" ref="D338:D348" si="106">$D337</f>
        <v>29867.650578732606</v>
      </c>
      <c r="E338" s="57">
        <f t="shared" si="101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v>0</v>
      </c>
      <c r="K338" s="54" t="s">
        <v>79</v>
      </c>
      <c r="L338" s="55">
        <v>0</v>
      </c>
      <c r="M338" s="55">
        <v>0</v>
      </c>
      <c r="N338" s="54" t="s">
        <v>79</v>
      </c>
      <c r="O338" s="57">
        <f t="shared" si="98"/>
        <v>-818.82282781363449</v>
      </c>
      <c r="P338" s="55">
        <f t="shared" si="100"/>
        <v>-124</v>
      </c>
      <c r="Q338" s="54">
        <v>13</v>
      </c>
      <c r="R338" s="57">
        <f t="shared" ref="R338:R348" si="107">$R337</f>
        <v>-7233.5189110556748</v>
      </c>
      <c r="S338" s="55">
        <v>0</v>
      </c>
      <c r="T338" s="55">
        <v>0</v>
      </c>
      <c r="U338" s="54" t="s">
        <v>79</v>
      </c>
      <c r="V338" s="57">
        <f t="shared" si="105"/>
        <v>-3740</v>
      </c>
      <c r="W338" s="57">
        <f t="shared" si="102"/>
        <v>-1493.3825289366305</v>
      </c>
      <c r="X338" s="55">
        <f t="shared" si="103"/>
        <v>4510.8660794336256</v>
      </c>
      <c r="Y338" s="117">
        <f t="shared" si="104"/>
        <v>2001004.2683749986</v>
      </c>
      <c r="Z338" s="116"/>
    </row>
    <row r="339" spans="1:26" ht="13.5" thickBot="1" x14ac:dyDescent="0.35">
      <c r="A339" s="54">
        <v>326</v>
      </c>
      <c r="B339" s="54">
        <v>51</v>
      </c>
      <c r="C339" s="54">
        <f t="shared" si="90"/>
        <v>2</v>
      </c>
      <c r="D339" s="55">
        <f t="shared" si="106"/>
        <v>29867.650578732606</v>
      </c>
      <c r="E339" s="57">
        <f t="shared" si="101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v>0</v>
      </c>
      <c r="K339" s="54" t="s">
        <v>79</v>
      </c>
      <c r="L339" s="55">
        <v>0</v>
      </c>
      <c r="M339" s="55">
        <v>0</v>
      </c>
      <c r="N339" s="54" t="s">
        <v>79</v>
      </c>
      <c r="O339" s="57">
        <f t="shared" si="98"/>
        <v>-818.82282781363449</v>
      </c>
      <c r="P339" s="55">
        <f t="shared" si="100"/>
        <v>-126</v>
      </c>
      <c r="Q339" s="54">
        <v>14</v>
      </c>
      <c r="R339" s="57">
        <f t="shared" si="107"/>
        <v>-7233.5189110556748</v>
      </c>
      <c r="S339" s="55">
        <v>0</v>
      </c>
      <c r="T339" s="55">
        <v>0</v>
      </c>
      <c r="U339" s="54" t="s">
        <v>79</v>
      </c>
      <c r="V339" s="57">
        <f t="shared" si="105"/>
        <v>-3750</v>
      </c>
      <c r="W339" s="57">
        <f t="shared" si="102"/>
        <v>-1493.3825289366305</v>
      </c>
      <c r="X339" s="55">
        <f t="shared" si="103"/>
        <v>4498.8660794336256</v>
      </c>
      <c r="Y339" s="117">
        <f t="shared" si="104"/>
        <v>2013840.652239328</v>
      </c>
      <c r="Z339" s="116"/>
    </row>
    <row r="340" spans="1:26" ht="13.5" thickBot="1" x14ac:dyDescent="0.35">
      <c r="A340" s="54">
        <v>327</v>
      </c>
      <c r="B340" s="54">
        <v>51</v>
      </c>
      <c r="C340" s="54">
        <f t="shared" si="90"/>
        <v>3</v>
      </c>
      <c r="D340" s="55">
        <f t="shared" si="106"/>
        <v>29867.650578732606</v>
      </c>
      <c r="E340" s="57">
        <f t="shared" si="101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v>0</v>
      </c>
      <c r="K340" s="54" t="s">
        <v>79</v>
      </c>
      <c r="L340" s="55">
        <v>0</v>
      </c>
      <c r="M340" s="55">
        <v>0</v>
      </c>
      <c r="N340" s="54" t="s">
        <v>79</v>
      </c>
      <c r="O340" s="57">
        <f t="shared" si="98"/>
        <v>-818.82282781363449</v>
      </c>
      <c r="P340" s="55">
        <f t="shared" si="100"/>
        <v>-128</v>
      </c>
      <c r="Q340" s="54">
        <v>15</v>
      </c>
      <c r="R340" s="57">
        <f t="shared" si="107"/>
        <v>-7233.5189110556748</v>
      </c>
      <c r="S340" s="55">
        <v>0</v>
      </c>
      <c r="T340" s="55">
        <v>0</v>
      </c>
      <c r="U340" s="54" t="s">
        <v>79</v>
      </c>
      <c r="V340" s="57">
        <f t="shared" si="105"/>
        <v>-3760</v>
      </c>
      <c r="W340" s="57">
        <f t="shared" si="102"/>
        <v>-1493.3825289366305</v>
      </c>
      <c r="X340" s="55">
        <f t="shared" si="103"/>
        <v>4486.8660794336256</v>
      </c>
      <c r="Y340" s="117">
        <f t="shared" si="104"/>
        <v>2026718.5210364254</v>
      </c>
      <c r="Z340" s="116"/>
    </row>
    <row r="341" spans="1:26" ht="13.5" thickBot="1" x14ac:dyDescent="0.35">
      <c r="A341" s="54">
        <v>328</v>
      </c>
      <c r="B341" s="54">
        <v>51</v>
      </c>
      <c r="C341" s="54">
        <f t="shared" si="90"/>
        <v>4</v>
      </c>
      <c r="D341" s="55">
        <f t="shared" si="106"/>
        <v>29867.650578732606</v>
      </c>
      <c r="E341" s="57">
        <f t="shared" si="101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v>0</v>
      </c>
      <c r="K341" s="54" t="s">
        <v>79</v>
      </c>
      <c r="L341" s="55">
        <v>0</v>
      </c>
      <c r="M341" s="55">
        <v>0</v>
      </c>
      <c r="N341" s="54" t="s">
        <v>79</v>
      </c>
      <c r="O341" s="57">
        <f t="shared" si="98"/>
        <v>-818.82282781363449</v>
      </c>
      <c r="P341" s="55">
        <f t="shared" si="100"/>
        <v>-130</v>
      </c>
      <c r="Q341" s="54">
        <v>16</v>
      </c>
      <c r="R341" s="57">
        <f t="shared" si="107"/>
        <v>-7233.5189110556748</v>
      </c>
      <c r="S341" s="55">
        <v>0</v>
      </c>
      <c r="T341" s="55">
        <v>0</v>
      </c>
      <c r="U341" s="54" t="s">
        <v>79</v>
      </c>
      <c r="V341" s="57">
        <f t="shared" si="105"/>
        <v>-3770</v>
      </c>
      <c r="W341" s="57">
        <f t="shared" si="102"/>
        <v>-1493.3825289366305</v>
      </c>
      <c r="X341" s="55">
        <f t="shared" si="103"/>
        <v>4474.8660794336256</v>
      </c>
      <c r="Y341" s="117">
        <f t="shared" si="104"/>
        <v>2039638.0476201773</v>
      </c>
      <c r="Z341" s="116"/>
    </row>
    <row r="342" spans="1:26" ht="13.5" thickBot="1" x14ac:dyDescent="0.35">
      <c r="A342" s="54">
        <v>329</v>
      </c>
      <c r="B342" s="54">
        <v>51</v>
      </c>
      <c r="C342" s="54">
        <f t="shared" si="90"/>
        <v>5</v>
      </c>
      <c r="D342" s="55">
        <f t="shared" si="106"/>
        <v>29867.650578732606</v>
      </c>
      <c r="E342" s="57">
        <f t="shared" si="101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v>0</v>
      </c>
      <c r="K342" s="54" t="s">
        <v>79</v>
      </c>
      <c r="L342" s="55">
        <v>0</v>
      </c>
      <c r="M342" s="55">
        <v>0</v>
      </c>
      <c r="N342" s="54" t="s">
        <v>79</v>
      </c>
      <c r="O342" s="57">
        <f t="shared" si="98"/>
        <v>-818.82282781363449</v>
      </c>
      <c r="P342" s="55">
        <f t="shared" si="100"/>
        <v>-132</v>
      </c>
      <c r="Q342" s="54">
        <v>17</v>
      </c>
      <c r="R342" s="57">
        <f t="shared" si="107"/>
        <v>-7233.5189110556748</v>
      </c>
      <c r="S342" s="55">
        <v>0</v>
      </c>
      <c r="T342" s="55">
        <v>0</v>
      </c>
      <c r="U342" s="54" t="s">
        <v>79</v>
      </c>
      <c r="V342" s="57">
        <f t="shared" si="105"/>
        <v>-3780</v>
      </c>
      <c r="W342" s="57">
        <f t="shared" si="102"/>
        <v>-1493.3825289366305</v>
      </c>
      <c r="X342" s="55">
        <f t="shared" si="103"/>
        <v>4462.8660794336256</v>
      </c>
      <c r="Y342" s="117">
        <f t="shared" si="104"/>
        <v>2052599.4055646949</v>
      </c>
      <c r="Z342" s="116"/>
    </row>
    <row r="343" spans="1:26" ht="13.5" thickBot="1" x14ac:dyDescent="0.35">
      <c r="A343" s="54">
        <v>330</v>
      </c>
      <c r="B343" s="54">
        <v>51</v>
      </c>
      <c r="C343" s="54">
        <f t="shared" si="90"/>
        <v>6</v>
      </c>
      <c r="D343" s="55">
        <f t="shared" si="106"/>
        <v>29867.650578732606</v>
      </c>
      <c r="E343" s="57">
        <f t="shared" si="101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v>0</v>
      </c>
      <c r="K343" s="54" t="s">
        <v>79</v>
      </c>
      <c r="L343" s="55">
        <v>0</v>
      </c>
      <c r="M343" s="55">
        <v>0</v>
      </c>
      <c r="N343" s="54" t="s">
        <v>79</v>
      </c>
      <c r="O343" s="57">
        <f t="shared" si="98"/>
        <v>-818.82282781363449</v>
      </c>
      <c r="P343" s="55">
        <f t="shared" si="100"/>
        <v>-134</v>
      </c>
      <c r="Q343" s="54">
        <v>18</v>
      </c>
      <c r="R343" s="57">
        <f t="shared" si="107"/>
        <v>-7233.5189110556748</v>
      </c>
      <c r="S343" s="55">
        <v>0</v>
      </c>
      <c r="T343" s="55">
        <v>0</v>
      </c>
      <c r="U343" s="54" t="s">
        <v>79</v>
      </c>
      <c r="V343" s="57">
        <f t="shared" si="105"/>
        <v>-3790</v>
      </c>
      <c r="W343" s="57">
        <f t="shared" si="102"/>
        <v>-1493.3825289366305</v>
      </c>
      <c r="X343" s="55">
        <f t="shared" si="103"/>
        <v>4450.8660794336256</v>
      </c>
      <c r="Y343" s="117">
        <f t="shared" si="104"/>
        <v>2065602.7691673147</v>
      </c>
      <c r="Z343" s="116"/>
    </row>
    <row r="344" spans="1:26" ht="13.5" thickBot="1" x14ac:dyDescent="0.35">
      <c r="A344" s="54">
        <v>331</v>
      </c>
      <c r="B344" s="54">
        <v>51</v>
      </c>
      <c r="C344" s="54">
        <f t="shared" si="90"/>
        <v>7</v>
      </c>
      <c r="D344" s="55">
        <f t="shared" si="106"/>
        <v>29867.650578732606</v>
      </c>
      <c r="E344" s="57">
        <f t="shared" si="101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v>0</v>
      </c>
      <c r="K344" s="54" t="s">
        <v>79</v>
      </c>
      <c r="L344" s="55">
        <v>0</v>
      </c>
      <c r="M344" s="55">
        <v>0</v>
      </c>
      <c r="N344" s="54" t="s">
        <v>79</v>
      </c>
      <c r="O344" s="57">
        <f t="shared" si="98"/>
        <v>-818.82282781363449</v>
      </c>
      <c r="P344" s="55">
        <f t="shared" si="100"/>
        <v>-136</v>
      </c>
      <c r="Q344" s="54">
        <v>19</v>
      </c>
      <c r="R344" s="57">
        <f t="shared" si="107"/>
        <v>-7233.5189110556748</v>
      </c>
      <c r="S344" s="55">
        <v>0</v>
      </c>
      <c r="T344" s="55">
        <v>0</v>
      </c>
      <c r="U344" s="54" t="s">
        <v>79</v>
      </c>
      <c r="V344" s="57">
        <f t="shared" si="105"/>
        <v>-3800</v>
      </c>
      <c r="W344" s="57">
        <f t="shared" si="102"/>
        <v>-1493.3825289366305</v>
      </c>
      <c r="X344" s="55">
        <f t="shared" si="103"/>
        <v>4438.8660794336256</v>
      </c>
      <c r="Y344" s="117">
        <f t="shared" si="104"/>
        <v>2078648.3134516121</v>
      </c>
      <c r="Z344" s="116"/>
    </row>
    <row r="345" spans="1:26" ht="13.5" thickBot="1" x14ac:dyDescent="0.35">
      <c r="A345" s="54">
        <v>332</v>
      </c>
      <c r="B345" s="54">
        <v>51</v>
      </c>
      <c r="C345" s="54">
        <f t="shared" ref="C345:C408" si="108">C333</f>
        <v>8</v>
      </c>
      <c r="D345" s="55">
        <f t="shared" si="106"/>
        <v>29867.650578732606</v>
      </c>
      <c r="E345" s="57">
        <f t="shared" si="101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v>0</v>
      </c>
      <c r="K345" s="54" t="s">
        <v>79</v>
      </c>
      <c r="L345" s="55">
        <v>0</v>
      </c>
      <c r="M345" s="55">
        <v>0</v>
      </c>
      <c r="N345" s="54" t="s">
        <v>79</v>
      </c>
      <c r="O345" s="57">
        <f t="shared" si="98"/>
        <v>-818.82282781363449</v>
      </c>
      <c r="P345" s="55">
        <f t="shared" si="100"/>
        <v>-138</v>
      </c>
      <c r="Q345" s="54">
        <v>20</v>
      </c>
      <c r="R345" s="57">
        <f t="shared" si="107"/>
        <v>-7233.5189110556748</v>
      </c>
      <c r="S345" s="55">
        <v>0</v>
      </c>
      <c r="T345" s="55">
        <v>0</v>
      </c>
      <c r="U345" s="54" t="s">
        <v>79</v>
      </c>
      <c r="V345" s="57">
        <f t="shared" si="105"/>
        <v>-3810</v>
      </c>
      <c r="W345" s="57">
        <f t="shared" si="102"/>
        <v>-1493.3825289366305</v>
      </c>
      <c r="X345" s="55">
        <f t="shared" si="103"/>
        <v>4426.8660794336256</v>
      </c>
      <c r="Y345" s="117">
        <f t="shared" si="104"/>
        <v>2091736.2141704273</v>
      </c>
      <c r="Z345" s="116"/>
    </row>
    <row r="346" spans="1:26" ht="13.5" thickBot="1" x14ac:dyDescent="0.35">
      <c r="A346" s="54">
        <v>333</v>
      </c>
      <c r="B346" s="54">
        <v>51</v>
      </c>
      <c r="C346" s="54">
        <f t="shared" si="108"/>
        <v>9</v>
      </c>
      <c r="D346" s="55">
        <f t="shared" si="106"/>
        <v>29867.650578732606</v>
      </c>
      <c r="E346" s="57">
        <f t="shared" si="101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v>0</v>
      </c>
      <c r="K346" s="54" t="s">
        <v>79</v>
      </c>
      <c r="L346" s="55">
        <v>0</v>
      </c>
      <c r="M346" s="55">
        <v>0</v>
      </c>
      <c r="N346" s="54" t="s">
        <v>79</v>
      </c>
      <c r="O346" s="57">
        <f t="shared" si="98"/>
        <v>-818.82282781363449</v>
      </c>
      <c r="P346" s="55">
        <f t="shared" si="100"/>
        <v>-140</v>
      </c>
      <c r="Q346" s="54">
        <v>21</v>
      </c>
      <c r="R346" s="57">
        <f t="shared" si="107"/>
        <v>-7233.5189110556748</v>
      </c>
      <c r="S346" s="55">
        <v>0</v>
      </c>
      <c r="T346" s="55">
        <v>0</v>
      </c>
      <c r="U346" s="54" t="s">
        <v>79</v>
      </c>
      <c r="V346" s="57">
        <f t="shared" si="105"/>
        <v>-3820</v>
      </c>
      <c r="W346" s="57">
        <f t="shared" si="102"/>
        <v>-1493.3825289366305</v>
      </c>
      <c r="X346" s="55">
        <f t="shared" si="103"/>
        <v>4414.8660794336256</v>
      </c>
      <c r="Y346" s="117">
        <f t="shared" si="104"/>
        <v>2104866.6478089048</v>
      </c>
      <c r="Z346" s="116"/>
    </row>
    <row r="347" spans="1:26" ht="13.5" thickBot="1" x14ac:dyDescent="0.35">
      <c r="A347" s="54">
        <v>334</v>
      </c>
      <c r="B347" s="54">
        <v>51</v>
      </c>
      <c r="C347" s="54">
        <f t="shared" si="108"/>
        <v>10</v>
      </c>
      <c r="D347" s="55">
        <f t="shared" si="106"/>
        <v>29867.650578732606</v>
      </c>
      <c r="E347" s="57">
        <f t="shared" si="101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v>0</v>
      </c>
      <c r="K347" s="54" t="s">
        <v>79</v>
      </c>
      <c r="L347" s="55">
        <v>0</v>
      </c>
      <c r="M347" s="55">
        <v>0</v>
      </c>
      <c r="N347" s="54" t="s">
        <v>79</v>
      </c>
      <c r="O347" s="57">
        <f t="shared" si="98"/>
        <v>-818.82282781363449</v>
      </c>
      <c r="P347" s="55">
        <f t="shared" si="100"/>
        <v>-142</v>
      </c>
      <c r="Q347" s="54">
        <v>22</v>
      </c>
      <c r="R347" s="57">
        <f t="shared" si="107"/>
        <v>-7233.5189110556748</v>
      </c>
      <c r="S347" s="55">
        <v>0</v>
      </c>
      <c r="T347" s="55">
        <v>0</v>
      </c>
      <c r="U347" s="54" t="s">
        <v>79</v>
      </c>
      <c r="V347" s="57">
        <f t="shared" si="105"/>
        <v>-3830</v>
      </c>
      <c r="W347" s="57">
        <f t="shared" si="102"/>
        <v>-1493.3825289366305</v>
      </c>
      <c r="X347" s="55">
        <f t="shared" si="103"/>
        <v>4402.8660794336256</v>
      </c>
      <c r="Y347" s="117">
        <f t="shared" si="104"/>
        <v>2118039.7915875423</v>
      </c>
      <c r="Z347" s="116"/>
    </row>
    <row r="348" spans="1:26" ht="13.5" thickBot="1" x14ac:dyDescent="0.35">
      <c r="A348" s="54">
        <v>335</v>
      </c>
      <c r="B348" s="54">
        <v>51</v>
      </c>
      <c r="C348" s="54">
        <f t="shared" si="108"/>
        <v>11</v>
      </c>
      <c r="D348" s="55">
        <f t="shared" si="106"/>
        <v>29867.650578732606</v>
      </c>
      <c r="E348" s="57">
        <f t="shared" si="101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v>0</v>
      </c>
      <c r="K348" s="54" t="s">
        <v>79</v>
      </c>
      <c r="L348" s="55">
        <v>0</v>
      </c>
      <c r="M348" s="55">
        <v>0</v>
      </c>
      <c r="N348" s="54" t="s">
        <v>79</v>
      </c>
      <c r="O348" s="57">
        <f t="shared" si="98"/>
        <v>-818.82282781363449</v>
      </c>
      <c r="P348" s="55">
        <f t="shared" si="100"/>
        <v>-144</v>
      </c>
      <c r="Q348" s="54">
        <v>23</v>
      </c>
      <c r="R348" s="57">
        <f t="shared" si="107"/>
        <v>-7233.5189110556748</v>
      </c>
      <c r="S348" s="55">
        <v>0</v>
      </c>
      <c r="T348" s="55">
        <v>0</v>
      </c>
      <c r="U348" s="54" t="s">
        <v>79</v>
      </c>
      <c r="V348" s="57">
        <f t="shared" si="105"/>
        <v>-3840</v>
      </c>
      <c r="W348" s="57">
        <f t="shared" si="102"/>
        <v>-1493.3825289366305</v>
      </c>
      <c r="X348" s="55">
        <f t="shared" si="103"/>
        <v>4390.8660794336256</v>
      </c>
      <c r="Y348" s="117">
        <f t="shared" si="104"/>
        <v>2131255.8234652574</v>
      </c>
      <c r="Z348" s="116"/>
    </row>
    <row r="349" spans="1:26" ht="13.5" thickBot="1" x14ac:dyDescent="0.35">
      <c r="A349" s="54">
        <v>336</v>
      </c>
      <c r="B349" s="54">
        <v>52</v>
      </c>
      <c r="C349" s="54">
        <f t="shared" si="108"/>
        <v>0</v>
      </c>
      <c r="D349" s="55">
        <f>$D338*(1+$D$4)</f>
        <v>31361.033107669238</v>
      </c>
      <c r="E349" s="57">
        <f t="shared" si="101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v>0</v>
      </c>
      <c r="K349" s="54" t="s">
        <v>79</v>
      </c>
      <c r="L349" s="55">
        <v>0</v>
      </c>
      <c r="M349" s="55">
        <v>0</v>
      </c>
      <c r="N349" s="54" t="s">
        <v>79</v>
      </c>
      <c r="O349" s="57">
        <f t="shared" si="98"/>
        <v>-818.82282781363449</v>
      </c>
      <c r="P349" s="55">
        <f t="shared" si="100"/>
        <v>-146</v>
      </c>
      <c r="Q349" s="54">
        <v>24</v>
      </c>
      <c r="R349" s="57">
        <f>$R348*1.06</f>
        <v>-7667.530045719016</v>
      </c>
      <c r="S349" s="55">
        <v>0</v>
      </c>
      <c r="T349" s="55">
        <v>0</v>
      </c>
      <c r="U349" s="54" t="s">
        <v>79</v>
      </c>
      <c r="V349" s="57">
        <f t="shared" si="105"/>
        <v>-3850</v>
      </c>
      <c r="W349" s="57">
        <f t="shared" si="102"/>
        <v>-1568.051655383462</v>
      </c>
      <c r="X349" s="55">
        <f t="shared" si="103"/>
        <v>4766.2153356854333</v>
      </c>
      <c r="Y349" s="117">
        <f t="shared" si="104"/>
        <v>2144902.2713987147</v>
      </c>
      <c r="Z349" s="116"/>
    </row>
    <row r="350" spans="1:26" ht="13.5" thickBot="1" x14ac:dyDescent="0.35">
      <c r="A350" s="54">
        <v>337</v>
      </c>
      <c r="B350" s="54">
        <v>52</v>
      </c>
      <c r="C350" s="54">
        <f t="shared" si="108"/>
        <v>1</v>
      </c>
      <c r="D350" s="55">
        <f t="shared" ref="D350:D360" si="109">$D349</f>
        <v>31361.033107669238</v>
      </c>
      <c r="E350" s="57">
        <f t="shared" si="101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v>0</v>
      </c>
      <c r="K350" s="54" t="s">
        <v>79</v>
      </c>
      <c r="L350" s="55">
        <v>0</v>
      </c>
      <c r="M350" s="55">
        <v>0</v>
      </c>
      <c r="N350" s="54" t="s">
        <v>79</v>
      </c>
      <c r="O350" s="57">
        <f t="shared" si="98"/>
        <v>-818.82282781363449</v>
      </c>
      <c r="P350" s="55">
        <f t="shared" si="100"/>
        <v>-148</v>
      </c>
      <c r="Q350" s="54">
        <v>25</v>
      </c>
      <c r="R350" s="57">
        <f t="shared" ref="R350:R360" si="110">$R349</f>
        <v>-7667.530045719016</v>
      </c>
      <c r="S350" s="55">
        <v>0</v>
      </c>
      <c r="T350" s="55">
        <v>0</v>
      </c>
      <c r="U350" s="54" t="s">
        <v>79</v>
      </c>
      <c r="V350" s="57">
        <f t="shared" si="105"/>
        <v>-3860</v>
      </c>
      <c r="W350" s="57">
        <f t="shared" si="102"/>
        <v>-1568.051655383462</v>
      </c>
      <c r="X350" s="55">
        <f t="shared" si="103"/>
        <v>4754.2153356854333</v>
      </c>
      <c r="Y350" s="117">
        <f t="shared" si="104"/>
        <v>2158593.5795318945</v>
      </c>
      <c r="Z350" s="116"/>
    </row>
    <row r="351" spans="1:26" ht="13.5" thickBot="1" x14ac:dyDescent="0.35">
      <c r="A351" s="54">
        <v>338</v>
      </c>
      <c r="B351" s="54">
        <v>52</v>
      </c>
      <c r="C351" s="54">
        <f t="shared" si="108"/>
        <v>2</v>
      </c>
      <c r="D351" s="55">
        <f t="shared" si="109"/>
        <v>31361.033107669238</v>
      </c>
      <c r="E351" s="57">
        <f t="shared" si="101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v>0</v>
      </c>
      <c r="K351" s="54" t="s">
        <v>79</v>
      </c>
      <c r="L351" s="55">
        <v>0</v>
      </c>
      <c r="M351" s="55">
        <v>0</v>
      </c>
      <c r="N351" s="54" t="s">
        <v>79</v>
      </c>
      <c r="O351" s="57">
        <f t="shared" si="98"/>
        <v>-818.82282781363449</v>
      </c>
      <c r="P351" s="55">
        <f t="shared" si="100"/>
        <v>-150</v>
      </c>
      <c r="Q351" s="54">
        <v>26</v>
      </c>
      <c r="R351" s="57">
        <f t="shared" si="110"/>
        <v>-7667.530045719016</v>
      </c>
      <c r="S351" s="55">
        <v>0</v>
      </c>
      <c r="T351" s="55">
        <v>0</v>
      </c>
      <c r="U351" s="54" t="s">
        <v>79</v>
      </c>
      <c r="V351" s="57">
        <f t="shared" si="105"/>
        <v>-3870</v>
      </c>
      <c r="W351" s="57">
        <f t="shared" si="102"/>
        <v>-1568.051655383462</v>
      </c>
      <c r="X351" s="55">
        <f t="shared" si="103"/>
        <v>4742.2153356854333</v>
      </c>
      <c r="Y351" s="117">
        <f t="shared" si="104"/>
        <v>2172329.934782296</v>
      </c>
      <c r="Z351" s="116"/>
    </row>
    <row r="352" spans="1:26" ht="13.5" thickBot="1" x14ac:dyDescent="0.35">
      <c r="A352" s="54">
        <v>339</v>
      </c>
      <c r="B352" s="54">
        <v>52</v>
      </c>
      <c r="C352" s="54">
        <f t="shared" si="108"/>
        <v>3</v>
      </c>
      <c r="D352" s="55">
        <f t="shared" si="109"/>
        <v>31361.033107669238</v>
      </c>
      <c r="E352" s="57">
        <f t="shared" si="101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v>0</v>
      </c>
      <c r="K352" s="54" t="s">
        <v>79</v>
      </c>
      <c r="L352" s="55">
        <v>0</v>
      </c>
      <c r="M352" s="55">
        <v>0</v>
      </c>
      <c r="N352" s="54" t="s">
        <v>79</v>
      </c>
      <c r="O352" s="57">
        <f t="shared" si="98"/>
        <v>-818.82282781363449</v>
      </c>
      <c r="P352" s="55">
        <f t="shared" si="100"/>
        <v>-152</v>
      </c>
      <c r="Q352" s="54">
        <v>27</v>
      </c>
      <c r="R352" s="57">
        <f t="shared" si="110"/>
        <v>-7667.530045719016</v>
      </c>
      <c r="S352" s="55">
        <v>0</v>
      </c>
      <c r="T352" s="55">
        <v>0</v>
      </c>
      <c r="U352" s="54" t="s">
        <v>79</v>
      </c>
      <c r="V352" s="57">
        <f t="shared" si="105"/>
        <v>-3880</v>
      </c>
      <c r="W352" s="57">
        <f t="shared" si="102"/>
        <v>-1568.051655383462</v>
      </c>
      <c r="X352" s="55">
        <f t="shared" si="103"/>
        <v>4730.2153356854333</v>
      </c>
      <c r="Y352" s="117">
        <f t="shared" si="104"/>
        <v>2186111.5248462409</v>
      </c>
      <c r="Z352" s="116"/>
    </row>
    <row r="353" spans="1:26" ht="13.5" thickBot="1" x14ac:dyDescent="0.35">
      <c r="A353" s="54">
        <v>340</v>
      </c>
      <c r="B353" s="54">
        <v>52</v>
      </c>
      <c r="C353" s="54">
        <f t="shared" si="108"/>
        <v>4</v>
      </c>
      <c r="D353" s="55">
        <f t="shared" si="109"/>
        <v>31361.033107669238</v>
      </c>
      <c r="E353" s="57">
        <f t="shared" si="101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v>0</v>
      </c>
      <c r="K353" s="54" t="s">
        <v>79</v>
      </c>
      <c r="L353" s="55">
        <v>0</v>
      </c>
      <c r="M353" s="55">
        <v>0</v>
      </c>
      <c r="N353" s="54" t="s">
        <v>79</v>
      </c>
      <c r="O353" s="57">
        <f t="shared" si="98"/>
        <v>-818.82282781363449</v>
      </c>
      <c r="P353" s="55">
        <f t="shared" si="100"/>
        <v>-154</v>
      </c>
      <c r="Q353" s="54">
        <v>28</v>
      </c>
      <c r="R353" s="57">
        <f t="shared" si="110"/>
        <v>-7667.530045719016</v>
      </c>
      <c r="S353" s="55">
        <v>0</v>
      </c>
      <c r="T353" s="55">
        <v>0</v>
      </c>
      <c r="U353" s="54" t="s">
        <v>79</v>
      </c>
      <c r="V353" s="57">
        <f t="shared" si="105"/>
        <v>-3890</v>
      </c>
      <c r="W353" s="57">
        <f t="shared" si="102"/>
        <v>-1568.051655383462</v>
      </c>
      <c r="X353" s="55">
        <f t="shared" si="103"/>
        <v>4718.2153356854333</v>
      </c>
      <c r="Y353" s="117">
        <f t="shared" si="104"/>
        <v>2199938.5382021186</v>
      </c>
      <c r="Z353" s="116"/>
    </row>
    <row r="354" spans="1:26" ht="13.5" thickBot="1" x14ac:dyDescent="0.35">
      <c r="A354" s="54">
        <v>341</v>
      </c>
      <c r="B354" s="54">
        <v>52</v>
      </c>
      <c r="C354" s="54">
        <f t="shared" si="108"/>
        <v>5</v>
      </c>
      <c r="D354" s="55">
        <f t="shared" si="109"/>
        <v>31361.033107669238</v>
      </c>
      <c r="E354" s="57">
        <f t="shared" si="101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v>0</v>
      </c>
      <c r="K354" s="54" t="s">
        <v>79</v>
      </c>
      <c r="L354" s="55">
        <v>0</v>
      </c>
      <c r="M354" s="55">
        <v>0</v>
      </c>
      <c r="N354" s="54" t="s">
        <v>79</v>
      </c>
      <c r="O354" s="57">
        <f t="shared" si="98"/>
        <v>-818.82282781363449</v>
      </c>
      <c r="P354" s="55">
        <f t="shared" si="100"/>
        <v>-156</v>
      </c>
      <c r="Q354" s="54">
        <v>29</v>
      </c>
      <c r="R354" s="57">
        <f t="shared" si="110"/>
        <v>-7667.530045719016</v>
      </c>
      <c r="S354" s="55">
        <v>0</v>
      </c>
      <c r="T354" s="55">
        <v>0</v>
      </c>
      <c r="U354" s="54" t="s">
        <v>79</v>
      </c>
      <c r="V354" s="57">
        <f t="shared" si="105"/>
        <v>-3900</v>
      </c>
      <c r="W354" s="57">
        <f t="shared" si="102"/>
        <v>-1568.051655383462</v>
      </c>
      <c r="X354" s="55">
        <f t="shared" si="103"/>
        <v>4706.2153356854333</v>
      </c>
      <c r="Y354" s="117">
        <f t="shared" si="104"/>
        <v>2213811.1641136459</v>
      </c>
      <c r="Z354" s="116"/>
    </row>
    <row r="355" spans="1:26" ht="13.5" thickBot="1" x14ac:dyDescent="0.35">
      <c r="A355" s="54">
        <v>342</v>
      </c>
      <c r="B355" s="54">
        <v>52</v>
      </c>
      <c r="C355" s="54">
        <f t="shared" si="108"/>
        <v>6</v>
      </c>
      <c r="D355" s="55">
        <f t="shared" si="109"/>
        <v>31361.033107669238</v>
      </c>
      <c r="E355" s="57">
        <f t="shared" si="101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v>0</v>
      </c>
      <c r="K355" s="54" t="s">
        <v>79</v>
      </c>
      <c r="L355" s="55">
        <v>0</v>
      </c>
      <c r="M355" s="55">
        <v>0</v>
      </c>
      <c r="N355" s="54" t="s">
        <v>79</v>
      </c>
      <c r="O355" s="57">
        <f t="shared" si="98"/>
        <v>-818.82282781363449</v>
      </c>
      <c r="P355" s="55">
        <f t="shared" si="100"/>
        <v>-158</v>
      </c>
      <c r="Q355" s="54">
        <v>30</v>
      </c>
      <c r="R355" s="57">
        <f t="shared" si="110"/>
        <v>-7667.530045719016</v>
      </c>
      <c r="S355" s="55">
        <v>0</v>
      </c>
      <c r="T355" s="55">
        <v>0</v>
      </c>
      <c r="U355" s="54" t="s">
        <v>79</v>
      </c>
      <c r="V355" s="57">
        <f t="shared" si="105"/>
        <v>-3910</v>
      </c>
      <c r="W355" s="57">
        <f t="shared" si="102"/>
        <v>-1568.051655383462</v>
      </c>
      <c r="X355" s="55">
        <f t="shared" si="103"/>
        <v>4694.2153356854333</v>
      </c>
      <c r="Y355" s="117">
        <f t="shared" si="104"/>
        <v>2227729.5926331379</v>
      </c>
      <c r="Z355" s="116"/>
    </row>
    <row r="356" spans="1:26" ht="13.5" thickBot="1" x14ac:dyDescent="0.35">
      <c r="A356" s="54">
        <v>343</v>
      </c>
      <c r="B356" s="54">
        <v>52</v>
      </c>
      <c r="C356" s="54">
        <f t="shared" si="108"/>
        <v>7</v>
      </c>
      <c r="D356" s="55">
        <f t="shared" si="109"/>
        <v>31361.033107669238</v>
      </c>
      <c r="E356" s="57">
        <f t="shared" si="101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v>0</v>
      </c>
      <c r="K356" s="54" t="s">
        <v>79</v>
      </c>
      <c r="L356" s="55">
        <v>0</v>
      </c>
      <c r="M356" s="55">
        <v>0</v>
      </c>
      <c r="N356" s="54" t="s">
        <v>79</v>
      </c>
      <c r="O356" s="57">
        <f t="shared" si="98"/>
        <v>-818.82282781363449</v>
      </c>
      <c r="P356" s="55">
        <f t="shared" si="100"/>
        <v>-160</v>
      </c>
      <c r="Q356" s="54">
        <v>31</v>
      </c>
      <c r="R356" s="57">
        <f t="shared" si="110"/>
        <v>-7667.530045719016</v>
      </c>
      <c r="S356" s="55">
        <v>0</v>
      </c>
      <c r="T356" s="55">
        <v>0</v>
      </c>
      <c r="U356" s="54" t="s">
        <v>79</v>
      </c>
      <c r="V356" s="57">
        <f t="shared" si="105"/>
        <v>-3920</v>
      </c>
      <c r="W356" s="57">
        <f t="shared" si="102"/>
        <v>-1568.051655383462</v>
      </c>
      <c r="X356" s="55">
        <f t="shared" si="103"/>
        <v>4682.2153356854333</v>
      </c>
      <c r="Y356" s="117">
        <f t="shared" si="104"/>
        <v>2241694.0146047948</v>
      </c>
      <c r="Z356" s="116"/>
    </row>
    <row r="357" spans="1:26" ht="13.5" thickBot="1" x14ac:dyDescent="0.35">
      <c r="A357" s="54">
        <v>344</v>
      </c>
      <c r="B357" s="54">
        <v>52</v>
      </c>
      <c r="C357" s="54">
        <f t="shared" si="108"/>
        <v>8</v>
      </c>
      <c r="D357" s="55">
        <f t="shared" si="109"/>
        <v>31361.033107669238</v>
      </c>
      <c r="E357" s="57">
        <f t="shared" si="101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v>0</v>
      </c>
      <c r="K357" s="54" t="s">
        <v>79</v>
      </c>
      <c r="L357" s="55">
        <v>0</v>
      </c>
      <c r="M357" s="55">
        <v>0</v>
      </c>
      <c r="N357" s="54" t="s">
        <v>79</v>
      </c>
      <c r="O357" s="57">
        <f t="shared" si="98"/>
        <v>-818.82282781363449</v>
      </c>
      <c r="P357" s="55">
        <f t="shared" si="100"/>
        <v>-162</v>
      </c>
      <c r="Q357" s="54">
        <v>32</v>
      </c>
      <c r="R357" s="57">
        <f t="shared" si="110"/>
        <v>-7667.530045719016</v>
      </c>
      <c r="S357" s="55">
        <v>0</v>
      </c>
      <c r="T357" s="55">
        <v>0</v>
      </c>
      <c r="U357" s="54" t="s">
        <v>79</v>
      </c>
      <c r="V357" s="57">
        <f t="shared" si="105"/>
        <v>-3930</v>
      </c>
      <c r="W357" s="57">
        <f t="shared" si="102"/>
        <v>-1568.051655383462</v>
      </c>
      <c r="X357" s="55">
        <f t="shared" si="103"/>
        <v>4670.2153356854333</v>
      </c>
      <c r="Y357" s="117">
        <f t="shared" si="104"/>
        <v>2255704.6216680002</v>
      </c>
      <c r="Z357" s="116"/>
    </row>
    <row r="358" spans="1:26" ht="13.5" thickBot="1" x14ac:dyDescent="0.35">
      <c r="A358" s="54">
        <v>345</v>
      </c>
      <c r="B358" s="54">
        <v>52</v>
      </c>
      <c r="C358" s="54">
        <f t="shared" si="108"/>
        <v>9</v>
      </c>
      <c r="D358" s="55">
        <f t="shared" si="109"/>
        <v>31361.033107669238</v>
      </c>
      <c r="E358" s="57">
        <f t="shared" si="101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v>0</v>
      </c>
      <c r="K358" s="54" t="s">
        <v>79</v>
      </c>
      <c r="L358" s="55">
        <v>0</v>
      </c>
      <c r="M358" s="55">
        <v>0</v>
      </c>
      <c r="N358" s="54" t="s">
        <v>79</v>
      </c>
      <c r="O358" s="57">
        <f t="shared" si="98"/>
        <v>-818.82282781363449</v>
      </c>
      <c r="P358" s="55">
        <f t="shared" si="100"/>
        <v>-164</v>
      </c>
      <c r="Q358" s="54">
        <v>33</v>
      </c>
      <c r="R358" s="57">
        <f t="shared" si="110"/>
        <v>-7667.530045719016</v>
      </c>
      <c r="S358" s="55">
        <v>0</v>
      </c>
      <c r="T358" s="55">
        <v>0</v>
      </c>
      <c r="U358" s="54" t="s">
        <v>79</v>
      </c>
      <c r="V358" s="57">
        <f t="shared" si="105"/>
        <v>-3940</v>
      </c>
      <c r="W358" s="57">
        <f t="shared" si="102"/>
        <v>-1568.051655383462</v>
      </c>
      <c r="X358" s="55">
        <f t="shared" si="103"/>
        <v>4658.2153356854333</v>
      </c>
      <c r="Y358" s="117">
        <f t="shared" si="104"/>
        <v>2269761.6062606354</v>
      </c>
      <c r="Z358" s="116"/>
    </row>
    <row r="359" spans="1:26" ht="13.5" thickBot="1" x14ac:dyDescent="0.35">
      <c r="A359" s="54">
        <v>346</v>
      </c>
      <c r="B359" s="54">
        <v>52</v>
      </c>
      <c r="C359" s="54">
        <f t="shared" si="108"/>
        <v>10</v>
      </c>
      <c r="D359" s="55">
        <f t="shared" si="109"/>
        <v>31361.033107669238</v>
      </c>
      <c r="E359" s="57">
        <f t="shared" si="101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v>0</v>
      </c>
      <c r="K359" s="54" t="s">
        <v>79</v>
      </c>
      <c r="L359" s="55">
        <v>0</v>
      </c>
      <c r="M359" s="55">
        <v>0</v>
      </c>
      <c r="N359" s="54" t="s">
        <v>79</v>
      </c>
      <c r="O359" s="57">
        <f t="shared" si="98"/>
        <v>-818.82282781363449</v>
      </c>
      <c r="P359" s="55">
        <f t="shared" si="100"/>
        <v>-166</v>
      </c>
      <c r="Q359" s="54">
        <v>34</v>
      </c>
      <c r="R359" s="57">
        <f t="shared" si="110"/>
        <v>-7667.530045719016</v>
      </c>
      <c r="S359" s="55">
        <v>0</v>
      </c>
      <c r="T359" s="55">
        <v>0</v>
      </c>
      <c r="U359" s="54" t="s">
        <v>79</v>
      </c>
      <c r="V359" s="57">
        <f t="shared" si="105"/>
        <v>-3950</v>
      </c>
      <c r="W359" s="57">
        <f t="shared" si="102"/>
        <v>-1568.051655383462</v>
      </c>
      <c r="X359" s="55">
        <f t="shared" si="103"/>
        <v>4646.2153356854333</v>
      </c>
      <c r="Y359" s="117">
        <f t="shared" si="104"/>
        <v>2283865.1616224064</v>
      </c>
      <c r="Z359" s="116"/>
    </row>
    <row r="360" spans="1:26" ht="13.5" thickBot="1" x14ac:dyDescent="0.35">
      <c r="A360" s="54">
        <v>347</v>
      </c>
      <c r="B360" s="54">
        <v>52</v>
      </c>
      <c r="C360" s="54">
        <f t="shared" si="108"/>
        <v>11</v>
      </c>
      <c r="D360" s="55">
        <f t="shared" si="109"/>
        <v>31361.033107669238</v>
      </c>
      <c r="E360" s="57">
        <f t="shared" si="101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v>0</v>
      </c>
      <c r="K360" s="54" t="s">
        <v>79</v>
      </c>
      <c r="L360" s="55">
        <v>0</v>
      </c>
      <c r="M360" s="55">
        <v>0</v>
      </c>
      <c r="N360" s="54" t="s">
        <v>79</v>
      </c>
      <c r="O360" s="57">
        <f t="shared" si="98"/>
        <v>-818.82282781363449</v>
      </c>
      <c r="P360" s="55">
        <f t="shared" si="100"/>
        <v>-168</v>
      </c>
      <c r="Q360" s="54">
        <v>35</v>
      </c>
      <c r="R360" s="57">
        <f t="shared" si="110"/>
        <v>-7667.530045719016</v>
      </c>
      <c r="S360" s="55">
        <v>0</v>
      </c>
      <c r="T360" s="55">
        <v>0</v>
      </c>
      <c r="U360" s="54" t="s">
        <v>79</v>
      </c>
      <c r="V360" s="57">
        <f t="shared" si="105"/>
        <v>-3960</v>
      </c>
      <c r="W360" s="57">
        <f t="shared" si="102"/>
        <v>-1568.051655383462</v>
      </c>
      <c r="X360" s="55">
        <f t="shared" si="103"/>
        <v>4634.2153356854333</v>
      </c>
      <c r="Y360" s="117">
        <f t="shared" si="104"/>
        <v>2298015.481798185</v>
      </c>
      <c r="Z360" s="116"/>
    </row>
    <row r="361" spans="1:26" ht="13.5" thickBot="1" x14ac:dyDescent="0.35">
      <c r="A361" s="54">
        <v>348</v>
      </c>
      <c r="B361" s="54">
        <v>53</v>
      </c>
      <c r="C361" s="54">
        <f t="shared" si="108"/>
        <v>0</v>
      </c>
      <c r="D361" s="55">
        <f>$D350*(1+$D$4)</f>
        <v>32929.084763052699</v>
      </c>
      <c r="E361" s="57">
        <f t="shared" si="101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v>0</v>
      </c>
      <c r="K361" s="54" t="s">
        <v>79</v>
      </c>
      <c r="L361" s="55">
        <v>0</v>
      </c>
      <c r="M361" s="55">
        <v>0</v>
      </c>
      <c r="N361" s="54" t="s">
        <v>79</v>
      </c>
      <c r="O361" s="57">
        <f t="shared" si="98"/>
        <v>-818.82282781363449</v>
      </c>
      <c r="P361" s="55">
        <f t="shared" si="100"/>
        <v>-170</v>
      </c>
      <c r="Q361" s="54">
        <v>36</v>
      </c>
      <c r="R361" s="57">
        <f>$R360*1.06</f>
        <v>-8127.5818484621577</v>
      </c>
      <c r="S361" s="55">
        <v>0</v>
      </c>
      <c r="T361" s="55">
        <v>0</v>
      </c>
      <c r="U361" s="54" t="s">
        <v>79</v>
      </c>
      <c r="V361" s="57">
        <f t="shared" si="105"/>
        <v>-3970</v>
      </c>
      <c r="W361" s="57">
        <f t="shared" si="102"/>
        <v>-1646.4542381526351</v>
      </c>
      <c r="X361" s="55">
        <f t="shared" si="103"/>
        <v>5024.5919434031921</v>
      </c>
      <c r="Y361" s="117">
        <f t="shared" si="104"/>
        <v>2312615.1382490806</v>
      </c>
      <c r="Z361" s="116"/>
    </row>
    <row r="362" spans="1:26" ht="13.5" thickBot="1" x14ac:dyDescent="0.35">
      <c r="A362" s="54">
        <v>349</v>
      </c>
      <c r="B362" s="54">
        <v>53</v>
      </c>
      <c r="C362" s="54">
        <f t="shared" si="108"/>
        <v>1</v>
      </c>
      <c r="D362" s="55">
        <f t="shared" ref="D362:D372" si="111">$D361</f>
        <v>32929.084763052699</v>
      </c>
      <c r="E362" s="57">
        <f t="shared" si="101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v>0</v>
      </c>
      <c r="K362" s="54" t="s">
        <v>79</v>
      </c>
      <c r="L362" s="55">
        <v>0</v>
      </c>
      <c r="M362" s="55">
        <v>0</v>
      </c>
      <c r="N362" s="54" t="s">
        <v>79</v>
      </c>
      <c r="O362" s="57">
        <f t="shared" si="98"/>
        <v>-818.82282781363449</v>
      </c>
      <c r="P362" s="55">
        <f t="shared" si="100"/>
        <v>-172</v>
      </c>
      <c r="Q362" s="54">
        <v>37</v>
      </c>
      <c r="R362" s="57">
        <f t="shared" ref="R362:R372" si="112">$R361</f>
        <v>-8127.5818484621577</v>
      </c>
      <c r="S362" s="55">
        <v>0</v>
      </c>
      <c r="T362" s="55">
        <v>0</v>
      </c>
      <c r="U362" s="54" t="s">
        <v>79</v>
      </c>
      <c r="V362" s="57">
        <f t="shared" si="105"/>
        <v>-3980</v>
      </c>
      <c r="W362" s="57">
        <f t="shared" si="102"/>
        <v>-1646.4542381526351</v>
      </c>
      <c r="X362" s="55">
        <f t="shared" si="103"/>
        <v>5012.5919434031921</v>
      </c>
      <c r="Y362" s="117">
        <f t="shared" si="104"/>
        <v>2327263.6266018548</v>
      </c>
      <c r="Z362" s="116"/>
    </row>
    <row r="363" spans="1:26" ht="13.5" thickBot="1" x14ac:dyDescent="0.35">
      <c r="A363" s="54">
        <v>350</v>
      </c>
      <c r="B363" s="54">
        <v>53</v>
      </c>
      <c r="C363" s="54">
        <f t="shared" si="108"/>
        <v>2</v>
      </c>
      <c r="D363" s="55">
        <f t="shared" si="111"/>
        <v>32929.084763052699</v>
      </c>
      <c r="E363" s="57">
        <f t="shared" si="101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v>0</v>
      </c>
      <c r="K363" s="54" t="s">
        <v>79</v>
      </c>
      <c r="L363" s="55">
        <v>0</v>
      </c>
      <c r="M363" s="55">
        <v>0</v>
      </c>
      <c r="N363" s="54" t="s">
        <v>79</v>
      </c>
      <c r="O363" s="57">
        <f t="shared" si="98"/>
        <v>-818.82282781363449</v>
      </c>
      <c r="P363" s="55">
        <f t="shared" si="100"/>
        <v>-174</v>
      </c>
      <c r="Q363" s="54">
        <v>38</v>
      </c>
      <c r="R363" s="57">
        <f t="shared" si="112"/>
        <v>-8127.5818484621577</v>
      </c>
      <c r="S363" s="55">
        <v>0</v>
      </c>
      <c r="T363" s="55">
        <v>0</v>
      </c>
      <c r="U363" s="54" t="s">
        <v>79</v>
      </c>
      <c r="V363" s="57">
        <f t="shared" si="105"/>
        <v>-3990</v>
      </c>
      <c r="W363" s="57">
        <f t="shared" si="102"/>
        <v>-1646.4542381526351</v>
      </c>
      <c r="X363" s="55">
        <f t="shared" si="103"/>
        <v>5000.5919434031921</v>
      </c>
      <c r="Y363" s="117">
        <f t="shared" si="104"/>
        <v>2341961.1503227656</v>
      </c>
      <c r="Z363" s="116"/>
    </row>
    <row r="364" spans="1:26" ht="13.5" thickBot="1" x14ac:dyDescent="0.35">
      <c r="A364" s="54">
        <v>351</v>
      </c>
      <c r="B364" s="54">
        <v>53</v>
      </c>
      <c r="C364" s="54">
        <f t="shared" si="108"/>
        <v>3</v>
      </c>
      <c r="D364" s="55">
        <f t="shared" si="111"/>
        <v>32929.084763052699</v>
      </c>
      <c r="E364" s="57">
        <f t="shared" si="101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v>0</v>
      </c>
      <c r="K364" s="54" t="s">
        <v>79</v>
      </c>
      <c r="L364" s="55">
        <v>0</v>
      </c>
      <c r="M364" s="55">
        <v>0</v>
      </c>
      <c r="N364" s="54" t="s">
        <v>79</v>
      </c>
      <c r="O364" s="57">
        <f t="shared" si="98"/>
        <v>-818.82282781363449</v>
      </c>
      <c r="P364" s="55">
        <f t="shared" si="100"/>
        <v>-176</v>
      </c>
      <c r="Q364" s="54">
        <v>39</v>
      </c>
      <c r="R364" s="57">
        <f t="shared" si="112"/>
        <v>-8127.5818484621577</v>
      </c>
      <c r="S364" s="55">
        <v>0</v>
      </c>
      <c r="T364" s="55">
        <v>0</v>
      </c>
      <c r="U364" s="54" t="s">
        <v>79</v>
      </c>
      <c r="V364" s="57">
        <f t="shared" si="105"/>
        <v>-4000</v>
      </c>
      <c r="W364" s="57">
        <f t="shared" si="102"/>
        <v>-1646.4542381526351</v>
      </c>
      <c r="X364" s="55">
        <f t="shared" si="103"/>
        <v>4988.5919434031921</v>
      </c>
      <c r="Y364" s="117">
        <f t="shared" si="104"/>
        <v>2356707.9137258469</v>
      </c>
      <c r="Z364" s="116"/>
    </row>
    <row r="365" spans="1:26" ht="13.5" thickBot="1" x14ac:dyDescent="0.35">
      <c r="A365" s="54">
        <v>352</v>
      </c>
      <c r="B365" s="54">
        <v>53</v>
      </c>
      <c r="C365" s="54">
        <f t="shared" si="108"/>
        <v>4</v>
      </c>
      <c r="D365" s="55">
        <f t="shared" si="111"/>
        <v>32929.084763052699</v>
      </c>
      <c r="E365" s="57">
        <f t="shared" si="101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v>0</v>
      </c>
      <c r="K365" s="54" t="s">
        <v>79</v>
      </c>
      <c r="L365" s="55">
        <v>0</v>
      </c>
      <c r="M365" s="55">
        <v>0</v>
      </c>
      <c r="N365" s="54" t="s">
        <v>79</v>
      </c>
      <c r="O365" s="57">
        <f t="shared" si="98"/>
        <v>-818.82282781363449</v>
      </c>
      <c r="P365" s="55">
        <f t="shared" si="100"/>
        <v>-178</v>
      </c>
      <c r="Q365" s="54">
        <v>40</v>
      </c>
      <c r="R365" s="57">
        <f t="shared" si="112"/>
        <v>-8127.5818484621577</v>
      </c>
      <c r="S365" s="55">
        <v>0</v>
      </c>
      <c r="T365" s="55">
        <v>0</v>
      </c>
      <c r="U365" s="54" t="s">
        <v>79</v>
      </c>
      <c r="V365" s="57">
        <f t="shared" si="105"/>
        <v>-4010</v>
      </c>
      <c r="W365" s="57">
        <f t="shared" si="102"/>
        <v>-1646.4542381526351</v>
      </c>
      <c r="X365" s="55">
        <f t="shared" si="103"/>
        <v>4976.5919434031921</v>
      </c>
      <c r="Y365" s="117">
        <f t="shared" si="104"/>
        <v>2371504.1219764412</v>
      </c>
      <c r="Z365" s="116"/>
    </row>
    <row r="366" spans="1:26" ht="13.5" thickBot="1" x14ac:dyDescent="0.35">
      <c r="A366" s="54">
        <v>353</v>
      </c>
      <c r="B366" s="54">
        <v>53</v>
      </c>
      <c r="C366" s="54">
        <f t="shared" si="108"/>
        <v>5</v>
      </c>
      <c r="D366" s="55">
        <f t="shared" si="111"/>
        <v>32929.084763052699</v>
      </c>
      <c r="E366" s="57">
        <f t="shared" si="101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v>0</v>
      </c>
      <c r="K366" s="54" t="s">
        <v>79</v>
      </c>
      <c r="L366" s="55">
        <v>0</v>
      </c>
      <c r="M366" s="55">
        <v>0</v>
      </c>
      <c r="N366" s="54" t="s">
        <v>79</v>
      </c>
      <c r="O366" s="57">
        <f t="shared" si="98"/>
        <v>-818.82282781363449</v>
      </c>
      <c r="P366" s="55">
        <f t="shared" si="100"/>
        <v>-180</v>
      </c>
      <c r="Q366" s="54">
        <v>41</v>
      </c>
      <c r="R366" s="57">
        <f t="shared" si="112"/>
        <v>-8127.5818484621577</v>
      </c>
      <c r="S366" s="55">
        <v>0</v>
      </c>
      <c r="T366" s="55">
        <v>0</v>
      </c>
      <c r="U366" s="54" t="s">
        <v>79</v>
      </c>
      <c r="V366" s="57">
        <f t="shared" si="105"/>
        <v>-4020</v>
      </c>
      <c r="W366" s="57">
        <f t="shared" si="102"/>
        <v>-1646.4542381526351</v>
      </c>
      <c r="X366" s="55">
        <f t="shared" si="103"/>
        <v>4964.5919434031921</v>
      </c>
      <c r="Y366" s="117">
        <f t="shared" si="104"/>
        <v>2386349.9810947464</v>
      </c>
      <c r="Z366" s="116"/>
    </row>
    <row r="367" spans="1:26" ht="13.5" thickBot="1" x14ac:dyDescent="0.35">
      <c r="A367" s="54">
        <v>354</v>
      </c>
      <c r="B367" s="54">
        <v>53</v>
      </c>
      <c r="C367" s="54">
        <f t="shared" si="108"/>
        <v>6</v>
      </c>
      <c r="D367" s="55">
        <f t="shared" si="111"/>
        <v>32929.084763052699</v>
      </c>
      <c r="E367" s="57">
        <f t="shared" si="101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v>0</v>
      </c>
      <c r="K367" s="54" t="s">
        <v>79</v>
      </c>
      <c r="L367" s="55">
        <v>0</v>
      </c>
      <c r="M367" s="55">
        <v>0</v>
      </c>
      <c r="N367" s="54" t="s">
        <v>79</v>
      </c>
      <c r="O367" s="57">
        <f t="shared" si="98"/>
        <v>-818.82282781363449</v>
      </c>
      <c r="P367" s="55">
        <f t="shared" si="100"/>
        <v>-182</v>
      </c>
      <c r="Q367" s="54">
        <v>42</v>
      </c>
      <c r="R367" s="57">
        <f t="shared" si="112"/>
        <v>-8127.5818484621577</v>
      </c>
      <c r="S367" s="55">
        <v>0</v>
      </c>
      <c r="T367" s="55">
        <v>0</v>
      </c>
      <c r="U367" s="54" t="s">
        <v>79</v>
      </c>
      <c r="V367" s="57">
        <f t="shared" si="105"/>
        <v>-4030</v>
      </c>
      <c r="W367" s="57">
        <f t="shared" si="102"/>
        <v>-1646.4542381526351</v>
      </c>
      <c r="X367" s="55">
        <f t="shared" si="103"/>
        <v>4952.5919434031921</v>
      </c>
      <c r="Y367" s="117">
        <f t="shared" si="104"/>
        <v>2401245.6979593779</v>
      </c>
      <c r="Z367" s="116"/>
    </row>
    <row r="368" spans="1:26" ht="13.5" thickBot="1" x14ac:dyDescent="0.35">
      <c r="A368" s="54">
        <v>355</v>
      </c>
      <c r="B368" s="54">
        <v>53</v>
      </c>
      <c r="C368" s="54">
        <f t="shared" si="108"/>
        <v>7</v>
      </c>
      <c r="D368" s="55">
        <f t="shared" si="111"/>
        <v>32929.084763052699</v>
      </c>
      <c r="E368" s="57">
        <f t="shared" si="101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v>0</v>
      </c>
      <c r="K368" s="54" t="s">
        <v>79</v>
      </c>
      <c r="L368" s="55">
        <v>0</v>
      </c>
      <c r="M368" s="55">
        <v>0</v>
      </c>
      <c r="N368" s="54" t="s">
        <v>79</v>
      </c>
      <c r="O368" s="57">
        <f t="shared" si="98"/>
        <v>-818.82282781363449</v>
      </c>
      <c r="P368" s="55">
        <f t="shared" si="100"/>
        <v>-184</v>
      </c>
      <c r="Q368" s="54">
        <v>43</v>
      </c>
      <c r="R368" s="57">
        <f t="shared" si="112"/>
        <v>-8127.5818484621577</v>
      </c>
      <c r="S368" s="55">
        <v>0</v>
      </c>
      <c r="T368" s="55">
        <v>0</v>
      </c>
      <c r="U368" s="54" t="s">
        <v>79</v>
      </c>
      <c r="V368" s="57">
        <f t="shared" si="105"/>
        <v>-4040</v>
      </c>
      <c r="W368" s="57">
        <f t="shared" si="102"/>
        <v>-1646.4542381526351</v>
      </c>
      <c r="X368" s="55">
        <f t="shared" si="103"/>
        <v>4940.5919434031921</v>
      </c>
      <c r="Y368" s="117">
        <f t="shared" si="104"/>
        <v>2416191.4803109453</v>
      </c>
      <c r="Z368" s="116"/>
    </row>
    <row r="369" spans="1:26" ht="13.5" thickBot="1" x14ac:dyDescent="0.35">
      <c r="A369" s="54">
        <v>356</v>
      </c>
      <c r="B369" s="54">
        <v>53</v>
      </c>
      <c r="C369" s="54">
        <f t="shared" si="108"/>
        <v>8</v>
      </c>
      <c r="D369" s="55">
        <f t="shared" si="111"/>
        <v>32929.084763052699</v>
      </c>
      <c r="E369" s="57">
        <f t="shared" si="101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v>0</v>
      </c>
      <c r="K369" s="54" t="s">
        <v>79</v>
      </c>
      <c r="L369" s="55">
        <v>0</v>
      </c>
      <c r="M369" s="55">
        <v>0</v>
      </c>
      <c r="N369" s="54" t="s">
        <v>79</v>
      </c>
      <c r="O369" s="57">
        <f t="shared" si="98"/>
        <v>-818.82282781363449</v>
      </c>
      <c r="P369" s="55">
        <f t="shared" si="100"/>
        <v>-186</v>
      </c>
      <c r="Q369" s="54">
        <v>44</v>
      </c>
      <c r="R369" s="57">
        <f t="shared" si="112"/>
        <v>-8127.5818484621577</v>
      </c>
      <c r="S369" s="55">
        <v>0</v>
      </c>
      <c r="T369" s="55">
        <v>0</v>
      </c>
      <c r="U369" s="54" t="s">
        <v>79</v>
      </c>
      <c r="V369" s="57">
        <f t="shared" si="105"/>
        <v>-4050</v>
      </c>
      <c r="W369" s="57">
        <f t="shared" si="102"/>
        <v>-1646.4542381526351</v>
      </c>
      <c r="X369" s="55">
        <f t="shared" si="103"/>
        <v>4928.5919434031921</v>
      </c>
      <c r="Y369" s="117">
        <f t="shared" si="104"/>
        <v>2431187.5367556443</v>
      </c>
      <c r="Z369" s="116"/>
    </row>
    <row r="370" spans="1:26" ht="13.5" thickBot="1" x14ac:dyDescent="0.35">
      <c r="A370" s="54">
        <v>357</v>
      </c>
      <c r="B370" s="54">
        <v>53</v>
      </c>
      <c r="C370" s="54">
        <f t="shared" si="108"/>
        <v>9</v>
      </c>
      <c r="D370" s="55">
        <f t="shared" si="111"/>
        <v>32929.084763052699</v>
      </c>
      <c r="E370" s="57">
        <f t="shared" si="101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v>0</v>
      </c>
      <c r="K370" s="54" t="s">
        <v>79</v>
      </c>
      <c r="L370" s="55">
        <v>0</v>
      </c>
      <c r="M370" s="55">
        <v>0</v>
      </c>
      <c r="N370" s="54" t="s">
        <v>79</v>
      </c>
      <c r="O370" s="57">
        <f t="shared" si="98"/>
        <v>-818.82282781363449</v>
      </c>
      <c r="P370" s="55">
        <f t="shared" si="100"/>
        <v>-188</v>
      </c>
      <c r="Q370" s="54">
        <v>45</v>
      </c>
      <c r="R370" s="57">
        <f t="shared" si="112"/>
        <v>-8127.5818484621577</v>
      </c>
      <c r="S370" s="55">
        <v>0</v>
      </c>
      <c r="T370" s="55">
        <v>0</v>
      </c>
      <c r="U370" s="54" t="s">
        <v>79</v>
      </c>
      <c r="V370" s="57">
        <f t="shared" si="105"/>
        <v>-4060</v>
      </c>
      <c r="W370" s="57">
        <f t="shared" si="102"/>
        <v>-1646.4542381526351</v>
      </c>
      <c r="X370" s="55">
        <f t="shared" si="103"/>
        <v>4916.5919434031921</v>
      </c>
      <c r="Y370" s="117">
        <f t="shared" si="104"/>
        <v>2446234.0767688625</v>
      </c>
      <c r="Z370" s="116"/>
    </row>
    <row r="371" spans="1:26" ht="13.5" thickBot="1" x14ac:dyDescent="0.35">
      <c r="A371" s="54">
        <v>358</v>
      </c>
      <c r="B371" s="54">
        <v>53</v>
      </c>
      <c r="C371" s="54">
        <f t="shared" si="108"/>
        <v>10</v>
      </c>
      <c r="D371" s="55">
        <f t="shared" si="111"/>
        <v>32929.084763052699</v>
      </c>
      <c r="E371" s="57">
        <f t="shared" si="101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v>0</v>
      </c>
      <c r="K371" s="54" t="s">
        <v>79</v>
      </c>
      <c r="L371" s="55">
        <v>0</v>
      </c>
      <c r="M371" s="55">
        <v>0</v>
      </c>
      <c r="N371" s="54" t="s">
        <v>79</v>
      </c>
      <c r="O371" s="57">
        <f t="shared" si="98"/>
        <v>-818.82282781363449</v>
      </c>
      <c r="P371" s="55">
        <f t="shared" si="100"/>
        <v>-190</v>
      </c>
      <c r="Q371" s="54">
        <v>46</v>
      </c>
      <c r="R371" s="57">
        <f t="shared" si="112"/>
        <v>-8127.5818484621577</v>
      </c>
      <c r="S371" s="55">
        <v>0</v>
      </c>
      <c r="T371" s="55">
        <v>0</v>
      </c>
      <c r="U371" s="54" t="s">
        <v>79</v>
      </c>
      <c r="V371" s="57">
        <f t="shared" si="105"/>
        <v>-4070</v>
      </c>
      <c r="W371" s="57">
        <f t="shared" si="102"/>
        <v>-1646.4542381526351</v>
      </c>
      <c r="X371" s="55">
        <f t="shared" si="103"/>
        <v>4904.5919434031921</v>
      </c>
      <c r="Y371" s="117">
        <f t="shared" si="104"/>
        <v>2461331.3106988026</v>
      </c>
      <c r="Z371" s="116"/>
    </row>
    <row r="372" spans="1:26" ht="13.5" thickBot="1" x14ac:dyDescent="0.35">
      <c r="A372" s="54">
        <v>359</v>
      </c>
      <c r="B372" s="54">
        <v>53</v>
      </c>
      <c r="C372" s="54">
        <f t="shared" si="108"/>
        <v>11</v>
      </c>
      <c r="D372" s="55">
        <f t="shared" si="111"/>
        <v>32929.084763052699</v>
      </c>
      <c r="E372" s="57">
        <f t="shared" si="101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v>0</v>
      </c>
      <c r="K372" s="54" t="s">
        <v>79</v>
      </c>
      <c r="L372" s="55">
        <v>0</v>
      </c>
      <c r="M372" s="55">
        <v>0</v>
      </c>
      <c r="N372" s="54" t="s">
        <v>79</v>
      </c>
      <c r="O372" s="57">
        <f t="shared" si="98"/>
        <v>-818.82282781363449</v>
      </c>
      <c r="P372" s="55">
        <f t="shared" si="100"/>
        <v>-192</v>
      </c>
      <c r="Q372" s="54">
        <v>47</v>
      </c>
      <c r="R372" s="57">
        <f t="shared" si="112"/>
        <v>-8127.5818484621577</v>
      </c>
      <c r="S372" s="55">
        <v>0</v>
      </c>
      <c r="T372" s="55">
        <v>0</v>
      </c>
      <c r="U372" s="54" t="s">
        <v>79</v>
      </c>
      <c r="V372" s="57">
        <f t="shared" si="105"/>
        <v>-4080</v>
      </c>
      <c r="W372" s="57">
        <f t="shared" si="102"/>
        <v>-1646.4542381526351</v>
      </c>
      <c r="X372" s="55">
        <f t="shared" si="103"/>
        <v>4892.5919434031921</v>
      </c>
      <c r="Y372" s="117">
        <f t="shared" si="104"/>
        <v>2476479.4497701176</v>
      </c>
      <c r="Z372" s="116"/>
    </row>
    <row r="373" spans="1:26" ht="13.5" thickBot="1" x14ac:dyDescent="0.35">
      <c r="A373" s="54">
        <v>360</v>
      </c>
      <c r="B373" s="54">
        <v>54</v>
      </c>
      <c r="C373" s="54">
        <f t="shared" si="108"/>
        <v>0</v>
      </c>
      <c r="D373" s="55">
        <f>$D362*(1+$D$4)</f>
        <v>34575.539001205332</v>
      </c>
      <c r="E373" s="57">
        <f t="shared" si="101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v>0</v>
      </c>
      <c r="K373" s="54" t="s">
        <v>79</v>
      </c>
      <c r="L373" s="55">
        <v>0</v>
      </c>
      <c r="M373" s="55">
        <v>0</v>
      </c>
      <c r="N373" s="54" t="s">
        <v>79</v>
      </c>
      <c r="O373" s="57">
        <f t="shared" si="98"/>
        <v>-818.82282781363449</v>
      </c>
      <c r="P373" s="55">
        <f t="shared" si="100"/>
        <v>-194</v>
      </c>
      <c r="Q373" s="54">
        <v>48</v>
      </c>
      <c r="R373" s="57">
        <f>$R372*1.06</f>
        <v>-8615.2367593698873</v>
      </c>
      <c r="S373" s="55">
        <v>0</v>
      </c>
      <c r="T373" s="55">
        <v>0</v>
      </c>
      <c r="U373" s="54" t="s">
        <v>79</v>
      </c>
      <c r="V373" s="57">
        <f t="shared" si="105"/>
        <v>-4090</v>
      </c>
      <c r="W373" s="57">
        <f t="shared" si="102"/>
        <v>-1728.7769500602667</v>
      </c>
      <c r="X373" s="55">
        <f t="shared" si="103"/>
        <v>5298.4868634794066</v>
      </c>
      <c r="Y373" s="117">
        <f t="shared" si="104"/>
        <v>2492096.6010076394</v>
      </c>
      <c r="Z373" s="116"/>
    </row>
    <row r="374" spans="1:26" ht="13.5" thickBot="1" x14ac:dyDescent="0.35">
      <c r="A374" s="54">
        <v>361</v>
      </c>
      <c r="B374" s="54">
        <v>54</v>
      </c>
      <c r="C374" s="54">
        <f t="shared" si="108"/>
        <v>1</v>
      </c>
      <c r="D374" s="55">
        <f t="shared" ref="D374:D384" si="113">$D373</f>
        <v>34575.539001205332</v>
      </c>
      <c r="E374" s="57">
        <f t="shared" si="101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v>0</v>
      </c>
      <c r="K374" s="54" t="s">
        <v>79</v>
      </c>
      <c r="L374" s="55">
        <v>0</v>
      </c>
      <c r="M374" s="55">
        <v>0</v>
      </c>
      <c r="N374" s="54" t="s">
        <v>79</v>
      </c>
      <c r="O374" s="57">
        <f t="shared" si="98"/>
        <v>-818.82282781363449</v>
      </c>
      <c r="P374" s="55">
        <f t="shared" si="100"/>
        <v>-196</v>
      </c>
      <c r="Q374" s="54">
        <v>49</v>
      </c>
      <c r="R374" s="57">
        <f t="shared" ref="R374:R384" si="114">$R373</f>
        <v>-8615.2367593698873</v>
      </c>
      <c r="S374" s="55">
        <v>0</v>
      </c>
      <c r="T374" s="55">
        <v>0</v>
      </c>
      <c r="U374" s="54" t="s">
        <v>79</v>
      </c>
      <c r="V374" s="57">
        <f t="shared" si="105"/>
        <v>-4100</v>
      </c>
      <c r="W374" s="57">
        <f t="shared" si="102"/>
        <v>-1728.7769500602667</v>
      </c>
      <c r="X374" s="55">
        <f t="shared" si="103"/>
        <v>5286.4868634794066</v>
      </c>
      <c r="Y374" s="117">
        <f t="shared" si="104"/>
        <v>2507766.8237086507</v>
      </c>
      <c r="Z374" s="116"/>
    </row>
    <row r="375" spans="1:26" ht="13.5" thickBot="1" x14ac:dyDescent="0.35">
      <c r="A375" s="54">
        <v>362</v>
      </c>
      <c r="B375" s="54">
        <v>54</v>
      </c>
      <c r="C375" s="54">
        <f t="shared" si="108"/>
        <v>2</v>
      </c>
      <c r="D375" s="55">
        <f t="shared" si="113"/>
        <v>34575.539001205332</v>
      </c>
      <c r="E375" s="57">
        <f t="shared" si="101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v>0</v>
      </c>
      <c r="K375" s="54" t="s">
        <v>79</v>
      </c>
      <c r="L375" s="55">
        <v>0</v>
      </c>
      <c r="M375" s="55">
        <v>0</v>
      </c>
      <c r="N375" s="54" t="s">
        <v>79</v>
      </c>
      <c r="O375" s="57">
        <f t="shared" si="98"/>
        <v>-818.82282781363449</v>
      </c>
      <c r="P375" s="55">
        <f t="shared" si="100"/>
        <v>-198</v>
      </c>
      <c r="Q375" s="54">
        <v>50</v>
      </c>
      <c r="R375" s="57">
        <f t="shared" si="114"/>
        <v>-8615.2367593698873</v>
      </c>
      <c r="S375" s="55">
        <v>0</v>
      </c>
      <c r="T375" s="55">
        <v>0</v>
      </c>
      <c r="U375" s="54" t="s">
        <v>79</v>
      </c>
      <c r="V375" s="57">
        <f t="shared" si="105"/>
        <v>-4110</v>
      </c>
      <c r="W375" s="57">
        <f t="shared" si="102"/>
        <v>-1728.7769500602667</v>
      </c>
      <c r="X375" s="55">
        <f t="shared" si="103"/>
        <v>5274.4868634794066</v>
      </c>
      <c r="Y375" s="117">
        <f t="shared" si="104"/>
        <v>2523490.3390042493</v>
      </c>
      <c r="Z375" s="116"/>
    </row>
    <row r="376" spans="1:26" ht="13.5" thickBot="1" x14ac:dyDescent="0.35">
      <c r="A376" s="54">
        <v>363</v>
      </c>
      <c r="B376" s="54">
        <v>54</v>
      </c>
      <c r="C376" s="54">
        <f t="shared" si="108"/>
        <v>3</v>
      </c>
      <c r="D376" s="55">
        <f t="shared" si="113"/>
        <v>34575.539001205332</v>
      </c>
      <c r="E376" s="57">
        <f t="shared" si="101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v>0</v>
      </c>
      <c r="K376" s="54" t="s">
        <v>79</v>
      </c>
      <c r="L376" s="55">
        <v>0</v>
      </c>
      <c r="M376" s="55">
        <v>0</v>
      </c>
      <c r="N376" s="54" t="s">
        <v>79</v>
      </c>
      <c r="O376" s="57">
        <f t="shared" si="98"/>
        <v>-818.82282781363449</v>
      </c>
      <c r="P376" s="55">
        <f t="shared" si="100"/>
        <v>-200</v>
      </c>
      <c r="Q376" s="54">
        <v>51</v>
      </c>
      <c r="R376" s="57">
        <f t="shared" si="114"/>
        <v>-8615.2367593698873</v>
      </c>
      <c r="S376" s="55">
        <v>0</v>
      </c>
      <c r="T376" s="55">
        <v>0</v>
      </c>
      <c r="U376" s="54" t="s">
        <v>79</v>
      </c>
      <c r="V376" s="57">
        <f t="shared" si="105"/>
        <v>-4120</v>
      </c>
      <c r="W376" s="57">
        <f t="shared" si="102"/>
        <v>-1728.7769500602667</v>
      </c>
      <c r="X376" s="55">
        <f t="shared" si="103"/>
        <v>5262.4868634794066</v>
      </c>
      <c r="Y376" s="117">
        <f t="shared" si="104"/>
        <v>2539267.3689469132</v>
      </c>
      <c r="Z376" s="116"/>
    </row>
    <row r="377" spans="1:26" ht="13.5" thickBot="1" x14ac:dyDescent="0.35">
      <c r="A377" s="54">
        <v>364</v>
      </c>
      <c r="B377" s="54">
        <v>54</v>
      </c>
      <c r="C377" s="54">
        <f t="shared" si="108"/>
        <v>4</v>
      </c>
      <c r="D377" s="55">
        <f t="shared" si="113"/>
        <v>34575.539001205332</v>
      </c>
      <c r="E377" s="57">
        <f t="shared" si="101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v>0</v>
      </c>
      <c r="K377" s="54" t="s">
        <v>79</v>
      </c>
      <c r="L377" s="55">
        <v>0</v>
      </c>
      <c r="M377" s="55">
        <v>0</v>
      </c>
      <c r="N377" s="54" t="s">
        <v>79</v>
      </c>
      <c r="O377" s="57">
        <f t="shared" si="98"/>
        <v>-818.82282781363449</v>
      </c>
      <c r="P377" s="55">
        <f t="shared" si="100"/>
        <v>-202</v>
      </c>
      <c r="Q377" s="54">
        <v>52</v>
      </c>
      <c r="R377" s="57">
        <f t="shared" si="114"/>
        <v>-8615.2367593698873</v>
      </c>
      <c r="S377" s="55">
        <v>0</v>
      </c>
      <c r="T377" s="55">
        <v>0</v>
      </c>
      <c r="U377" s="54" t="s">
        <v>79</v>
      </c>
      <c r="V377" s="57">
        <f t="shared" si="105"/>
        <v>-4130</v>
      </c>
      <c r="W377" s="57">
        <f t="shared" si="102"/>
        <v>-1728.7769500602667</v>
      </c>
      <c r="X377" s="55">
        <f t="shared" si="103"/>
        <v>5250.4868634794066</v>
      </c>
      <c r="Y377" s="117">
        <f t="shared" si="104"/>
        <v>2555098.1365143382</v>
      </c>
      <c r="Z377" s="116"/>
    </row>
    <row r="378" spans="1:26" ht="13.5" thickBot="1" x14ac:dyDescent="0.35">
      <c r="A378" s="54">
        <v>365</v>
      </c>
      <c r="B378" s="54">
        <v>54</v>
      </c>
      <c r="C378" s="54">
        <f t="shared" si="108"/>
        <v>5</v>
      </c>
      <c r="D378" s="55">
        <f t="shared" si="113"/>
        <v>34575.539001205332</v>
      </c>
      <c r="E378" s="57">
        <f t="shared" si="101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v>0</v>
      </c>
      <c r="K378" s="54" t="s">
        <v>79</v>
      </c>
      <c r="L378" s="55">
        <v>0</v>
      </c>
      <c r="M378" s="55">
        <v>0</v>
      </c>
      <c r="N378" s="54" t="s">
        <v>79</v>
      </c>
      <c r="O378" s="57">
        <f t="shared" si="98"/>
        <v>-818.82282781363449</v>
      </c>
      <c r="P378" s="55">
        <f t="shared" si="100"/>
        <v>-204</v>
      </c>
      <c r="Q378" s="54">
        <v>53</v>
      </c>
      <c r="R378" s="57">
        <f t="shared" si="114"/>
        <v>-8615.2367593698873</v>
      </c>
      <c r="S378" s="55">
        <v>0</v>
      </c>
      <c r="T378" s="55">
        <v>0</v>
      </c>
      <c r="U378" s="54" t="s">
        <v>79</v>
      </c>
      <c r="V378" s="57">
        <f t="shared" si="105"/>
        <v>-4140</v>
      </c>
      <c r="W378" s="57">
        <f t="shared" si="102"/>
        <v>-1728.7769500602667</v>
      </c>
      <c r="X378" s="55">
        <f t="shared" si="103"/>
        <v>5238.4868634794066</v>
      </c>
      <c r="Y378" s="117">
        <f t="shared" si="104"/>
        <v>2570982.8656132938</v>
      </c>
      <c r="Z378" s="116"/>
    </row>
    <row r="379" spans="1:26" ht="13.5" thickBot="1" x14ac:dyDescent="0.35">
      <c r="A379" s="54">
        <v>366</v>
      </c>
      <c r="B379" s="54">
        <v>54</v>
      </c>
      <c r="C379" s="54">
        <f t="shared" si="108"/>
        <v>6</v>
      </c>
      <c r="D379" s="55">
        <f t="shared" si="113"/>
        <v>34575.539001205332</v>
      </c>
      <c r="E379" s="57">
        <f t="shared" si="101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v>0</v>
      </c>
      <c r="K379" s="54" t="s">
        <v>79</v>
      </c>
      <c r="L379" s="55">
        <v>0</v>
      </c>
      <c r="M379" s="55">
        <v>0</v>
      </c>
      <c r="N379" s="54" t="s">
        <v>79</v>
      </c>
      <c r="O379" s="57">
        <f t="shared" si="98"/>
        <v>-818.82282781363449</v>
      </c>
      <c r="P379" s="55">
        <f t="shared" si="100"/>
        <v>-206</v>
      </c>
      <c r="Q379" s="54">
        <v>54</v>
      </c>
      <c r="R379" s="57">
        <f t="shared" si="114"/>
        <v>-8615.2367593698873</v>
      </c>
      <c r="S379" s="55">
        <v>0</v>
      </c>
      <c r="T379" s="55">
        <v>0</v>
      </c>
      <c r="U379" s="54" t="s">
        <v>79</v>
      </c>
      <c r="V379" s="57">
        <f t="shared" si="105"/>
        <v>-4150</v>
      </c>
      <c r="W379" s="57">
        <f t="shared" si="102"/>
        <v>-1728.7769500602667</v>
      </c>
      <c r="X379" s="55">
        <f t="shared" si="103"/>
        <v>5226.4868634794066</v>
      </c>
      <c r="Y379" s="117">
        <f t="shared" si="104"/>
        <v>2586921.7810834954</v>
      </c>
      <c r="Z379" s="116"/>
    </row>
    <row r="380" spans="1:26" ht="13.5" thickBot="1" x14ac:dyDescent="0.35">
      <c r="A380" s="54">
        <v>367</v>
      </c>
      <c r="B380" s="54">
        <v>54</v>
      </c>
      <c r="C380" s="54">
        <f t="shared" si="108"/>
        <v>7</v>
      </c>
      <c r="D380" s="55">
        <f t="shared" si="113"/>
        <v>34575.539001205332</v>
      </c>
      <c r="E380" s="57">
        <f t="shared" si="101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v>0</v>
      </c>
      <c r="K380" s="54" t="s">
        <v>79</v>
      </c>
      <c r="L380" s="55">
        <v>0</v>
      </c>
      <c r="M380" s="55">
        <v>0</v>
      </c>
      <c r="N380" s="54" t="s">
        <v>79</v>
      </c>
      <c r="O380" s="57">
        <f t="shared" si="98"/>
        <v>-818.82282781363449</v>
      </c>
      <c r="P380" s="55">
        <f t="shared" si="100"/>
        <v>-208</v>
      </c>
      <c r="Q380" s="54">
        <v>55</v>
      </c>
      <c r="R380" s="57">
        <f t="shared" si="114"/>
        <v>-8615.2367593698873</v>
      </c>
      <c r="S380" s="55">
        <v>0</v>
      </c>
      <c r="T380" s="55">
        <v>0</v>
      </c>
      <c r="U380" s="54" t="s">
        <v>79</v>
      </c>
      <c r="V380" s="57">
        <f t="shared" si="105"/>
        <v>-4160</v>
      </c>
      <c r="W380" s="57">
        <f t="shared" si="102"/>
        <v>-1728.7769500602667</v>
      </c>
      <c r="X380" s="55">
        <f t="shared" si="103"/>
        <v>5214.4868634794066</v>
      </c>
      <c r="Y380" s="117">
        <f t="shared" si="104"/>
        <v>2602915.1087014894</v>
      </c>
      <c r="Z380" s="116"/>
    </row>
    <row r="381" spans="1:26" ht="13.5" thickBot="1" x14ac:dyDescent="0.35">
      <c r="A381" s="54">
        <v>368</v>
      </c>
      <c r="B381" s="54">
        <v>54</v>
      </c>
      <c r="C381" s="54">
        <f t="shared" si="108"/>
        <v>8</v>
      </c>
      <c r="D381" s="55">
        <f t="shared" si="113"/>
        <v>34575.539001205332</v>
      </c>
      <c r="E381" s="57">
        <f t="shared" si="101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v>0</v>
      </c>
      <c r="K381" s="54" t="s">
        <v>79</v>
      </c>
      <c r="L381" s="55">
        <v>0</v>
      </c>
      <c r="M381" s="55">
        <v>0</v>
      </c>
      <c r="N381" s="54" t="s">
        <v>79</v>
      </c>
      <c r="O381" s="57">
        <f t="shared" si="98"/>
        <v>-818.82282781363449</v>
      </c>
      <c r="P381" s="55">
        <f t="shared" si="100"/>
        <v>-210</v>
      </c>
      <c r="Q381" s="54">
        <v>56</v>
      </c>
      <c r="R381" s="57">
        <f t="shared" si="114"/>
        <v>-8615.2367593698873</v>
      </c>
      <c r="S381" s="55">
        <v>0</v>
      </c>
      <c r="T381" s="55">
        <v>0</v>
      </c>
      <c r="U381" s="54" t="s">
        <v>79</v>
      </c>
      <c r="V381" s="57">
        <f t="shared" si="105"/>
        <v>-4170</v>
      </c>
      <c r="W381" s="57">
        <f t="shared" si="102"/>
        <v>-1728.7769500602667</v>
      </c>
      <c r="X381" s="55">
        <f t="shared" si="103"/>
        <v>5202.4868634794066</v>
      </c>
      <c r="Y381" s="117">
        <f t="shared" si="104"/>
        <v>2618963.0751845585</v>
      </c>
      <c r="Z381" s="116"/>
    </row>
    <row r="382" spans="1:26" ht="13.5" thickBot="1" x14ac:dyDescent="0.35">
      <c r="A382" s="54">
        <v>369</v>
      </c>
      <c r="B382" s="54">
        <v>54</v>
      </c>
      <c r="C382" s="54">
        <f t="shared" si="108"/>
        <v>9</v>
      </c>
      <c r="D382" s="55">
        <f t="shared" si="113"/>
        <v>34575.539001205332</v>
      </c>
      <c r="E382" s="57">
        <f t="shared" si="101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v>0</v>
      </c>
      <c r="K382" s="54" t="s">
        <v>79</v>
      </c>
      <c r="L382" s="55">
        <v>0</v>
      </c>
      <c r="M382" s="55">
        <v>0</v>
      </c>
      <c r="N382" s="54" t="s">
        <v>79</v>
      </c>
      <c r="O382" s="57">
        <f t="shared" si="98"/>
        <v>-818.82282781363449</v>
      </c>
      <c r="P382" s="55">
        <f t="shared" si="100"/>
        <v>-212</v>
      </c>
      <c r="Q382" s="54">
        <v>57</v>
      </c>
      <c r="R382" s="57">
        <f t="shared" si="114"/>
        <v>-8615.2367593698873</v>
      </c>
      <c r="S382" s="55">
        <v>0</v>
      </c>
      <c r="T382" s="55">
        <v>0</v>
      </c>
      <c r="U382" s="54" t="s">
        <v>79</v>
      </c>
      <c r="V382" s="57">
        <f t="shared" si="105"/>
        <v>-4180</v>
      </c>
      <c r="W382" s="57">
        <f t="shared" si="102"/>
        <v>-1728.7769500602667</v>
      </c>
      <c r="X382" s="55">
        <f t="shared" si="103"/>
        <v>5190.4868634794066</v>
      </c>
      <c r="Y382" s="117">
        <f t="shared" si="104"/>
        <v>2635065.9081946402</v>
      </c>
      <c r="Z382" s="116"/>
    </row>
    <row r="383" spans="1:26" ht="13.5" thickBot="1" x14ac:dyDescent="0.35">
      <c r="A383" s="54">
        <v>370</v>
      </c>
      <c r="B383" s="54">
        <v>54</v>
      </c>
      <c r="C383" s="54">
        <f t="shared" si="108"/>
        <v>10</v>
      </c>
      <c r="D383" s="55">
        <f t="shared" si="113"/>
        <v>34575.539001205332</v>
      </c>
      <c r="E383" s="57">
        <f t="shared" si="101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v>0</v>
      </c>
      <c r="K383" s="54" t="s">
        <v>79</v>
      </c>
      <c r="L383" s="55">
        <v>0</v>
      </c>
      <c r="M383" s="55">
        <v>0</v>
      </c>
      <c r="N383" s="54" t="s">
        <v>79</v>
      </c>
      <c r="O383" s="57">
        <f t="shared" si="98"/>
        <v>-818.82282781363449</v>
      </c>
      <c r="P383" s="55">
        <f t="shared" si="100"/>
        <v>-214</v>
      </c>
      <c r="Q383" s="54">
        <v>58</v>
      </c>
      <c r="R383" s="57">
        <f t="shared" si="114"/>
        <v>-8615.2367593698873</v>
      </c>
      <c r="S383" s="55">
        <v>0</v>
      </c>
      <c r="T383" s="55">
        <v>0</v>
      </c>
      <c r="U383" s="54" t="s">
        <v>79</v>
      </c>
      <c r="V383" s="57">
        <f t="shared" si="105"/>
        <v>-4190</v>
      </c>
      <c r="W383" s="57">
        <f t="shared" si="102"/>
        <v>-1728.7769500602667</v>
      </c>
      <c r="X383" s="55">
        <f t="shared" si="103"/>
        <v>5178.4868634794066</v>
      </c>
      <c r="Y383" s="117">
        <f t="shared" si="104"/>
        <v>2651223.836342264</v>
      </c>
      <c r="Z383" s="116"/>
    </row>
    <row r="384" spans="1:26" ht="13.5" thickBot="1" x14ac:dyDescent="0.35">
      <c r="A384" s="54">
        <v>371</v>
      </c>
      <c r="B384" s="54">
        <v>54</v>
      </c>
      <c r="C384" s="54">
        <f t="shared" si="108"/>
        <v>11</v>
      </c>
      <c r="D384" s="55">
        <f t="shared" si="113"/>
        <v>34575.539001205332</v>
      </c>
      <c r="E384" s="57">
        <f t="shared" si="101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v>0</v>
      </c>
      <c r="K384" s="54" t="s">
        <v>79</v>
      </c>
      <c r="L384" s="55">
        <v>0</v>
      </c>
      <c r="M384" s="55">
        <v>0</v>
      </c>
      <c r="N384" s="54" t="s">
        <v>79</v>
      </c>
      <c r="O384" s="57">
        <f t="shared" si="98"/>
        <v>-818.82282781363449</v>
      </c>
      <c r="P384" s="55">
        <f t="shared" si="100"/>
        <v>-216</v>
      </c>
      <c r="Q384" s="54">
        <v>59</v>
      </c>
      <c r="R384" s="57">
        <f t="shared" si="114"/>
        <v>-8615.2367593698873</v>
      </c>
      <c r="S384" s="55">
        <v>0</v>
      </c>
      <c r="T384" s="55">
        <v>0</v>
      </c>
      <c r="U384" s="54" t="s">
        <v>79</v>
      </c>
      <c r="V384" s="57">
        <f t="shared" si="105"/>
        <v>-4200</v>
      </c>
      <c r="W384" s="57">
        <f t="shared" si="102"/>
        <v>-1728.7769500602667</v>
      </c>
      <c r="X384" s="55">
        <f t="shared" si="103"/>
        <v>5166.4868634794066</v>
      </c>
      <c r="Y384" s="117">
        <f t="shared" si="104"/>
        <v>2667437.0891905027</v>
      </c>
      <c r="Z384" s="116"/>
    </row>
    <row r="385" spans="1:26" ht="13.5" thickBot="1" x14ac:dyDescent="0.35">
      <c r="A385" s="54">
        <v>372</v>
      </c>
      <c r="B385" s="54">
        <v>55</v>
      </c>
      <c r="C385" s="54">
        <f t="shared" si="108"/>
        <v>0</v>
      </c>
      <c r="D385" s="55">
        <f>$D374*(1+$D$4)</f>
        <v>36304.315951265598</v>
      </c>
      <c r="E385" s="57">
        <f t="shared" si="101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v>0</v>
      </c>
      <c r="K385" s="54" t="s">
        <v>79</v>
      </c>
      <c r="L385" s="55">
        <v>0</v>
      </c>
      <c r="M385" s="55">
        <v>0</v>
      </c>
      <c r="N385" s="54" t="s">
        <v>79</v>
      </c>
      <c r="O385" s="57">
        <f t="shared" si="98"/>
        <v>-818.82282781363449</v>
      </c>
      <c r="P385" s="55">
        <f t="shared" si="100"/>
        <v>-218</v>
      </c>
      <c r="Q385" s="54">
        <v>60</v>
      </c>
      <c r="R385" s="57">
        <f>$R384*1.06</f>
        <v>-9132.1509649320815</v>
      </c>
      <c r="S385" s="55">
        <v>0</v>
      </c>
      <c r="T385" s="55">
        <v>0</v>
      </c>
      <c r="U385" s="54" t="s">
        <v>79</v>
      </c>
      <c r="V385" s="57">
        <f t="shared" si="105"/>
        <v>-4210</v>
      </c>
      <c r="W385" s="57">
        <f t="shared" si="102"/>
        <v>-1815.2157975632799</v>
      </c>
      <c r="X385" s="55">
        <f t="shared" si="103"/>
        <v>5588.3999804503628</v>
      </c>
      <c r="Y385" s="117">
        <f t="shared" si="104"/>
        <v>2684139.8103759135</v>
      </c>
      <c r="Z385" s="116"/>
    </row>
    <row r="386" spans="1:26" ht="13.5" thickBot="1" x14ac:dyDescent="0.35">
      <c r="A386" s="54">
        <v>373</v>
      </c>
      <c r="B386" s="54">
        <v>55</v>
      </c>
      <c r="C386" s="54">
        <f t="shared" si="108"/>
        <v>1</v>
      </c>
      <c r="D386" s="55">
        <f t="shared" ref="D386:D396" si="115">$D385</f>
        <v>36304.315951265598</v>
      </c>
      <c r="E386" s="57">
        <f t="shared" si="101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v>0</v>
      </c>
      <c r="K386" s="54" t="s">
        <v>79</v>
      </c>
      <c r="L386" s="55">
        <v>0</v>
      </c>
      <c r="M386" s="55">
        <v>0</v>
      </c>
      <c r="N386" s="54" t="s">
        <v>79</v>
      </c>
      <c r="O386" s="55">
        <v>0</v>
      </c>
      <c r="P386" s="55">
        <f t="shared" si="100"/>
        <v>-220</v>
      </c>
      <c r="Q386" s="54">
        <v>61</v>
      </c>
      <c r="R386" s="57">
        <f t="shared" ref="R386:R396" si="116">$R385</f>
        <v>-9132.1509649320815</v>
      </c>
      <c r="S386" s="55">
        <v>0</v>
      </c>
      <c r="T386" s="55">
        <v>0</v>
      </c>
      <c r="U386" s="54" t="s">
        <v>79</v>
      </c>
      <c r="V386" s="57">
        <f t="shared" si="105"/>
        <v>-4220</v>
      </c>
      <c r="W386" s="57">
        <f t="shared" si="102"/>
        <v>-1815.2157975632799</v>
      </c>
      <c r="X386" s="55">
        <f t="shared" si="103"/>
        <v>6395.2228082639976</v>
      </c>
      <c r="Y386" s="117">
        <f t="shared" si="104"/>
        <v>2701718.9490607441</v>
      </c>
      <c r="Z386" s="116"/>
    </row>
    <row r="387" spans="1:26" ht="13.5" thickBot="1" x14ac:dyDescent="0.35">
      <c r="A387" s="54">
        <v>374</v>
      </c>
      <c r="B387" s="54">
        <v>55</v>
      </c>
      <c r="C387" s="54">
        <f t="shared" si="108"/>
        <v>2</v>
      </c>
      <c r="D387" s="55">
        <f t="shared" si="115"/>
        <v>36304.315951265598</v>
      </c>
      <c r="E387" s="57">
        <f t="shared" si="101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v>0</v>
      </c>
      <c r="K387" s="54" t="s">
        <v>79</v>
      </c>
      <c r="L387" s="55">
        <v>0</v>
      </c>
      <c r="M387" s="55">
        <v>0</v>
      </c>
      <c r="N387" s="54" t="s">
        <v>79</v>
      </c>
      <c r="O387" s="55">
        <v>0</v>
      </c>
      <c r="P387" s="55">
        <f t="shared" si="100"/>
        <v>-222</v>
      </c>
      <c r="Q387" s="54">
        <v>62</v>
      </c>
      <c r="R387" s="57">
        <f t="shared" si="116"/>
        <v>-9132.1509649320815</v>
      </c>
      <c r="S387" s="55">
        <v>0</v>
      </c>
      <c r="T387" s="55">
        <v>0</v>
      </c>
      <c r="U387" s="54" t="s">
        <v>79</v>
      </c>
      <c r="V387" s="57">
        <f t="shared" si="105"/>
        <v>-4230</v>
      </c>
      <c r="W387" s="57">
        <f t="shared" si="102"/>
        <v>-1815.2157975632799</v>
      </c>
      <c r="X387" s="55">
        <f t="shared" si="103"/>
        <v>6383.2228082639976</v>
      </c>
      <c r="Y387" s="117">
        <f t="shared" si="104"/>
        <v>2719359.3341567614</v>
      </c>
      <c r="Z387" s="116"/>
    </row>
    <row r="388" spans="1:26" ht="13.5" thickBot="1" x14ac:dyDescent="0.35">
      <c r="A388" s="54">
        <v>375</v>
      </c>
      <c r="B388" s="54">
        <v>55</v>
      </c>
      <c r="C388" s="54">
        <f t="shared" si="108"/>
        <v>3</v>
      </c>
      <c r="D388" s="55">
        <f t="shared" si="115"/>
        <v>36304.315951265598</v>
      </c>
      <c r="E388" s="57">
        <f t="shared" si="101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v>0</v>
      </c>
      <c r="K388" s="54" t="s">
        <v>79</v>
      </c>
      <c r="L388" s="55">
        <v>0</v>
      </c>
      <c r="M388" s="55">
        <v>0</v>
      </c>
      <c r="N388" s="54" t="s">
        <v>79</v>
      </c>
      <c r="O388" s="55">
        <v>0</v>
      </c>
      <c r="P388" s="55">
        <f t="shared" si="100"/>
        <v>-224</v>
      </c>
      <c r="Q388" s="54">
        <v>63</v>
      </c>
      <c r="R388" s="57">
        <f t="shared" si="116"/>
        <v>-9132.1509649320815</v>
      </c>
      <c r="S388" s="55">
        <v>0</v>
      </c>
      <c r="T388" s="55">
        <v>0</v>
      </c>
      <c r="U388" s="54" t="s">
        <v>79</v>
      </c>
      <c r="V388" s="57">
        <f t="shared" si="105"/>
        <v>-4240</v>
      </c>
      <c r="W388" s="57">
        <f t="shared" si="102"/>
        <v>-1815.2157975632799</v>
      </c>
      <c r="X388" s="55">
        <f t="shared" si="103"/>
        <v>6371.2228082639976</v>
      </c>
      <c r="Y388" s="117">
        <f t="shared" si="104"/>
        <v>2737061.2208573455</v>
      </c>
      <c r="Z388" s="116"/>
    </row>
    <row r="389" spans="1:26" ht="13.5" thickBot="1" x14ac:dyDescent="0.35">
      <c r="A389" s="54">
        <v>376</v>
      </c>
      <c r="B389" s="54">
        <v>55</v>
      </c>
      <c r="C389" s="54">
        <f t="shared" si="108"/>
        <v>4</v>
      </c>
      <c r="D389" s="55">
        <f t="shared" si="115"/>
        <v>36304.315951265598</v>
      </c>
      <c r="E389" s="57">
        <f t="shared" si="101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v>0</v>
      </c>
      <c r="K389" s="54" t="s">
        <v>79</v>
      </c>
      <c r="L389" s="55">
        <v>0</v>
      </c>
      <c r="M389" s="55">
        <v>0</v>
      </c>
      <c r="N389" s="54" t="s">
        <v>79</v>
      </c>
      <c r="O389" s="55">
        <v>0</v>
      </c>
      <c r="P389" s="55">
        <f t="shared" si="100"/>
        <v>-226</v>
      </c>
      <c r="Q389" s="54">
        <v>64</v>
      </c>
      <c r="R389" s="57">
        <f t="shared" si="116"/>
        <v>-9132.1509649320815</v>
      </c>
      <c r="S389" s="55">
        <v>0</v>
      </c>
      <c r="T389" s="55">
        <v>0</v>
      </c>
      <c r="U389" s="54" t="s">
        <v>79</v>
      </c>
      <c r="V389" s="57">
        <f t="shared" si="105"/>
        <v>-4250</v>
      </c>
      <c r="W389" s="57">
        <f t="shared" si="102"/>
        <v>-1815.2157975632799</v>
      </c>
      <c r="X389" s="55">
        <f t="shared" si="103"/>
        <v>6359.2228082639976</v>
      </c>
      <c r="Y389" s="117">
        <f t="shared" si="104"/>
        <v>2754824.865419182</v>
      </c>
      <c r="Z389" s="116"/>
    </row>
    <row r="390" spans="1:26" ht="13.5" thickBot="1" x14ac:dyDescent="0.35">
      <c r="A390" s="54">
        <v>377</v>
      </c>
      <c r="B390" s="54">
        <v>55</v>
      </c>
      <c r="C390" s="54">
        <f t="shared" si="108"/>
        <v>5</v>
      </c>
      <c r="D390" s="55">
        <f t="shared" si="115"/>
        <v>36304.315951265598</v>
      </c>
      <c r="E390" s="57">
        <f t="shared" si="101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v>0</v>
      </c>
      <c r="K390" s="54" t="s">
        <v>79</v>
      </c>
      <c r="L390" s="55">
        <v>0</v>
      </c>
      <c r="M390" s="55">
        <v>0</v>
      </c>
      <c r="N390" s="54" t="s">
        <v>79</v>
      </c>
      <c r="O390" s="55">
        <v>0</v>
      </c>
      <c r="P390" s="55">
        <f t="shared" si="100"/>
        <v>-228</v>
      </c>
      <c r="Q390" s="54">
        <v>65</v>
      </c>
      <c r="R390" s="57">
        <f t="shared" si="116"/>
        <v>-9132.1509649320815</v>
      </c>
      <c r="S390" s="55">
        <v>0</v>
      </c>
      <c r="T390" s="55">
        <v>0</v>
      </c>
      <c r="U390" s="54" t="s">
        <v>79</v>
      </c>
      <c r="V390" s="57">
        <f t="shared" si="105"/>
        <v>-4260</v>
      </c>
      <c r="W390" s="57">
        <f t="shared" si="102"/>
        <v>-1815.2157975632799</v>
      </c>
      <c r="X390" s="55">
        <f t="shared" si="103"/>
        <v>6347.2228082639976</v>
      </c>
      <c r="Y390" s="117">
        <f t="shared" si="104"/>
        <v>2772650.5251666927</v>
      </c>
      <c r="Z390" s="116"/>
    </row>
    <row r="391" spans="1:26" ht="13.5" thickBot="1" x14ac:dyDescent="0.35">
      <c r="A391" s="54">
        <v>378</v>
      </c>
      <c r="B391" s="54">
        <v>55</v>
      </c>
      <c r="C391" s="54">
        <f t="shared" si="108"/>
        <v>6</v>
      </c>
      <c r="D391" s="55">
        <f t="shared" si="115"/>
        <v>36304.315951265598</v>
      </c>
      <c r="E391" s="57">
        <f t="shared" si="101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v>0</v>
      </c>
      <c r="K391" s="54" t="s">
        <v>79</v>
      </c>
      <c r="L391" s="55">
        <v>0</v>
      </c>
      <c r="M391" s="55">
        <v>0</v>
      </c>
      <c r="N391" s="54" t="s">
        <v>79</v>
      </c>
      <c r="O391" s="55">
        <v>0</v>
      </c>
      <c r="P391" s="55">
        <f t="shared" ref="P391:P445" si="117">P390-2</f>
        <v>-230</v>
      </c>
      <c r="Q391" s="54">
        <v>66</v>
      </c>
      <c r="R391" s="57">
        <f t="shared" si="116"/>
        <v>-9132.1509649320815</v>
      </c>
      <c r="S391" s="55">
        <v>0</v>
      </c>
      <c r="T391" s="55">
        <v>0</v>
      </c>
      <c r="U391" s="54" t="s">
        <v>79</v>
      </c>
      <c r="V391" s="57">
        <f t="shared" si="105"/>
        <v>-4270</v>
      </c>
      <c r="W391" s="57">
        <f t="shared" si="102"/>
        <v>-1815.2157975632799</v>
      </c>
      <c r="X391" s="55">
        <f t="shared" si="103"/>
        <v>6335.2228082639976</v>
      </c>
      <c r="Y391" s="117">
        <f t="shared" si="104"/>
        <v>2790538.4584964849</v>
      </c>
      <c r="Z391" s="116"/>
    </row>
    <row r="392" spans="1:26" ht="13.5" thickBot="1" x14ac:dyDescent="0.35">
      <c r="A392" s="54">
        <v>379</v>
      </c>
      <c r="B392" s="54">
        <v>55</v>
      </c>
      <c r="C392" s="54">
        <f t="shared" si="108"/>
        <v>7</v>
      </c>
      <c r="D392" s="55">
        <f t="shared" si="115"/>
        <v>36304.315951265598</v>
      </c>
      <c r="E392" s="57">
        <f t="shared" si="101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v>0</v>
      </c>
      <c r="K392" s="54" t="s">
        <v>79</v>
      </c>
      <c r="L392" s="55">
        <v>0</v>
      </c>
      <c r="M392" s="55">
        <v>0</v>
      </c>
      <c r="N392" s="54" t="s">
        <v>79</v>
      </c>
      <c r="O392" s="55">
        <v>0</v>
      </c>
      <c r="P392" s="55">
        <f t="shared" si="117"/>
        <v>-232</v>
      </c>
      <c r="Q392" s="54">
        <v>67</v>
      </c>
      <c r="R392" s="57">
        <f t="shared" si="116"/>
        <v>-9132.1509649320815</v>
      </c>
      <c r="S392" s="55">
        <v>0</v>
      </c>
      <c r="T392" s="55">
        <v>0</v>
      </c>
      <c r="U392" s="54" t="s">
        <v>79</v>
      </c>
      <c r="V392" s="57">
        <f t="shared" si="105"/>
        <v>-4280</v>
      </c>
      <c r="W392" s="57">
        <f t="shared" si="102"/>
        <v>-1815.2157975632799</v>
      </c>
      <c r="X392" s="55">
        <f t="shared" si="103"/>
        <v>6323.2228082639976</v>
      </c>
      <c r="Y392" s="117">
        <f t="shared" si="104"/>
        <v>2808488.9248818178</v>
      </c>
      <c r="Z392" s="116"/>
    </row>
    <row r="393" spans="1:26" ht="13.5" thickBot="1" x14ac:dyDescent="0.35">
      <c r="A393" s="54">
        <v>380</v>
      </c>
      <c r="B393" s="54">
        <v>55</v>
      </c>
      <c r="C393" s="54">
        <f t="shared" si="108"/>
        <v>8</v>
      </c>
      <c r="D393" s="55">
        <f t="shared" si="115"/>
        <v>36304.315951265598</v>
      </c>
      <c r="E393" s="57">
        <f t="shared" si="101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v>0</v>
      </c>
      <c r="K393" s="54" t="s">
        <v>79</v>
      </c>
      <c r="L393" s="55">
        <v>0</v>
      </c>
      <c r="M393" s="55">
        <v>0</v>
      </c>
      <c r="N393" s="54" t="s">
        <v>79</v>
      </c>
      <c r="O393" s="55">
        <v>0</v>
      </c>
      <c r="P393" s="55">
        <f t="shared" si="117"/>
        <v>-234</v>
      </c>
      <c r="Q393" s="54">
        <v>68</v>
      </c>
      <c r="R393" s="57">
        <f t="shared" si="116"/>
        <v>-9132.1509649320815</v>
      </c>
      <c r="S393" s="55">
        <v>0</v>
      </c>
      <c r="T393" s="55">
        <v>0</v>
      </c>
      <c r="U393" s="54" t="s">
        <v>79</v>
      </c>
      <c r="V393" s="57">
        <f t="shared" si="105"/>
        <v>-4290</v>
      </c>
      <c r="W393" s="57">
        <f t="shared" si="102"/>
        <v>-1815.2157975632799</v>
      </c>
      <c r="X393" s="55">
        <f t="shared" si="103"/>
        <v>6311.2228082639976</v>
      </c>
      <c r="Y393" s="117">
        <f t="shared" si="104"/>
        <v>2826502.1848770897</v>
      </c>
      <c r="Z393" s="116"/>
    </row>
    <row r="394" spans="1:26" ht="13.5" thickBot="1" x14ac:dyDescent="0.35">
      <c r="A394" s="54">
        <v>381</v>
      </c>
      <c r="B394" s="54">
        <v>55</v>
      </c>
      <c r="C394" s="54">
        <f t="shared" si="108"/>
        <v>9</v>
      </c>
      <c r="D394" s="55">
        <f t="shared" si="115"/>
        <v>36304.315951265598</v>
      </c>
      <c r="E394" s="57">
        <f t="shared" si="101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v>0</v>
      </c>
      <c r="K394" s="54" t="s">
        <v>79</v>
      </c>
      <c r="L394" s="55">
        <v>0</v>
      </c>
      <c r="M394" s="55">
        <v>0</v>
      </c>
      <c r="N394" s="54" t="s">
        <v>79</v>
      </c>
      <c r="O394" s="55">
        <v>0</v>
      </c>
      <c r="P394" s="55">
        <f t="shared" si="117"/>
        <v>-236</v>
      </c>
      <c r="Q394" s="54">
        <v>69</v>
      </c>
      <c r="R394" s="57">
        <f t="shared" si="116"/>
        <v>-9132.1509649320815</v>
      </c>
      <c r="S394" s="55">
        <v>0</v>
      </c>
      <c r="T394" s="55">
        <v>0</v>
      </c>
      <c r="U394" s="54" t="s">
        <v>79</v>
      </c>
      <c r="V394" s="57">
        <f t="shared" si="105"/>
        <v>-4300</v>
      </c>
      <c r="W394" s="57">
        <f t="shared" si="102"/>
        <v>-1815.2157975632799</v>
      </c>
      <c r="X394" s="55">
        <f t="shared" si="103"/>
        <v>6299.2228082639976</v>
      </c>
      <c r="Y394" s="117">
        <f t="shared" si="104"/>
        <v>2844578.5001223418</v>
      </c>
      <c r="Z394" s="116"/>
    </row>
    <row r="395" spans="1:26" ht="13.5" thickBot="1" x14ac:dyDescent="0.35">
      <c r="A395" s="54">
        <v>382</v>
      </c>
      <c r="B395" s="54">
        <v>55</v>
      </c>
      <c r="C395" s="54">
        <f t="shared" si="108"/>
        <v>10</v>
      </c>
      <c r="D395" s="55">
        <f t="shared" si="115"/>
        <v>36304.315951265598</v>
      </c>
      <c r="E395" s="57">
        <f t="shared" si="101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v>0</v>
      </c>
      <c r="K395" s="54" t="s">
        <v>79</v>
      </c>
      <c r="L395" s="55">
        <v>0</v>
      </c>
      <c r="M395" s="55">
        <v>0</v>
      </c>
      <c r="N395" s="54" t="s">
        <v>79</v>
      </c>
      <c r="O395" s="55">
        <v>0</v>
      </c>
      <c r="P395" s="55">
        <f t="shared" si="117"/>
        <v>-238</v>
      </c>
      <c r="Q395" s="54">
        <v>70</v>
      </c>
      <c r="R395" s="57">
        <f t="shared" si="116"/>
        <v>-9132.1509649320815</v>
      </c>
      <c r="S395" s="55">
        <v>0</v>
      </c>
      <c r="T395" s="55">
        <v>0</v>
      </c>
      <c r="U395" s="54" t="s">
        <v>79</v>
      </c>
      <c r="V395" s="57">
        <f t="shared" si="105"/>
        <v>-4310</v>
      </c>
      <c r="W395" s="57">
        <f t="shared" si="102"/>
        <v>-1815.2157975632799</v>
      </c>
      <c r="X395" s="55">
        <f t="shared" si="103"/>
        <v>6287.2228082639976</v>
      </c>
      <c r="Y395" s="117">
        <f t="shared" si="104"/>
        <v>2862718.1333477823</v>
      </c>
      <c r="Z395" s="116"/>
    </row>
    <row r="396" spans="1:26" ht="13.5" thickBot="1" x14ac:dyDescent="0.35">
      <c r="A396" s="54">
        <v>383</v>
      </c>
      <c r="B396" s="54">
        <v>55</v>
      </c>
      <c r="C396" s="54">
        <f t="shared" si="108"/>
        <v>11</v>
      </c>
      <c r="D396" s="55">
        <f t="shared" si="115"/>
        <v>36304.315951265598</v>
      </c>
      <c r="E396" s="57">
        <f t="shared" si="101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v>0</v>
      </c>
      <c r="K396" s="54" t="s">
        <v>79</v>
      </c>
      <c r="L396" s="55">
        <v>0</v>
      </c>
      <c r="M396" s="55">
        <v>0</v>
      </c>
      <c r="N396" s="54" t="s">
        <v>79</v>
      </c>
      <c r="O396" s="55">
        <v>0</v>
      </c>
      <c r="P396" s="55">
        <f t="shared" si="117"/>
        <v>-240</v>
      </c>
      <c r="Q396" s="54">
        <v>71</v>
      </c>
      <c r="R396" s="57">
        <f t="shared" si="116"/>
        <v>-9132.1509649320815</v>
      </c>
      <c r="S396" s="55">
        <v>0</v>
      </c>
      <c r="T396" s="55">
        <v>0</v>
      </c>
      <c r="U396" s="54" t="s">
        <v>79</v>
      </c>
      <c r="V396" s="57">
        <f t="shared" si="105"/>
        <v>-4320</v>
      </c>
      <c r="W396" s="57">
        <f t="shared" si="102"/>
        <v>-1815.2157975632799</v>
      </c>
      <c r="X396" s="55">
        <f t="shared" si="103"/>
        <v>6275.2228082639976</v>
      </c>
      <c r="Y396" s="117">
        <f t="shared" si="104"/>
        <v>2880921.3483783291</v>
      </c>
      <c r="Z396" s="116"/>
    </row>
    <row r="397" spans="1:26" ht="13.5" thickBot="1" x14ac:dyDescent="0.35">
      <c r="A397" s="54">
        <v>384</v>
      </c>
      <c r="B397" s="54">
        <v>56</v>
      </c>
      <c r="C397" s="54">
        <f t="shared" si="108"/>
        <v>0</v>
      </c>
      <c r="D397" s="55">
        <f>$D386*(1+$D$4)</f>
        <v>38119.531748828878</v>
      </c>
      <c r="E397" s="57">
        <f t="shared" si="101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v>0</v>
      </c>
      <c r="K397" s="54" t="s">
        <v>79</v>
      </c>
      <c r="L397" s="55">
        <v>0</v>
      </c>
      <c r="M397" s="55">
        <v>0</v>
      </c>
      <c r="N397" s="54" t="s">
        <v>79</v>
      </c>
      <c r="O397" s="55">
        <v>0</v>
      </c>
      <c r="P397" s="55">
        <f t="shared" si="117"/>
        <v>-242</v>
      </c>
      <c r="Q397" s="54">
        <v>72</v>
      </c>
      <c r="R397" s="57">
        <f>$R396*1.06</f>
        <v>-9680.0800228280077</v>
      </c>
      <c r="S397" s="55">
        <v>0</v>
      </c>
      <c r="T397" s="55">
        <v>0</v>
      </c>
      <c r="U397" s="54" t="s">
        <v>79</v>
      </c>
      <c r="V397" s="57">
        <f t="shared" si="105"/>
        <v>-4330</v>
      </c>
      <c r="W397" s="57">
        <f t="shared" si="102"/>
        <v>-1905.9765874414441</v>
      </c>
      <c r="X397" s="55">
        <f t="shared" si="103"/>
        <v>6713.6624390278794</v>
      </c>
      <c r="Y397" s="117">
        <f t="shared" si="104"/>
        <v>2899638.8497689334</v>
      </c>
      <c r="Z397" s="116"/>
    </row>
    <row r="398" spans="1:26" ht="13.5" thickBot="1" x14ac:dyDescent="0.35">
      <c r="A398" s="54">
        <v>385</v>
      </c>
      <c r="B398" s="54">
        <v>56</v>
      </c>
      <c r="C398" s="54">
        <f t="shared" si="108"/>
        <v>1</v>
      </c>
      <c r="D398" s="55">
        <f t="shared" ref="D398:D408" si="118">$D397</f>
        <v>38119.531748828878</v>
      </c>
      <c r="E398" s="57">
        <f t="shared" ref="E398:E445" si="119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v>0</v>
      </c>
      <c r="K398" s="54" t="s">
        <v>79</v>
      </c>
      <c r="L398" s="55">
        <v>0</v>
      </c>
      <c r="M398" s="55">
        <v>0</v>
      </c>
      <c r="N398" s="54" t="s">
        <v>79</v>
      </c>
      <c r="O398" s="55">
        <v>0</v>
      </c>
      <c r="P398" s="55">
        <f t="shared" si="117"/>
        <v>-244</v>
      </c>
      <c r="Q398" s="54">
        <v>73</v>
      </c>
      <c r="R398" s="57">
        <f t="shared" ref="R398:R408" si="120">$R397</f>
        <v>-9680.0800228280077</v>
      </c>
      <c r="S398" s="55">
        <v>0</v>
      </c>
      <c r="T398" s="55">
        <v>0</v>
      </c>
      <c r="U398" s="54" t="s">
        <v>79</v>
      </c>
      <c r="V398" s="57">
        <f t="shared" si="105"/>
        <v>-4340</v>
      </c>
      <c r="W398" s="57">
        <f t="shared" ref="W398:W445" si="121">D398*-0.05</f>
        <v>-1905.9765874414441</v>
      </c>
      <c r="X398" s="55">
        <f t="shared" ref="X398:X444" si="122">D398+E398+F398+G398+H398+I398+J398+L398+M398+R398+S398+T398+V398+W398+O398+P398</f>
        <v>6701.6624390278794</v>
      </c>
      <c r="Y398" s="117">
        <f t="shared" ref="Y398:Y445" si="123">X398+(Y397*(1+($D$7/12)))</f>
        <v>2918422.3407486649</v>
      </c>
      <c r="Z398" s="116"/>
    </row>
    <row r="399" spans="1:26" ht="13.5" thickBot="1" x14ac:dyDescent="0.35">
      <c r="A399" s="54">
        <v>386</v>
      </c>
      <c r="B399" s="54">
        <v>56</v>
      </c>
      <c r="C399" s="54">
        <f t="shared" si="108"/>
        <v>2</v>
      </c>
      <c r="D399" s="55">
        <f t="shared" si="118"/>
        <v>38119.531748828878</v>
      </c>
      <c r="E399" s="57">
        <f t="shared" si="119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v>0</v>
      </c>
      <c r="K399" s="54" t="s">
        <v>79</v>
      </c>
      <c r="L399" s="55">
        <v>0</v>
      </c>
      <c r="M399" s="55">
        <v>0</v>
      </c>
      <c r="N399" s="54" t="s">
        <v>79</v>
      </c>
      <c r="O399" s="55">
        <v>0</v>
      </c>
      <c r="P399" s="55">
        <f t="shared" si="117"/>
        <v>-246</v>
      </c>
      <c r="Q399" s="54">
        <v>74</v>
      </c>
      <c r="R399" s="57">
        <f t="shared" si="120"/>
        <v>-9680.0800228280077</v>
      </c>
      <c r="S399" s="55">
        <v>0</v>
      </c>
      <c r="T399" s="55">
        <v>0</v>
      </c>
      <c r="U399" s="54" t="s">
        <v>79</v>
      </c>
      <c r="V399" s="57">
        <f t="shared" ref="V399:V445" si="124">$V398-10</f>
        <v>-4350</v>
      </c>
      <c r="W399" s="57">
        <f t="shared" si="121"/>
        <v>-1905.9765874414441</v>
      </c>
      <c r="X399" s="55">
        <f t="shared" si="122"/>
        <v>6689.6624390278794</v>
      </c>
      <c r="Y399" s="117">
        <f t="shared" si="123"/>
        <v>2937272.0962741454</v>
      </c>
      <c r="Z399" s="116"/>
    </row>
    <row r="400" spans="1:26" ht="13.5" thickBot="1" x14ac:dyDescent="0.35">
      <c r="A400" s="54">
        <v>387</v>
      </c>
      <c r="B400" s="54">
        <v>56</v>
      </c>
      <c r="C400" s="54">
        <f t="shared" si="108"/>
        <v>3</v>
      </c>
      <c r="D400" s="55">
        <f t="shared" si="118"/>
        <v>38119.531748828878</v>
      </c>
      <c r="E400" s="57">
        <f t="shared" si="119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v>0</v>
      </c>
      <c r="K400" s="54" t="s">
        <v>79</v>
      </c>
      <c r="L400" s="55">
        <v>0</v>
      </c>
      <c r="M400" s="55">
        <v>0</v>
      </c>
      <c r="N400" s="54" t="s">
        <v>79</v>
      </c>
      <c r="O400" s="55">
        <v>0</v>
      </c>
      <c r="P400" s="55">
        <f t="shared" si="117"/>
        <v>-248</v>
      </c>
      <c r="Q400" s="54">
        <v>75</v>
      </c>
      <c r="R400" s="57">
        <f t="shared" si="120"/>
        <v>-9680.0800228280077</v>
      </c>
      <c r="S400" s="55">
        <v>0</v>
      </c>
      <c r="T400" s="55">
        <v>0</v>
      </c>
      <c r="U400" s="54" t="s">
        <v>79</v>
      </c>
      <c r="V400" s="57">
        <f t="shared" si="124"/>
        <v>-4360</v>
      </c>
      <c r="W400" s="57">
        <f t="shared" si="121"/>
        <v>-1905.9765874414441</v>
      </c>
      <c r="X400" s="55">
        <f t="shared" si="122"/>
        <v>6677.6624390278794</v>
      </c>
      <c r="Y400" s="117">
        <f t="shared" si="123"/>
        <v>2956188.3924476486</v>
      </c>
      <c r="Z400" s="116"/>
    </row>
    <row r="401" spans="1:26" ht="13.5" thickBot="1" x14ac:dyDescent="0.35">
      <c r="A401" s="54">
        <v>388</v>
      </c>
      <c r="B401" s="54">
        <v>56</v>
      </c>
      <c r="C401" s="54">
        <f t="shared" si="108"/>
        <v>4</v>
      </c>
      <c r="D401" s="55">
        <f t="shared" si="118"/>
        <v>38119.531748828878</v>
      </c>
      <c r="E401" s="57">
        <f t="shared" si="119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v>0</v>
      </c>
      <c r="K401" s="54" t="s">
        <v>79</v>
      </c>
      <c r="L401" s="55">
        <v>0</v>
      </c>
      <c r="M401" s="55">
        <v>0</v>
      </c>
      <c r="N401" s="54" t="s">
        <v>79</v>
      </c>
      <c r="O401" s="55">
        <v>0</v>
      </c>
      <c r="P401" s="55">
        <f t="shared" si="117"/>
        <v>-250</v>
      </c>
      <c r="Q401" s="54">
        <v>76</v>
      </c>
      <c r="R401" s="57">
        <f t="shared" si="120"/>
        <v>-9680.0800228280077</v>
      </c>
      <c r="S401" s="55">
        <v>0</v>
      </c>
      <c r="T401" s="55">
        <v>0</v>
      </c>
      <c r="U401" s="54" t="s">
        <v>79</v>
      </c>
      <c r="V401" s="57">
        <f t="shared" si="124"/>
        <v>-4370</v>
      </c>
      <c r="W401" s="57">
        <f t="shared" si="121"/>
        <v>-1905.9765874414441</v>
      </c>
      <c r="X401" s="55">
        <f t="shared" si="122"/>
        <v>6665.6624390278794</v>
      </c>
      <c r="Y401" s="117">
        <f t="shared" si="123"/>
        <v>2975171.506521875</v>
      </c>
      <c r="Z401" s="116"/>
    </row>
    <row r="402" spans="1:26" ht="13.5" thickBot="1" x14ac:dyDescent="0.35">
      <c r="A402" s="54">
        <v>389</v>
      </c>
      <c r="B402" s="54">
        <v>56</v>
      </c>
      <c r="C402" s="54">
        <f t="shared" si="108"/>
        <v>5</v>
      </c>
      <c r="D402" s="55">
        <f t="shared" si="118"/>
        <v>38119.531748828878</v>
      </c>
      <c r="E402" s="57">
        <f t="shared" si="119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v>0</v>
      </c>
      <c r="K402" s="54" t="s">
        <v>79</v>
      </c>
      <c r="L402" s="55">
        <v>0</v>
      </c>
      <c r="M402" s="55">
        <v>0</v>
      </c>
      <c r="N402" s="54" t="s">
        <v>79</v>
      </c>
      <c r="O402" s="55">
        <v>0</v>
      </c>
      <c r="P402" s="55">
        <f t="shared" si="117"/>
        <v>-252</v>
      </c>
      <c r="Q402" s="54">
        <v>77</v>
      </c>
      <c r="R402" s="57">
        <f t="shared" si="120"/>
        <v>-9680.0800228280077</v>
      </c>
      <c r="S402" s="55">
        <v>0</v>
      </c>
      <c r="T402" s="55">
        <v>0</v>
      </c>
      <c r="U402" s="54" t="s">
        <v>79</v>
      </c>
      <c r="V402" s="57">
        <f t="shared" si="124"/>
        <v>-4380</v>
      </c>
      <c r="W402" s="57">
        <f t="shared" si="121"/>
        <v>-1905.9765874414441</v>
      </c>
      <c r="X402" s="55">
        <f t="shared" si="122"/>
        <v>6653.6624390278794</v>
      </c>
      <c r="Y402" s="117">
        <f t="shared" si="123"/>
        <v>2994221.716904744</v>
      </c>
      <c r="Z402" s="116"/>
    </row>
    <row r="403" spans="1:26" ht="13.5" thickBot="1" x14ac:dyDescent="0.35">
      <c r="A403" s="54">
        <v>390</v>
      </c>
      <c r="B403" s="54">
        <v>56</v>
      </c>
      <c r="C403" s="54">
        <f t="shared" si="108"/>
        <v>6</v>
      </c>
      <c r="D403" s="55">
        <f t="shared" si="118"/>
        <v>38119.531748828878</v>
      </c>
      <c r="E403" s="57">
        <f t="shared" si="119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v>0</v>
      </c>
      <c r="K403" s="54" t="s">
        <v>79</v>
      </c>
      <c r="L403" s="55">
        <v>0</v>
      </c>
      <c r="M403" s="55">
        <v>0</v>
      </c>
      <c r="N403" s="54" t="s">
        <v>79</v>
      </c>
      <c r="O403" s="55">
        <v>0</v>
      </c>
      <c r="P403" s="55">
        <f t="shared" si="117"/>
        <v>-254</v>
      </c>
      <c r="Q403" s="54">
        <v>78</v>
      </c>
      <c r="R403" s="57">
        <f t="shared" si="120"/>
        <v>-9680.0800228280077</v>
      </c>
      <c r="S403" s="55">
        <v>0</v>
      </c>
      <c r="T403" s="55">
        <v>0</v>
      </c>
      <c r="U403" s="54" t="s">
        <v>79</v>
      </c>
      <c r="V403" s="57">
        <f t="shared" si="124"/>
        <v>-4390</v>
      </c>
      <c r="W403" s="57">
        <f t="shared" si="121"/>
        <v>-1905.9765874414441</v>
      </c>
      <c r="X403" s="55">
        <f t="shared" si="122"/>
        <v>6641.6624390278794</v>
      </c>
      <c r="Y403" s="117">
        <f t="shared" si="123"/>
        <v>3013339.3031642083</v>
      </c>
      <c r="Z403" s="116"/>
    </row>
    <row r="404" spans="1:26" ht="13.5" thickBot="1" x14ac:dyDescent="0.35">
      <c r="A404" s="54">
        <v>391</v>
      </c>
      <c r="B404" s="54">
        <v>56</v>
      </c>
      <c r="C404" s="54">
        <f t="shared" si="108"/>
        <v>7</v>
      </c>
      <c r="D404" s="55">
        <f t="shared" si="118"/>
        <v>38119.531748828878</v>
      </c>
      <c r="E404" s="57">
        <f t="shared" si="119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v>0</v>
      </c>
      <c r="K404" s="54" t="s">
        <v>79</v>
      </c>
      <c r="L404" s="55">
        <v>0</v>
      </c>
      <c r="M404" s="55">
        <v>0</v>
      </c>
      <c r="N404" s="54" t="s">
        <v>79</v>
      </c>
      <c r="O404" s="55">
        <v>0</v>
      </c>
      <c r="P404" s="55">
        <f t="shared" si="117"/>
        <v>-256</v>
      </c>
      <c r="Q404" s="54">
        <v>79</v>
      </c>
      <c r="R404" s="57">
        <f t="shared" si="120"/>
        <v>-9680.0800228280077</v>
      </c>
      <c r="S404" s="55">
        <v>0</v>
      </c>
      <c r="T404" s="55">
        <v>0</v>
      </c>
      <c r="U404" s="54" t="s">
        <v>79</v>
      </c>
      <c r="V404" s="57">
        <f t="shared" si="124"/>
        <v>-4400</v>
      </c>
      <c r="W404" s="57">
        <f t="shared" si="121"/>
        <v>-1905.9765874414441</v>
      </c>
      <c r="X404" s="55">
        <f t="shared" si="122"/>
        <v>6629.6624390278794</v>
      </c>
      <c r="Y404" s="117">
        <f t="shared" si="123"/>
        <v>3032524.5460330867</v>
      </c>
      <c r="Z404" s="116"/>
    </row>
    <row r="405" spans="1:26" ht="13.5" thickBot="1" x14ac:dyDescent="0.35">
      <c r="A405" s="54">
        <v>392</v>
      </c>
      <c r="B405" s="54">
        <v>56</v>
      </c>
      <c r="C405" s="54">
        <f t="shared" si="108"/>
        <v>8</v>
      </c>
      <c r="D405" s="55">
        <f t="shared" si="118"/>
        <v>38119.531748828878</v>
      </c>
      <c r="E405" s="57">
        <f t="shared" si="119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v>0</v>
      </c>
      <c r="K405" s="54" t="s">
        <v>79</v>
      </c>
      <c r="L405" s="55">
        <v>0</v>
      </c>
      <c r="M405" s="55">
        <v>0</v>
      </c>
      <c r="N405" s="54" t="s">
        <v>79</v>
      </c>
      <c r="O405" s="55">
        <v>0</v>
      </c>
      <c r="P405" s="55">
        <f t="shared" si="117"/>
        <v>-258</v>
      </c>
      <c r="Q405" s="54">
        <v>80</v>
      </c>
      <c r="R405" s="57">
        <f t="shared" si="120"/>
        <v>-9680.0800228280077</v>
      </c>
      <c r="S405" s="55">
        <v>0</v>
      </c>
      <c r="T405" s="55">
        <v>0</v>
      </c>
      <c r="U405" s="54" t="s">
        <v>79</v>
      </c>
      <c r="V405" s="57">
        <f t="shared" si="124"/>
        <v>-4410</v>
      </c>
      <c r="W405" s="57">
        <f t="shared" si="121"/>
        <v>-1905.9765874414441</v>
      </c>
      <c r="X405" s="55">
        <f t="shared" si="122"/>
        <v>6617.6624390278794</v>
      </c>
      <c r="Y405" s="117">
        <f t="shared" si="123"/>
        <v>3051777.7274139188</v>
      </c>
      <c r="Z405" s="116"/>
    </row>
    <row r="406" spans="1:26" ht="13.5" thickBot="1" x14ac:dyDescent="0.35">
      <c r="A406" s="54">
        <v>393</v>
      </c>
      <c r="B406" s="54">
        <v>56</v>
      </c>
      <c r="C406" s="54">
        <f t="shared" si="108"/>
        <v>9</v>
      </c>
      <c r="D406" s="55">
        <f t="shared" si="118"/>
        <v>38119.531748828878</v>
      </c>
      <c r="E406" s="57">
        <f t="shared" si="119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v>0</v>
      </c>
      <c r="K406" s="54" t="s">
        <v>79</v>
      </c>
      <c r="L406" s="55">
        <v>0</v>
      </c>
      <c r="M406" s="55">
        <v>0</v>
      </c>
      <c r="N406" s="54" t="s">
        <v>79</v>
      </c>
      <c r="O406" s="55">
        <v>0</v>
      </c>
      <c r="P406" s="55">
        <f t="shared" si="117"/>
        <v>-260</v>
      </c>
      <c r="Q406" s="54">
        <v>81</v>
      </c>
      <c r="R406" s="57">
        <f t="shared" si="120"/>
        <v>-9680.0800228280077</v>
      </c>
      <c r="S406" s="55">
        <v>0</v>
      </c>
      <c r="T406" s="55">
        <v>0</v>
      </c>
      <c r="U406" s="54" t="s">
        <v>79</v>
      </c>
      <c r="V406" s="57">
        <f t="shared" si="124"/>
        <v>-4420</v>
      </c>
      <c r="W406" s="57">
        <f t="shared" si="121"/>
        <v>-1905.9765874414441</v>
      </c>
      <c r="X406" s="55">
        <f t="shared" si="122"/>
        <v>6605.6624390278794</v>
      </c>
      <c r="Y406" s="117">
        <f t="shared" si="123"/>
        <v>3071099.130383838</v>
      </c>
      <c r="Z406" s="116"/>
    </row>
    <row r="407" spans="1:26" ht="13.5" thickBot="1" x14ac:dyDescent="0.35">
      <c r="A407" s="54">
        <v>394</v>
      </c>
      <c r="B407" s="54">
        <v>56</v>
      </c>
      <c r="C407" s="54">
        <f t="shared" si="108"/>
        <v>10</v>
      </c>
      <c r="D407" s="55">
        <f t="shared" si="118"/>
        <v>38119.531748828878</v>
      </c>
      <c r="E407" s="57">
        <f t="shared" si="119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v>0</v>
      </c>
      <c r="K407" s="54" t="s">
        <v>79</v>
      </c>
      <c r="L407" s="55">
        <v>0</v>
      </c>
      <c r="M407" s="55">
        <v>0</v>
      </c>
      <c r="N407" s="54" t="s">
        <v>79</v>
      </c>
      <c r="O407" s="55">
        <v>0</v>
      </c>
      <c r="P407" s="55">
        <f t="shared" si="117"/>
        <v>-262</v>
      </c>
      <c r="Q407" s="54">
        <v>82</v>
      </c>
      <c r="R407" s="57">
        <f t="shared" si="120"/>
        <v>-9680.0800228280077</v>
      </c>
      <c r="S407" s="55">
        <v>0</v>
      </c>
      <c r="T407" s="55">
        <v>0</v>
      </c>
      <c r="U407" s="54" t="s">
        <v>79</v>
      </c>
      <c r="V407" s="57">
        <f t="shared" si="124"/>
        <v>-4430</v>
      </c>
      <c r="W407" s="57">
        <f t="shared" si="121"/>
        <v>-1905.9765874414441</v>
      </c>
      <c r="X407" s="55">
        <f t="shared" si="122"/>
        <v>6593.6624390278794</v>
      </c>
      <c r="Y407" s="117">
        <f t="shared" si="123"/>
        <v>3090489.039199465</v>
      </c>
      <c r="Z407" s="116"/>
    </row>
    <row r="408" spans="1:26" ht="13.5" thickBot="1" x14ac:dyDescent="0.35">
      <c r="A408" s="54">
        <v>395</v>
      </c>
      <c r="B408" s="54">
        <v>56</v>
      </c>
      <c r="C408" s="54">
        <f t="shared" si="108"/>
        <v>11</v>
      </c>
      <c r="D408" s="55">
        <f t="shared" si="118"/>
        <v>38119.531748828878</v>
      </c>
      <c r="E408" s="57">
        <f t="shared" si="119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v>0</v>
      </c>
      <c r="K408" s="54" t="s">
        <v>79</v>
      </c>
      <c r="L408" s="55">
        <v>0</v>
      </c>
      <c r="M408" s="55">
        <v>0</v>
      </c>
      <c r="N408" s="54" t="s">
        <v>79</v>
      </c>
      <c r="O408" s="55">
        <v>0</v>
      </c>
      <c r="P408" s="55">
        <f t="shared" si="117"/>
        <v>-264</v>
      </c>
      <c r="Q408" s="54">
        <v>83</v>
      </c>
      <c r="R408" s="57">
        <f t="shared" si="120"/>
        <v>-9680.0800228280077</v>
      </c>
      <c r="S408" s="55">
        <v>0</v>
      </c>
      <c r="T408" s="55">
        <v>0</v>
      </c>
      <c r="U408" s="54" t="s">
        <v>79</v>
      </c>
      <c r="V408" s="57">
        <f t="shared" si="124"/>
        <v>-4440</v>
      </c>
      <c r="W408" s="57">
        <f t="shared" si="121"/>
        <v>-1905.9765874414441</v>
      </c>
      <c r="X408" s="55">
        <f t="shared" si="122"/>
        <v>6581.6624390278794</v>
      </c>
      <c r="Y408" s="117">
        <f t="shared" si="123"/>
        <v>3109947.739301824</v>
      </c>
      <c r="Z408" s="116"/>
    </row>
    <row r="409" spans="1:26" ht="13.5" thickBot="1" x14ac:dyDescent="0.35">
      <c r="A409" s="54">
        <v>396</v>
      </c>
      <c r="B409" s="54">
        <v>57</v>
      </c>
      <c r="C409" s="54">
        <f t="shared" ref="C409:C445" si="125">C397</f>
        <v>0</v>
      </c>
      <c r="D409" s="55">
        <f>$D398*(1+$D$4)</f>
        <v>40025.508336270323</v>
      </c>
      <c r="E409" s="57">
        <f t="shared" si="119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v>0</v>
      </c>
      <c r="K409" s="54" t="s">
        <v>79</v>
      </c>
      <c r="L409" s="55">
        <v>0</v>
      </c>
      <c r="M409" s="55">
        <v>0</v>
      </c>
      <c r="N409" s="54" t="s">
        <v>79</v>
      </c>
      <c r="O409" s="55">
        <v>0</v>
      </c>
      <c r="P409" s="55">
        <f t="shared" si="117"/>
        <v>-266</v>
      </c>
      <c r="Q409" s="54">
        <v>84</v>
      </c>
      <c r="R409" s="57">
        <f>$R408*1.06</f>
        <v>-10260.884824197688</v>
      </c>
      <c r="S409" s="55">
        <v>0</v>
      </c>
      <c r="T409" s="55">
        <v>0</v>
      </c>
      <c r="U409" s="54" t="s">
        <v>79</v>
      </c>
      <c r="V409" s="57">
        <f t="shared" si="124"/>
        <v>-4450</v>
      </c>
      <c r="W409" s="57">
        <f t="shared" si="121"/>
        <v>-2001.2754168135161</v>
      </c>
      <c r="X409" s="55">
        <f t="shared" si="122"/>
        <v>7037.144760750989</v>
      </c>
      <c r="Y409" s="117">
        <f t="shared" si="123"/>
        <v>3129942.9996429994</v>
      </c>
      <c r="Z409" s="116"/>
    </row>
    <row r="410" spans="1:26" ht="13.5" thickBot="1" x14ac:dyDescent="0.35">
      <c r="A410" s="54">
        <v>397</v>
      </c>
      <c r="B410" s="54">
        <v>57</v>
      </c>
      <c r="C410" s="54">
        <f t="shared" si="125"/>
        <v>1</v>
      </c>
      <c r="D410" s="55">
        <f t="shared" ref="D410:D420" si="126">$D409</f>
        <v>40025.508336270323</v>
      </c>
      <c r="E410" s="57">
        <f t="shared" si="119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v>0</v>
      </c>
      <c r="K410" s="54" t="s">
        <v>79</v>
      </c>
      <c r="L410" s="55">
        <v>0</v>
      </c>
      <c r="M410" s="55">
        <v>0</v>
      </c>
      <c r="N410" s="54" t="s">
        <v>79</v>
      </c>
      <c r="O410" s="55">
        <v>0</v>
      </c>
      <c r="P410" s="55">
        <f t="shared" si="117"/>
        <v>-268</v>
      </c>
      <c r="Q410" s="54">
        <v>85</v>
      </c>
      <c r="R410" s="57">
        <f t="shared" ref="R410:R420" si="127">$R409</f>
        <v>-10260.884824197688</v>
      </c>
      <c r="S410" s="55">
        <v>0</v>
      </c>
      <c r="T410" s="55">
        <v>0</v>
      </c>
      <c r="U410" s="54" t="s">
        <v>79</v>
      </c>
      <c r="V410" s="57">
        <f t="shared" si="124"/>
        <v>-4460</v>
      </c>
      <c r="W410" s="57">
        <f t="shared" si="121"/>
        <v>-2001.2754168135161</v>
      </c>
      <c r="X410" s="55">
        <f t="shared" si="122"/>
        <v>7025.144760750989</v>
      </c>
      <c r="Y410" s="117">
        <f t="shared" si="123"/>
        <v>3150009.5735689295</v>
      </c>
      <c r="Z410" s="116"/>
    </row>
    <row r="411" spans="1:26" ht="13.5" thickBot="1" x14ac:dyDescent="0.35">
      <c r="A411" s="54">
        <v>398</v>
      </c>
      <c r="B411" s="54">
        <v>57</v>
      </c>
      <c r="C411" s="54">
        <f t="shared" si="125"/>
        <v>2</v>
      </c>
      <c r="D411" s="55">
        <f t="shared" si="126"/>
        <v>40025.508336270323</v>
      </c>
      <c r="E411" s="57">
        <f t="shared" si="119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v>0</v>
      </c>
      <c r="K411" s="54" t="s">
        <v>79</v>
      </c>
      <c r="L411" s="55">
        <v>0</v>
      </c>
      <c r="M411" s="55">
        <v>0</v>
      </c>
      <c r="N411" s="54" t="s">
        <v>79</v>
      </c>
      <c r="O411" s="55">
        <v>0</v>
      </c>
      <c r="P411" s="55">
        <f t="shared" si="117"/>
        <v>-270</v>
      </c>
      <c r="Q411" s="54">
        <v>86</v>
      </c>
      <c r="R411" s="57">
        <f t="shared" si="127"/>
        <v>-10260.884824197688</v>
      </c>
      <c r="S411" s="55">
        <v>0</v>
      </c>
      <c r="T411" s="55">
        <v>0</v>
      </c>
      <c r="U411" s="54" t="s">
        <v>79</v>
      </c>
      <c r="V411" s="57">
        <f t="shared" si="124"/>
        <v>-4470</v>
      </c>
      <c r="W411" s="57">
        <f t="shared" si="121"/>
        <v>-2001.2754168135161</v>
      </c>
      <c r="X411" s="55">
        <f t="shared" si="122"/>
        <v>7013.144760750989</v>
      </c>
      <c r="Y411" s="117">
        <f t="shared" si="123"/>
        <v>3170147.7582195513</v>
      </c>
      <c r="Z411" s="116"/>
    </row>
    <row r="412" spans="1:26" ht="13.5" thickBot="1" x14ac:dyDescent="0.35">
      <c r="A412" s="54">
        <v>399</v>
      </c>
      <c r="B412" s="54">
        <v>57</v>
      </c>
      <c r="C412" s="54">
        <f t="shared" si="125"/>
        <v>3</v>
      </c>
      <c r="D412" s="55">
        <f t="shared" si="126"/>
        <v>40025.508336270323</v>
      </c>
      <c r="E412" s="57">
        <f t="shared" si="119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v>0</v>
      </c>
      <c r="K412" s="54" t="s">
        <v>79</v>
      </c>
      <c r="L412" s="55">
        <v>0</v>
      </c>
      <c r="M412" s="55">
        <v>0</v>
      </c>
      <c r="N412" s="54" t="s">
        <v>79</v>
      </c>
      <c r="O412" s="55">
        <v>0</v>
      </c>
      <c r="P412" s="55">
        <f t="shared" si="117"/>
        <v>-272</v>
      </c>
      <c r="Q412" s="54">
        <v>87</v>
      </c>
      <c r="R412" s="57">
        <f t="shared" si="127"/>
        <v>-10260.884824197688</v>
      </c>
      <c r="S412" s="55">
        <v>0</v>
      </c>
      <c r="T412" s="55">
        <v>0</v>
      </c>
      <c r="U412" s="54" t="s">
        <v>79</v>
      </c>
      <c r="V412" s="57">
        <f t="shared" si="124"/>
        <v>-4480</v>
      </c>
      <c r="W412" s="57">
        <f t="shared" si="121"/>
        <v>-2001.2754168135161</v>
      </c>
      <c r="X412" s="55">
        <f t="shared" si="122"/>
        <v>7001.144760750989</v>
      </c>
      <c r="Y412" s="117">
        <f t="shared" si="123"/>
        <v>3190357.851972884</v>
      </c>
      <c r="Z412" s="116"/>
    </row>
    <row r="413" spans="1:26" ht="13.5" thickBot="1" x14ac:dyDescent="0.35">
      <c r="A413" s="54">
        <v>400</v>
      </c>
      <c r="B413" s="54">
        <v>57</v>
      </c>
      <c r="C413" s="54">
        <f t="shared" si="125"/>
        <v>4</v>
      </c>
      <c r="D413" s="55">
        <f t="shared" si="126"/>
        <v>40025.508336270323</v>
      </c>
      <c r="E413" s="57">
        <f t="shared" si="119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v>0</v>
      </c>
      <c r="K413" s="54" t="s">
        <v>79</v>
      </c>
      <c r="L413" s="55">
        <v>0</v>
      </c>
      <c r="M413" s="55">
        <v>0</v>
      </c>
      <c r="N413" s="54" t="s">
        <v>79</v>
      </c>
      <c r="O413" s="55">
        <v>0</v>
      </c>
      <c r="P413" s="55">
        <f t="shared" si="117"/>
        <v>-274</v>
      </c>
      <c r="Q413" s="54">
        <v>88</v>
      </c>
      <c r="R413" s="57">
        <f t="shared" si="127"/>
        <v>-10260.884824197688</v>
      </c>
      <c r="S413" s="55">
        <v>0</v>
      </c>
      <c r="T413" s="55">
        <v>0</v>
      </c>
      <c r="U413" s="54" t="s">
        <v>79</v>
      </c>
      <c r="V413" s="57">
        <f t="shared" si="124"/>
        <v>-4490</v>
      </c>
      <c r="W413" s="57">
        <f t="shared" si="121"/>
        <v>-2001.2754168135161</v>
      </c>
      <c r="X413" s="55">
        <f t="shared" si="122"/>
        <v>6989.144760750989</v>
      </c>
      <c r="Y413" s="117">
        <f t="shared" si="123"/>
        <v>3210640.1544501889</v>
      </c>
      <c r="Z413" s="116"/>
    </row>
    <row r="414" spans="1:26" ht="13.5" thickBot="1" x14ac:dyDescent="0.35">
      <c r="A414" s="54">
        <v>401</v>
      </c>
      <c r="B414" s="54">
        <v>57</v>
      </c>
      <c r="C414" s="54">
        <f t="shared" si="125"/>
        <v>5</v>
      </c>
      <c r="D414" s="55">
        <f t="shared" si="126"/>
        <v>40025.508336270323</v>
      </c>
      <c r="E414" s="57">
        <f t="shared" si="119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v>0</v>
      </c>
      <c r="K414" s="54" t="s">
        <v>79</v>
      </c>
      <c r="L414" s="55">
        <v>0</v>
      </c>
      <c r="M414" s="55">
        <v>0</v>
      </c>
      <c r="N414" s="54" t="s">
        <v>79</v>
      </c>
      <c r="O414" s="55">
        <v>0</v>
      </c>
      <c r="P414" s="55">
        <f t="shared" si="117"/>
        <v>-276</v>
      </c>
      <c r="Q414" s="54">
        <v>89</v>
      </c>
      <c r="R414" s="57">
        <f t="shared" si="127"/>
        <v>-10260.884824197688</v>
      </c>
      <c r="S414" s="55">
        <v>0</v>
      </c>
      <c r="T414" s="55">
        <v>0</v>
      </c>
      <c r="U414" s="54" t="s">
        <v>79</v>
      </c>
      <c r="V414" s="57">
        <f t="shared" si="124"/>
        <v>-4500</v>
      </c>
      <c r="W414" s="57">
        <f t="shared" si="121"/>
        <v>-2001.2754168135161</v>
      </c>
      <c r="X414" s="55">
        <f t="shared" si="122"/>
        <v>6977.144760750989</v>
      </c>
      <c r="Y414" s="117">
        <f t="shared" si="123"/>
        <v>3230994.966521149</v>
      </c>
      <c r="Z414" s="116"/>
    </row>
    <row r="415" spans="1:26" ht="13.5" thickBot="1" x14ac:dyDescent="0.35">
      <c r="A415" s="54">
        <v>402</v>
      </c>
      <c r="B415" s="54">
        <v>57</v>
      </c>
      <c r="C415" s="54">
        <f t="shared" si="125"/>
        <v>6</v>
      </c>
      <c r="D415" s="55">
        <f t="shared" si="126"/>
        <v>40025.508336270323</v>
      </c>
      <c r="E415" s="57">
        <f t="shared" si="119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v>0</v>
      </c>
      <c r="K415" s="54" t="s">
        <v>79</v>
      </c>
      <c r="L415" s="55">
        <v>0</v>
      </c>
      <c r="M415" s="55">
        <v>0</v>
      </c>
      <c r="N415" s="54" t="s">
        <v>79</v>
      </c>
      <c r="O415" s="55">
        <v>0</v>
      </c>
      <c r="P415" s="55">
        <f t="shared" si="117"/>
        <v>-278</v>
      </c>
      <c r="Q415" s="54">
        <v>90</v>
      </c>
      <c r="R415" s="57">
        <f t="shared" si="127"/>
        <v>-10260.884824197688</v>
      </c>
      <c r="S415" s="55">
        <v>0</v>
      </c>
      <c r="T415" s="55">
        <v>0</v>
      </c>
      <c r="U415" s="54" t="s">
        <v>79</v>
      </c>
      <c r="V415" s="57">
        <f t="shared" si="124"/>
        <v>-4510</v>
      </c>
      <c r="W415" s="57">
        <f t="shared" si="121"/>
        <v>-2001.2754168135161</v>
      </c>
      <c r="X415" s="55">
        <f t="shared" si="122"/>
        <v>6965.144760750989</v>
      </c>
      <c r="Y415" s="117">
        <f t="shared" si="123"/>
        <v>3251422.5903090718</v>
      </c>
      <c r="Z415" s="116"/>
    </row>
    <row r="416" spans="1:26" ht="13.5" thickBot="1" x14ac:dyDescent="0.35">
      <c r="A416" s="54">
        <v>403</v>
      </c>
      <c r="B416" s="54">
        <v>57</v>
      </c>
      <c r="C416" s="54">
        <f t="shared" si="125"/>
        <v>7</v>
      </c>
      <c r="D416" s="55">
        <f t="shared" si="126"/>
        <v>40025.508336270323</v>
      </c>
      <c r="E416" s="57">
        <f t="shared" si="119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v>0</v>
      </c>
      <c r="K416" s="54" t="s">
        <v>79</v>
      </c>
      <c r="L416" s="55">
        <v>0</v>
      </c>
      <c r="M416" s="55">
        <v>0</v>
      </c>
      <c r="N416" s="54" t="s">
        <v>79</v>
      </c>
      <c r="O416" s="55">
        <v>0</v>
      </c>
      <c r="P416" s="55">
        <f t="shared" si="117"/>
        <v>-280</v>
      </c>
      <c r="Q416" s="54">
        <v>91</v>
      </c>
      <c r="R416" s="57">
        <f t="shared" si="127"/>
        <v>-10260.884824197688</v>
      </c>
      <c r="S416" s="55">
        <v>0</v>
      </c>
      <c r="T416" s="55">
        <v>0</v>
      </c>
      <c r="U416" s="54" t="s">
        <v>79</v>
      </c>
      <c r="V416" s="57">
        <f t="shared" si="124"/>
        <v>-4520</v>
      </c>
      <c r="W416" s="57">
        <f t="shared" si="121"/>
        <v>-2001.2754168135161</v>
      </c>
      <c r="X416" s="55">
        <f t="shared" si="122"/>
        <v>6953.144760750989</v>
      </c>
      <c r="Y416" s="117">
        <f t="shared" si="123"/>
        <v>3271923.3291961108</v>
      </c>
      <c r="Z416" s="116"/>
    </row>
    <row r="417" spans="1:26" ht="13.5" thickBot="1" x14ac:dyDescent="0.35">
      <c r="A417" s="54">
        <v>404</v>
      </c>
      <c r="B417" s="54">
        <v>57</v>
      </c>
      <c r="C417" s="54">
        <f t="shared" si="125"/>
        <v>8</v>
      </c>
      <c r="D417" s="55">
        <f t="shared" si="126"/>
        <v>40025.508336270323</v>
      </c>
      <c r="E417" s="57">
        <f t="shared" si="119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v>0</v>
      </c>
      <c r="K417" s="54" t="s">
        <v>79</v>
      </c>
      <c r="L417" s="55">
        <v>0</v>
      </c>
      <c r="M417" s="55">
        <v>0</v>
      </c>
      <c r="N417" s="54" t="s">
        <v>79</v>
      </c>
      <c r="O417" s="55">
        <v>0</v>
      </c>
      <c r="P417" s="55">
        <f t="shared" si="117"/>
        <v>-282</v>
      </c>
      <c r="Q417" s="54">
        <v>92</v>
      </c>
      <c r="R417" s="57">
        <f t="shared" si="127"/>
        <v>-10260.884824197688</v>
      </c>
      <c r="S417" s="55">
        <v>0</v>
      </c>
      <c r="T417" s="55">
        <v>0</v>
      </c>
      <c r="U417" s="54" t="s">
        <v>79</v>
      </c>
      <c r="V417" s="57">
        <f t="shared" si="124"/>
        <v>-4530</v>
      </c>
      <c r="W417" s="57">
        <f t="shared" si="121"/>
        <v>-2001.2754168135161</v>
      </c>
      <c r="X417" s="55">
        <f t="shared" si="122"/>
        <v>6941.144760750989</v>
      </c>
      <c r="Y417" s="117">
        <f t="shared" si="123"/>
        <v>3292497.4878285122</v>
      </c>
      <c r="Z417" s="116"/>
    </row>
    <row r="418" spans="1:26" ht="13.5" thickBot="1" x14ac:dyDescent="0.35">
      <c r="A418" s="54">
        <v>405</v>
      </c>
      <c r="B418" s="54">
        <v>57</v>
      </c>
      <c r="C418" s="54">
        <f t="shared" si="125"/>
        <v>9</v>
      </c>
      <c r="D418" s="55">
        <f t="shared" si="126"/>
        <v>40025.508336270323</v>
      </c>
      <c r="E418" s="57">
        <f t="shared" si="119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v>0</v>
      </c>
      <c r="K418" s="54" t="s">
        <v>79</v>
      </c>
      <c r="L418" s="55">
        <v>0</v>
      </c>
      <c r="M418" s="55">
        <v>0</v>
      </c>
      <c r="N418" s="54" t="s">
        <v>79</v>
      </c>
      <c r="O418" s="55">
        <v>0</v>
      </c>
      <c r="P418" s="55">
        <f t="shared" si="117"/>
        <v>-284</v>
      </c>
      <c r="Q418" s="54">
        <v>93</v>
      </c>
      <c r="R418" s="57">
        <f t="shared" si="127"/>
        <v>-10260.884824197688</v>
      </c>
      <c r="S418" s="55">
        <v>0</v>
      </c>
      <c r="T418" s="55">
        <v>0</v>
      </c>
      <c r="U418" s="54" t="s">
        <v>79</v>
      </c>
      <c r="V418" s="57">
        <f t="shared" si="124"/>
        <v>-4540</v>
      </c>
      <c r="W418" s="57">
        <f t="shared" si="121"/>
        <v>-2001.2754168135161</v>
      </c>
      <c r="X418" s="55">
        <f t="shared" si="122"/>
        <v>6929.144760750989</v>
      </c>
      <c r="Y418" s="117">
        <f t="shared" si="123"/>
        <v>3313145.3721218822</v>
      </c>
      <c r="Z418" s="116"/>
    </row>
    <row r="419" spans="1:26" ht="13.5" thickBot="1" x14ac:dyDescent="0.35">
      <c r="A419" s="54">
        <v>406</v>
      </c>
      <c r="B419" s="54">
        <v>57</v>
      </c>
      <c r="C419" s="54">
        <f t="shared" si="125"/>
        <v>10</v>
      </c>
      <c r="D419" s="55">
        <f t="shared" si="126"/>
        <v>40025.508336270323</v>
      </c>
      <c r="E419" s="57">
        <f t="shared" si="119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v>0</v>
      </c>
      <c r="K419" s="54" t="s">
        <v>79</v>
      </c>
      <c r="L419" s="55">
        <v>0</v>
      </c>
      <c r="M419" s="55">
        <v>0</v>
      </c>
      <c r="N419" s="54" t="s">
        <v>79</v>
      </c>
      <c r="O419" s="55">
        <v>0</v>
      </c>
      <c r="P419" s="55">
        <f t="shared" si="117"/>
        <v>-286</v>
      </c>
      <c r="Q419" s="54">
        <v>94</v>
      </c>
      <c r="R419" s="57">
        <f t="shared" si="127"/>
        <v>-10260.884824197688</v>
      </c>
      <c r="S419" s="55">
        <v>0</v>
      </c>
      <c r="T419" s="55">
        <v>0</v>
      </c>
      <c r="U419" s="54" t="s">
        <v>79</v>
      </c>
      <c r="V419" s="57">
        <f t="shared" si="124"/>
        <v>-4550</v>
      </c>
      <c r="W419" s="57">
        <f t="shared" si="121"/>
        <v>-2001.2754168135161</v>
      </c>
      <c r="X419" s="55">
        <f t="shared" si="122"/>
        <v>6917.144760750989</v>
      </c>
      <c r="Y419" s="117">
        <f t="shared" si="123"/>
        <v>3333867.2892664745</v>
      </c>
      <c r="Z419" s="116"/>
    </row>
    <row r="420" spans="1:26" ht="13.5" thickBot="1" x14ac:dyDescent="0.35">
      <c r="A420" s="54">
        <v>407</v>
      </c>
      <c r="B420" s="54">
        <v>57</v>
      </c>
      <c r="C420" s="54">
        <f t="shared" si="125"/>
        <v>11</v>
      </c>
      <c r="D420" s="55">
        <f t="shared" si="126"/>
        <v>40025.508336270323</v>
      </c>
      <c r="E420" s="57">
        <f t="shared" si="119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v>0</v>
      </c>
      <c r="K420" s="54" t="s">
        <v>79</v>
      </c>
      <c r="L420" s="55">
        <v>0</v>
      </c>
      <c r="M420" s="55">
        <v>0</v>
      </c>
      <c r="N420" s="54" t="s">
        <v>79</v>
      </c>
      <c r="O420" s="55">
        <v>0</v>
      </c>
      <c r="P420" s="55">
        <f t="shared" si="117"/>
        <v>-288</v>
      </c>
      <c r="Q420" s="54">
        <v>95</v>
      </c>
      <c r="R420" s="57">
        <f t="shared" si="127"/>
        <v>-10260.884824197688</v>
      </c>
      <c r="S420" s="55">
        <v>0</v>
      </c>
      <c r="T420" s="55">
        <v>0</v>
      </c>
      <c r="U420" s="54" t="s">
        <v>79</v>
      </c>
      <c r="V420" s="57">
        <f t="shared" si="124"/>
        <v>-4560</v>
      </c>
      <c r="W420" s="57">
        <f t="shared" si="121"/>
        <v>-2001.2754168135161</v>
      </c>
      <c r="X420" s="55">
        <f t="shared" si="122"/>
        <v>6905.144760750989</v>
      </c>
      <c r="Y420" s="117">
        <f t="shared" si="123"/>
        <v>3354663.5477325027</v>
      </c>
      <c r="Z420" s="116"/>
    </row>
    <row r="421" spans="1:26" ht="13.5" thickBot="1" x14ac:dyDescent="0.35">
      <c r="A421" s="54">
        <v>408</v>
      </c>
      <c r="B421" s="54">
        <v>58</v>
      </c>
      <c r="C421" s="54">
        <f t="shared" si="125"/>
        <v>0</v>
      </c>
      <c r="D421" s="55">
        <f>$D410*(1+$D$4)</f>
        <v>42026.783753083837</v>
      </c>
      <c r="E421" s="57">
        <f t="shared" si="119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v>0</v>
      </c>
      <c r="K421" s="54" t="s">
        <v>79</v>
      </c>
      <c r="L421" s="55">
        <v>0</v>
      </c>
      <c r="M421" s="55">
        <v>0</v>
      </c>
      <c r="N421" s="54" t="s">
        <v>79</v>
      </c>
      <c r="O421" s="55">
        <v>0</v>
      </c>
      <c r="P421" s="55">
        <f t="shared" si="117"/>
        <v>-290</v>
      </c>
      <c r="Q421" s="54">
        <v>96</v>
      </c>
      <c r="R421" s="57">
        <f>$R420*1.06</f>
        <v>-10876.53791364955</v>
      </c>
      <c r="S421" s="55">
        <v>0</v>
      </c>
      <c r="T421" s="55">
        <v>0</v>
      </c>
      <c r="U421" s="54" t="s">
        <v>79</v>
      </c>
      <c r="V421" s="57">
        <f t="shared" si="124"/>
        <v>-4570</v>
      </c>
      <c r="W421" s="57">
        <f t="shared" si="121"/>
        <v>-2101.3391876541918</v>
      </c>
      <c r="X421" s="55">
        <f t="shared" si="122"/>
        <v>7378.19315054656</v>
      </c>
      <c r="Y421" s="117">
        <f t="shared" si="123"/>
        <v>3376019.5056652678</v>
      </c>
      <c r="Z421" s="116"/>
    </row>
    <row r="422" spans="1:26" ht="13.5" thickBot="1" x14ac:dyDescent="0.35">
      <c r="A422" s="54">
        <v>409</v>
      </c>
      <c r="B422" s="54">
        <v>58</v>
      </c>
      <c r="C422" s="54">
        <f t="shared" si="125"/>
        <v>1</v>
      </c>
      <c r="D422" s="55">
        <f t="shared" ref="D422:D432" si="128">$D421</f>
        <v>42026.783753083837</v>
      </c>
      <c r="E422" s="57">
        <f t="shared" si="119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v>0</v>
      </c>
      <c r="K422" s="54" t="s">
        <v>79</v>
      </c>
      <c r="L422" s="55">
        <v>0</v>
      </c>
      <c r="M422" s="55">
        <v>0</v>
      </c>
      <c r="N422" s="54" t="s">
        <v>79</v>
      </c>
      <c r="O422" s="55">
        <v>0</v>
      </c>
      <c r="P422" s="55">
        <f t="shared" si="117"/>
        <v>-292</v>
      </c>
      <c r="Q422" s="54">
        <v>97</v>
      </c>
      <c r="R422" s="57">
        <f t="shared" ref="R422:R432" si="129">$R421</f>
        <v>-10876.53791364955</v>
      </c>
      <c r="S422" s="55">
        <v>0</v>
      </c>
      <c r="T422" s="55">
        <v>0</v>
      </c>
      <c r="U422" s="54" t="s">
        <v>79</v>
      </c>
      <c r="V422" s="57">
        <f t="shared" si="124"/>
        <v>-4580</v>
      </c>
      <c r="W422" s="57">
        <f t="shared" si="121"/>
        <v>-2101.3391876541918</v>
      </c>
      <c r="X422" s="55">
        <f t="shared" si="122"/>
        <v>7366.19315054656</v>
      </c>
      <c r="Y422" s="117">
        <f t="shared" si="123"/>
        <v>3397452.4467560863</v>
      </c>
      <c r="Z422" s="116"/>
    </row>
    <row r="423" spans="1:26" ht="13.5" thickBot="1" x14ac:dyDescent="0.35">
      <c r="A423" s="54">
        <v>410</v>
      </c>
      <c r="B423" s="54">
        <v>58</v>
      </c>
      <c r="C423" s="54">
        <f t="shared" si="125"/>
        <v>2</v>
      </c>
      <c r="D423" s="55">
        <f t="shared" si="128"/>
        <v>42026.783753083837</v>
      </c>
      <c r="E423" s="57">
        <f t="shared" si="119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v>0</v>
      </c>
      <c r="K423" s="54" t="s">
        <v>79</v>
      </c>
      <c r="L423" s="55">
        <v>0</v>
      </c>
      <c r="M423" s="55">
        <v>0</v>
      </c>
      <c r="N423" s="54" t="s">
        <v>79</v>
      </c>
      <c r="O423" s="55">
        <v>0</v>
      </c>
      <c r="P423" s="55">
        <f t="shared" si="117"/>
        <v>-294</v>
      </c>
      <c r="Q423" s="54">
        <v>98</v>
      </c>
      <c r="R423" s="57">
        <f t="shared" si="129"/>
        <v>-10876.53791364955</v>
      </c>
      <c r="S423" s="55">
        <v>0</v>
      </c>
      <c r="T423" s="55">
        <v>0</v>
      </c>
      <c r="U423" s="54" t="s">
        <v>79</v>
      </c>
      <c r="V423" s="57">
        <f t="shared" si="124"/>
        <v>-4590</v>
      </c>
      <c r="W423" s="57">
        <f t="shared" si="121"/>
        <v>-2101.3391876541918</v>
      </c>
      <c r="X423" s="55">
        <f t="shared" si="122"/>
        <v>7354.19315054656</v>
      </c>
      <c r="Y423" s="117">
        <f t="shared" si="123"/>
        <v>3418962.6917681163</v>
      </c>
      <c r="Z423" s="116"/>
    </row>
    <row r="424" spans="1:26" ht="13.5" thickBot="1" x14ac:dyDescent="0.35">
      <c r="A424" s="54">
        <v>411</v>
      </c>
      <c r="B424" s="54">
        <v>58</v>
      </c>
      <c r="C424" s="54">
        <f t="shared" si="125"/>
        <v>3</v>
      </c>
      <c r="D424" s="55">
        <f t="shared" si="128"/>
        <v>42026.783753083837</v>
      </c>
      <c r="E424" s="57">
        <f t="shared" si="119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v>0</v>
      </c>
      <c r="K424" s="54" t="s">
        <v>79</v>
      </c>
      <c r="L424" s="55">
        <v>0</v>
      </c>
      <c r="M424" s="55">
        <v>0</v>
      </c>
      <c r="N424" s="54" t="s">
        <v>79</v>
      </c>
      <c r="O424" s="55">
        <v>0</v>
      </c>
      <c r="P424" s="55">
        <f t="shared" si="117"/>
        <v>-296</v>
      </c>
      <c r="Q424" s="54">
        <v>99</v>
      </c>
      <c r="R424" s="57">
        <f t="shared" si="129"/>
        <v>-10876.53791364955</v>
      </c>
      <c r="S424" s="55">
        <v>0</v>
      </c>
      <c r="T424" s="55">
        <v>0</v>
      </c>
      <c r="U424" s="54" t="s">
        <v>79</v>
      </c>
      <c r="V424" s="57">
        <f t="shared" si="124"/>
        <v>-4600</v>
      </c>
      <c r="W424" s="57">
        <f t="shared" si="121"/>
        <v>-2101.3391876541918</v>
      </c>
      <c r="X424" s="55">
        <f t="shared" si="122"/>
        <v>7342.19315054656</v>
      </c>
      <c r="Y424" s="117">
        <f t="shared" si="123"/>
        <v>3440550.56280103</v>
      </c>
      <c r="Z424" s="116"/>
    </row>
    <row r="425" spans="1:26" ht="13.5" thickBot="1" x14ac:dyDescent="0.35">
      <c r="A425" s="54">
        <v>412</v>
      </c>
      <c r="B425" s="54">
        <v>58</v>
      </c>
      <c r="C425" s="54">
        <f t="shared" si="125"/>
        <v>4</v>
      </c>
      <c r="D425" s="55">
        <f t="shared" si="128"/>
        <v>42026.783753083837</v>
      </c>
      <c r="E425" s="57">
        <f t="shared" si="119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v>0</v>
      </c>
      <c r="K425" s="54" t="s">
        <v>79</v>
      </c>
      <c r="L425" s="55">
        <v>0</v>
      </c>
      <c r="M425" s="55">
        <v>0</v>
      </c>
      <c r="N425" s="54" t="s">
        <v>79</v>
      </c>
      <c r="O425" s="55">
        <v>0</v>
      </c>
      <c r="P425" s="55">
        <f t="shared" si="117"/>
        <v>-298</v>
      </c>
      <c r="Q425" s="54">
        <v>100</v>
      </c>
      <c r="R425" s="57">
        <f t="shared" si="129"/>
        <v>-10876.53791364955</v>
      </c>
      <c r="S425" s="55">
        <v>0</v>
      </c>
      <c r="T425" s="55">
        <v>0</v>
      </c>
      <c r="U425" s="54" t="s">
        <v>79</v>
      </c>
      <c r="V425" s="57">
        <f t="shared" si="124"/>
        <v>-4610</v>
      </c>
      <c r="W425" s="57">
        <f t="shared" si="121"/>
        <v>-2101.3391876541918</v>
      </c>
      <c r="X425" s="55">
        <f t="shared" si="122"/>
        <v>7330.19315054656</v>
      </c>
      <c r="Y425" s="117">
        <f t="shared" si="123"/>
        <v>3462216.3832965805</v>
      </c>
      <c r="Z425" s="116"/>
    </row>
    <row r="426" spans="1:26" ht="13.5" thickBot="1" x14ac:dyDescent="0.35">
      <c r="A426" s="54">
        <v>413</v>
      </c>
      <c r="B426" s="54">
        <v>58</v>
      </c>
      <c r="C426" s="54">
        <f t="shared" si="125"/>
        <v>5</v>
      </c>
      <c r="D426" s="55">
        <f t="shared" si="128"/>
        <v>42026.783753083837</v>
      </c>
      <c r="E426" s="57">
        <f t="shared" si="119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v>0</v>
      </c>
      <c r="K426" s="54" t="s">
        <v>79</v>
      </c>
      <c r="L426" s="55">
        <v>0</v>
      </c>
      <c r="M426" s="55">
        <v>0</v>
      </c>
      <c r="N426" s="54" t="s">
        <v>79</v>
      </c>
      <c r="O426" s="55">
        <v>0</v>
      </c>
      <c r="P426" s="55">
        <f t="shared" si="117"/>
        <v>-300</v>
      </c>
      <c r="Q426" s="54">
        <v>101</v>
      </c>
      <c r="R426" s="57">
        <f t="shared" si="129"/>
        <v>-10876.53791364955</v>
      </c>
      <c r="S426" s="55">
        <v>0</v>
      </c>
      <c r="T426" s="55">
        <v>0</v>
      </c>
      <c r="U426" s="54" t="s">
        <v>79</v>
      </c>
      <c r="V426" s="57">
        <f t="shared" si="124"/>
        <v>-4620</v>
      </c>
      <c r="W426" s="57">
        <f t="shared" si="121"/>
        <v>-2101.3391876541918</v>
      </c>
      <c r="X426" s="55">
        <f t="shared" si="122"/>
        <v>7318.19315054656</v>
      </c>
      <c r="Y426" s="117">
        <f t="shared" si="123"/>
        <v>3483960.478044196</v>
      </c>
      <c r="Z426" s="116"/>
    </row>
    <row r="427" spans="1:26" ht="13.5" thickBot="1" x14ac:dyDescent="0.35">
      <c r="A427" s="54">
        <v>414</v>
      </c>
      <c r="B427" s="54">
        <v>58</v>
      </c>
      <c r="C427" s="54">
        <f t="shared" si="125"/>
        <v>6</v>
      </c>
      <c r="D427" s="55">
        <f t="shared" si="128"/>
        <v>42026.783753083837</v>
      </c>
      <c r="E427" s="57">
        <f t="shared" si="119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v>0</v>
      </c>
      <c r="K427" s="54" t="s">
        <v>79</v>
      </c>
      <c r="L427" s="55">
        <v>0</v>
      </c>
      <c r="M427" s="55">
        <v>0</v>
      </c>
      <c r="N427" s="54" t="s">
        <v>79</v>
      </c>
      <c r="O427" s="55">
        <v>0</v>
      </c>
      <c r="P427" s="55">
        <f t="shared" si="117"/>
        <v>-302</v>
      </c>
      <c r="Q427" s="54">
        <v>102</v>
      </c>
      <c r="R427" s="57">
        <f t="shared" si="129"/>
        <v>-10876.53791364955</v>
      </c>
      <c r="S427" s="55">
        <v>0</v>
      </c>
      <c r="T427" s="55">
        <v>0</v>
      </c>
      <c r="U427" s="54" t="s">
        <v>79</v>
      </c>
      <c r="V427" s="57">
        <f t="shared" si="124"/>
        <v>-4630</v>
      </c>
      <c r="W427" s="57">
        <f t="shared" si="121"/>
        <v>-2101.3391876541918</v>
      </c>
      <c r="X427" s="55">
        <f t="shared" si="122"/>
        <v>7306.19315054656</v>
      </c>
      <c r="Y427" s="117">
        <f t="shared" si="123"/>
        <v>3505783.1731865932</v>
      </c>
      <c r="Z427" s="116"/>
    </row>
    <row r="428" spans="1:26" ht="13.5" thickBot="1" x14ac:dyDescent="0.35">
      <c r="A428" s="54">
        <v>415</v>
      </c>
      <c r="B428" s="54">
        <v>58</v>
      </c>
      <c r="C428" s="54">
        <f t="shared" si="125"/>
        <v>7</v>
      </c>
      <c r="D428" s="55">
        <f t="shared" si="128"/>
        <v>42026.783753083837</v>
      </c>
      <c r="E428" s="57">
        <f t="shared" si="119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v>0</v>
      </c>
      <c r="K428" s="54" t="s">
        <v>79</v>
      </c>
      <c r="L428" s="55">
        <v>0</v>
      </c>
      <c r="M428" s="55">
        <v>0</v>
      </c>
      <c r="N428" s="54" t="s">
        <v>79</v>
      </c>
      <c r="O428" s="55">
        <v>0</v>
      </c>
      <c r="P428" s="55">
        <f t="shared" si="117"/>
        <v>-304</v>
      </c>
      <c r="Q428" s="54">
        <v>103</v>
      </c>
      <c r="R428" s="57">
        <f t="shared" si="129"/>
        <v>-10876.53791364955</v>
      </c>
      <c r="S428" s="55">
        <v>0</v>
      </c>
      <c r="T428" s="55">
        <v>0</v>
      </c>
      <c r="U428" s="54" t="s">
        <v>79</v>
      </c>
      <c r="V428" s="57">
        <f t="shared" si="124"/>
        <v>-4640</v>
      </c>
      <c r="W428" s="57">
        <f t="shared" si="121"/>
        <v>-2101.3391876541918</v>
      </c>
      <c r="X428" s="55">
        <f t="shared" si="122"/>
        <v>7294.19315054656</v>
      </c>
      <c r="Y428" s="117">
        <f t="shared" si="123"/>
        <v>3527684.7962254169</v>
      </c>
      <c r="Z428" s="116"/>
    </row>
    <row r="429" spans="1:26" ht="13.5" thickBot="1" x14ac:dyDescent="0.35">
      <c r="A429" s="54">
        <v>416</v>
      </c>
      <c r="B429" s="54">
        <v>58</v>
      </c>
      <c r="C429" s="54">
        <f t="shared" si="125"/>
        <v>8</v>
      </c>
      <c r="D429" s="55">
        <f t="shared" si="128"/>
        <v>42026.783753083837</v>
      </c>
      <c r="E429" s="57">
        <f t="shared" si="119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v>0</v>
      </c>
      <c r="K429" s="54" t="s">
        <v>79</v>
      </c>
      <c r="L429" s="55">
        <v>0</v>
      </c>
      <c r="M429" s="55">
        <v>0</v>
      </c>
      <c r="N429" s="54" t="s">
        <v>79</v>
      </c>
      <c r="O429" s="55">
        <v>0</v>
      </c>
      <c r="P429" s="55">
        <f t="shared" si="117"/>
        <v>-306</v>
      </c>
      <c r="Q429" s="54">
        <v>104</v>
      </c>
      <c r="R429" s="57">
        <f t="shared" si="129"/>
        <v>-10876.53791364955</v>
      </c>
      <c r="S429" s="55">
        <v>0</v>
      </c>
      <c r="T429" s="55">
        <v>0</v>
      </c>
      <c r="U429" s="54" t="s">
        <v>79</v>
      </c>
      <c r="V429" s="57">
        <f t="shared" si="124"/>
        <v>-4650</v>
      </c>
      <c r="W429" s="57">
        <f t="shared" si="121"/>
        <v>-2101.3391876541918</v>
      </c>
      <c r="X429" s="55">
        <f t="shared" si="122"/>
        <v>7282.19315054656</v>
      </c>
      <c r="Y429" s="117">
        <f t="shared" si="123"/>
        <v>3549665.6760269026</v>
      </c>
      <c r="Z429" s="116"/>
    </row>
    <row r="430" spans="1:26" ht="13.5" thickBot="1" x14ac:dyDescent="0.35">
      <c r="A430" s="54">
        <v>417</v>
      </c>
      <c r="B430" s="54">
        <v>58</v>
      </c>
      <c r="C430" s="54">
        <f t="shared" si="125"/>
        <v>9</v>
      </c>
      <c r="D430" s="55">
        <f t="shared" si="128"/>
        <v>42026.783753083837</v>
      </c>
      <c r="E430" s="57">
        <f t="shared" si="119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v>0</v>
      </c>
      <c r="K430" s="54" t="s">
        <v>79</v>
      </c>
      <c r="L430" s="55">
        <v>0</v>
      </c>
      <c r="M430" s="55">
        <v>0</v>
      </c>
      <c r="N430" s="54" t="s">
        <v>79</v>
      </c>
      <c r="O430" s="55">
        <v>0</v>
      </c>
      <c r="P430" s="55">
        <f t="shared" si="117"/>
        <v>-308</v>
      </c>
      <c r="Q430" s="54">
        <v>105</v>
      </c>
      <c r="R430" s="57">
        <f t="shared" si="129"/>
        <v>-10876.53791364955</v>
      </c>
      <c r="S430" s="55">
        <v>0</v>
      </c>
      <c r="T430" s="55">
        <v>0</v>
      </c>
      <c r="U430" s="54" t="s">
        <v>79</v>
      </c>
      <c r="V430" s="57">
        <f t="shared" si="124"/>
        <v>-4660</v>
      </c>
      <c r="W430" s="57">
        <f t="shared" si="121"/>
        <v>-2101.3391876541918</v>
      </c>
      <c r="X430" s="55">
        <f t="shared" si="122"/>
        <v>7270.19315054656</v>
      </c>
      <c r="Y430" s="117">
        <f t="shared" si="123"/>
        <v>3571726.1428275611</v>
      </c>
      <c r="Z430" s="116"/>
    </row>
    <row r="431" spans="1:26" ht="13.5" thickBot="1" x14ac:dyDescent="0.35">
      <c r="A431" s="54">
        <v>418</v>
      </c>
      <c r="B431" s="54">
        <v>58</v>
      </c>
      <c r="C431" s="54">
        <f t="shared" si="125"/>
        <v>10</v>
      </c>
      <c r="D431" s="55">
        <f t="shared" si="128"/>
        <v>42026.783753083837</v>
      </c>
      <c r="E431" s="57">
        <f t="shared" si="119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v>0</v>
      </c>
      <c r="K431" s="54" t="s">
        <v>79</v>
      </c>
      <c r="L431" s="55">
        <v>0</v>
      </c>
      <c r="M431" s="55">
        <v>0</v>
      </c>
      <c r="N431" s="54" t="s">
        <v>79</v>
      </c>
      <c r="O431" s="55">
        <v>0</v>
      </c>
      <c r="P431" s="55">
        <f t="shared" si="117"/>
        <v>-310</v>
      </c>
      <c r="Q431" s="54">
        <v>106</v>
      </c>
      <c r="R431" s="57">
        <f t="shared" si="129"/>
        <v>-10876.53791364955</v>
      </c>
      <c r="S431" s="55">
        <v>0</v>
      </c>
      <c r="T431" s="55">
        <v>0</v>
      </c>
      <c r="U431" s="54" t="s">
        <v>79</v>
      </c>
      <c r="V431" s="57">
        <f t="shared" si="124"/>
        <v>-4670</v>
      </c>
      <c r="W431" s="57">
        <f t="shared" si="121"/>
        <v>-2101.3391876541918</v>
      </c>
      <c r="X431" s="55">
        <f t="shared" si="122"/>
        <v>7258.19315054656</v>
      </c>
      <c r="Y431" s="117">
        <f t="shared" si="123"/>
        <v>3593866.5282398891</v>
      </c>
      <c r="Z431" s="116"/>
    </row>
    <row r="432" spans="1:26" ht="13.5" thickBot="1" x14ac:dyDescent="0.35">
      <c r="A432" s="54">
        <v>419</v>
      </c>
      <c r="B432" s="54">
        <v>58</v>
      </c>
      <c r="C432" s="54">
        <f t="shared" si="125"/>
        <v>11</v>
      </c>
      <c r="D432" s="55">
        <f t="shared" si="128"/>
        <v>42026.783753083837</v>
      </c>
      <c r="E432" s="57">
        <f t="shared" si="119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v>0</v>
      </c>
      <c r="K432" s="54" t="s">
        <v>79</v>
      </c>
      <c r="L432" s="55">
        <v>0</v>
      </c>
      <c r="M432" s="55">
        <v>0</v>
      </c>
      <c r="N432" s="54" t="s">
        <v>79</v>
      </c>
      <c r="O432" s="55">
        <v>0</v>
      </c>
      <c r="P432" s="55">
        <f t="shared" si="117"/>
        <v>-312</v>
      </c>
      <c r="Q432" s="54">
        <v>107</v>
      </c>
      <c r="R432" s="57">
        <f t="shared" si="129"/>
        <v>-10876.53791364955</v>
      </c>
      <c r="S432" s="55">
        <v>0</v>
      </c>
      <c r="T432" s="55">
        <v>0</v>
      </c>
      <c r="U432" s="54" t="s">
        <v>79</v>
      </c>
      <c r="V432" s="57">
        <f t="shared" si="124"/>
        <v>-4680</v>
      </c>
      <c r="W432" s="57">
        <f t="shared" si="121"/>
        <v>-2101.3391876541918</v>
      </c>
      <c r="X432" s="55">
        <f t="shared" si="122"/>
        <v>7246.19315054656</v>
      </c>
      <c r="Y432" s="117">
        <f t="shared" si="123"/>
        <v>3616087.1652581017</v>
      </c>
      <c r="Z432" s="116"/>
    </row>
    <row r="433" spans="1:26" ht="13.5" thickBot="1" x14ac:dyDescent="0.35">
      <c r="A433" s="54">
        <v>420</v>
      </c>
      <c r="B433" s="54">
        <v>59</v>
      </c>
      <c r="C433" s="54">
        <f t="shared" si="125"/>
        <v>0</v>
      </c>
      <c r="D433" s="55">
        <f>$D422*(1+$D$4)</f>
        <v>44128.122940738031</v>
      </c>
      <c r="E433" s="57">
        <f t="shared" si="119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v>0</v>
      </c>
      <c r="K433" s="54" t="s">
        <v>79</v>
      </c>
      <c r="L433" s="55">
        <v>0</v>
      </c>
      <c r="M433" s="55">
        <v>0</v>
      </c>
      <c r="N433" s="54" t="s">
        <v>79</v>
      </c>
      <c r="O433" s="55">
        <v>0</v>
      </c>
      <c r="P433" s="55">
        <f t="shared" si="117"/>
        <v>-314</v>
      </c>
      <c r="Q433" s="54">
        <v>108</v>
      </c>
      <c r="R433" s="57">
        <f>$R432*1.06</f>
        <v>-11529.130188468524</v>
      </c>
      <c r="S433" s="55">
        <v>0</v>
      </c>
      <c r="T433" s="55">
        <v>0</v>
      </c>
      <c r="U433" s="54" t="s">
        <v>79</v>
      </c>
      <c r="V433" s="57">
        <f t="shared" si="124"/>
        <v>-4690</v>
      </c>
      <c r="W433" s="57">
        <f t="shared" si="121"/>
        <v>-2206.4061470369015</v>
      </c>
      <c r="X433" s="55">
        <f t="shared" si="122"/>
        <v>7737.3374289373933</v>
      </c>
      <c r="Y433" s="117">
        <f t="shared" si="123"/>
        <v>3638891.5325422809</v>
      </c>
      <c r="Z433" s="116"/>
    </row>
    <row r="434" spans="1:26" ht="13.5" thickBot="1" x14ac:dyDescent="0.35">
      <c r="A434" s="54">
        <v>421</v>
      </c>
      <c r="B434" s="54">
        <v>59</v>
      </c>
      <c r="C434" s="54">
        <f t="shared" si="125"/>
        <v>1</v>
      </c>
      <c r="D434" s="55">
        <f t="shared" ref="D434:D445" si="130">$D433</f>
        <v>44128.122940738031</v>
      </c>
      <c r="E434" s="57">
        <f t="shared" si="119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v>0</v>
      </c>
      <c r="K434" s="54" t="s">
        <v>79</v>
      </c>
      <c r="L434" s="55">
        <v>0</v>
      </c>
      <c r="M434" s="55">
        <v>0</v>
      </c>
      <c r="N434" s="54" t="s">
        <v>79</v>
      </c>
      <c r="O434" s="55">
        <v>0</v>
      </c>
      <c r="P434" s="55">
        <f t="shared" si="117"/>
        <v>-316</v>
      </c>
      <c r="Q434" s="54">
        <v>109</v>
      </c>
      <c r="R434" s="57">
        <f t="shared" ref="R434:R444" si="131">$R433</f>
        <v>-11529.130188468524</v>
      </c>
      <c r="S434" s="55">
        <v>0</v>
      </c>
      <c r="T434" s="55">
        <v>0</v>
      </c>
      <c r="U434" s="54" t="s">
        <v>79</v>
      </c>
      <c r="V434" s="57">
        <f t="shared" si="124"/>
        <v>-4700</v>
      </c>
      <c r="W434" s="57">
        <f t="shared" si="121"/>
        <v>-2206.4061470369015</v>
      </c>
      <c r="X434" s="55">
        <f t="shared" si="122"/>
        <v>7725.3374289373933</v>
      </c>
      <c r="Y434" s="117">
        <f t="shared" si="123"/>
        <v>3661778.9180234773</v>
      </c>
      <c r="Z434" s="116"/>
    </row>
    <row r="435" spans="1:26" ht="13.5" thickBot="1" x14ac:dyDescent="0.35">
      <c r="A435" s="54">
        <v>422</v>
      </c>
      <c r="B435" s="54">
        <v>59</v>
      </c>
      <c r="C435" s="54">
        <f t="shared" si="125"/>
        <v>2</v>
      </c>
      <c r="D435" s="55">
        <f t="shared" si="130"/>
        <v>44128.122940738031</v>
      </c>
      <c r="E435" s="57">
        <f t="shared" si="119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v>0</v>
      </c>
      <c r="K435" s="54" t="s">
        <v>79</v>
      </c>
      <c r="L435" s="55">
        <v>0</v>
      </c>
      <c r="M435" s="55">
        <v>0</v>
      </c>
      <c r="N435" s="54" t="s">
        <v>79</v>
      </c>
      <c r="O435" s="55">
        <v>0</v>
      </c>
      <c r="P435" s="55">
        <f t="shared" si="117"/>
        <v>-318</v>
      </c>
      <c r="Q435" s="54">
        <v>110</v>
      </c>
      <c r="R435" s="57">
        <f t="shared" si="131"/>
        <v>-11529.130188468524</v>
      </c>
      <c r="S435" s="55">
        <v>0</v>
      </c>
      <c r="T435" s="55">
        <v>0</v>
      </c>
      <c r="U435" s="54" t="s">
        <v>79</v>
      </c>
      <c r="V435" s="57">
        <f t="shared" si="124"/>
        <v>-4710</v>
      </c>
      <c r="W435" s="57">
        <f t="shared" si="121"/>
        <v>-2206.4061470369015</v>
      </c>
      <c r="X435" s="55">
        <f t="shared" si="122"/>
        <v>7713.3374289373933</v>
      </c>
      <c r="Y435" s="117">
        <f t="shared" si="123"/>
        <v>3684749.6676108455</v>
      </c>
      <c r="Z435" s="116"/>
    </row>
    <row r="436" spans="1:26" ht="13.5" thickBot="1" x14ac:dyDescent="0.35">
      <c r="A436" s="54">
        <v>423</v>
      </c>
      <c r="B436" s="54">
        <v>59</v>
      </c>
      <c r="C436" s="54">
        <f t="shared" si="125"/>
        <v>3</v>
      </c>
      <c r="D436" s="55">
        <f t="shared" si="130"/>
        <v>44128.122940738031</v>
      </c>
      <c r="E436" s="57">
        <f t="shared" si="119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v>0</v>
      </c>
      <c r="K436" s="54" t="s">
        <v>79</v>
      </c>
      <c r="L436" s="55">
        <v>0</v>
      </c>
      <c r="M436" s="55">
        <v>0</v>
      </c>
      <c r="N436" s="54" t="s">
        <v>79</v>
      </c>
      <c r="O436" s="55">
        <v>0</v>
      </c>
      <c r="P436" s="55">
        <f t="shared" si="117"/>
        <v>-320</v>
      </c>
      <c r="Q436" s="54">
        <v>111</v>
      </c>
      <c r="R436" s="57">
        <f t="shared" si="131"/>
        <v>-11529.130188468524</v>
      </c>
      <c r="S436" s="55">
        <v>0</v>
      </c>
      <c r="T436" s="55">
        <v>0</v>
      </c>
      <c r="U436" s="54" t="s">
        <v>79</v>
      </c>
      <c r="V436" s="57">
        <f t="shared" si="124"/>
        <v>-4720</v>
      </c>
      <c r="W436" s="57">
        <f t="shared" si="121"/>
        <v>-2206.4061470369015</v>
      </c>
      <c r="X436" s="55">
        <f t="shared" si="122"/>
        <v>7701.3374289373933</v>
      </c>
      <c r="Y436" s="117">
        <f t="shared" si="123"/>
        <v>3707804.1286548278</v>
      </c>
      <c r="Z436" s="116"/>
    </row>
    <row r="437" spans="1:26" ht="13.5" thickBot="1" x14ac:dyDescent="0.35">
      <c r="A437" s="54">
        <v>424</v>
      </c>
      <c r="B437" s="54">
        <v>59</v>
      </c>
      <c r="C437" s="54">
        <f t="shared" si="125"/>
        <v>4</v>
      </c>
      <c r="D437" s="55">
        <f t="shared" si="130"/>
        <v>44128.122940738031</v>
      </c>
      <c r="E437" s="57">
        <f t="shared" si="119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v>0</v>
      </c>
      <c r="K437" s="54" t="s">
        <v>79</v>
      </c>
      <c r="L437" s="55">
        <v>0</v>
      </c>
      <c r="M437" s="55">
        <v>0</v>
      </c>
      <c r="N437" s="54" t="s">
        <v>79</v>
      </c>
      <c r="O437" s="55">
        <v>0</v>
      </c>
      <c r="P437" s="55">
        <f t="shared" si="117"/>
        <v>-322</v>
      </c>
      <c r="Q437" s="54">
        <v>112</v>
      </c>
      <c r="R437" s="57">
        <f t="shared" si="131"/>
        <v>-11529.130188468524</v>
      </c>
      <c r="S437" s="55">
        <v>0</v>
      </c>
      <c r="T437" s="55">
        <v>0</v>
      </c>
      <c r="U437" s="54" t="s">
        <v>79</v>
      </c>
      <c r="V437" s="57">
        <f t="shared" si="124"/>
        <v>-4730</v>
      </c>
      <c r="W437" s="57">
        <f t="shared" si="121"/>
        <v>-2206.4061470369015</v>
      </c>
      <c r="X437" s="55">
        <f t="shared" si="122"/>
        <v>7689.3374289373933</v>
      </c>
      <c r="Y437" s="117">
        <f t="shared" si="123"/>
        <v>3730942.64995316</v>
      </c>
      <c r="Z437" s="116"/>
    </row>
    <row r="438" spans="1:26" ht="13.5" thickBot="1" x14ac:dyDescent="0.35">
      <c r="A438" s="54">
        <v>425</v>
      </c>
      <c r="B438" s="54">
        <v>59</v>
      </c>
      <c r="C438" s="54">
        <f t="shared" si="125"/>
        <v>5</v>
      </c>
      <c r="D438" s="55">
        <f t="shared" si="130"/>
        <v>44128.122940738031</v>
      </c>
      <c r="E438" s="57">
        <f t="shared" si="119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v>0</v>
      </c>
      <c r="K438" s="54" t="s">
        <v>79</v>
      </c>
      <c r="L438" s="55">
        <v>0</v>
      </c>
      <c r="M438" s="55">
        <v>0</v>
      </c>
      <c r="N438" s="54" t="s">
        <v>79</v>
      </c>
      <c r="O438" s="55">
        <v>0</v>
      </c>
      <c r="P438" s="55">
        <f t="shared" si="117"/>
        <v>-324</v>
      </c>
      <c r="Q438" s="54">
        <v>113</v>
      </c>
      <c r="R438" s="57">
        <f t="shared" si="131"/>
        <v>-11529.130188468524</v>
      </c>
      <c r="S438" s="55">
        <v>0</v>
      </c>
      <c r="T438" s="55">
        <v>0</v>
      </c>
      <c r="U438" s="54" t="s">
        <v>79</v>
      </c>
      <c r="V438" s="57">
        <f t="shared" si="124"/>
        <v>-4740</v>
      </c>
      <c r="W438" s="57">
        <f t="shared" si="121"/>
        <v>-2206.4061470369015</v>
      </c>
      <c r="X438" s="55">
        <f t="shared" si="122"/>
        <v>7677.3374289373933</v>
      </c>
      <c r="Y438" s="117">
        <f t="shared" si="123"/>
        <v>3754165.5817569019</v>
      </c>
      <c r="Z438" s="116"/>
    </row>
    <row r="439" spans="1:26" ht="13.5" thickBot="1" x14ac:dyDescent="0.35">
      <c r="A439" s="54">
        <v>426</v>
      </c>
      <c r="B439" s="54">
        <v>59</v>
      </c>
      <c r="C439" s="54">
        <f t="shared" si="125"/>
        <v>6</v>
      </c>
      <c r="D439" s="55">
        <f t="shared" si="130"/>
        <v>44128.122940738031</v>
      </c>
      <c r="E439" s="57">
        <f t="shared" si="119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v>0</v>
      </c>
      <c r="K439" s="54" t="s">
        <v>79</v>
      </c>
      <c r="L439" s="55">
        <v>0</v>
      </c>
      <c r="M439" s="55">
        <v>0</v>
      </c>
      <c r="N439" s="54" t="s">
        <v>79</v>
      </c>
      <c r="O439" s="55">
        <v>0</v>
      </c>
      <c r="P439" s="55">
        <f t="shared" si="117"/>
        <v>-326</v>
      </c>
      <c r="Q439" s="54">
        <v>114</v>
      </c>
      <c r="R439" s="57">
        <f t="shared" si="131"/>
        <v>-11529.130188468524</v>
      </c>
      <c r="S439" s="55">
        <v>0</v>
      </c>
      <c r="T439" s="55">
        <v>0</v>
      </c>
      <c r="U439" s="54" t="s">
        <v>79</v>
      </c>
      <c r="V439" s="57">
        <f t="shared" si="124"/>
        <v>-4750</v>
      </c>
      <c r="W439" s="57">
        <f t="shared" si="121"/>
        <v>-2206.4061470369015</v>
      </c>
      <c r="X439" s="55">
        <f t="shared" si="122"/>
        <v>7665.3374289373933</v>
      </c>
      <c r="Y439" s="117">
        <f t="shared" si="123"/>
        <v>3777473.2757764929</v>
      </c>
      <c r="Z439" s="116"/>
    </row>
    <row r="440" spans="1:26" ht="13.5" thickBot="1" x14ac:dyDescent="0.35">
      <c r="A440" s="54">
        <v>427</v>
      </c>
      <c r="B440" s="54">
        <v>59</v>
      </c>
      <c r="C440" s="54">
        <f t="shared" si="125"/>
        <v>7</v>
      </c>
      <c r="D440" s="55">
        <f t="shared" si="130"/>
        <v>44128.122940738031</v>
      </c>
      <c r="E440" s="57">
        <f t="shared" si="119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v>0</v>
      </c>
      <c r="K440" s="54" t="s">
        <v>79</v>
      </c>
      <c r="L440" s="55">
        <v>0</v>
      </c>
      <c r="M440" s="55">
        <v>0</v>
      </c>
      <c r="N440" s="54" t="s">
        <v>79</v>
      </c>
      <c r="O440" s="55">
        <v>0</v>
      </c>
      <c r="P440" s="55">
        <f t="shared" si="117"/>
        <v>-328</v>
      </c>
      <c r="Q440" s="54">
        <v>115</v>
      </c>
      <c r="R440" s="57">
        <f t="shared" si="131"/>
        <v>-11529.130188468524</v>
      </c>
      <c r="S440" s="55">
        <v>0</v>
      </c>
      <c r="T440" s="55">
        <v>0</v>
      </c>
      <c r="U440" s="54" t="s">
        <v>79</v>
      </c>
      <c r="V440" s="57">
        <f t="shared" si="124"/>
        <v>-4760</v>
      </c>
      <c r="W440" s="57">
        <f t="shared" si="121"/>
        <v>-2206.4061470369015</v>
      </c>
      <c r="X440" s="55">
        <f t="shared" si="122"/>
        <v>7653.3374289373933</v>
      </c>
      <c r="Y440" s="117">
        <f t="shared" si="123"/>
        <v>3800866.0851878319</v>
      </c>
      <c r="Z440" s="116"/>
    </row>
    <row r="441" spans="1:26" ht="15.75" customHeight="1" thickBot="1" x14ac:dyDescent="0.35">
      <c r="A441" s="54">
        <v>428</v>
      </c>
      <c r="B441" s="54">
        <v>59</v>
      </c>
      <c r="C441" s="54">
        <f t="shared" si="125"/>
        <v>8</v>
      </c>
      <c r="D441" s="55">
        <f t="shared" si="130"/>
        <v>44128.122940738031</v>
      </c>
      <c r="E441" s="57">
        <f t="shared" si="119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v>0</v>
      </c>
      <c r="K441" s="54" t="s">
        <v>79</v>
      </c>
      <c r="L441" s="55">
        <v>0</v>
      </c>
      <c r="M441" s="55">
        <v>0</v>
      </c>
      <c r="N441" s="54" t="s">
        <v>79</v>
      </c>
      <c r="O441" s="55">
        <v>0</v>
      </c>
      <c r="P441" s="55">
        <f t="shared" si="117"/>
        <v>-330</v>
      </c>
      <c r="Q441" s="54">
        <v>116</v>
      </c>
      <c r="R441" s="57">
        <f t="shared" si="131"/>
        <v>-11529.130188468524</v>
      </c>
      <c r="S441" s="55">
        <v>0</v>
      </c>
      <c r="T441" s="55">
        <v>0</v>
      </c>
      <c r="U441" s="54" t="s">
        <v>79</v>
      </c>
      <c r="V441" s="57">
        <f t="shared" si="124"/>
        <v>-4770</v>
      </c>
      <c r="W441" s="57">
        <f t="shared" si="121"/>
        <v>-2206.4061470369015</v>
      </c>
      <c r="X441" s="55">
        <f t="shared" si="122"/>
        <v>7641.3374289373933</v>
      </c>
      <c r="Y441" s="117">
        <f t="shared" si="123"/>
        <v>3824344.3646383849</v>
      </c>
      <c r="Z441" s="116"/>
    </row>
    <row r="442" spans="1:26" ht="15.75" customHeight="1" thickBot="1" x14ac:dyDescent="0.35">
      <c r="A442" s="54">
        <v>429</v>
      </c>
      <c r="B442" s="54">
        <v>59</v>
      </c>
      <c r="C442" s="54">
        <f t="shared" si="125"/>
        <v>9</v>
      </c>
      <c r="D442" s="55">
        <f t="shared" si="130"/>
        <v>44128.122940738031</v>
      </c>
      <c r="E442" s="57">
        <f t="shared" si="119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v>0</v>
      </c>
      <c r="K442" s="54" t="s">
        <v>79</v>
      </c>
      <c r="L442" s="55">
        <v>0</v>
      </c>
      <c r="M442" s="55">
        <v>0</v>
      </c>
      <c r="N442" s="54" t="s">
        <v>79</v>
      </c>
      <c r="O442" s="55">
        <v>0</v>
      </c>
      <c r="P442" s="55">
        <f t="shared" si="117"/>
        <v>-332</v>
      </c>
      <c r="Q442" s="54">
        <v>117</v>
      </c>
      <c r="R442" s="57">
        <f t="shared" si="131"/>
        <v>-11529.130188468524</v>
      </c>
      <c r="S442" s="55">
        <v>0</v>
      </c>
      <c r="T442" s="55">
        <v>0</v>
      </c>
      <c r="U442" s="54" t="s">
        <v>79</v>
      </c>
      <c r="V442" s="57">
        <f t="shared" si="124"/>
        <v>-4780</v>
      </c>
      <c r="W442" s="57">
        <f t="shared" si="121"/>
        <v>-2206.4061470369015</v>
      </c>
      <c r="X442" s="55">
        <f t="shared" si="122"/>
        <v>7629.3374289373933</v>
      </c>
      <c r="Y442" s="117">
        <f t="shared" si="123"/>
        <v>3847908.4702533153</v>
      </c>
      <c r="Z442" s="116"/>
    </row>
    <row r="443" spans="1:26" ht="15.75" customHeight="1" thickBot="1" x14ac:dyDescent="0.35">
      <c r="A443" s="54">
        <v>430</v>
      </c>
      <c r="B443" s="54">
        <v>59</v>
      </c>
      <c r="C443" s="54">
        <f t="shared" si="125"/>
        <v>10</v>
      </c>
      <c r="D443" s="55">
        <f t="shared" si="130"/>
        <v>44128.122940738031</v>
      </c>
      <c r="E443" s="57">
        <f t="shared" si="119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v>0</v>
      </c>
      <c r="K443" s="54" t="s">
        <v>79</v>
      </c>
      <c r="L443" s="55">
        <v>0</v>
      </c>
      <c r="M443" s="55">
        <v>0</v>
      </c>
      <c r="N443" s="54" t="s">
        <v>79</v>
      </c>
      <c r="O443" s="55">
        <v>0</v>
      </c>
      <c r="P443" s="55">
        <f t="shared" si="117"/>
        <v>-334</v>
      </c>
      <c r="Q443" s="54">
        <v>118</v>
      </c>
      <c r="R443" s="57">
        <f t="shared" si="131"/>
        <v>-11529.130188468524</v>
      </c>
      <c r="S443" s="55">
        <v>0</v>
      </c>
      <c r="T443" s="55">
        <v>0</v>
      </c>
      <c r="U443" s="54" t="s">
        <v>79</v>
      </c>
      <c r="V443" s="57">
        <f t="shared" si="124"/>
        <v>-4790</v>
      </c>
      <c r="W443" s="57">
        <f t="shared" si="121"/>
        <v>-2206.4061470369015</v>
      </c>
      <c r="X443" s="55">
        <f t="shared" si="122"/>
        <v>7617.3374289373933</v>
      </c>
      <c r="Y443" s="117">
        <f t="shared" si="123"/>
        <v>3871558.7596416413</v>
      </c>
      <c r="Z443" s="116"/>
    </row>
    <row r="444" spans="1:26" ht="15.75" customHeight="1" thickBot="1" x14ac:dyDescent="0.35">
      <c r="A444" s="54">
        <v>431</v>
      </c>
      <c r="B444" s="54">
        <v>59</v>
      </c>
      <c r="C444" s="54">
        <f t="shared" si="125"/>
        <v>11</v>
      </c>
      <c r="D444" s="55">
        <f t="shared" si="130"/>
        <v>44128.122940738031</v>
      </c>
      <c r="E444" s="57">
        <f t="shared" si="119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v>0</v>
      </c>
      <c r="K444" s="54" t="s">
        <v>79</v>
      </c>
      <c r="L444" s="55">
        <v>0</v>
      </c>
      <c r="M444" s="55">
        <v>0</v>
      </c>
      <c r="N444" s="54" t="s">
        <v>79</v>
      </c>
      <c r="O444" s="55">
        <v>0</v>
      </c>
      <c r="P444" s="55">
        <f t="shared" si="117"/>
        <v>-336</v>
      </c>
      <c r="Q444" s="54">
        <v>119</v>
      </c>
      <c r="R444" s="57">
        <f t="shared" si="131"/>
        <v>-11529.130188468524</v>
      </c>
      <c r="S444" s="55">
        <v>0</v>
      </c>
      <c r="T444" s="55">
        <v>0</v>
      </c>
      <c r="U444" s="54" t="s">
        <v>79</v>
      </c>
      <c r="V444" s="57">
        <f t="shared" si="124"/>
        <v>-4800</v>
      </c>
      <c r="W444" s="57">
        <f t="shared" si="121"/>
        <v>-2206.4061470369015</v>
      </c>
      <c r="X444" s="55">
        <f t="shared" si="122"/>
        <v>7605.3374289373933</v>
      </c>
      <c r="Y444" s="117">
        <f t="shared" si="123"/>
        <v>3895295.5919024185</v>
      </c>
      <c r="Z444" s="116"/>
    </row>
    <row r="445" spans="1:26" ht="15.75" customHeight="1" thickBot="1" x14ac:dyDescent="0.35">
      <c r="A445" s="54">
        <v>432</v>
      </c>
      <c r="B445" s="54">
        <v>60</v>
      </c>
      <c r="C445" s="54">
        <f t="shared" si="125"/>
        <v>0</v>
      </c>
      <c r="D445" s="55">
        <f t="shared" si="130"/>
        <v>44128.122940738031</v>
      </c>
      <c r="E445" s="57">
        <f t="shared" si="119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v>0</v>
      </c>
      <c r="K445" s="54" t="s">
        <v>79</v>
      </c>
      <c r="L445" s="55">
        <v>0</v>
      </c>
      <c r="M445" s="55">
        <v>0</v>
      </c>
      <c r="N445" s="54" t="s">
        <v>79</v>
      </c>
      <c r="O445" s="55">
        <v>18000</v>
      </c>
      <c r="P445" s="55">
        <f t="shared" si="117"/>
        <v>-338</v>
      </c>
      <c r="Q445" s="54">
        <v>120</v>
      </c>
      <c r="R445" s="57">
        <v>0</v>
      </c>
      <c r="S445" s="55">
        <v>0</v>
      </c>
      <c r="T445" s="55">
        <v>0</v>
      </c>
      <c r="U445" s="54" t="s">
        <v>79</v>
      </c>
      <c r="V445" s="57">
        <f t="shared" si="124"/>
        <v>-4810</v>
      </c>
      <c r="W445" s="57">
        <f t="shared" si="121"/>
        <v>-2206.4061470369015</v>
      </c>
      <c r="X445" s="55">
        <f>D445+E445+F445+G445+H445+I445+J445+L445+M445+R445+S445+T445+V445+W445+E449+W447+O445+P445</f>
        <v>3586783.3677084874</v>
      </c>
      <c r="Y445" s="117">
        <f t="shared" si="123"/>
        <v>7498309.357910499</v>
      </c>
      <c r="Z445" s="116"/>
    </row>
    <row r="446" spans="1:26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  <c r="Z446" s="114"/>
    </row>
    <row r="447" spans="1:26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FV(8%/12,432,,(NPV(8%/12,W14:W445)+W13))</f>
        <v>1795816.0987299623</v>
      </c>
      <c r="X447" s="114"/>
      <c r="Y447" s="114"/>
      <c r="Z447" s="114"/>
    </row>
    <row r="448" spans="1:26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A1:AB1"/>
    <mergeCell ref="A1:B1"/>
    <mergeCell ref="C1:K1"/>
    <mergeCell ref="A2:Z2"/>
    <mergeCell ref="A11:A12"/>
    <mergeCell ref="B11:C11"/>
    <mergeCell ref="D11:D12"/>
    <mergeCell ref="F11:F12"/>
    <mergeCell ref="G11:G12"/>
    <mergeCell ref="H11:Q11"/>
    <mergeCell ref="R11:U11"/>
    <mergeCell ref="V11:V12"/>
    <mergeCell ref="W11:W12"/>
    <mergeCell ref="X11:X12"/>
    <mergeCell ref="Y11:Y1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173B5-6910-4B19-856E-B1A2DEBFFBD9}">
  <sheetPr codeName="Sheet6">
    <tabColor theme="9" tint="0.79998168889431442"/>
    <outlinePr summaryBelow="0" summaryRight="0"/>
  </sheetPr>
  <dimension ref="A1:AB449"/>
  <sheetViews>
    <sheetView zoomScale="70" zoomScaleNormal="70" workbookViewId="0">
      <pane ySplit="12" topLeftCell="A428" activePane="bottomLeft" state="frozen"/>
      <selection activeCell="O9" sqref="O9"/>
      <selection pane="bottomLeft" activeCell="O446" sqref="O446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2.7265625" style="35" customWidth="1"/>
    <col min="11" max="11" width="8.26953125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19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85</v>
      </c>
      <c r="B1" s="143"/>
      <c r="C1" s="139" t="s">
        <v>86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M5</f>
        <v>8875320.8491693083</v>
      </c>
      <c r="AB2" s="118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1472577.2581539159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19">
        <f t="dataTable" ref="AB3:AB10" dt2D="1" dtr="1" r1="Z1" r2="D7"/>
        <v>6212303.8372055171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19">
        <v>8875320.8491693083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8875320.8491693083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19">
        <v>11499713.381853724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19">
        <v>60181129.8308267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19">
        <v>243186031.64991072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19">
        <v>5372124394.7952099</v>
      </c>
    </row>
    <row r="9" spans="1:28" ht="14.5" x14ac:dyDescent="0.35">
      <c r="A9" s="49"/>
      <c r="B9" s="49"/>
      <c r="C9" s="49"/>
      <c r="D9" s="49"/>
      <c r="E9" s="49"/>
      <c r="F9" s="49"/>
      <c r="G9" s="46"/>
      <c r="H9" s="48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114"/>
      <c r="Z9" s="114"/>
      <c r="AA9" s="97">
        <v>0.35</v>
      </c>
      <c r="AB9" s="119">
        <v>26755416160.61375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20">
        <v>135464392862.08548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35" t="s">
        <v>56</v>
      </c>
      <c r="G11" s="156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53" t="s">
        <v>63</v>
      </c>
      <c r="Z11" s="114"/>
      <c r="AA11" s="114"/>
      <c r="AB11" s="114"/>
    </row>
    <row r="12" spans="1:28" ht="39.5" thickBot="1" x14ac:dyDescent="0.35">
      <c r="A12" s="138"/>
      <c r="B12" s="52" t="s">
        <v>64</v>
      </c>
      <c r="C12" s="52" t="s">
        <v>65</v>
      </c>
      <c r="D12" s="146"/>
      <c r="E12" s="52" t="s">
        <v>66</v>
      </c>
      <c r="F12" s="155"/>
      <c r="G12" s="157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54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55">
        <v>0</v>
      </c>
      <c r="F13" s="114">
        <v>0</v>
      </c>
      <c r="G13" s="115">
        <v>0</v>
      </c>
      <c r="H13" s="56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4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5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9">
        <f t="shared" ref="G14:G45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5">
        <v>0</v>
      </c>
      <c r="X14" s="55">
        <f t="shared" ref="X14:X77" si="3">D14+E14+F14+G14+H14+I14+J14+L14+M14+R14+S14+T14+V14+W14+O14+P14</f>
        <v>2936.5512371593813</v>
      </c>
      <c r="Y14" s="117">
        <f t="shared" ref="Y14:Y77" si="4">X14+(Y13*(1+($D$7/12)))</f>
        <v>11471.967903826047</v>
      </c>
      <c r="Z14" s="114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5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6">$V14-10</f>
        <v>-510</v>
      </c>
      <c r="W15" s="55">
        <v>0</v>
      </c>
      <c r="X15" s="55">
        <f t="shared" si="3"/>
        <v>2926.5512371593813</v>
      </c>
      <c r="Y15" s="117">
        <f t="shared" si="4"/>
        <v>14446.31900725137</v>
      </c>
      <c r="Z15" s="114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5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7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6"/>
        <v>-520</v>
      </c>
      <c r="W16" s="55">
        <v>0</v>
      </c>
      <c r="X16" s="55">
        <f t="shared" si="3"/>
        <v>2916.5512371593813</v>
      </c>
      <c r="Y16" s="117">
        <f t="shared" si="4"/>
        <v>17423.063240274299</v>
      </c>
      <c r="Z16" s="114"/>
      <c r="AA16" s="114"/>
      <c r="AB16" s="114"/>
    </row>
    <row r="17" spans="1:25" ht="15.75" customHeight="1" thickBot="1" x14ac:dyDescent="0.35">
      <c r="A17" s="54">
        <v>4</v>
      </c>
      <c r="B17" s="54">
        <v>24</v>
      </c>
      <c r="C17" s="54">
        <v>4</v>
      </c>
      <c r="D17" s="55">
        <f t="shared" si="5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7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6"/>
        <v>-530</v>
      </c>
      <c r="W17" s="55">
        <v>0</v>
      </c>
      <c r="X17" s="55">
        <f t="shared" si="3"/>
        <v>2906.5512371593813</v>
      </c>
      <c r="Y17" s="117">
        <f t="shared" si="4"/>
        <v>20402.21057426816</v>
      </c>
    </row>
    <row r="18" spans="1:25" ht="15.75" customHeight="1" thickBot="1" x14ac:dyDescent="0.35">
      <c r="A18" s="54">
        <v>5</v>
      </c>
      <c r="B18" s="54">
        <v>24</v>
      </c>
      <c r="C18" s="54">
        <v>5</v>
      </c>
      <c r="D18" s="55">
        <f t="shared" si="5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7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6"/>
        <v>-540</v>
      </c>
      <c r="W18" s="55">
        <v>0</v>
      </c>
      <c r="X18" s="55">
        <f t="shared" si="3"/>
        <v>2896.5512371593813</v>
      </c>
      <c r="Y18" s="117">
        <f t="shared" si="4"/>
        <v>23383.771022153654</v>
      </c>
    </row>
    <row r="19" spans="1:25" ht="15.75" customHeight="1" thickBot="1" x14ac:dyDescent="0.35">
      <c r="A19" s="54">
        <v>6</v>
      </c>
      <c r="B19" s="54">
        <v>24</v>
      </c>
      <c r="C19" s="54">
        <v>6</v>
      </c>
      <c r="D19" s="55">
        <f t="shared" si="5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7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6"/>
        <v>-550</v>
      </c>
      <c r="W19" s="55">
        <v>0</v>
      </c>
      <c r="X19" s="55">
        <f t="shared" si="3"/>
        <v>2886.5512371593813</v>
      </c>
      <c r="Y19" s="117">
        <f t="shared" si="4"/>
        <v>26367.754638572012</v>
      </c>
    </row>
    <row r="20" spans="1:25" ht="15.75" customHeight="1" thickBot="1" x14ac:dyDescent="0.35">
      <c r="A20" s="54">
        <v>7</v>
      </c>
      <c r="B20" s="54">
        <v>24</v>
      </c>
      <c r="C20" s="54">
        <v>7</v>
      </c>
      <c r="D20" s="55">
        <f t="shared" si="5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7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6"/>
        <v>-560</v>
      </c>
      <c r="W20" s="55">
        <v>0</v>
      </c>
      <c r="X20" s="55">
        <f t="shared" si="3"/>
        <v>2876.5512371593813</v>
      </c>
      <c r="Y20" s="117">
        <f t="shared" si="4"/>
        <v>29354.171520058779</v>
      </c>
    </row>
    <row r="21" spans="1:25" ht="15.75" customHeight="1" thickBot="1" x14ac:dyDescent="0.35">
      <c r="A21" s="54">
        <v>8</v>
      </c>
      <c r="B21" s="54">
        <v>24</v>
      </c>
      <c r="C21" s="54">
        <v>8</v>
      </c>
      <c r="D21" s="55">
        <f t="shared" si="5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7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6"/>
        <v>-570</v>
      </c>
      <c r="W21" s="55">
        <v>0</v>
      </c>
      <c r="X21" s="55">
        <f t="shared" si="3"/>
        <v>2866.5512371593813</v>
      </c>
      <c r="Y21" s="117">
        <f t="shared" si="4"/>
        <v>32343.031805218401</v>
      </c>
    </row>
    <row r="22" spans="1:25" ht="15.75" customHeight="1" thickBot="1" x14ac:dyDescent="0.35">
      <c r="A22" s="54">
        <v>9</v>
      </c>
      <c r="B22" s="54">
        <v>24</v>
      </c>
      <c r="C22" s="54">
        <v>9</v>
      </c>
      <c r="D22" s="55">
        <f t="shared" si="5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7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6"/>
        <v>-580</v>
      </c>
      <c r="W22" s="55">
        <v>0</v>
      </c>
      <c r="X22" s="55">
        <f t="shared" si="3"/>
        <v>2856.5512371593813</v>
      </c>
      <c r="Y22" s="117">
        <f t="shared" si="4"/>
        <v>35334.345674899523</v>
      </c>
    </row>
    <row r="23" spans="1:25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5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7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6"/>
        <v>-590</v>
      </c>
      <c r="W23" s="55">
        <v>0</v>
      </c>
      <c r="X23" s="55">
        <f t="shared" si="3"/>
        <v>2846.5512371593813</v>
      </c>
      <c r="Y23" s="117">
        <f t="shared" si="4"/>
        <v>38328.123352370982</v>
      </c>
    </row>
    <row r="24" spans="1:25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5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7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6"/>
        <v>-600</v>
      </c>
      <c r="W24" s="55">
        <v>0</v>
      </c>
      <c r="X24" s="55">
        <f t="shared" si="3"/>
        <v>2836.5512371593813</v>
      </c>
      <c r="Y24" s="117">
        <f t="shared" si="4"/>
        <v>41324.375103498576</v>
      </c>
    </row>
    <row r="25" spans="1:25" ht="15.75" customHeight="1" thickBot="1" x14ac:dyDescent="0.35">
      <c r="A25" s="54">
        <v>12</v>
      </c>
      <c r="B25" s="54">
        <v>25</v>
      </c>
      <c r="C25" s="54">
        <f t="shared" ref="C25:C88" si="8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7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$R24*1.06</f>
        <v>-1590</v>
      </c>
      <c r="S25" s="55">
        <v>0</v>
      </c>
      <c r="T25" s="55">
        <v>0</v>
      </c>
      <c r="U25" s="54" t="s">
        <v>79</v>
      </c>
      <c r="V25" s="57">
        <f t="shared" si="6"/>
        <v>-610</v>
      </c>
      <c r="W25" s="55">
        <v>0</v>
      </c>
      <c r="X25" s="55">
        <f t="shared" si="3"/>
        <v>2973.2179038260474</v>
      </c>
      <c r="Y25" s="117">
        <f t="shared" si="4"/>
        <v>44469.777903589202</v>
      </c>
    </row>
    <row r="26" spans="1:25" ht="15.75" customHeight="1" thickBot="1" x14ac:dyDescent="0.35">
      <c r="A26" s="54">
        <v>13</v>
      </c>
      <c r="B26" s="54">
        <v>25</v>
      </c>
      <c r="C26" s="54">
        <f t="shared" si="8"/>
        <v>1</v>
      </c>
      <c r="D26" s="55">
        <f t="shared" ref="D26:D36" si="9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0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1">$R25</f>
        <v>-1590</v>
      </c>
      <c r="S26" s="55">
        <v>0</v>
      </c>
      <c r="T26" s="55">
        <v>0</v>
      </c>
      <c r="U26" s="54" t="s">
        <v>79</v>
      </c>
      <c r="V26" s="57">
        <f t="shared" si="6"/>
        <v>-620</v>
      </c>
      <c r="W26" s="55">
        <v>0</v>
      </c>
      <c r="X26" s="55">
        <f t="shared" si="3"/>
        <v>2960.2179038260474</v>
      </c>
      <c r="Y26" s="117">
        <f t="shared" si="4"/>
        <v>47615.286548680204</v>
      </c>
    </row>
    <row r="27" spans="1:25" ht="15.75" customHeight="1" thickBot="1" x14ac:dyDescent="0.35">
      <c r="A27" s="54">
        <v>14</v>
      </c>
      <c r="B27" s="54">
        <v>25</v>
      </c>
      <c r="C27" s="54">
        <f t="shared" si="8"/>
        <v>2</v>
      </c>
      <c r="D27" s="55">
        <f t="shared" si="9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1"/>
        <v>-1590</v>
      </c>
      <c r="S27" s="55">
        <v>0</v>
      </c>
      <c r="T27" s="55">
        <v>0</v>
      </c>
      <c r="U27" s="54" t="s">
        <v>79</v>
      </c>
      <c r="V27" s="57">
        <f t="shared" si="6"/>
        <v>-630</v>
      </c>
      <c r="W27" s="55">
        <v>0</v>
      </c>
      <c r="X27" s="55">
        <f t="shared" si="3"/>
        <v>2950.2179038260474</v>
      </c>
      <c r="Y27" s="117">
        <f t="shared" si="4"/>
        <v>50763.901479792417</v>
      </c>
    </row>
    <row r="28" spans="1:25" ht="15.75" customHeight="1" thickBot="1" x14ac:dyDescent="0.35">
      <c r="A28" s="54">
        <v>15</v>
      </c>
      <c r="B28" s="54">
        <v>25</v>
      </c>
      <c r="C28" s="54">
        <f t="shared" si="8"/>
        <v>3</v>
      </c>
      <c r="D28" s="55">
        <f t="shared" si="9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2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1"/>
        <v>-1590</v>
      </c>
      <c r="S28" s="55">
        <v>0</v>
      </c>
      <c r="T28" s="55">
        <v>0</v>
      </c>
      <c r="U28" s="54" t="s">
        <v>79</v>
      </c>
      <c r="V28" s="57">
        <f t="shared" si="6"/>
        <v>-640</v>
      </c>
      <c r="W28" s="55">
        <v>0</v>
      </c>
      <c r="X28" s="55">
        <f t="shared" si="3"/>
        <v>2940.2179038260474</v>
      </c>
      <c r="Y28" s="117">
        <f t="shared" si="4"/>
        <v>53915.635639784261</v>
      </c>
    </row>
    <row r="29" spans="1:25" ht="15.75" customHeight="1" thickBot="1" x14ac:dyDescent="0.35">
      <c r="A29" s="54">
        <v>16</v>
      </c>
      <c r="B29" s="54">
        <v>25</v>
      </c>
      <c r="C29" s="54">
        <f t="shared" si="8"/>
        <v>4</v>
      </c>
      <c r="D29" s="55">
        <f t="shared" si="9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2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1"/>
        <v>-1590</v>
      </c>
      <c r="S29" s="55">
        <v>0</v>
      </c>
      <c r="T29" s="55">
        <v>0</v>
      </c>
      <c r="U29" s="54" t="s">
        <v>79</v>
      </c>
      <c r="V29" s="57">
        <f t="shared" si="6"/>
        <v>-650</v>
      </c>
      <c r="W29" s="55">
        <v>0</v>
      </c>
      <c r="X29" s="55">
        <f t="shared" si="3"/>
        <v>2930.2179038260474</v>
      </c>
      <c r="Y29" s="117">
        <f t="shared" si="4"/>
        <v>57070.502025442736</v>
      </c>
    </row>
    <row r="30" spans="1:25" ht="15.75" customHeight="1" thickBot="1" x14ac:dyDescent="0.35">
      <c r="A30" s="54">
        <v>17</v>
      </c>
      <c r="B30" s="54">
        <v>25</v>
      </c>
      <c r="C30" s="54">
        <f t="shared" si="8"/>
        <v>5</v>
      </c>
      <c r="D30" s="55">
        <f t="shared" si="9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2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1"/>
        <v>-1590</v>
      </c>
      <c r="S30" s="55">
        <v>0</v>
      </c>
      <c r="T30" s="55">
        <v>0</v>
      </c>
      <c r="U30" s="54" t="s">
        <v>79</v>
      </c>
      <c r="V30" s="57">
        <f t="shared" si="6"/>
        <v>-660</v>
      </c>
      <c r="W30" s="55">
        <v>0</v>
      </c>
      <c r="X30" s="55">
        <f t="shared" si="3"/>
        <v>2920.2179038260474</v>
      </c>
      <c r="Y30" s="117">
        <f t="shared" si="4"/>
        <v>60228.513687708124</v>
      </c>
    </row>
    <row r="31" spans="1:25" ht="15.75" customHeight="1" thickBot="1" x14ac:dyDescent="0.35">
      <c r="A31" s="54">
        <v>18</v>
      </c>
      <c r="B31" s="54">
        <v>25</v>
      </c>
      <c r="C31" s="54">
        <f t="shared" si="8"/>
        <v>6</v>
      </c>
      <c r="D31" s="55">
        <f t="shared" si="9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2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1"/>
        <v>-1590</v>
      </c>
      <c r="S31" s="55">
        <v>0</v>
      </c>
      <c r="T31" s="55">
        <v>0</v>
      </c>
      <c r="U31" s="54" t="s">
        <v>79</v>
      </c>
      <c r="V31" s="57">
        <f t="shared" si="6"/>
        <v>-670</v>
      </c>
      <c r="W31" s="55">
        <v>0</v>
      </c>
      <c r="X31" s="55">
        <f t="shared" si="3"/>
        <v>2910.2179038260474</v>
      </c>
      <c r="Y31" s="117">
        <f t="shared" si="4"/>
        <v>63389.683731899626</v>
      </c>
    </row>
    <row r="32" spans="1:25" ht="15.75" customHeight="1" thickBot="1" x14ac:dyDescent="0.35">
      <c r="A32" s="54">
        <v>19</v>
      </c>
      <c r="B32" s="54">
        <v>25</v>
      </c>
      <c r="C32" s="54">
        <f t="shared" si="8"/>
        <v>7</v>
      </c>
      <c r="D32" s="55">
        <f t="shared" si="9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2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1"/>
        <v>-1590</v>
      </c>
      <c r="S32" s="55">
        <v>0</v>
      </c>
      <c r="T32" s="55">
        <v>0</v>
      </c>
      <c r="U32" s="54" t="s">
        <v>79</v>
      </c>
      <c r="V32" s="57">
        <f t="shared" si="6"/>
        <v>-680</v>
      </c>
      <c r="W32" s="55">
        <v>0</v>
      </c>
      <c r="X32" s="55">
        <f t="shared" si="3"/>
        <v>2900.2179038260474</v>
      </c>
      <c r="Y32" s="117">
        <f t="shared" si="4"/>
        <v>66554.025317941923</v>
      </c>
    </row>
    <row r="33" spans="1:25" ht="15.75" customHeight="1" thickBot="1" x14ac:dyDescent="0.35">
      <c r="A33" s="54">
        <v>20</v>
      </c>
      <c r="B33" s="54">
        <v>25</v>
      </c>
      <c r="C33" s="54">
        <f t="shared" si="8"/>
        <v>8</v>
      </c>
      <c r="D33" s="55">
        <f t="shared" si="9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2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1"/>
        <v>-1590</v>
      </c>
      <c r="S33" s="55">
        <v>0</v>
      </c>
      <c r="T33" s="55">
        <v>0</v>
      </c>
      <c r="U33" s="54" t="s">
        <v>79</v>
      </c>
      <c r="V33" s="57">
        <f t="shared" si="6"/>
        <v>-690</v>
      </c>
      <c r="W33" s="55">
        <v>0</v>
      </c>
      <c r="X33" s="55">
        <f t="shared" si="3"/>
        <v>2890.2179038260474</v>
      </c>
      <c r="Y33" s="117">
        <f t="shared" si="4"/>
        <v>69721.551660592726</v>
      </c>
    </row>
    <row r="34" spans="1:25" ht="15.75" customHeight="1" thickBot="1" x14ac:dyDescent="0.35">
      <c r="A34" s="54">
        <v>21</v>
      </c>
      <c r="B34" s="54">
        <v>25</v>
      </c>
      <c r="C34" s="54">
        <f t="shared" si="8"/>
        <v>9</v>
      </c>
      <c r="D34" s="55">
        <f t="shared" si="9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2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1"/>
        <v>-1590</v>
      </c>
      <c r="S34" s="55">
        <v>0</v>
      </c>
      <c r="T34" s="55">
        <v>0</v>
      </c>
      <c r="U34" s="54" t="s">
        <v>79</v>
      </c>
      <c r="V34" s="57">
        <f t="shared" si="6"/>
        <v>-700</v>
      </c>
      <c r="W34" s="55">
        <v>0</v>
      </c>
      <c r="X34" s="55">
        <f t="shared" si="3"/>
        <v>2880.2179038260474</v>
      </c>
      <c r="Y34" s="117">
        <f t="shared" si="4"/>
        <v>72892.276029671251</v>
      </c>
    </row>
    <row r="35" spans="1:25" ht="15.75" customHeight="1" thickBot="1" x14ac:dyDescent="0.35">
      <c r="A35" s="54">
        <v>22</v>
      </c>
      <c r="B35" s="54">
        <v>25</v>
      </c>
      <c r="C35" s="54">
        <f t="shared" si="8"/>
        <v>10</v>
      </c>
      <c r="D35" s="55">
        <f t="shared" si="9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2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1"/>
        <v>-1590</v>
      </c>
      <c r="S35" s="55">
        <v>0</v>
      </c>
      <c r="T35" s="55">
        <v>0</v>
      </c>
      <c r="U35" s="54" t="s">
        <v>79</v>
      </c>
      <c r="V35" s="57">
        <f t="shared" si="6"/>
        <v>-710</v>
      </c>
      <c r="W35" s="55">
        <v>0</v>
      </c>
      <c r="X35" s="55">
        <f t="shared" si="3"/>
        <v>2870.2179038260474</v>
      </c>
      <c r="Y35" s="117">
        <f t="shared" si="4"/>
        <v>76066.211750287592</v>
      </c>
    </row>
    <row r="36" spans="1:25" ht="15.75" customHeight="1" thickBot="1" x14ac:dyDescent="0.35">
      <c r="A36" s="54">
        <v>23</v>
      </c>
      <c r="B36" s="54">
        <v>25</v>
      </c>
      <c r="C36" s="54">
        <f t="shared" si="8"/>
        <v>11</v>
      </c>
      <c r="D36" s="55">
        <f t="shared" si="9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2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1"/>
        <v>-1590</v>
      </c>
      <c r="S36" s="55">
        <v>0</v>
      </c>
      <c r="T36" s="55">
        <v>0</v>
      </c>
      <c r="U36" s="54" t="s">
        <v>79</v>
      </c>
      <c r="V36" s="57">
        <f t="shared" si="6"/>
        <v>-720</v>
      </c>
      <c r="W36" s="55">
        <v>0</v>
      </c>
      <c r="X36" s="55">
        <f t="shared" si="3"/>
        <v>2860.2179038260474</v>
      </c>
      <c r="Y36" s="117">
        <f t="shared" si="4"/>
        <v>79243.372203073173</v>
      </c>
    </row>
    <row r="37" spans="1:25" ht="13.5" thickBot="1" x14ac:dyDescent="0.35">
      <c r="A37" s="54">
        <v>24</v>
      </c>
      <c r="B37" s="54">
        <v>26</v>
      </c>
      <c r="C37" s="54">
        <f t="shared" si="8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2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6"/>
        <v>-730</v>
      </c>
      <c r="W37" s="55">
        <v>0</v>
      </c>
      <c r="X37" s="55">
        <f t="shared" si="3"/>
        <v>2985.8179038260473</v>
      </c>
      <c r="Y37" s="117">
        <f t="shared" si="4"/>
        <v>82559.370824412021</v>
      </c>
    </row>
    <row r="38" spans="1:25" ht="13.5" thickBot="1" x14ac:dyDescent="0.35">
      <c r="A38" s="54">
        <v>25</v>
      </c>
      <c r="B38" s="54">
        <v>26</v>
      </c>
      <c r="C38" s="54">
        <f t="shared" si="8"/>
        <v>1</v>
      </c>
      <c r="D38" s="55">
        <f t="shared" ref="D38:D48" si="13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0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4">$R37</f>
        <v>-1685.4</v>
      </c>
      <c r="S38" s="55">
        <v>0</v>
      </c>
      <c r="T38" s="55">
        <v>0</v>
      </c>
      <c r="U38" s="54" t="s">
        <v>79</v>
      </c>
      <c r="V38" s="57">
        <f t="shared" si="6"/>
        <v>-740</v>
      </c>
      <c r="W38" s="55">
        <v>0</v>
      </c>
      <c r="X38" s="55">
        <f t="shared" si="3"/>
        <v>2972.8179038260473</v>
      </c>
      <c r="Y38" s="117">
        <f t="shared" si="4"/>
        <v>85876.186106673107</v>
      </c>
    </row>
    <row r="39" spans="1:25" ht="13.5" thickBot="1" x14ac:dyDescent="0.35">
      <c r="A39" s="54">
        <v>26</v>
      </c>
      <c r="B39" s="54">
        <v>26</v>
      </c>
      <c r="C39" s="54">
        <f t="shared" si="8"/>
        <v>2</v>
      </c>
      <c r="D39" s="55">
        <f t="shared" si="13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4"/>
        <v>-1685.4</v>
      </c>
      <c r="S39" s="55">
        <v>0</v>
      </c>
      <c r="T39" s="55">
        <v>0</v>
      </c>
      <c r="U39" s="54" t="s">
        <v>79</v>
      </c>
      <c r="V39" s="57">
        <f t="shared" si="6"/>
        <v>-750</v>
      </c>
      <c r="W39" s="55">
        <v>0</v>
      </c>
      <c r="X39" s="55">
        <f t="shared" si="3"/>
        <v>2962.8179038260473</v>
      </c>
      <c r="Y39" s="117">
        <f t="shared" si="4"/>
        <v>89196.821452610282</v>
      </c>
    </row>
    <row r="40" spans="1:25" ht="13.5" thickBot="1" x14ac:dyDescent="0.35">
      <c r="A40" s="54">
        <v>27</v>
      </c>
      <c r="B40" s="54">
        <v>26</v>
      </c>
      <c r="C40" s="54">
        <f t="shared" si="8"/>
        <v>3</v>
      </c>
      <c r="D40" s="55">
        <f t="shared" si="13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5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4"/>
        <v>-1685.4</v>
      </c>
      <c r="S40" s="55">
        <v>0</v>
      </c>
      <c r="T40" s="55">
        <v>0</v>
      </c>
      <c r="U40" s="54" t="s">
        <v>79</v>
      </c>
      <c r="V40" s="57">
        <f t="shared" si="6"/>
        <v>-760</v>
      </c>
      <c r="W40" s="55">
        <v>0</v>
      </c>
      <c r="X40" s="55">
        <f t="shared" si="3"/>
        <v>2952.8179038260473</v>
      </c>
      <c r="Y40" s="117">
        <f t="shared" si="4"/>
        <v>92521.292779155527</v>
      </c>
    </row>
    <row r="41" spans="1:25" ht="13.5" thickBot="1" x14ac:dyDescent="0.35">
      <c r="A41" s="54">
        <v>28</v>
      </c>
      <c r="B41" s="54">
        <v>26</v>
      </c>
      <c r="C41" s="54">
        <f t="shared" si="8"/>
        <v>4</v>
      </c>
      <c r="D41" s="55">
        <f t="shared" si="13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5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4"/>
        <v>-1685.4</v>
      </c>
      <c r="S41" s="55">
        <v>0</v>
      </c>
      <c r="T41" s="55">
        <v>0</v>
      </c>
      <c r="U41" s="54" t="s">
        <v>79</v>
      </c>
      <c r="V41" s="57">
        <f t="shared" si="6"/>
        <v>-770</v>
      </c>
      <c r="W41" s="55">
        <v>0</v>
      </c>
      <c r="X41" s="55">
        <f t="shared" si="3"/>
        <v>2942.8179038260473</v>
      </c>
      <c r="Y41" s="117">
        <f t="shared" si="4"/>
        <v>95849.61606956138</v>
      </c>
    </row>
    <row r="42" spans="1:25" ht="13.5" thickBot="1" x14ac:dyDescent="0.35">
      <c r="A42" s="54">
        <v>29</v>
      </c>
      <c r="B42" s="54">
        <v>26</v>
      </c>
      <c r="C42" s="54">
        <f t="shared" si="8"/>
        <v>5</v>
      </c>
      <c r="D42" s="55">
        <f t="shared" si="13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5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4"/>
        <v>-1685.4</v>
      </c>
      <c r="S42" s="55">
        <v>0</v>
      </c>
      <c r="T42" s="55">
        <v>0</v>
      </c>
      <c r="U42" s="54" t="s">
        <v>79</v>
      </c>
      <c r="V42" s="57">
        <f t="shared" si="6"/>
        <v>-780</v>
      </c>
      <c r="W42" s="55">
        <v>0</v>
      </c>
      <c r="X42" s="55">
        <f t="shared" si="3"/>
        <v>2932.8179038260473</v>
      </c>
      <c r="Y42" s="117">
        <f t="shared" si="4"/>
        <v>99181.807373677264</v>
      </c>
    </row>
    <row r="43" spans="1:25" ht="13.5" thickBot="1" x14ac:dyDescent="0.35">
      <c r="A43" s="54">
        <v>30</v>
      </c>
      <c r="B43" s="54">
        <v>26</v>
      </c>
      <c r="C43" s="54">
        <f t="shared" si="8"/>
        <v>6</v>
      </c>
      <c r="D43" s="55">
        <f t="shared" si="13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5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4"/>
        <v>-1685.4</v>
      </c>
      <c r="S43" s="55">
        <v>0</v>
      </c>
      <c r="T43" s="55">
        <v>0</v>
      </c>
      <c r="U43" s="54" t="s">
        <v>79</v>
      </c>
      <c r="V43" s="57">
        <f t="shared" si="6"/>
        <v>-790</v>
      </c>
      <c r="W43" s="55">
        <v>0</v>
      </c>
      <c r="X43" s="55">
        <f t="shared" si="3"/>
        <v>2922.8179038260473</v>
      </c>
      <c r="Y43" s="117">
        <f t="shared" si="4"/>
        <v>102517.88280822696</v>
      </c>
    </row>
    <row r="44" spans="1:25" ht="13.5" thickBot="1" x14ac:dyDescent="0.35">
      <c r="A44" s="54">
        <v>31</v>
      </c>
      <c r="B44" s="54">
        <v>26</v>
      </c>
      <c r="C44" s="54">
        <f t="shared" si="8"/>
        <v>7</v>
      </c>
      <c r="D44" s="55">
        <f t="shared" si="13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5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4"/>
        <v>-1685.4</v>
      </c>
      <c r="S44" s="55">
        <v>0</v>
      </c>
      <c r="T44" s="55">
        <v>0</v>
      </c>
      <c r="U44" s="54" t="s">
        <v>79</v>
      </c>
      <c r="V44" s="57">
        <f t="shared" si="6"/>
        <v>-800</v>
      </c>
      <c r="W44" s="55">
        <v>0</v>
      </c>
      <c r="X44" s="55">
        <f t="shared" si="3"/>
        <v>2912.8179038260473</v>
      </c>
      <c r="Y44" s="117">
        <f t="shared" si="4"/>
        <v>105857.85855708728</v>
      </c>
    </row>
    <row r="45" spans="1:25" ht="13.5" thickBot="1" x14ac:dyDescent="0.35">
      <c r="A45" s="54">
        <v>32</v>
      </c>
      <c r="B45" s="54">
        <v>26</v>
      </c>
      <c r="C45" s="54">
        <f t="shared" si="8"/>
        <v>8</v>
      </c>
      <c r="D45" s="55">
        <f t="shared" si="13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5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4"/>
        <v>-1685.4</v>
      </c>
      <c r="S45" s="55">
        <v>0</v>
      </c>
      <c r="T45" s="55">
        <v>0</v>
      </c>
      <c r="U45" s="54" t="s">
        <v>79</v>
      </c>
      <c r="V45" s="57">
        <f t="shared" si="6"/>
        <v>-810</v>
      </c>
      <c r="W45" s="55">
        <v>0</v>
      </c>
      <c r="X45" s="55">
        <f t="shared" si="3"/>
        <v>2902.8179038260473</v>
      </c>
      <c r="Y45" s="117">
        <f t="shared" si="4"/>
        <v>109201.75087156786</v>
      </c>
    </row>
    <row r="46" spans="1:25" ht="13.5" thickBot="1" x14ac:dyDescent="0.35">
      <c r="A46" s="54">
        <v>33</v>
      </c>
      <c r="B46" s="54">
        <v>26</v>
      </c>
      <c r="C46" s="54">
        <f t="shared" si="8"/>
        <v>9</v>
      </c>
      <c r="D46" s="55">
        <f t="shared" si="13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ref="G46:G77" si="16">-PMT(4%/12,120,-(FV(4%/12,24,,-35000)+FV(4%/12,12,,-35000)))</f>
        <v>-752.61542950728563</v>
      </c>
      <c r="H46" s="57">
        <f t="shared" si="15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4"/>
        <v>-1685.4</v>
      </c>
      <c r="S46" s="55">
        <v>0</v>
      </c>
      <c r="T46" s="55">
        <v>0</v>
      </c>
      <c r="U46" s="54" t="s">
        <v>79</v>
      </c>
      <c r="V46" s="57">
        <f t="shared" si="6"/>
        <v>-820</v>
      </c>
      <c r="W46" s="55">
        <v>0</v>
      </c>
      <c r="X46" s="55">
        <f t="shared" si="3"/>
        <v>2892.8179038260473</v>
      </c>
      <c r="Y46" s="117">
        <f t="shared" si="4"/>
        <v>112549.5760706921</v>
      </c>
    </row>
    <row r="47" spans="1:25" ht="13.5" thickBot="1" x14ac:dyDescent="0.35">
      <c r="A47" s="54">
        <v>34</v>
      </c>
      <c r="B47" s="54">
        <v>26</v>
      </c>
      <c r="C47" s="54">
        <f t="shared" si="8"/>
        <v>10</v>
      </c>
      <c r="D47" s="55">
        <f t="shared" si="13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6"/>
        <v>-752.61542950728563</v>
      </c>
      <c r="H47" s="57">
        <f t="shared" si="15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4"/>
        <v>-1685.4</v>
      </c>
      <c r="S47" s="55">
        <v>0</v>
      </c>
      <c r="T47" s="55">
        <v>0</v>
      </c>
      <c r="U47" s="54" t="s">
        <v>79</v>
      </c>
      <c r="V47" s="57">
        <f t="shared" si="6"/>
        <v>-830</v>
      </c>
      <c r="W47" s="55">
        <v>0</v>
      </c>
      <c r="X47" s="55">
        <f t="shared" si="3"/>
        <v>2882.8179038260473</v>
      </c>
      <c r="Y47" s="117">
        <f t="shared" si="4"/>
        <v>115901.35054147936</v>
      </c>
    </row>
    <row r="48" spans="1:25" ht="13.5" thickBot="1" x14ac:dyDescent="0.35">
      <c r="A48" s="54">
        <v>35</v>
      </c>
      <c r="B48" s="54">
        <v>26</v>
      </c>
      <c r="C48" s="54">
        <f t="shared" si="8"/>
        <v>11</v>
      </c>
      <c r="D48" s="55">
        <f t="shared" si="13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6"/>
        <v>-752.61542950728563</v>
      </c>
      <c r="H48" s="57">
        <f t="shared" si="15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4"/>
        <v>-1685.4</v>
      </c>
      <c r="S48" s="55">
        <v>0</v>
      </c>
      <c r="T48" s="55">
        <v>0</v>
      </c>
      <c r="U48" s="54" t="s">
        <v>79</v>
      </c>
      <c r="V48" s="57">
        <f t="shared" si="6"/>
        <v>-840</v>
      </c>
      <c r="W48" s="55">
        <v>0</v>
      </c>
      <c r="X48" s="55">
        <f t="shared" si="3"/>
        <v>2872.8179038260473</v>
      </c>
      <c r="Y48" s="117">
        <f t="shared" si="4"/>
        <v>119257.09073922824</v>
      </c>
    </row>
    <row r="49" spans="1:25" ht="13.5" thickBot="1" x14ac:dyDescent="0.35">
      <c r="A49" s="54">
        <v>36</v>
      </c>
      <c r="B49" s="54">
        <v>27</v>
      </c>
      <c r="C49" s="54">
        <f t="shared" si="8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6"/>
        <v>-752.61542950728563</v>
      </c>
      <c r="H49" s="57">
        <f t="shared" si="15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6"/>
        <v>-850</v>
      </c>
      <c r="W49" s="55">
        <v>0</v>
      </c>
      <c r="X49" s="55">
        <f t="shared" si="3"/>
        <v>3004.2439038260472</v>
      </c>
      <c r="Y49" s="117">
        <f t="shared" si="4"/>
        <v>122758.23918780107</v>
      </c>
    </row>
    <row r="50" spans="1:25" ht="13.5" thickBot="1" x14ac:dyDescent="0.35">
      <c r="A50" s="54">
        <v>37</v>
      </c>
      <c r="B50" s="54">
        <v>27</v>
      </c>
      <c r="C50" s="54">
        <f t="shared" si="8"/>
        <v>1</v>
      </c>
      <c r="D50" s="55">
        <f t="shared" ref="D50:D60" si="17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6"/>
        <v>-752.61542950728563</v>
      </c>
      <c r="H50" s="57">
        <f t="shared" si="10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8">$R49</f>
        <v>-1786.5240000000001</v>
      </c>
      <c r="S50" s="55">
        <v>0</v>
      </c>
      <c r="T50" s="55">
        <v>0</v>
      </c>
      <c r="U50" s="54" t="s">
        <v>79</v>
      </c>
      <c r="V50" s="57">
        <f t="shared" si="6"/>
        <v>-860</v>
      </c>
      <c r="W50" s="55">
        <v>0</v>
      </c>
      <c r="X50" s="55">
        <f t="shared" si="3"/>
        <v>2991.2439038260472</v>
      </c>
      <c r="Y50" s="117">
        <f t="shared" si="4"/>
        <v>126260.97575490962</v>
      </c>
    </row>
    <row r="51" spans="1:25" ht="13.5" thickBot="1" x14ac:dyDescent="0.35">
      <c r="A51" s="54">
        <v>38</v>
      </c>
      <c r="B51" s="54">
        <v>27</v>
      </c>
      <c r="C51" s="54">
        <f t="shared" si="8"/>
        <v>2</v>
      </c>
      <c r="D51" s="55">
        <f t="shared" si="17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6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8"/>
        <v>-1786.5240000000001</v>
      </c>
      <c r="S51" s="55">
        <v>0</v>
      </c>
      <c r="T51" s="55">
        <v>0</v>
      </c>
      <c r="U51" s="54" t="s">
        <v>79</v>
      </c>
      <c r="V51" s="57">
        <f t="shared" si="6"/>
        <v>-870</v>
      </c>
      <c r="W51" s="55">
        <v>0</v>
      </c>
      <c r="X51" s="55">
        <f t="shared" si="3"/>
        <v>2981.2439038260472</v>
      </c>
      <c r="Y51" s="117">
        <f t="shared" si="4"/>
        <v>129768.30705771447</v>
      </c>
    </row>
    <row r="52" spans="1:25" ht="13.5" thickBot="1" x14ac:dyDescent="0.35">
      <c r="A52" s="54">
        <v>39</v>
      </c>
      <c r="B52" s="54">
        <v>27</v>
      </c>
      <c r="C52" s="54">
        <f t="shared" si="8"/>
        <v>3</v>
      </c>
      <c r="D52" s="55">
        <f t="shared" si="17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6"/>
        <v>-752.61542950728563</v>
      </c>
      <c r="H52" s="57">
        <f t="shared" ref="H52:H61" si="19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8"/>
        <v>-1786.5240000000001</v>
      </c>
      <c r="S52" s="55">
        <v>0</v>
      </c>
      <c r="T52" s="55">
        <v>0</v>
      </c>
      <c r="U52" s="54" t="s">
        <v>79</v>
      </c>
      <c r="V52" s="57">
        <f t="shared" si="6"/>
        <v>-880</v>
      </c>
      <c r="W52" s="55">
        <v>0</v>
      </c>
      <c r="X52" s="55">
        <f t="shared" si="3"/>
        <v>2971.2439038260472</v>
      </c>
      <c r="Y52" s="117">
        <f t="shared" si="4"/>
        <v>133280.25224094765</v>
      </c>
    </row>
    <row r="53" spans="1:25" ht="13.5" thickBot="1" x14ac:dyDescent="0.35">
      <c r="A53" s="54">
        <v>40</v>
      </c>
      <c r="B53" s="54">
        <v>27</v>
      </c>
      <c r="C53" s="54">
        <f t="shared" si="8"/>
        <v>4</v>
      </c>
      <c r="D53" s="55">
        <f t="shared" si="17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6"/>
        <v>-752.61542950728563</v>
      </c>
      <c r="H53" s="57">
        <f t="shared" si="19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8"/>
        <v>-1786.5240000000001</v>
      </c>
      <c r="S53" s="55">
        <v>0</v>
      </c>
      <c r="T53" s="55">
        <v>0</v>
      </c>
      <c r="U53" s="54" t="s">
        <v>79</v>
      </c>
      <c r="V53" s="57">
        <f t="shared" si="6"/>
        <v>-890</v>
      </c>
      <c r="W53" s="55">
        <v>0</v>
      </c>
      <c r="X53" s="55">
        <f t="shared" si="3"/>
        <v>2961.2439038260472</v>
      </c>
      <c r="Y53" s="117">
        <f t="shared" si="4"/>
        <v>136796.83052911097</v>
      </c>
    </row>
    <row r="54" spans="1:25" ht="13.5" thickBot="1" x14ac:dyDescent="0.35">
      <c r="A54" s="54">
        <v>41</v>
      </c>
      <c r="B54" s="54">
        <v>27</v>
      </c>
      <c r="C54" s="54">
        <f t="shared" si="8"/>
        <v>5</v>
      </c>
      <c r="D54" s="55">
        <f t="shared" si="17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6"/>
        <v>-752.61542950728563</v>
      </c>
      <c r="H54" s="57">
        <f t="shared" si="19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8"/>
        <v>-1786.5240000000001</v>
      </c>
      <c r="S54" s="55">
        <v>0</v>
      </c>
      <c r="T54" s="55">
        <v>0</v>
      </c>
      <c r="U54" s="54" t="s">
        <v>79</v>
      </c>
      <c r="V54" s="57">
        <f t="shared" si="6"/>
        <v>-900</v>
      </c>
      <c r="W54" s="55">
        <v>0</v>
      </c>
      <c r="X54" s="55">
        <f t="shared" si="3"/>
        <v>2951.2439038260472</v>
      </c>
      <c r="Y54" s="117">
        <f t="shared" si="4"/>
        <v>140318.06122680832</v>
      </c>
    </row>
    <row r="55" spans="1:25" ht="13.5" thickBot="1" x14ac:dyDescent="0.35">
      <c r="A55" s="54">
        <v>42</v>
      </c>
      <c r="B55" s="54">
        <v>27</v>
      </c>
      <c r="C55" s="54">
        <f t="shared" si="8"/>
        <v>6</v>
      </c>
      <c r="D55" s="55">
        <f t="shared" si="17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6"/>
        <v>-752.61542950728563</v>
      </c>
      <c r="H55" s="57">
        <f t="shared" si="19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8"/>
        <v>-1786.5240000000001</v>
      </c>
      <c r="S55" s="55">
        <v>0</v>
      </c>
      <c r="T55" s="55">
        <v>0</v>
      </c>
      <c r="U55" s="54" t="s">
        <v>79</v>
      </c>
      <c r="V55" s="57">
        <f t="shared" si="6"/>
        <v>-910</v>
      </c>
      <c r="W55" s="55">
        <v>0</v>
      </c>
      <c r="X55" s="55">
        <f t="shared" si="3"/>
        <v>2941.2439038260472</v>
      </c>
      <c r="Y55" s="117">
        <f t="shared" si="4"/>
        <v>143843.96371907942</v>
      </c>
    </row>
    <row r="56" spans="1:25" ht="13.5" thickBot="1" x14ac:dyDescent="0.35">
      <c r="A56" s="54">
        <v>43</v>
      </c>
      <c r="B56" s="54">
        <v>27</v>
      </c>
      <c r="C56" s="54">
        <f t="shared" si="8"/>
        <v>7</v>
      </c>
      <c r="D56" s="55">
        <f t="shared" si="17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6"/>
        <v>-752.61542950728563</v>
      </c>
      <c r="H56" s="57">
        <f t="shared" si="19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8"/>
        <v>-1786.5240000000001</v>
      </c>
      <c r="S56" s="55">
        <v>0</v>
      </c>
      <c r="T56" s="55">
        <v>0</v>
      </c>
      <c r="U56" s="54" t="s">
        <v>79</v>
      </c>
      <c r="V56" s="57">
        <f t="shared" si="6"/>
        <v>-920</v>
      </c>
      <c r="W56" s="55">
        <v>0</v>
      </c>
      <c r="X56" s="55">
        <f t="shared" si="3"/>
        <v>2931.2439038260472</v>
      </c>
      <c r="Y56" s="117">
        <f t="shared" si="4"/>
        <v>147374.55747173497</v>
      </c>
    </row>
    <row r="57" spans="1:25" ht="13.5" thickBot="1" x14ac:dyDescent="0.35">
      <c r="A57" s="54">
        <v>44</v>
      </c>
      <c r="B57" s="54">
        <v>27</v>
      </c>
      <c r="C57" s="54">
        <f t="shared" si="8"/>
        <v>8</v>
      </c>
      <c r="D57" s="55">
        <f t="shared" si="17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6"/>
        <v>-752.61542950728563</v>
      </c>
      <c r="H57" s="57">
        <f t="shared" si="19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8"/>
        <v>-1786.5240000000001</v>
      </c>
      <c r="S57" s="55">
        <v>0</v>
      </c>
      <c r="T57" s="55">
        <v>0</v>
      </c>
      <c r="U57" s="54" t="s">
        <v>79</v>
      </c>
      <c r="V57" s="57">
        <f t="shared" si="6"/>
        <v>-930</v>
      </c>
      <c r="W57" s="55">
        <v>0</v>
      </c>
      <c r="X57" s="55">
        <f t="shared" si="3"/>
        <v>2921.2439038260472</v>
      </c>
      <c r="Y57" s="117">
        <f t="shared" si="4"/>
        <v>150909.86203169325</v>
      </c>
    </row>
    <row r="58" spans="1:25" ht="13.5" thickBot="1" x14ac:dyDescent="0.35">
      <c r="A58" s="54">
        <v>45</v>
      </c>
      <c r="B58" s="54">
        <v>27</v>
      </c>
      <c r="C58" s="54">
        <f t="shared" si="8"/>
        <v>9</v>
      </c>
      <c r="D58" s="55">
        <f t="shared" si="17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6"/>
        <v>-752.61542950728563</v>
      </c>
      <c r="H58" s="57">
        <f t="shared" si="19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8"/>
        <v>-1786.5240000000001</v>
      </c>
      <c r="S58" s="55">
        <v>0</v>
      </c>
      <c r="T58" s="55">
        <v>0</v>
      </c>
      <c r="U58" s="54" t="s">
        <v>79</v>
      </c>
      <c r="V58" s="57">
        <f t="shared" si="6"/>
        <v>-940</v>
      </c>
      <c r="W58" s="55">
        <v>0</v>
      </c>
      <c r="X58" s="55">
        <f t="shared" si="3"/>
        <v>2911.2439038260472</v>
      </c>
      <c r="Y58" s="117">
        <f t="shared" si="4"/>
        <v>154449.89702731802</v>
      </c>
    </row>
    <row r="59" spans="1:25" ht="13.5" thickBot="1" x14ac:dyDescent="0.35">
      <c r="A59" s="54">
        <v>46</v>
      </c>
      <c r="B59" s="54">
        <v>27</v>
      </c>
      <c r="C59" s="54">
        <f t="shared" si="8"/>
        <v>10</v>
      </c>
      <c r="D59" s="55">
        <f t="shared" si="17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6"/>
        <v>-752.61542950728563</v>
      </c>
      <c r="H59" s="57">
        <f t="shared" si="19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8"/>
        <v>-1786.5240000000001</v>
      </c>
      <c r="S59" s="55">
        <v>0</v>
      </c>
      <c r="T59" s="55">
        <v>0</v>
      </c>
      <c r="U59" s="54" t="s">
        <v>79</v>
      </c>
      <c r="V59" s="57">
        <f t="shared" si="6"/>
        <v>-950</v>
      </c>
      <c r="W59" s="55">
        <v>0</v>
      </c>
      <c r="X59" s="55">
        <f t="shared" si="3"/>
        <v>2901.2439038260472</v>
      </c>
      <c r="Y59" s="117">
        <f t="shared" si="4"/>
        <v>157994.68216875789</v>
      </c>
    </row>
    <row r="60" spans="1:25" ht="13.5" thickBot="1" x14ac:dyDescent="0.35">
      <c r="A60" s="54">
        <v>47</v>
      </c>
      <c r="B60" s="54">
        <v>27</v>
      </c>
      <c r="C60" s="54">
        <f t="shared" si="8"/>
        <v>11</v>
      </c>
      <c r="D60" s="55">
        <f t="shared" si="17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6"/>
        <v>-752.61542950728563</v>
      </c>
      <c r="H60" s="57">
        <f t="shared" si="19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8"/>
        <v>-1786.5240000000001</v>
      </c>
      <c r="S60" s="55">
        <v>0</v>
      </c>
      <c r="T60" s="55">
        <v>0</v>
      </c>
      <c r="U60" s="54" t="s">
        <v>79</v>
      </c>
      <c r="V60" s="57">
        <f t="shared" si="6"/>
        <v>-960</v>
      </c>
      <c r="W60" s="55">
        <v>0</v>
      </c>
      <c r="X60" s="55">
        <f t="shared" si="3"/>
        <v>2891.2439038260472</v>
      </c>
      <c r="Y60" s="117">
        <f t="shared" si="4"/>
        <v>161544.2372482871</v>
      </c>
    </row>
    <row r="61" spans="1:25" ht="13.5" thickBot="1" x14ac:dyDescent="0.35">
      <c r="A61" s="54">
        <v>48</v>
      </c>
      <c r="B61" s="54">
        <v>28</v>
      </c>
      <c r="C61" s="54">
        <f t="shared" si="8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6"/>
        <v>-752.61542950728563</v>
      </c>
      <c r="H61" s="57">
        <f t="shared" si="19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6"/>
        <v>-970</v>
      </c>
      <c r="W61" s="55">
        <v>0</v>
      </c>
      <c r="X61" s="55">
        <f t="shared" si="3"/>
        <v>3028.7299638260492</v>
      </c>
      <c r="Y61" s="117">
        <f t="shared" si="4"/>
        <v>165246.06820064769</v>
      </c>
    </row>
    <row r="62" spans="1:25" ht="13.5" thickBot="1" x14ac:dyDescent="0.35">
      <c r="A62" s="54">
        <v>49</v>
      </c>
      <c r="B62" s="54">
        <v>28</v>
      </c>
      <c r="C62" s="54">
        <f t="shared" si="8"/>
        <v>1</v>
      </c>
      <c r="D62" s="55">
        <f t="shared" ref="D62:D72" si="20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6"/>
        <v>-752.61542950728563</v>
      </c>
      <c r="H62" s="57">
        <f t="shared" si="10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1">$R61</f>
        <v>-1893.7154400000002</v>
      </c>
      <c r="S62" s="55">
        <v>0</v>
      </c>
      <c r="T62" s="55">
        <v>0</v>
      </c>
      <c r="U62" s="54" t="s">
        <v>79</v>
      </c>
      <c r="V62" s="57">
        <f t="shared" si="6"/>
        <v>-980</v>
      </c>
      <c r="W62" s="55">
        <v>0</v>
      </c>
      <c r="X62" s="55">
        <f t="shared" si="3"/>
        <v>3015.7299638260492</v>
      </c>
      <c r="Y62" s="117">
        <f t="shared" si="4"/>
        <v>168950.32344864309</v>
      </c>
    </row>
    <row r="63" spans="1:25" ht="13.5" thickBot="1" x14ac:dyDescent="0.35">
      <c r="A63" s="54">
        <v>50</v>
      </c>
      <c r="B63" s="54">
        <v>28</v>
      </c>
      <c r="C63" s="54">
        <f t="shared" si="8"/>
        <v>2</v>
      </c>
      <c r="D63" s="55">
        <f t="shared" si="20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6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1"/>
        <v>-1893.7154400000002</v>
      </c>
      <c r="S63" s="55">
        <v>0</v>
      </c>
      <c r="T63" s="55">
        <v>0</v>
      </c>
      <c r="U63" s="54" t="s">
        <v>79</v>
      </c>
      <c r="V63" s="57">
        <f t="shared" si="6"/>
        <v>-990</v>
      </c>
      <c r="W63" s="55">
        <v>0</v>
      </c>
      <c r="X63" s="55">
        <f t="shared" si="3"/>
        <v>3005.7299638260492</v>
      </c>
      <c r="Y63" s="117">
        <f t="shared" si="4"/>
        <v>172660.01309350514</v>
      </c>
    </row>
    <row r="64" spans="1:25" ht="13.5" thickBot="1" x14ac:dyDescent="0.35">
      <c r="A64" s="54">
        <v>51</v>
      </c>
      <c r="B64" s="54">
        <v>28</v>
      </c>
      <c r="C64" s="54">
        <f t="shared" si="8"/>
        <v>3</v>
      </c>
      <c r="D64" s="55">
        <f t="shared" si="20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6"/>
        <v>-752.61542950728563</v>
      </c>
      <c r="H64" s="57">
        <f t="shared" ref="H64:H73" si="22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1"/>
        <v>-1893.7154400000002</v>
      </c>
      <c r="S64" s="55">
        <v>0</v>
      </c>
      <c r="T64" s="55">
        <v>0</v>
      </c>
      <c r="U64" s="54" t="s">
        <v>79</v>
      </c>
      <c r="V64" s="57">
        <f t="shared" si="6"/>
        <v>-1000</v>
      </c>
      <c r="W64" s="55">
        <v>0</v>
      </c>
      <c r="X64" s="55">
        <f t="shared" si="3"/>
        <v>2995.7299638260492</v>
      </c>
      <c r="Y64" s="117">
        <f t="shared" si="4"/>
        <v>176375.15977855411</v>
      </c>
    </row>
    <row r="65" spans="1:25" ht="13.5" thickBot="1" x14ac:dyDescent="0.35">
      <c r="A65" s="54">
        <v>52</v>
      </c>
      <c r="B65" s="54">
        <v>28</v>
      </c>
      <c r="C65" s="54">
        <f t="shared" si="8"/>
        <v>4</v>
      </c>
      <c r="D65" s="55">
        <f t="shared" si="20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6"/>
        <v>-752.61542950728563</v>
      </c>
      <c r="H65" s="57">
        <f t="shared" si="22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1"/>
        <v>-1893.7154400000002</v>
      </c>
      <c r="S65" s="55">
        <v>0</v>
      </c>
      <c r="T65" s="55">
        <v>0</v>
      </c>
      <c r="U65" s="54" t="s">
        <v>79</v>
      </c>
      <c r="V65" s="57">
        <f t="shared" si="6"/>
        <v>-1010</v>
      </c>
      <c r="W65" s="55">
        <v>0</v>
      </c>
      <c r="X65" s="55">
        <f t="shared" si="3"/>
        <v>2985.7299638260492</v>
      </c>
      <c r="Y65" s="117">
        <f t="shared" si="4"/>
        <v>180095.78624145745</v>
      </c>
    </row>
    <row r="66" spans="1:25" ht="13.5" thickBot="1" x14ac:dyDescent="0.35">
      <c r="A66" s="54">
        <v>53</v>
      </c>
      <c r="B66" s="54">
        <v>28</v>
      </c>
      <c r="C66" s="54">
        <f t="shared" si="8"/>
        <v>5</v>
      </c>
      <c r="D66" s="55">
        <f t="shared" si="20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6"/>
        <v>-752.61542950728563</v>
      </c>
      <c r="H66" s="57">
        <f t="shared" si="22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1"/>
        <v>-1893.7154400000002</v>
      </c>
      <c r="S66" s="55">
        <v>0</v>
      </c>
      <c r="T66" s="55">
        <v>0</v>
      </c>
      <c r="U66" s="54" t="s">
        <v>79</v>
      </c>
      <c r="V66" s="57">
        <f t="shared" si="6"/>
        <v>-1020</v>
      </c>
      <c r="W66" s="55">
        <v>0</v>
      </c>
      <c r="X66" s="55">
        <f t="shared" si="3"/>
        <v>2975.7299638260492</v>
      </c>
      <c r="Y66" s="117">
        <f t="shared" si="4"/>
        <v>183821.91531462289</v>
      </c>
    </row>
    <row r="67" spans="1:25" ht="13.5" thickBot="1" x14ac:dyDescent="0.35">
      <c r="A67" s="54">
        <v>54</v>
      </c>
      <c r="B67" s="54">
        <v>28</v>
      </c>
      <c r="C67" s="54">
        <f t="shared" si="8"/>
        <v>6</v>
      </c>
      <c r="D67" s="55">
        <f t="shared" si="20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6"/>
        <v>-752.61542950728563</v>
      </c>
      <c r="H67" s="57">
        <f t="shared" si="22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1"/>
        <v>-1893.7154400000002</v>
      </c>
      <c r="S67" s="55">
        <v>0</v>
      </c>
      <c r="T67" s="55">
        <v>0</v>
      </c>
      <c r="U67" s="54" t="s">
        <v>79</v>
      </c>
      <c r="V67" s="57">
        <f t="shared" si="6"/>
        <v>-1030</v>
      </c>
      <c r="W67" s="55">
        <v>0</v>
      </c>
      <c r="X67" s="55">
        <f t="shared" si="3"/>
        <v>2965.7299638260492</v>
      </c>
      <c r="Y67" s="117">
        <f t="shared" si="4"/>
        <v>187553.56992559318</v>
      </c>
    </row>
    <row r="68" spans="1:25" ht="13.5" thickBot="1" x14ac:dyDescent="0.35">
      <c r="A68" s="54">
        <v>55</v>
      </c>
      <c r="B68" s="54">
        <v>28</v>
      </c>
      <c r="C68" s="54">
        <f t="shared" si="8"/>
        <v>7</v>
      </c>
      <c r="D68" s="55">
        <f t="shared" si="20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6"/>
        <v>-752.61542950728563</v>
      </c>
      <c r="H68" s="57">
        <f t="shared" si="22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1"/>
        <v>-1893.7154400000002</v>
      </c>
      <c r="S68" s="55">
        <v>0</v>
      </c>
      <c r="T68" s="55">
        <v>0</v>
      </c>
      <c r="U68" s="54" t="s">
        <v>79</v>
      </c>
      <c r="V68" s="57">
        <f t="shared" si="6"/>
        <v>-1040</v>
      </c>
      <c r="W68" s="55">
        <v>0</v>
      </c>
      <c r="X68" s="55">
        <f t="shared" si="3"/>
        <v>2955.7299638260492</v>
      </c>
      <c r="Y68" s="117">
        <f t="shared" si="4"/>
        <v>191290.77309744252</v>
      </c>
    </row>
    <row r="69" spans="1:25" ht="13.5" thickBot="1" x14ac:dyDescent="0.35">
      <c r="A69" s="54">
        <v>56</v>
      </c>
      <c r="B69" s="54">
        <v>28</v>
      </c>
      <c r="C69" s="54">
        <f t="shared" si="8"/>
        <v>8</v>
      </c>
      <c r="D69" s="55">
        <f t="shared" si="20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6"/>
        <v>-752.61542950728563</v>
      </c>
      <c r="H69" s="57">
        <f t="shared" si="22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1"/>
        <v>-1893.7154400000002</v>
      </c>
      <c r="S69" s="55">
        <v>0</v>
      </c>
      <c r="T69" s="55">
        <v>0</v>
      </c>
      <c r="U69" s="54" t="s">
        <v>79</v>
      </c>
      <c r="V69" s="57">
        <f t="shared" si="6"/>
        <v>-1050</v>
      </c>
      <c r="W69" s="55">
        <v>0</v>
      </c>
      <c r="X69" s="55">
        <f t="shared" si="3"/>
        <v>2945.7299638260492</v>
      </c>
      <c r="Y69" s="117">
        <f t="shared" si="4"/>
        <v>195033.54794917456</v>
      </c>
    </row>
    <row r="70" spans="1:25" ht="13.5" thickBot="1" x14ac:dyDescent="0.35">
      <c r="A70" s="54">
        <v>57</v>
      </c>
      <c r="B70" s="54">
        <v>28</v>
      </c>
      <c r="C70" s="54">
        <f t="shared" si="8"/>
        <v>9</v>
      </c>
      <c r="D70" s="55">
        <f t="shared" si="20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6"/>
        <v>-752.61542950728563</v>
      </c>
      <c r="H70" s="57">
        <f t="shared" si="22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1"/>
        <v>-1893.7154400000002</v>
      </c>
      <c r="S70" s="55">
        <v>0</v>
      </c>
      <c r="T70" s="55">
        <v>0</v>
      </c>
      <c r="U70" s="54" t="s">
        <v>79</v>
      </c>
      <c r="V70" s="57">
        <f t="shared" si="6"/>
        <v>-1060</v>
      </c>
      <c r="W70" s="55">
        <v>0</v>
      </c>
      <c r="X70" s="55">
        <f t="shared" si="3"/>
        <v>2935.7299638260492</v>
      </c>
      <c r="Y70" s="117">
        <f t="shared" si="4"/>
        <v>198781.91769612217</v>
      </c>
    </row>
    <row r="71" spans="1:25" ht="13.5" thickBot="1" x14ac:dyDescent="0.35">
      <c r="A71" s="54">
        <v>58</v>
      </c>
      <c r="B71" s="54">
        <v>28</v>
      </c>
      <c r="C71" s="54">
        <f t="shared" si="8"/>
        <v>10</v>
      </c>
      <c r="D71" s="55">
        <f t="shared" si="20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6"/>
        <v>-752.61542950728563</v>
      </c>
      <c r="H71" s="57">
        <f t="shared" si="22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1"/>
        <v>-1893.7154400000002</v>
      </c>
      <c r="S71" s="55">
        <v>0</v>
      </c>
      <c r="T71" s="55">
        <v>0</v>
      </c>
      <c r="U71" s="54" t="s">
        <v>79</v>
      </c>
      <c r="V71" s="57">
        <f t="shared" si="6"/>
        <v>-1070</v>
      </c>
      <c r="W71" s="55">
        <v>0</v>
      </c>
      <c r="X71" s="55">
        <f t="shared" si="3"/>
        <v>2925.7299638260492</v>
      </c>
      <c r="Y71" s="117">
        <f t="shared" si="4"/>
        <v>202535.90565034872</v>
      </c>
    </row>
    <row r="72" spans="1:25" ht="13.5" thickBot="1" x14ac:dyDescent="0.35">
      <c r="A72" s="54">
        <v>59</v>
      </c>
      <c r="B72" s="54">
        <v>28</v>
      </c>
      <c r="C72" s="54">
        <f t="shared" si="8"/>
        <v>11</v>
      </c>
      <c r="D72" s="55">
        <f t="shared" si="20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6"/>
        <v>-752.61542950728563</v>
      </c>
      <c r="H72" s="57">
        <f t="shared" si="22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1"/>
        <v>-1893.7154400000002</v>
      </c>
      <c r="S72" s="55">
        <v>0</v>
      </c>
      <c r="T72" s="55">
        <v>0</v>
      </c>
      <c r="U72" s="54" t="s">
        <v>79</v>
      </c>
      <c r="V72" s="57">
        <f t="shared" si="6"/>
        <v>-1080</v>
      </c>
      <c r="W72" s="55">
        <v>0</v>
      </c>
      <c r="X72" s="55">
        <f t="shared" si="3"/>
        <v>2915.7299638260492</v>
      </c>
      <c r="Y72" s="117">
        <f t="shared" si="4"/>
        <v>206295.53522105122</v>
      </c>
    </row>
    <row r="73" spans="1:25" ht="13.5" thickBot="1" x14ac:dyDescent="0.35">
      <c r="A73" s="54">
        <v>60</v>
      </c>
      <c r="B73" s="54">
        <v>29</v>
      </c>
      <c r="C73" s="54">
        <f t="shared" si="8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6"/>
        <v>-752.61542950728563</v>
      </c>
      <c r="H73" s="57">
        <f t="shared" si="22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6"/>
        <v>-1090</v>
      </c>
      <c r="W73" s="55">
        <v>0</v>
      </c>
      <c r="X73" s="55">
        <f t="shared" si="3"/>
        <v>3059.5184124260486</v>
      </c>
      <c r="Y73" s="117">
        <f t="shared" si="4"/>
        <v>210214.61836356498</v>
      </c>
    </row>
    <row r="74" spans="1:25" ht="13.5" thickBot="1" x14ac:dyDescent="0.35">
      <c r="A74" s="54">
        <v>61</v>
      </c>
      <c r="B74" s="54">
        <v>29</v>
      </c>
      <c r="C74" s="54">
        <f t="shared" si="8"/>
        <v>1</v>
      </c>
      <c r="D74" s="55">
        <f t="shared" ref="D74:D84" si="23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6"/>
        <v>-752.61542950728563</v>
      </c>
      <c r="H74" s="57">
        <f t="shared" si="10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4">$R73</f>
        <v>-2007.3383664000003</v>
      </c>
      <c r="S74" s="55">
        <v>0</v>
      </c>
      <c r="T74" s="55">
        <v>0</v>
      </c>
      <c r="U74" s="54" t="s">
        <v>79</v>
      </c>
      <c r="V74" s="57">
        <f t="shared" si="6"/>
        <v>-1100</v>
      </c>
      <c r="W74" s="55">
        <v>0</v>
      </c>
      <c r="X74" s="55">
        <f t="shared" si="3"/>
        <v>3046.5184124260486</v>
      </c>
      <c r="Y74" s="117">
        <f t="shared" si="4"/>
        <v>214137.03101917254</v>
      </c>
    </row>
    <row r="75" spans="1:25" ht="13.5" thickBot="1" x14ac:dyDescent="0.35">
      <c r="A75" s="54">
        <v>62</v>
      </c>
      <c r="B75" s="54">
        <v>29</v>
      </c>
      <c r="C75" s="54">
        <f t="shared" si="8"/>
        <v>2</v>
      </c>
      <c r="D75" s="55">
        <f t="shared" si="23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6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4"/>
        <v>-2007.3383664000003</v>
      </c>
      <c r="S75" s="55">
        <v>0</v>
      </c>
      <c r="T75" s="55">
        <v>0</v>
      </c>
      <c r="U75" s="54" t="s">
        <v>79</v>
      </c>
      <c r="V75" s="57">
        <f t="shared" si="6"/>
        <v>-1110</v>
      </c>
      <c r="W75" s="55">
        <v>0</v>
      </c>
      <c r="X75" s="55">
        <f t="shared" si="3"/>
        <v>3036.5184124260486</v>
      </c>
      <c r="Y75" s="117">
        <f t="shared" si="4"/>
        <v>218065.78706084515</v>
      </c>
    </row>
    <row r="76" spans="1:25" ht="13.5" thickBot="1" x14ac:dyDescent="0.35">
      <c r="A76" s="54">
        <v>63</v>
      </c>
      <c r="B76" s="54">
        <v>29</v>
      </c>
      <c r="C76" s="54">
        <f t="shared" si="8"/>
        <v>3</v>
      </c>
      <c r="D76" s="55">
        <f t="shared" si="23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6"/>
        <v>-752.61542950728563</v>
      </c>
      <c r="H76" s="57">
        <f t="shared" ref="H76:H85" si="25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4"/>
        <v>-2007.3383664000003</v>
      </c>
      <c r="S76" s="55">
        <v>0</v>
      </c>
      <c r="T76" s="55">
        <v>0</v>
      </c>
      <c r="U76" s="54" t="s">
        <v>79</v>
      </c>
      <c r="V76" s="57">
        <f t="shared" si="6"/>
        <v>-1120</v>
      </c>
      <c r="W76" s="55">
        <v>0</v>
      </c>
      <c r="X76" s="55">
        <f t="shared" si="3"/>
        <v>3026.5184124260486</v>
      </c>
      <c r="Y76" s="117">
        <f t="shared" si="4"/>
        <v>222000.91291935806</v>
      </c>
    </row>
    <row r="77" spans="1:25" ht="13.5" thickBot="1" x14ac:dyDescent="0.35">
      <c r="A77" s="54">
        <v>64</v>
      </c>
      <c r="B77" s="54">
        <v>29</v>
      </c>
      <c r="C77" s="54">
        <f t="shared" si="8"/>
        <v>4</v>
      </c>
      <c r="D77" s="55">
        <f t="shared" si="23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6"/>
        <v>-752.61542950728563</v>
      </c>
      <c r="H77" s="57">
        <f t="shared" si="25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4"/>
        <v>-2007.3383664000003</v>
      </c>
      <c r="S77" s="55">
        <v>0</v>
      </c>
      <c r="T77" s="55">
        <v>0</v>
      </c>
      <c r="U77" s="54" t="s">
        <v>79</v>
      </c>
      <c r="V77" s="57">
        <f t="shared" si="6"/>
        <v>-1130</v>
      </c>
      <c r="W77" s="55">
        <v>0</v>
      </c>
      <c r="X77" s="55">
        <f t="shared" si="3"/>
        <v>3016.5184124260486</v>
      </c>
      <c r="Y77" s="117">
        <f t="shared" si="4"/>
        <v>225942.43513561477</v>
      </c>
    </row>
    <row r="78" spans="1:25" ht="13.5" thickBot="1" x14ac:dyDescent="0.35">
      <c r="A78" s="54">
        <v>65</v>
      </c>
      <c r="B78" s="54">
        <v>29</v>
      </c>
      <c r="C78" s="54">
        <f t="shared" si="8"/>
        <v>5</v>
      </c>
      <c r="D78" s="55">
        <f t="shared" si="23"/>
        <v>10210.252500000002</v>
      </c>
      <c r="E78" s="57">
        <f t="shared" ref="E78:E141" si="26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09" si="27">-PMT(4%/12,120,-(FV(4%/12,24,,-35000)+FV(4%/12,12,,-35000)))</f>
        <v>-752.61542950728563</v>
      </c>
      <c r="H78" s="57">
        <f t="shared" si="25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4"/>
        <v>-2007.3383664000003</v>
      </c>
      <c r="S78" s="55">
        <v>0</v>
      </c>
      <c r="T78" s="55">
        <v>0</v>
      </c>
      <c r="U78" s="54" t="s">
        <v>79</v>
      </c>
      <c r="V78" s="57">
        <f t="shared" si="6"/>
        <v>-1140</v>
      </c>
      <c r="W78" s="55">
        <v>0</v>
      </c>
      <c r="X78" s="55">
        <f t="shared" ref="X78:X141" si="28">D78+E78+F78+G78+H78+I78+J78+L78+M78+R78+S78+T78+V78+W78+O78+P78</f>
        <v>3006.5184124260486</v>
      </c>
      <c r="Y78" s="117">
        <f t="shared" ref="Y78:Y141" si="29">X78+(Y77*(1+($D$7/12)))</f>
        <v>229890.38036110587</v>
      </c>
    </row>
    <row r="79" spans="1:25" ht="13.5" thickBot="1" x14ac:dyDescent="0.35">
      <c r="A79" s="54">
        <v>66</v>
      </c>
      <c r="B79" s="54">
        <v>29</v>
      </c>
      <c r="C79" s="54">
        <f t="shared" si="8"/>
        <v>6</v>
      </c>
      <c r="D79" s="55">
        <f t="shared" si="23"/>
        <v>10210.252500000002</v>
      </c>
      <c r="E79" s="57">
        <f t="shared" si="26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7"/>
        <v>-752.61542950728563</v>
      </c>
      <c r="H79" s="57">
        <f t="shared" si="25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4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30">$V78-10</f>
        <v>-1150</v>
      </c>
      <c r="W79" s="55">
        <v>0</v>
      </c>
      <c r="X79" s="55">
        <f t="shared" si="28"/>
        <v>2996.5184124260486</v>
      </c>
      <c r="Y79" s="117">
        <f t="shared" si="29"/>
        <v>233844.77535836986</v>
      </c>
    </row>
    <row r="80" spans="1:25" ht="13.5" thickBot="1" x14ac:dyDescent="0.35">
      <c r="A80" s="54">
        <v>67</v>
      </c>
      <c r="B80" s="54">
        <v>29</v>
      </c>
      <c r="C80" s="54">
        <f t="shared" si="8"/>
        <v>7</v>
      </c>
      <c r="D80" s="55">
        <f t="shared" si="23"/>
        <v>10210.252500000002</v>
      </c>
      <c r="E80" s="57">
        <f t="shared" si="26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7"/>
        <v>-752.61542950728563</v>
      </c>
      <c r="H80" s="57">
        <f t="shared" si="25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4"/>
        <v>-2007.3383664000003</v>
      </c>
      <c r="S80" s="55">
        <v>0</v>
      </c>
      <c r="T80" s="55">
        <v>0</v>
      </c>
      <c r="U80" s="54" t="s">
        <v>79</v>
      </c>
      <c r="V80" s="57">
        <f t="shared" si="30"/>
        <v>-1160</v>
      </c>
      <c r="W80" s="55">
        <v>0</v>
      </c>
      <c r="X80" s="55">
        <f t="shared" si="28"/>
        <v>2986.5184124260486</v>
      </c>
      <c r="Y80" s="117">
        <f t="shared" si="29"/>
        <v>237805.6470014558</v>
      </c>
    </row>
    <row r="81" spans="1:25" ht="13.5" thickBot="1" x14ac:dyDescent="0.35">
      <c r="A81" s="54">
        <v>68</v>
      </c>
      <c r="B81" s="54">
        <v>29</v>
      </c>
      <c r="C81" s="54">
        <f t="shared" si="8"/>
        <v>8</v>
      </c>
      <c r="D81" s="55">
        <f t="shared" si="23"/>
        <v>10210.252500000002</v>
      </c>
      <c r="E81" s="57">
        <f t="shared" si="26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7"/>
        <v>-752.61542950728563</v>
      </c>
      <c r="H81" s="57">
        <f t="shared" si="25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4"/>
        <v>-2007.3383664000003</v>
      </c>
      <c r="S81" s="55">
        <v>0</v>
      </c>
      <c r="T81" s="55">
        <v>0</v>
      </c>
      <c r="U81" s="54" t="s">
        <v>79</v>
      </c>
      <c r="V81" s="57">
        <f t="shared" si="30"/>
        <v>-1170</v>
      </c>
      <c r="W81" s="55">
        <v>0</v>
      </c>
      <c r="X81" s="55">
        <f t="shared" si="28"/>
        <v>2976.5184124260486</v>
      </c>
      <c r="Y81" s="117">
        <f t="shared" si="29"/>
        <v>241773.02227638793</v>
      </c>
    </row>
    <row r="82" spans="1:25" ht="13.5" thickBot="1" x14ac:dyDescent="0.35">
      <c r="A82" s="54">
        <v>69</v>
      </c>
      <c r="B82" s="54">
        <v>29</v>
      </c>
      <c r="C82" s="54">
        <f t="shared" si="8"/>
        <v>9</v>
      </c>
      <c r="D82" s="55">
        <f t="shared" si="23"/>
        <v>10210.252500000002</v>
      </c>
      <c r="E82" s="57">
        <f t="shared" si="26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7"/>
        <v>-752.61542950728563</v>
      </c>
      <c r="H82" s="57">
        <f t="shared" si="25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4"/>
        <v>-2007.3383664000003</v>
      </c>
      <c r="S82" s="55">
        <v>0</v>
      </c>
      <c r="T82" s="55">
        <v>0</v>
      </c>
      <c r="U82" s="54" t="s">
        <v>79</v>
      </c>
      <c r="V82" s="57">
        <f t="shared" si="30"/>
        <v>-1180</v>
      </c>
      <c r="W82" s="55">
        <v>0</v>
      </c>
      <c r="X82" s="55">
        <f t="shared" si="28"/>
        <v>2966.5184124260486</v>
      </c>
      <c r="Y82" s="117">
        <f t="shared" si="29"/>
        <v>245746.92828163225</v>
      </c>
    </row>
    <row r="83" spans="1:25" ht="13.5" thickBot="1" x14ac:dyDescent="0.35">
      <c r="A83" s="54">
        <v>70</v>
      </c>
      <c r="B83" s="54">
        <v>29</v>
      </c>
      <c r="C83" s="54">
        <f t="shared" si="8"/>
        <v>10</v>
      </c>
      <c r="D83" s="55">
        <f t="shared" si="23"/>
        <v>10210.252500000002</v>
      </c>
      <c r="E83" s="57">
        <f t="shared" si="26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7"/>
        <v>-752.61542950728563</v>
      </c>
      <c r="H83" s="57">
        <f t="shared" si="25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4"/>
        <v>-2007.3383664000003</v>
      </c>
      <c r="S83" s="55">
        <v>0</v>
      </c>
      <c r="T83" s="55">
        <v>0</v>
      </c>
      <c r="U83" s="54" t="s">
        <v>79</v>
      </c>
      <c r="V83" s="57">
        <f t="shared" si="30"/>
        <v>-1190</v>
      </c>
      <c r="W83" s="55">
        <v>0</v>
      </c>
      <c r="X83" s="55">
        <f t="shared" si="28"/>
        <v>2956.5184124260486</v>
      </c>
      <c r="Y83" s="117">
        <f t="shared" si="29"/>
        <v>249727.39222856509</v>
      </c>
    </row>
    <row r="84" spans="1:25" ht="13.5" thickBot="1" x14ac:dyDescent="0.35">
      <c r="A84" s="54">
        <v>71</v>
      </c>
      <c r="B84" s="54">
        <v>29</v>
      </c>
      <c r="C84" s="54">
        <f t="shared" si="8"/>
        <v>11</v>
      </c>
      <c r="D84" s="55">
        <f t="shared" si="23"/>
        <v>10210.252500000002</v>
      </c>
      <c r="E84" s="57">
        <f t="shared" si="26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7"/>
        <v>-752.61542950728563</v>
      </c>
      <c r="H84" s="57">
        <f t="shared" si="25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4"/>
        <v>-2007.3383664000003</v>
      </c>
      <c r="S84" s="55">
        <v>0</v>
      </c>
      <c r="T84" s="55">
        <v>0</v>
      </c>
      <c r="U84" s="54" t="s">
        <v>79</v>
      </c>
      <c r="V84" s="57">
        <f t="shared" si="30"/>
        <v>-1200</v>
      </c>
      <c r="W84" s="55">
        <v>0</v>
      </c>
      <c r="X84" s="55">
        <f t="shared" si="28"/>
        <v>2946.5184124260486</v>
      </c>
      <c r="Y84" s="117">
        <f t="shared" si="29"/>
        <v>253714.44144194349</v>
      </c>
    </row>
    <row r="85" spans="1:25" ht="13.5" thickBot="1" x14ac:dyDescent="0.35">
      <c r="A85" s="54">
        <v>72</v>
      </c>
      <c r="B85" s="54">
        <v>30</v>
      </c>
      <c r="C85" s="54">
        <f t="shared" si="8"/>
        <v>0</v>
      </c>
      <c r="D85" s="55">
        <f>$D74*(1+$D$4)</f>
        <v>10720.765125000004</v>
      </c>
      <c r="E85" s="57">
        <f t="shared" si="26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7"/>
        <v>-752.61542950728563</v>
      </c>
      <c r="H85" s="57">
        <f t="shared" si="25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30"/>
        <v>-1210</v>
      </c>
      <c r="W85" s="55">
        <v>0</v>
      </c>
      <c r="X85" s="55">
        <f t="shared" si="28"/>
        <v>-2903.1399458079513</v>
      </c>
      <c r="Y85" s="117">
        <f t="shared" si="29"/>
        <v>251868.44500214362</v>
      </c>
    </row>
    <row r="86" spans="1:25" ht="13.5" thickBot="1" x14ac:dyDescent="0.35">
      <c r="A86" s="54">
        <v>73</v>
      </c>
      <c r="B86" s="54">
        <v>30</v>
      </c>
      <c r="C86" s="54">
        <f t="shared" si="8"/>
        <v>1</v>
      </c>
      <c r="D86" s="55">
        <f t="shared" ref="D86:D96" si="31">$D85</f>
        <v>10720.765125000004</v>
      </c>
      <c r="E86" s="57">
        <f t="shared" si="26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7"/>
        <v>-752.61542950728563</v>
      </c>
      <c r="H86" s="55">
        <v>0</v>
      </c>
      <c r="I86" s="57">
        <f t="shared" ref="I86:I117" si="32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3">$R85</f>
        <v>-2127.7786683840004</v>
      </c>
      <c r="S86" s="55">
        <v>0</v>
      </c>
      <c r="T86" s="55">
        <v>0</v>
      </c>
      <c r="U86" s="54" t="s">
        <v>79</v>
      </c>
      <c r="V86" s="57">
        <f t="shared" si="30"/>
        <v>-1220</v>
      </c>
      <c r="W86" s="55">
        <v>0</v>
      </c>
      <c r="X86" s="55">
        <f t="shared" si="28"/>
        <v>2694.8362667388174</v>
      </c>
      <c r="Y86" s="117">
        <f t="shared" si="29"/>
        <v>255612.73312305805</v>
      </c>
    </row>
    <row r="87" spans="1:25" ht="13.5" thickBot="1" x14ac:dyDescent="0.35">
      <c r="A87" s="54">
        <v>74</v>
      </c>
      <c r="B87" s="54">
        <v>30</v>
      </c>
      <c r="C87" s="54">
        <f t="shared" si="8"/>
        <v>2</v>
      </c>
      <c r="D87" s="55">
        <f t="shared" si="31"/>
        <v>10720.765125000004</v>
      </c>
      <c r="E87" s="57">
        <f t="shared" si="26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7"/>
        <v>-752.61542950728563</v>
      </c>
      <c r="H87" s="55">
        <v>0</v>
      </c>
      <c r="I87" s="57">
        <f t="shared" si="32"/>
        <v>-347.02378745323108</v>
      </c>
      <c r="J87" s="57">
        <f t="shared" ref="J87:J118" si="34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3"/>
        <v>-2127.7786683840004</v>
      </c>
      <c r="S87" s="55">
        <v>0</v>
      </c>
      <c r="T87" s="55">
        <v>0</v>
      </c>
      <c r="U87" s="54" t="s">
        <v>79</v>
      </c>
      <c r="V87" s="57">
        <f t="shared" si="30"/>
        <v>-1230</v>
      </c>
      <c r="W87" s="55">
        <v>0</v>
      </c>
      <c r="X87" s="55">
        <f t="shared" si="28"/>
        <v>2681.8362667388174</v>
      </c>
      <c r="Y87" s="117">
        <f t="shared" si="29"/>
        <v>259359.62244447629</v>
      </c>
    </row>
    <row r="88" spans="1:25" ht="13.5" thickBot="1" x14ac:dyDescent="0.35">
      <c r="A88" s="54">
        <v>75</v>
      </c>
      <c r="B88" s="54">
        <v>30</v>
      </c>
      <c r="C88" s="54">
        <f t="shared" si="8"/>
        <v>3</v>
      </c>
      <c r="D88" s="55">
        <f t="shared" si="31"/>
        <v>10720.765125000004</v>
      </c>
      <c r="E88" s="57">
        <f t="shared" si="26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7"/>
        <v>-752.61542950728563</v>
      </c>
      <c r="H88" s="55">
        <v>0</v>
      </c>
      <c r="I88" s="57">
        <f t="shared" si="32"/>
        <v>-347.02378745323108</v>
      </c>
      <c r="J88" s="57">
        <f t="shared" si="34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3"/>
        <v>-2127.7786683840004</v>
      </c>
      <c r="S88" s="55">
        <v>0</v>
      </c>
      <c r="T88" s="55">
        <v>0</v>
      </c>
      <c r="U88" s="54" t="s">
        <v>79</v>
      </c>
      <c r="V88" s="57">
        <f t="shared" si="30"/>
        <v>-1240</v>
      </c>
      <c r="W88" s="55">
        <v>0</v>
      </c>
      <c r="X88" s="55">
        <f t="shared" si="28"/>
        <v>2668.8362667388174</v>
      </c>
      <c r="Y88" s="117">
        <f t="shared" si="29"/>
        <v>263109.12380473374</v>
      </c>
    </row>
    <row r="89" spans="1:25" ht="13.5" thickBot="1" x14ac:dyDescent="0.35">
      <c r="A89" s="54">
        <v>76</v>
      </c>
      <c r="B89" s="54">
        <v>30</v>
      </c>
      <c r="C89" s="54">
        <f t="shared" ref="C89:C152" si="35">C77</f>
        <v>4</v>
      </c>
      <c r="D89" s="55">
        <f t="shared" si="31"/>
        <v>10720.765125000004</v>
      </c>
      <c r="E89" s="57">
        <f t="shared" si="26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7"/>
        <v>-752.61542950728563</v>
      </c>
      <c r="H89" s="55">
        <v>0</v>
      </c>
      <c r="I89" s="57">
        <f t="shared" si="32"/>
        <v>-347.02378745323108</v>
      </c>
      <c r="J89" s="57">
        <f t="shared" si="34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3"/>
        <v>-2127.7786683840004</v>
      </c>
      <c r="S89" s="55">
        <v>0</v>
      </c>
      <c r="T89" s="55">
        <v>0</v>
      </c>
      <c r="U89" s="54" t="s">
        <v>79</v>
      </c>
      <c r="V89" s="57">
        <f t="shared" si="30"/>
        <v>-1250</v>
      </c>
      <c r="W89" s="55">
        <v>0</v>
      </c>
      <c r="X89" s="55">
        <f t="shared" si="28"/>
        <v>2655.8362667388174</v>
      </c>
      <c r="Y89" s="117">
        <f t="shared" si="29"/>
        <v>266861.2480873256</v>
      </c>
    </row>
    <row r="90" spans="1:25" ht="13.5" thickBot="1" x14ac:dyDescent="0.35">
      <c r="A90" s="54">
        <v>77</v>
      </c>
      <c r="B90" s="54">
        <v>30</v>
      </c>
      <c r="C90" s="54">
        <f t="shared" si="35"/>
        <v>5</v>
      </c>
      <c r="D90" s="55">
        <f t="shared" si="31"/>
        <v>10720.765125000004</v>
      </c>
      <c r="E90" s="57">
        <f t="shared" si="26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7"/>
        <v>-752.61542950728563</v>
      </c>
      <c r="H90" s="55">
        <v>0</v>
      </c>
      <c r="I90" s="57">
        <f t="shared" si="32"/>
        <v>-347.02378745323108</v>
      </c>
      <c r="J90" s="57">
        <f t="shared" si="34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3"/>
        <v>-2127.7786683840004</v>
      </c>
      <c r="S90" s="55">
        <v>0</v>
      </c>
      <c r="T90" s="55">
        <v>0</v>
      </c>
      <c r="U90" s="54" t="s">
        <v>79</v>
      </c>
      <c r="V90" s="57">
        <f t="shared" si="30"/>
        <v>-1260</v>
      </c>
      <c r="W90" s="55">
        <v>0</v>
      </c>
      <c r="X90" s="55">
        <f t="shared" si="28"/>
        <v>2642.8362667388174</v>
      </c>
      <c r="Y90" s="117">
        <f t="shared" si="29"/>
        <v>270616.00622109493</v>
      </c>
    </row>
    <row r="91" spans="1:25" ht="13.5" thickBot="1" x14ac:dyDescent="0.35">
      <c r="A91" s="54">
        <v>78</v>
      </c>
      <c r="B91" s="54">
        <v>30</v>
      </c>
      <c r="C91" s="54">
        <f t="shared" si="35"/>
        <v>6</v>
      </c>
      <c r="D91" s="55">
        <f t="shared" si="31"/>
        <v>10720.765125000004</v>
      </c>
      <c r="E91" s="57">
        <f t="shared" si="26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7"/>
        <v>-752.61542950728563</v>
      </c>
      <c r="H91" s="55">
        <v>0</v>
      </c>
      <c r="I91" s="57">
        <f t="shared" si="32"/>
        <v>-347.02378745323108</v>
      </c>
      <c r="J91" s="57">
        <f t="shared" si="34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3"/>
        <v>-2127.7786683840004</v>
      </c>
      <c r="S91" s="55">
        <v>0</v>
      </c>
      <c r="T91" s="55">
        <v>0</v>
      </c>
      <c r="U91" s="54" t="s">
        <v>79</v>
      </c>
      <c r="V91" s="57">
        <f t="shared" si="30"/>
        <v>-1270</v>
      </c>
      <c r="W91" s="55">
        <v>0</v>
      </c>
      <c r="X91" s="55">
        <f t="shared" si="28"/>
        <v>2629.8362667388174</v>
      </c>
      <c r="Y91" s="117">
        <f t="shared" si="29"/>
        <v>274373.40918042167</v>
      </c>
    </row>
    <row r="92" spans="1:25" ht="13.5" thickBot="1" x14ac:dyDescent="0.35">
      <c r="A92" s="54">
        <v>79</v>
      </c>
      <c r="B92" s="54">
        <v>30</v>
      </c>
      <c r="C92" s="54">
        <f t="shared" si="35"/>
        <v>7</v>
      </c>
      <c r="D92" s="55">
        <f t="shared" si="31"/>
        <v>10720.765125000004</v>
      </c>
      <c r="E92" s="57">
        <f t="shared" si="26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7"/>
        <v>-752.61542950728563</v>
      </c>
      <c r="H92" s="55">
        <v>0</v>
      </c>
      <c r="I92" s="57">
        <f t="shared" si="32"/>
        <v>-347.02378745323108</v>
      </c>
      <c r="J92" s="57">
        <f t="shared" si="34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3"/>
        <v>-2127.7786683840004</v>
      </c>
      <c r="S92" s="55">
        <v>0</v>
      </c>
      <c r="T92" s="55">
        <v>0</v>
      </c>
      <c r="U92" s="54" t="s">
        <v>79</v>
      </c>
      <c r="V92" s="57">
        <f t="shared" si="30"/>
        <v>-1280</v>
      </c>
      <c r="W92" s="55">
        <v>0</v>
      </c>
      <c r="X92" s="55">
        <f t="shared" si="28"/>
        <v>2616.8362667388174</v>
      </c>
      <c r="Y92" s="117">
        <f t="shared" si="29"/>
        <v>278133.46798541228</v>
      </c>
    </row>
    <row r="93" spans="1:25" ht="13.5" thickBot="1" x14ac:dyDescent="0.35">
      <c r="A93" s="54">
        <v>80</v>
      </c>
      <c r="B93" s="54">
        <v>30</v>
      </c>
      <c r="C93" s="54">
        <f t="shared" si="35"/>
        <v>8</v>
      </c>
      <c r="D93" s="55">
        <f t="shared" si="31"/>
        <v>10720.765125000004</v>
      </c>
      <c r="E93" s="57">
        <f t="shared" si="26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7"/>
        <v>-752.61542950728563</v>
      </c>
      <c r="H93" s="55">
        <v>0</v>
      </c>
      <c r="I93" s="57">
        <f t="shared" si="32"/>
        <v>-347.02378745323108</v>
      </c>
      <c r="J93" s="57">
        <f t="shared" si="34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3"/>
        <v>-2127.7786683840004</v>
      </c>
      <c r="S93" s="55">
        <v>0</v>
      </c>
      <c r="T93" s="55">
        <v>0</v>
      </c>
      <c r="U93" s="54" t="s">
        <v>79</v>
      </c>
      <c r="V93" s="57">
        <f t="shared" si="30"/>
        <v>-1290</v>
      </c>
      <c r="W93" s="55">
        <v>0</v>
      </c>
      <c r="X93" s="55">
        <f t="shared" si="28"/>
        <v>2603.8362667388174</v>
      </c>
      <c r="Y93" s="117">
        <f t="shared" si="29"/>
        <v>281896.1937020903</v>
      </c>
    </row>
    <row r="94" spans="1:25" ht="13.5" thickBot="1" x14ac:dyDescent="0.35">
      <c r="A94" s="54">
        <v>81</v>
      </c>
      <c r="B94" s="54">
        <v>30</v>
      </c>
      <c r="C94" s="54">
        <f t="shared" si="35"/>
        <v>9</v>
      </c>
      <c r="D94" s="55">
        <f t="shared" si="31"/>
        <v>10720.765125000004</v>
      </c>
      <c r="E94" s="57">
        <f t="shared" si="26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7"/>
        <v>-752.61542950728563</v>
      </c>
      <c r="H94" s="55">
        <v>0</v>
      </c>
      <c r="I94" s="57">
        <f t="shared" si="32"/>
        <v>-347.02378745323108</v>
      </c>
      <c r="J94" s="57">
        <f t="shared" si="34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3"/>
        <v>-2127.7786683840004</v>
      </c>
      <c r="S94" s="55">
        <v>0</v>
      </c>
      <c r="T94" s="55">
        <v>0</v>
      </c>
      <c r="U94" s="54" t="s">
        <v>79</v>
      </c>
      <c r="V94" s="57">
        <f t="shared" si="30"/>
        <v>-1300</v>
      </c>
      <c r="W94" s="55">
        <v>0</v>
      </c>
      <c r="X94" s="55">
        <f t="shared" si="28"/>
        <v>2590.8362667388174</v>
      </c>
      <c r="Y94" s="117">
        <f t="shared" si="29"/>
        <v>285661.59744258784</v>
      </c>
    </row>
    <row r="95" spans="1:25" ht="13.5" thickBot="1" x14ac:dyDescent="0.35">
      <c r="A95" s="54">
        <v>82</v>
      </c>
      <c r="B95" s="54">
        <v>30</v>
      </c>
      <c r="C95" s="54">
        <f t="shared" si="35"/>
        <v>10</v>
      </c>
      <c r="D95" s="55">
        <f t="shared" si="31"/>
        <v>10720.765125000004</v>
      </c>
      <c r="E95" s="57">
        <f t="shared" si="26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7"/>
        <v>-752.61542950728563</v>
      </c>
      <c r="H95" s="55">
        <v>0</v>
      </c>
      <c r="I95" s="57">
        <f t="shared" si="32"/>
        <v>-347.02378745323108</v>
      </c>
      <c r="J95" s="57">
        <f t="shared" si="34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3"/>
        <v>-2127.7786683840004</v>
      </c>
      <c r="S95" s="55">
        <v>0</v>
      </c>
      <c r="T95" s="55">
        <v>0</v>
      </c>
      <c r="U95" s="54" t="s">
        <v>79</v>
      </c>
      <c r="V95" s="57">
        <f t="shared" si="30"/>
        <v>-1310</v>
      </c>
      <c r="W95" s="55">
        <v>0</v>
      </c>
      <c r="X95" s="55">
        <f t="shared" si="28"/>
        <v>2577.8362667388174</v>
      </c>
      <c r="Y95" s="117">
        <f t="shared" si="29"/>
        <v>289429.69036533742</v>
      </c>
    </row>
    <row r="96" spans="1:25" ht="13.5" thickBot="1" x14ac:dyDescent="0.35">
      <c r="A96" s="54">
        <v>83</v>
      </c>
      <c r="B96" s="54">
        <v>30</v>
      </c>
      <c r="C96" s="54">
        <f t="shared" si="35"/>
        <v>11</v>
      </c>
      <c r="D96" s="55">
        <f t="shared" si="31"/>
        <v>10720.765125000004</v>
      </c>
      <c r="E96" s="57">
        <f t="shared" si="26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7"/>
        <v>-752.61542950728563</v>
      </c>
      <c r="H96" s="55">
        <v>0</v>
      </c>
      <c r="I96" s="57">
        <f t="shared" si="32"/>
        <v>-347.02378745323108</v>
      </c>
      <c r="J96" s="57">
        <f t="shared" si="34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3"/>
        <v>-2127.7786683840004</v>
      </c>
      <c r="S96" s="55">
        <v>0</v>
      </c>
      <c r="T96" s="55">
        <v>0</v>
      </c>
      <c r="U96" s="54" t="s">
        <v>79</v>
      </c>
      <c r="V96" s="57">
        <f t="shared" si="30"/>
        <v>-1320</v>
      </c>
      <c r="W96" s="55">
        <v>0</v>
      </c>
      <c r="X96" s="55">
        <f t="shared" si="28"/>
        <v>2564.8362667388174</v>
      </c>
      <c r="Y96" s="117">
        <f t="shared" si="29"/>
        <v>293200.48367526516</v>
      </c>
    </row>
    <row r="97" spans="1:25" ht="13.5" thickBot="1" x14ac:dyDescent="0.35">
      <c r="A97" s="54">
        <v>84</v>
      </c>
      <c r="B97" s="54">
        <v>31</v>
      </c>
      <c r="C97" s="54">
        <f t="shared" si="35"/>
        <v>0</v>
      </c>
      <c r="D97" s="55">
        <f>$D86*(1+$D$4)</f>
        <v>11256.803381250003</v>
      </c>
      <c r="E97" s="57">
        <f t="shared" si="26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7"/>
        <v>-752.61542950728563</v>
      </c>
      <c r="H97" s="55">
        <v>0</v>
      </c>
      <c r="I97" s="57">
        <f t="shared" si="32"/>
        <v>-347.02378745323108</v>
      </c>
      <c r="J97" s="57">
        <f t="shared" si="34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30"/>
        <v>-1330</v>
      </c>
      <c r="W97" s="55">
        <v>0</v>
      </c>
      <c r="X97" s="55">
        <f t="shared" si="28"/>
        <v>2718.9905875732779</v>
      </c>
      <c r="Y97" s="117">
        <f t="shared" si="29"/>
        <v>297141.14294481871</v>
      </c>
    </row>
    <row r="98" spans="1:25" ht="13.5" thickBot="1" x14ac:dyDescent="0.35">
      <c r="A98" s="54">
        <v>85</v>
      </c>
      <c r="B98" s="54">
        <v>31</v>
      </c>
      <c r="C98" s="54">
        <f t="shared" si="35"/>
        <v>1</v>
      </c>
      <c r="D98" s="55">
        <f t="shared" ref="D98:D108" si="36">$D97</f>
        <v>11256.803381250003</v>
      </c>
      <c r="E98" s="57">
        <f t="shared" si="26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7"/>
        <v>-752.61542950728563</v>
      </c>
      <c r="H98" s="55">
        <v>0</v>
      </c>
      <c r="I98" s="57">
        <f t="shared" si="32"/>
        <v>-347.02378745323108</v>
      </c>
      <c r="J98" s="57">
        <f t="shared" si="34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7">$R97</f>
        <v>-2255.4453884870404</v>
      </c>
      <c r="S98" s="55">
        <v>0</v>
      </c>
      <c r="T98" s="55">
        <v>0</v>
      </c>
      <c r="U98" s="54" t="s">
        <v>79</v>
      </c>
      <c r="V98" s="57">
        <f t="shared" si="30"/>
        <v>-1340</v>
      </c>
      <c r="W98" s="55">
        <v>0</v>
      </c>
      <c r="X98" s="55">
        <f t="shared" si="28"/>
        <v>2705.9905875732779</v>
      </c>
      <c r="Y98" s="117">
        <f t="shared" si="29"/>
        <v>301085.22162799537</v>
      </c>
    </row>
    <row r="99" spans="1:25" ht="13.5" thickBot="1" x14ac:dyDescent="0.35">
      <c r="A99" s="54">
        <v>86</v>
      </c>
      <c r="B99" s="54">
        <v>31</v>
      </c>
      <c r="C99" s="54">
        <f t="shared" si="35"/>
        <v>2</v>
      </c>
      <c r="D99" s="55">
        <f t="shared" si="36"/>
        <v>11256.803381250003</v>
      </c>
      <c r="E99" s="57">
        <f t="shared" si="26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7"/>
        <v>-752.61542950728563</v>
      </c>
      <c r="H99" s="55">
        <v>0</v>
      </c>
      <c r="I99" s="57">
        <f t="shared" si="32"/>
        <v>-347.02378745323108</v>
      </c>
      <c r="J99" s="57">
        <f t="shared" si="34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7"/>
        <v>-2255.4453884870404</v>
      </c>
      <c r="S99" s="55">
        <v>0</v>
      </c>
      <c r="T99" s="55">
        <v>0</v>
      </c>
      <c r="U99" s="54" t="s">
        <v>79</v>
      </c>
      <c r="V99" s="57">
        <f t="shared" si="30"/>
        <v>-1350</v>
      </c>
      <c r="W99" s="55">
        <v>0</v>
      </c>
      <c r="X99" s="55">
        <f t="shared" si="28"/>
        <v>2692.9905875732779</v>
      </c>
      <c r="Y99" s="117">
        <f t="shared" si="29"/>
        <v>305032.73397235194</v>
      </c>
    </row>
    <row r="100" spans="1:25" ht="13.5" thickBot="1" x14ac:dyDescent="0.35">
      <c r="A100" s="54">
        <v>87</v>
      </c>
      <c r="B100" s="54">
        <v>31</v>
      </c>
      <c r="C100" s="54">
        <f t="shared" si="35"/>
        <v>3</v>
      </c>
      <c r="D100" s="55">
        <f t="shared" si="36"/>
        <v>11256.803381250003</v>
      </c>
      <c r="E100" s="57">
        <f t="shared" si="26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7"/>
        <v>-752.61542950728563</v>
      </c>
      <c r="H100" s="55">
        <v>0</v>
      </c>
      <c r="I100" s="57">
        <f t="shared" si="32"/>
        <v>-347.02378745323108</v>
      </c>
      <c r="J100" s="57">
        <f t="shared" si="34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7"/>
        <v>-2255.4453884870404</v>
      </c>
      <c r="S100" s="55">
        <v>0</v>
      </c>
      <c r="T100" s="55">
        <v>0</v>
      </c>
      <c r="U100" s="54" t="s">
        <v>79</v>
      </c>
      <c r="V100" s="57">
        <f t="shared" si="30"/>
        <v>-1360</v>
      </c>
      <c r="W100" s="55">
        <v>0</v>
      </c>
      <c r="X100" s="55">
        <f t="shared" si="28"/>
        <v>2679.9905875732779</v>
      </c>
      <c r="Y100" s="117">
        <f t="shared" si="29"/>
        <v>308983.69428480999</v>
      </c>
    </row>
    <row r="101" spans="1:25" ht="13.5" thickBot="1" x14ac:dyDescent="0.35">
      <c r="A101" s="54">
        <v>88</v>
      </c>
      <c r="B101" s="54">
        <v>31</v>
      </c>
      <c r="C101" s="54">
        <f t="shared" si="35"/>
        <v>4</v>
      </c>
      <c r="D101" s="55">
        <f t="shared" si="36"/>
        <v>11256.803381250003</v>
      </c>
      <c r="E101" s="57">
        <f t="shared" si="26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7"/>
        <v>-752.61542950728563</v>
      </c>
      <c r="H101" s="55">
        <v>0</v>
      </c>
      <c r="I101" s="57">
        <f t="shared" si="32"/>
        <v>-347.02378745323108</v>
      </c>
      <c r="J101" s="57">
        <f t="shared" si="34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7"/>
        <v>-2255.4453884870404</v>
      </c>
      <c r="S101" s="55">
        <v>0</v>
      </c>
      <c r="T101" s="55">
        <v>0</v>
      </c>
      <c r="U101" s="54" t="s">
        <v>79</v>
      </c>
      <c r="V101" s="57">
        <f t="shared" si="30"/>
        <v>-1370</v>
      </c>
      <c r="W101" s="55">
        <v>0</v>
      </c>
      <c r="X101" s="55">
        <f t="shared" si="28"/>
        <v>2666.9905875732779</v>
      </c>
      <c r="Y101" s="117">
        <f t="shared" si="29"/>
        <v>312938.11693190329</v>
      </c>
    </row>
    <row r="102" spans="1:25" ht="13.5" thickBot="1" x14ac:dyDescent="0.35">
      <c r="A102" s="54">
        <v>89</v>
      </c>
      <c r="B102" s="54">
        <v>31</v>
      </c>
      <c r="C102" s="54">
        <f t="shared" si="35"/>
        <v>5</v>
      </c>
      <c r="D102" s="55">
        <f t="shared" si="36"/>
        <v>11256.803381250003</v>
      </c>
      <c r="E102" s="57">
        <f t="shared" si="26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7"/>
        <v>-752.61542950728563</v>
      </c>
      <c r="H102" s="55">
        <v>0</v>
      </c>
      <c r="I102" s="57">
        <f t="shared" si="32"/>
        <v>-347.02378745323108</v>
      </c>
      <c r="J102" s="57">
        <f t="shared" si="34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7"/>
        <v>-2255.4453884870404</v>
      </c>
      <c r="S102" s="55">
        <v>0</v>
      </c>
      <c r="T102" s="55">
        <v>0</v>
      </c>
      <c r="U102" s="54" t="s">
        <v>79</v>
      </c>
      <c r="V102" s="57">
        <f t="shared" si="30"/>
        <v>-1380</v>
      </c>
      <c r="W102" s="55">
        <v>0</v>
      </c>
      <c r="X102" s="55">
        <f t="shared" si="28"/>
        <v>2653.9905875732779</v>
      </c>
      <c r="Y102" s="117">
        <f t="shared" si="29"/>
        <v>316896.01634002617</v>
      </c>
    </row>
    <row r="103" spans="1:25" ht="13.5" thickBot="1" x14ac:dyDescent="0.35">
      <c r="A103" s="54">
        <v>90</v>
      </c>
      <c r="B103" s="54">
        <v>31</v>
      </c>
      <c r="C103" s="54">
        <f t="shared" si="35"/>
        <v>6</v>
      </c>
      <c r="D103" s="55">
        <f t="shared" si="36"/>
        <v>11256.803381250003</v>
      </c>
      <c r="E103" s="57">
        <f t="shared" si="26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7"/>
        <v>-752.61542950728563</v>
      </c>
      <c r="H103" s="55">
        <v>0</v>
      </c>
      <c r="I103" s="57">
        <f t="shared" si="32"/>
        <v>-347.02378745323108</v>
      </c>
      <c r="J103" s="57">
        <f t="shared" si="34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7"/>
        <v>-2255.4453884870404</v>
      </c>
      <c r="S103" s="55">
        <v>0</v>
      </c>
      <c r="T103" s="55">
        <v>0</v>
      </c>
      <c r="U103" s="54" t="s">
        <v>79</v>
      </c>
      <c r="V103" s="57">
        <f t="shared" si="30"/>
        <v>-1390</v>
      </c>
      <c r="W103" s="55">
        <v>0</v>
      </c>
      <c r="X103" s="55">
        <f t="shared" si="28"/>
        <v>2640.9905875732779</v>
      </c>
      <c r="Y103" s="117">
        <f t="shared" si="29"/>
        <v>320857.40699568286</v>
      </c>
    </row>
    <row r="104" spans="1:25" ht="13.5" thickBot="1" x14ac:dyDescent="0.35">
      <c r="A104" s="54">
        <v>91</v>
      </c>
      <c r="B104" s="54">
        <v>31</v>
      </c>
      <c r="C104" s="54">
        <f t="shared" si="35"/>
        <v>7</v>
      </c>
      <c r="D104" s="55">
        <f t="shared" si="36"/>
        <v>11256.803381250003</v>
      </c>
      <c r="E104" s="57">
        <f t="shared" si="26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7"/>
        <v>-752.61542950728563</v>
      </c>
      <c r="H104" s="55">
        <v>0</v>
      </c>
      <c r="I104" s="57">
        <f t="shared" si="32"/>
        <v>-347.02378745323108</v>
      </c>
      <c r="J104" s="57">
        <f t="shared" si="34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7"/>
        <v>-2255.4453884870404</v>
      </c>
      <c r="S104" s="55">
        <v>0</v>
      </c>
      <c r="T104" s="55">
        <v>0</v>
      </c>
      <c r="U104" s="54" t="s">
        <v>79</v>
      </c>
      <c r="V104" s="57">
        <f t="shared" si="30"/>
        <v>-1400</v>
      </c>
      <c r="W104" s="55">
        <v>0</v>
      </c>
      <c r="X104" s="55">
        <f t="shared" si="28"/>
        <v>2627.9905875732779</v>
      </c>
      <c r="Y104" s="117">
        <f t="shared" si="29"/>
        <v>324822.30344573816</v>
      </c>
    </row>
    <row r="105" spans="1:25" ht="13.5" thickBot="1" x14ac:dyDescent="0.35">
      <c r="A105" s="54">
        <v>92</v>
      </c>
      <c r="B105" s="54">
        <v>31</v>
      </c>
      <c r="C105" s="54">
        <f t="shared" si="35"/>
        <v>8</v>
      </c>
      <c r="D105" s="55">
        <f t="shared" si="36"/>
        <v>11256.803381250003</v>
      </c>
      <c r="E105" s="57">
        <f t="shared" si="26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7"/>
        <v>-752.61542950728563</v>
      </c>
      <c r="H105" s="55">
        <v>0</v>
      </c>
      <c r="I105" s="57">
        <f t="shared" si="32"/>
        <v>-347.02378745323108</v>
      </c>
      <c r="J105" s="57">
        <f t="shared" si="34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7"/>
        <v>-2255.4453884870404</v>
      </c>
      <c r="S105" s="55">
        <v>0</v>
      </c>
      <c r="T105" s="55">
        <v>0</v>
      </c>
      <c r="U105" s="54" t="s">
        <v>79</v>
      </c>
      <c r="V105" s="57">
        <f t="shared" si="30"/>
        <v>-1410</v>
      </c>
      <c r="W105" s="55">
        <v>0</v>
      </c>
      <c r="X105" s="55">
        <f t="shared" si="28"/>
        <v>2614.9905875732779</v>
      </c>
      <c r="Y105" s="117">
        <f t="shared" si="29"/>
        <v>328790.72029766865</v>
      </c>
    </row>
    <row r="106" spans="1:25" ht="13.5" thickBot="1" x14ac:dyDescent="0.35">
      <c r="A106" s="54">
        <v>93</v>
      </c>
      <c r="B106" s="54">
        <v>31</v>
      </c>
      <c r="C106" s="54">
        <f t="shared" si="35"/>
        <v>9</v>
      </c>
      <c r="D106" s="55">
        <f t="shared" si="36"/>
        <v>11256.803381250003</v>
      </c>
      <c r="E106" s="57">
        <f t="shared" si="26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7"/>
        <v>-752.61542950728563</v>
      </c>
      <c r="H106" s="55">
        <v>0</v>
      </c>
      <c r="I106" s="57">
        <f t="shared" si="32"/>
        <v>-347.02378745323108</v>
      </c>
      <c r="J106" s="57">
        <f t="shared" si="34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7"/>
        <v>-2255.4453884870404</v>
      </c>
      <c r="S106" s="55">
        <v>0</v>
      </c>
      <c r="T106" s="55">
        <v>0</v>
      </c>
      <c r="U106" s="54" t="s">
        <v>79</v>
      </c>
      <c r="V106" s="57">
        <f t="shared" si="30"/>
        <v>-1420</v>
      </c>
      <c r="W106" s="55">
        <v>0</v>
      </c>
      <c r="X106" s="55">
        <f t="shared" si="28"/>
        <v>2601.9905875732779</v>
      </c>
      <c r="Y106" s="117">
        <f t="shared" si="29"/>
        <v>332762.67221981555</v>
      </c>
    </row>
    <row r="107" spans="1:25" ht="13.5" thickBot="1" x14ac:dyDescent="0.35">
      <c r="A107" s="54">
        <v>94</v>
      </c>
      <c r="B107" s="54">
        <v>31</v>
      </c>
      <c r="C107" s="54">
        <f t="shared" si="35"/>
        <v>10</v>
      </c>
      <c r="D107" s="55">
        <f t="shared" si="36"/>
        <v>11256.803381250003</v>
      </c>
      <c r="E107" s="57">
        <f t="shared" si="26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7"/>
        <v>-752.61542950728563</v>
      </c>
      <c r="H107" s="55">
        <v>0</v>
      </c>
      <c r="I107" s="57">
        <f t="shared" si="32"/>
        <v>-347.02378745323108</v>
      </c>
      <c r="J107" s="57">
        <f t="shared" si="34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7"/>
        <v>-2255.4453884870404</v>
      </c>
      <c r="S107" s="55">
        <v>0</v>
      </c>
      <c r="T107" s="55">
        <v>0</v>
      </c>
      <c r="U107" s="54" t="s">
        <v>79</v>
      </c>
      <c r="V107" s="57">
        <f t="shared" si="30"/>
        <v>-1430</v>
      </c>
      <c r="W107" s="55">
        <v>0</v>
      </c>
      <c r="X107" s="55">
        <f t="shared" si="28"/>
        <v>2588.9905875732779</v>
      </c>
      <c r="Y107" s="117">
        <f t="shared" si="29"/>
        <v>336738.17394163803</v>
      </c>
    </row>
    <row r="108" spans="1:25" ht="13.5" thickBot="1" x14ac:dyDescent="0.35">
      <c r="A108" s="54">
        <v>95</v>
      </c>
      <c r="B108" s="54">
        <v>31</v>
      </c>
      <c r="C108" s="54">
        <f t="shared" si="35"/>
        <v>11</v>
      </c>
      <c r="D108" s="55">
        <f t="shared" si="36"/>
        <v>11256.803381250003</v>
      </c>
      <c r="E108" s="57">
        <f t="shared" si="26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7"/>
        <v>-752.61542950728563</v>
      </c>
      <c r="H108" s="55">
        <v>0</v>
      </c>
      <c r="I108" s="57">
        <f t="shared" si="32"/>
        <v>-347.02378745323108</v>
      </c>
      <c r="J108" s="57">
        <f t="shared" si="34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7"/>
        <v>-2255.4453884870404</v>
      </c>
      <c r="S108" s="55">
        <v>0</v>
      </c>
      <c r="T108" s="55">
        <v>0</v>
      </c>
      <c r="U108" s="54" t="s">
        <v>79</v>
      </c>
      <c r="V108" s="57">
        <f t="shared" si="30"/>
        <v>-1440</v>
      </c>
      <c r="W108" s="55">
        <v>0</v>
      </c>
      <c r="X108" s="55">
        <f t="shared" si="28"/>
        <v>2575.9905875732779</v>
      </c>
      <c r="Y108" s="117">
        <f t="shared" si="29"/>
        <v>340717.24025396811</v>
      </c>
    </row>
    <row r="109" spans="1:25" ht="13.5" thickBot="1" x14ac:dyDescent="0.35">
      <c r="A109" s="54">
        <v>96</v>
      </c>
      <c r="B109" s="54">
        <v>32</v>
      </c>
      <c r="C109" s="54">
        <f t="shared" si="35"/>
        <v>0</v>
      </c>
      <c r="D109" s="55">
        <f>$D98*(1+$D$4)</f>
        <v>11819.643550312505</v>
      </c>
      <c r="E109" s="57">
        <f t="shared" si="26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7"/>
        <v>-752.61542950728563</v>
      </c>
      <c r="H109" s="55">
        <v>0</v>
      </c>
      <c r="I109" s="57">
        <f t="shared" si="32"/>
        <v>-347.02378745323108</v>
      </c>
      <c r="J109" s="57">
        <f t="shared" si="34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30"/>
        <v>-1450</v>
      </c>
      <c r="W109" s="55">
        <v>0</v>
      </c>
      <c r="X109" s="55">
        <f t="shared" si="28"/>
        <v>2737.2259572484309</v>
      </c>
      <c r="Y109" s="117">
        <f t="shared" si="29"/>
        <v>344874.1213789414</v>
      </c>
    </row>
    <row r="110" spans="1:25" ht="13.5" thickBot="1" x14ac:dyDescent="0.35">
      <c r="A110" s="54">
        <v>97</v>
      </c>
      <c r="B110" s="54">
        <v>32</v>
      </c>
      <c r="C110" s="54">
        <f t="shared" si="35"/>
        <v>1</v>
      </c>
      <c r="D110" s="55">
        <f t="shared" ref="D110:D120" si="38">$D109</f>
        <v>11819.643550312505</v>
      </c>
      <c r="E110" s="57">
        <f t="shared" si="26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ref="G110:G133" si="39">-PMT(4%/12,120,-(FV(4%/12,24,,-35000)+FV(4%/12,12,,-35000)))</f>
        <v>-752.61542950728563</v>
      </c>
      <c r="H110" s="55">
        <v>0</v>
      </c>
      <c r="I110" s="57">
        <f t="shared" si="32"/>
        <v>-347.02378745323108</v>
      </c>
      <c r="J110" s="57">
        <f t="shared" si="34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40">$R109</f>
        <v>-2390.7721117962628</v>
      </c>
      <c r="S110" s="55">
        <v>0</v>
      </c>
      <c r="T110" s="55">
        <v>0</v>
      </c>
      <c r="U110" s="54" t="s">
        <v>79</v>
      </c>
      <c r="V110" s="57">
        <f t="shared" si="30"/>
        <v>-1460</v>
      </c>
      <c r="W110" s="55">
        <v>0</v>
      </c>
      <c r="X110" s="55">
        <f t="shared" si="28"/>
        <v>2724.2259572484309</v>
      </c>
      <c r="Y110" s="117">
        <f t="shared" si="29"/>
        <v>349035.32284193538</v>
      </c>
    </row>
    <row r="111" spans="1:25" ht="13.5" thickBot="1" x14ac:dyDescent="0.35">
      <c r="A111" s="54">
        <v>98</v>
      </c>
      <c r="B111" s="54">
        <v>32</v>
      </c>
      <c r="C111" s="54">
        <f t="shared" si="35"/>
        <v>2</v>
      </c>
      <c r="D111" s="55">
        <f t="shared" si="38"/>
        <v>11819.643550312505</v>
      </c>
      <c r="E111" s="57">
        <f t="shared" si="26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39"/>
        <v>-752.61542950728563</v>
      </c>
      <c r="H111" s="55">
        <v>0</v>
      </c>
      <c r="I111" s="57">
        <f t="shared" si="32"/>
        <v>-347.02378745323108</v>
      </c>
      <c r="J111" s="57">
        <f t="shared" si="34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40"/>
        <v>-2390.7721117962628</v>
      </c>
      <c r="S111" s="55">
        <v>0</v>
      </c>
      <c r="T111" s="55">
        <v>0</v>
      </c>
      <c r="U111" s="54" t="s">
        <v>79</v>
      </c>
      <c r="V111" s="57">
        <f t="shared" si="30"/>
        <v>-1470</v>
      </c>
      <c r="W111" s="55">
        <v>0</v>
      </c>
      <c r="X111" s="55">
        <f t="shared" si="28"/>
        <v>2711.2259572484309</v>
      </c>
      <c r="Y111" s="117">
        <f t="shared" si="29"/>
        <v>353200.86264435854</v>
      </c>
    </row>
    <row r="112" spans="1:25" ht="13.5" thickBot="1" x14ac:dyDescent="0.35">
      <c r="A112" s="54">
        <v>99</v>
      </c>
      <c r="B112" s="54">
        <v>32</v>
      </c>
      <c r="C112" s="54">
        <f t="shared" si="35"/>
        <v>3</v>
      </c>
      <c r="D112" s="55">
        <f t="shared" si="38"/>
        <v>11819.643550312505</v>
      </c>
      <c r="E112" s="57">
        <f t="shared" si="26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39"/>
        <v>-752.61542950728563</v>
      </c>
      <c r="H112" s="55">
        <v>0</v>
      </c>
      <c r="I112" s="57">
        <f t="shared" si="32"/>
        <v>-347.02378745323108</v>
      </c>
      <c r="J112" s="57">
        <f t="shared" si="34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40"/>
        <v>-2390.7721117962628</v>
      </c>
      <c r="S112" s="55">
        <v>0</v>
      </c>
      <c r="T112" s="55">
        <v>0</v>
      </c>
      <c r="U112" s="54" t="s">
        <v>79</v>
      </c>
      <c r="V112" s="57">
        <f t="shared" si="30"/>
        <v>-1480</v>
      </c>
      <c r="W112" s="55">
        <v>0</v>
      </c>
      <c r="X112" s="55">
        <f t="shared" si="28"/>
        <v>2698.2259572484309</v>
      </c>
      <c r="Y112" s="117">
        <f t="shared" si="29"/>
        <v>357370.75886262511</v>
      </c>
    </row>
    <row r="113" spans="1:25" ht="13.5" thickBot="1" x14ac:dyDescent="0.35">
      <c r="A113" s="54">
        <v>100</v>
      </c>
      <c r="B113" s="54">
        <v>32</v>
      </c>
      <c r="C113" s="54">
        <f t="shared" si="35"/>
        <v>4</v>
      </c>
      <c r="D113" s="55">
        <f t="shared" si="38"/>
        <v>11819.643550312505</v>
      </c>
      <c r="E113" s="57">
        <f t="shared" si="26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39"/>
        <v>-752.61542950728563</v>
      </c>
      <c r="H113" s="55">
        <v>0</v>
      </c>
      <c r="I113" s="57">
        <f t="shared" si="32"/>
        <v>-347.02378745323108</v>
      </c>
      <c r="J113" s="57">
        <f t="shared" si="34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40"/>
        <v>-2390.7721117962628</v>
      </c>
      <c r="S113" s="55">
        <v>0</v>
      </c>
      <c r="T113" s="55">
        <v>0</v>
      </c>
      <c r="U113" s="54" t="s">
        <v>79</v>
      </c>
      <c r="V113" s="57">
        <f t="shared" si="30"/>
        <v>-1490</v>
      </c>
      <c r="W113" s="55">
        <v>0</v>
      </c>
      <c r="X113" s="55">
        <f t="shared" si="28"/>
        <v>2685.2259572484309</v>
      </c>
      <c r="Y113" s="117">
        <f t="shared" si="29"/>
        <v>361545.02964846778</v>
      </c>
    </row>
    <row r="114" spans="1:25" ht="13.5" thickBot="1" x14ac:dyDescent="0.35">
      <c r="A114" s="54">
        <v>101</v>
      </c>
      <c r="B114" s="54">
        <v>32</v>
      </c>
      <c r="C114" s="54">
        <f t="shared" si="35"/>
        <v>5</v>
      </c>
      <c r="D114" s="55">
        <f t="shared" si="38"/>
        <v>11819.643550312505</v>
      </c>
      <c r="E114" s="57">
        <f t="shared" si="26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39"/>
        <v>-752.61542950728563</v>
      </c>
      <c r="H114" s="55">
        <v>0</v>
      </c>
      <c r="I114" s="57">
        <f t="shared" si="32"/>
        <v>-347.02378745323108</v>
      </c>
      <c r="J114" s="57">
        <f t="shared" si="34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40"/>
        <v>-2390.7721117962628</v>
      </c>
      <c r="S114" s="55">
        <v>0</v>
      </c>
      <c r="T114" s="55">
        <v>0</v>
      </c>
      <c r="U114" s="54" t="s">
        <v>79</v>
      </c>
      <c r="V114" s="57">
        <f t="shared" si="30"/>
        <v>-1500</v>
      </c>
      <c r="W114" s="55">
        <v>0</v>
      </c>
      <c r="X114" s="55">
        <f t="shared" si="28"/>
        <v>2672.2259572484309</v>
      </c>
      <c r="Y114" s="117">
        <f t="shared" si="29"/>
        <v>365723.69322925148</v>
      </c>
    </row>
    <row r="115" spans="1:25" ht="13.5" thickBot="1" x14ac:dyDescent="0.35">
      <c r="A115" s="54">
        <v>102</v>
      </c>
      <c r="B115" s="54">
        <v>32</v>
      </c>
      <c r="C115" s="54">
        <f t="shared" si="35"/>
        <v>6</v>
      </c>
      <c r="D115" s="55">
        <f t="shared" si="38"/>
        <v>11819.643550312505</v>
      </c>
      <c r="E115" s="57">
        <f t="shared" si="26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39"/>
        <v>-752.61542950728563</v>
      </c>
      <c r="H115" s="55">
        <v>0</v>
      </c>
      <c r="I115" s="57">
        <f t="shared" si="32"/>
        <v>-347.02378745323108</v>
      </c>
      <c r="J115" s="57">
        <f t="shared" si="34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40"/>
        <v>-2390.7721117962628</v>
      </c>
      <c r="S115" s="55">
        <v>0</v>
      </c>
      <c r="T115" s="55">
        <v>0</v>
      </c>
      <c r="U115" s="54" t="s">
        <v>79</v>
      </c>
      <c r="V115" s="57">
        <f t="shared" si="30"/>
        <v>-1510</v>
      </c>
      <c r="W115" s="55">
        <v>0</v>
      </c>
      <c r="X115" s="55">
        <f t="shared" si="28"/>
        <v>2659.2259572484309</v>
      </c>
      <c r="Y115" s="117">
        <f t="shared" si="29"/>
        <v>369906.76790828846</v>
      </c>
    </row>
    <row r="116" spans="1:25" ht="13.5" thickBot="1" x14ac:dyDescent="0.35">
      <c r="A116" s="54">
        <v>103</v>
      </c>
      <c r="B116" s="54">
        <v>32</v>
      </c>
      <c r="C116" s="54">
        <f t="shared" si="35"/>
        <v>7</v>
      </c>
      <c r="D116" s="55">
        <f t="shared" si="38"/>
        <v>11819.643550312505</v>
      </c>
      <c r="E116" s="57">
        <f t="shared" si="26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39"/>
        <v>-752.61542950728563</v>
      </c>
      <c r="H116" s="55">
        <v>0</v>
      </c>
      <c r="I116" s="57">
        <f t="shared" si="32"/>
        <v>-347.02378745323108</v>
      </c>
      <c r="J116" s="57">
        <f t="shared" si="34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40"/>
        <v>-2390.7721117962628</v>
      </c>
      <c r="S116" s="55">
        <v>0</v>
      </c>
      <c r="T116" s="55">
        <v>0</v>
      </c>
      <c r="U116" s="54" t="s">
        <v>79</v>
      </c>
      <c r="V116" s="57">
        <f t="shared" si="30"/>
        <v>-1520</v>
      </c>
      <c r="W116" s="55">
        <v>0</v>
      </c>
      <c r="X116" s="55">
        <f t="shared" si="28"/>
        <v>2646.2259572484309</v>
      </c>
      <c r="Y116" s="117">
        <f t="shared" si="29"/>
        <v>374094.27206515474</v>
      </c>
    </row>
    <row r="117" spans="1:25" ht="13.5" thickBot="1" x14ac:dyDescent="0.35">
      <c r="A117" s="54">
        <v>104</v>
      </c>
      <c r="B117" s="54">
        <v>32</v>
      </c>
      <c r="C117" s="54">
        <f t="shared" si="35"/>
        <v>8</v>
      </c>
      <c r="D117" s="55">
        <f t="shared" si="38"/>
        <v>11819.643550312505</v>
      </c>
      <c r="E117" s="57">
        <f t="shared" si="26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39"/>
        <v>-752.61542950728563</v>
      </c>
      <c r="H117" s="55">
        <v>0</v>
      </c>
      <c r="I117" s="57">
        <f t="shared" si="32"/>
        <v>-347.02378745323108</v>
      </c>
      <c r="J117" s="57">
        <f t="shared" si="34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40"/>
        <v>-2390.7721117962628</v>
      </c>
      <c r="S117" s="55">
        <v>0</v>
      </c>
      <c r="T117" s="55">
        <v>0</v>
      </c>
      <c r="U117" s="54" t="s">
        <v>79</v>
      </c>
      <c r="V117" s="57">
        <f t="shared" si="30"/>
        <v>-1530</v>
      </c>
      <c r="W117" s="55">
        <v>0</v>
      </c>
      <c r="X117" s="55">
        <f t="shared" si="28"/>
        <v>2633.2259572484309</v>
      </c>
      <c r="Y117" s="117">
        <f t="shared" si="29"/>
        <v>378286.22415600799</v>
      </c>
    </row>
    <row r="118" spans="1:25" ht="13.5" thickBot="1" x14ac:dyDescent="0.35">
      <c r="A118" s="54">
        <v>105</v>
      </c>
      <c r="B118" s="54">
        <v>32</v>
      </c>
      <c r="C118" s="54">
        <f t="shared" si="35"/>
        <v>9</v>
      </c>
      <c r="D118" s="55">
        <f t="shared" si="38"/>
        <v>11819.643550312505</v>
      </c>
      <c r="E118" s="57">
        <f t="shared" si="26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39"/>
        <v>-752.61542950728563</v>
      </c>
      <c r="H118" s="55">
        <v>0</v>
      </c>
      <c r="I118" s="57">
        <f t="shared" ref="I118:I145" si="41">PMT(6%/12,60,17950)</f>
        <v>-347.02378745323108</v>
      </c>
      <c r="J118" s="57">
        <f t="shared" si="34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40"/>
        <v>-2390.7721117962628</v>
      </c>
      <c r="S118" s="55">
        <v>0</v>
      </c>
      <c r="T118" s="55">
        <v>0</v>
      </c>
      <c r="U118" s="54" t="s">
        <v>79</v>
      </c>
      <c r="V118" s="57">
        <f t="shared" si="30"/>
        <v>-1540</v>
      </c>
      <c r="W118" s="55">
        <v>0</v>
      </c>
      <c r="X118" s="55">
        <f t="shared" si="28"/>
        <v>2620.2259572484309</v>
      </c>
      <c r="Y118" s="117">
        <f t="shared" si="29"/>
        <v>382482.64271390642</v>
      </c>
    </row>
    <row r="119" spans="1:25" ht="13.5" thickBot="1" x14ac:dyDescent="0.35">
      <c r="A119" s="54">
        <v>106</v>
      </c>
      <c r="B119" s="54">
        <v>32</v>
      </c>
      <c r="C119" s="54">
        <f t="shared" si="35"/>
        <v>10</v>
      </c>
      <c r="D119" s="55">
        <f t="shared" si="38"/>
        <v>11819.643550312505</v>
      </c>
      <c r="E119" s="57">
        <f t="shared" si="26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39"/>
        <v>-752.61542950728563</v>
      </c>
      <c r="H119" s="55">
        <v>0</v>
      </c>
      <c r="I119" s="57">
        <f t="shared" si="41"/>
        <v>-347.02378745323108</v>
      </c>
      <c r="J119" s="57">
        <f t="shared" ref="J119:J150" si="42">-150-3*K118</f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40"/>
        <v>-2390.7721117962628</v>
      </c>
      <c r="S119" s="55">
        <v>0</v>
      </c>
      <c r="T119" s="55">
        <v>0</v>
      </c>
      <c r="U119" s="54" t="s">
        <v>79</v>
      </c>
      <c r="V119" s="57">
        <f t="shared" si="30"/>
        <v>-1550</v>
      </c>
      <c r="W119" s="55">
        <v>0</v>
      </c>
      <c r="X119" s="55">
        <f t="shared" si="28"/>
        <v>2607.2259572484309</v>
      </c>
      <c r="Y119" s="117">
        <f t="shared" si="29"/>
        <v>386683.54634912946</v>
      </c>
    </row>
    <row r="120" spans="1:25" ht="13.5" thickBot="1" x14ac:dyDescent="0.35">
      <c r="A120" s="54">
        <v>107</v>
      </c>
      <c r="B120" s="54">
        <v>32</v>
      </c>
      <c r="C120" s="54">
        <f t="shared" si="35"/>
        <v>11</v>
      </c>
      <c r="D120" s="55">
        <f t="shared" si="38"/>
        <v>11819.643550312505</v>
      </c>
      <c r="E120" s="57">
        <f t="shared" si="26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39"/>
        <v>-752.61542950728563</v>
      </c>
      <c r="H120" s="55">
        <v>0</v>
      </c>
      <c r="I120" s="57">
        <f t="shared" si="41"/>
        <v>-347.02378745323108</v>
      </c>
      <c r="J120" s="57">
        <f t="shared" si="42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40"/>
        <v>-2390.7721117962628</v>
      </c>
      <c r="S120" s="55">
        <v>0</v>
      </c>
      <c r="T120" s="55">
        <v>0</v>
      </c>
      <c r="U120" s="54" t="s">
        <v>79</v>
      </c>
      <c r="V120" s="57">
        <f t="shared" si="30"/>
        <v>-1560</v>
      </c>
      <c r="W120" s="55">
        <v>0</v>
      </c>
      <c r="X120" s="55">
        <f t="shared" si="28"/>
        <v>2594.2259572484309</v>
      </c>
      <c r="Y120" s="117">
        <f t="shared" si="29"/>
        <v>390888.95374949923</v>
      </c>
    </row>
    <row r="121" spans="1:25" ht="13.5" thickBot="1" x14ac:dyDescent="0.35">
      <c r="A121" s="54">
        <v>108</v>
      </c>
      <c r="B121" s="54">
        <v>33</v>
      </c>
      <c r="C121" s="54">
        <f t="shared" si="35"/>
        <v>0</v>
      </c>
      <c r="D121" s="55">
        <f>$D110*(1+$D$4)</f>
        <v>12410.62572782813</v>
      </c>
      <c r="E121" s="57">
        <f t="shared" si="26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39"/>
        <v>-752.61542950728563</v>
      </c>
      <c r="H121" s="55">
        <v>0</v>
      </c>
      <c r="I121" s="57">
        <f t="shared" si="41"/>
        <v>-347.02378745323108</v>
      </c>
      <c r="J121" s="57">
        <f t="shared" si="42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30"/>
        <v>-1570</v>
      </c>
      <c r="W121" s="55">
        <v>0</v>
      </c>
      <c r="X121" s="55">
        <f t="shared" si="28"/>
        <v>2762.8198281742498</v>
      </c>
      <c r="Y121" s="117">
        <f t="shared" si="29"/>
        <v>395280.47755162971</v>
      </c>
    </row>
    <row r="122" spans="1:25" ht="13.5" thickBot="1" x14ac:dyDescent="0.35">
      <c r="A122" s="54">
        <v>109</v>
      </c>
      <c r="B122" s="54">
        <v>33</v>
      </c>
      <c r="C122" s="54">
        <f t="shared" si="35"/>
        <v>1</v>
      </c>
      <c r="D122" s="55">
        <f t="shared" ref="D122:D132" si="43">$D121</f>
        <v>12410.62572782813</v>
      </c>
      <c r="E122" s="57">
        <f t="shared" si="26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39"/>
        <v>-752.61542950728563</v>
      </c>
      <c r="H122" s="55">
        <v>0</v>
      </c>
      <c r="I122" s="57">
        <f t="shared" si="41"/>
        <v>-347.02378745323108</v>
      </c>
      <c r="J122" s="57">
        <f t="shared" si="42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4">$R121</f>
        <v>-2534.2184385040387</v>
      </c>
      <c r="S122" s="55">
        <v>0</v>
      </c>
      <c r="T122" s="55">
        <v>0</v>
      </c>
      <c r="U122" s="54" t="s">
        <v>79</v>
      </c>
      <c r="V122" s="57">
        <f t="shared" si="30"/>
        <v>-1580</v>
      </c>
      <c r="W122" s="55">
        <v>0</v>
      </c>
      <c r="X122" s="55">
        <f t="shared" si="28"/>
        <v>2749.8198281742498</v>
      </c>
      <c r="Y122" s="117">
        <f t="shared" si="29"/>
        <v>399677.29936960241</v>
      </c>
    </row>
    <row r="123" spans="1:25" ht="13.5" thickBot="1" x14ac:dyDescent="0.35">
      <c r="A123" s="54">
        <v>110</v>
      </c>
      <c r="B123" s="54">
        <v>33</v>
      </c>
      <c r="C123" s="54">
        <f t="shared" si="35"/>
        <v>2</v>
      </c>
      <c r="D123" s="55">
        <f t="shared" si="43"/>
        <v>12410.62572782813</v>
      </c>
      <c r="E123" s="57">
        <f t="shared" si="26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39"/>
        <v>-752.61542950728563</v>
      </c>
      <c r="H123" s="55">
        <v>0</v>
      </c>
      <c r="I123" s="57">
        <f t="shared" si="41"/>
        <v>-347.02378745323108</v>
      </c>
      <c r="J123" s="57">
        <f t="shared" si="42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4"/>
        <v>-2534.2184385040387</v>
      </c>
      <c r="S123" s="55">
        <v>0</v>
      </c>
      <c r="T123" s="55">
        <v>0</v>
      </c>
      <c r="U123" s="54" t="s">
        <v>79</v>
      </c>
      <c r="V123" s="57">
        <f t="shared" si="30"/>
        <v>-1590</v>
      </c>
      <c r="W123" s="55">
        <v>0</v>
      </c>
      <c r="X123" s="55">
        <f t="shared" si="28"/>
        <v>2736.8198281742498</v>
      </c>
      <c r="Y123" s="117">
        <f t="shared" si="29"/>
        <v>404079.44127848331</v>
      </c>
    </row>
    <row r="124" spans="1:25" ht="13.5" thickBot="1" x14ac:dyDescent="0.35">
      <c r="A124" s="54">
        <v>111</v>
      </c>
      <c r="B124" s="54">
        <v>33</v>
      </c>
      <c r="C124" s="54">
        <f t="shared" si="35"/>
        <v>3</v>
      </c>
      <c r="D124" s="55">
        <f t="shared" si="43"/>
        <v>12410.62572782813</v>
      </c>
      <c r="E124" s="57">
        <f t="shared" si="26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39"/>
        <v>-752.61542950728563</v>
      </c>
      <c r="H124" s="55">
        <v>0</v>
      </c>
      <c r="I124" s="57">
        <f t="shared" si="41"/>
        <v>-347.02378745323108</v>
      </c>
      <c r="J124" s="57">
        <f t="shared" si="42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4"/>
        <v>-2534.2184385040387</v>
      </c>
      <c r="S124" s="55">
        <v>0</v>
      </c>
      <c r="T124" s="55">
        <v>0</v>
      </c>
      <c r="U124" s="54" t="s">
        <v>79</v>
      </c>
      <c r="V124" s="57">
        <f t="shared" si="30"/>
        <v>-1600</v>
      </c>
      <c r="W124" s="55">
        <v>0</v>
      </c>
      <c r="X124" s="55">
        <f t="shared" si="28"/>
        <v>2723.8198281742498</v>
      </c>
      <c r="Y124" s="117">
        <f t="shared" si="29"/>
        <v>408486.92544531793</v>
      </c>
    </row>
    <row r="125" spans="1:25" ht="13.5" thickBot="1" x14ac:dyDescent="0.35">
      <c r="A125" s="54">
        <v>112</v>
      </c>
      <c r="B125" s="54">
        <v>33</v>
      </c>
      <c r="C125" s="54">
        <f t="shared" si="35"/>
        <v>4</v>
      </c>
      <c r="D125" s="55">
        <f t="shared" si="43"/>
        <v>12410.62572782813</v>
      </c>
      <c r="E125" s="57">
        <f t="shared" si="26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39"/>
        <v>-752.61542950728563</v>
      </c>
      <c r="H125" s="55">
        <v>0</v>
      </c>
      <c r="I125" s="57">
        <f t="shared" si="41"/>
        <v>-347.02378745323108</v>
      </c>
      <c r="J125" s="57">
        <f t="shared" si="42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4"/>
        <v>-2534.2184385040387</v>
      </c>
      <c r="S125" s="55">
        <v>0</v>
      </c>
      <c r="T125" s="55">
        <v>0</v>
      </c>
      <c r="U125" s="54" t="s">
        <v>79</v>
      </c>
      <c r="V125" s="57">
        <f t="shared" si="30"/>
        <v>-1610</v>
      </c>
      <c r="W125" s="55">
        <v>0</v>
      </c>
      <c r="X125" s="55">
        <f t="shared" si="28"/>
        <v>2710.8198281742498</v>
      </c>
      <c r="Y125" s="117">
        <f t="shared" si="29"/>
        <v>412899.77412951435</v>
      </c>
    </row>
    <row r="126" spans="1:25" ht="13.5" thickBot="1" x14ac:dyDescent="0.35">
      <c r="A126" s="54">
        <v>113</v>
      </c>
      <c r="B126" s="54">
        <v>33</v>
      </c>
      <c r="C126" s="54">
        <f t="shared" si="35"/>
        <v>5</v>
      </c>
      <c r="D126" s="55">
        <f t="shared" si="43"/>
        <v>12410.62572782813</v>
      </c>
      <c r="E126" s="57">
        <f t="shared" si="26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39"/>
        <v>-752.61542950728563</v>
      </c>
      <c r="H126" s="55">
        <v>0</v>
      </c>
      <c r="I126" s="57">
        <f t="shared" si="41"/>
        <v>-347.02378745323108</v>
      </c>
      <c r="J126" s="57">
        <f t="shared" si="42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4"/>
        <v>-2534.2184385040387</v>
      </c>
      <c r="S126" s="55">
        <v>0</v>
      </c>
      <c r="T126" s="55">
        <v>0</v>
      </c>
      <c r="U126" s="54" t="s">
        <v>79</v>
      </c>
      <c r="V126" s="57">
        <f t="shared" si="30"/>
        <v>-1620</v>
      </c>
      <c r="W126" s="55">
        <v>0</v>
      </c>
      <c r="X126" s="55">
        <f t="shared" si="28"/>
        <v>2697.8198281742498</v>
      </c>
      <c r="Y126" s="117">
        <f t="shared" si="29"/>
        <v>417318.00968322821</v>
      </c>
    </row>
    <row r="127" spans="1:25" ht="13.5" thickBot="1" x14ac:dyDescent="0.35">
      <c r="A127" s="54">
        <v>114</v>
      </c>
      <c r="B127" s="54">
        <v>33</v>
      </c>
      <c r="C127" s="54">
        <f t="shared" si="35"/>
        <v>6</v>
      </c>
      <c r="D127" s="55">
        <f t="shared" si="43"/>
        <v>12410.62572782813</v>
      </c>
      <c r="E127" s="57">
        <f t="shared" si="26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39"/>
        <v>-752.61542950728563</v>
      </c>
      <c r="H127" s="55">
        <v>0</v>
      </c>
      <c r="I127" s="57">
        <f t="shared" si="41"/>
        <v>-347.02378745323108</v>
      </c>
      <c r="J127" s="57">
        <f t="shared" si="42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4"/>
        <v>-2534.2184385040387</v>
      </c>
      <c r="S127" s="55">
        <v>0</v>
      </c>
      <c r="T127" s="55">
        <v>0</v>
      </c>
      <c r="U127" s="54" t="s">
        <v>79</v>
      </c>
      <c r="V127" s="57">
        <f t="shared" si="30"/>
        <v>-1630</v>
      </c>
      <c r="W127" s="55">
        <v>0</v>
      </c>
      <c r="X127" s="55">
        <f t="shared" si="28"/>
        <v>2684.8198281742498</v>
      </c>
      <c r="Y127" s="117">
        <f t="shared" si="29"/>
        <v>421741.65455174923</v>
      </c>
    </row>
    <row r="128" spans="1:25" ht="13.5" thickBot="1" x14ac:dyDescent="0.35">
      <c r="A128" s="54">
        <v>115</v>
      </c>
      <c r="B128" s="54">
        <v>33</v>
      </c>
      <c r="C128" s="54">
        <f t="shared" si="35"/>
        <v>7</v>
      </c>
      <c r="D128" s="55">
        <f t="shared" si="43"/>
        <v>12410.62572782813</v>
      </c>
      <c r="E128" s="57">
        <f t="shared" si="26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39"/>
        <v>-752.61542950728563</v>
      </c>
      <c r="H128" s="55">
        <v>0</v>
      </c>
      <c r="I128" s="57">
        <f t="shared" si="41"/>
        <v>-347.02378745323108</v>
      </c>
      <c r="J128" s="57">
        <f t="shared" si="42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4"/>
        <v>-2534.2184385040387</v>
      </c>
      <c r="S128" s="55">
        <v>0</v>
      </c>
      <c r="T128" s="55">
        <v>0</v>
      </c>
      <c r="U128" s="54" t="s">
        <v>79</v>
      </c>
      <c r="V128" s="57">
        <f t="shared" si="30"/>
        <v>-1640</v>
      </c>
      <c r="W128" s="55">
        <v>0</v>
      </c>
      <c r="X128" s="55">
        <f t="shared" si="28"/>
        <v>2671.8198281742498</v>
      </c>
      <c r="Y128" s="117">
        <f t="shared" si="29"/>
        <v>426170.73127388908</v>
      </c>
    </row>
    <row r="129" spans="1:25" ht="13.5" thickBot="1" x14ac:dyDescent="0.35">
      <c r="A129" s="54">
        <v>116</v>
      </c>
      <c r="B129" s="54">
        <v>33</v>
      </c>
      <c r="C129" s="54">
        <f t="shared" si="35"/>
        <v>8</v>
      </c>
      <c r="D129" s="55">
        <f t="shared" si="43"/>
        <v>12410.62572782813</v>
      </c>
      <c r="E129" s="57">
        <f t="shared" si="26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39"/>
        <v>-752.61542950728563</v>
      </c>
      <c r="H129" s="55">
        <v>0</v>
      </c>
      <c r="I129" s="57">
        <f t="shared" si="41"/>
        <v>-347.02378745323108</v>
      </c>
      <c r="J129" s="57">
        <f t="shared" si="42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4"/>
        <v>-2534.2184385040387</v>
      </c>
      <c r="S129" s="55">
        <v>0</v>
      </c>
      <c r="T129" s="55">
        <v>0</v>
      </c>
      <c r="U129" s="54" t="s">
        <v>79</v>
      </c>
      <c r="V129" s="57">
        <f t="shared" si="30"/>
        <v>-1650</v>
      </c>
      <c r="W129" s="55">
        <v>0</v>
      </c>
      <c r="X129" s="55">
        <f t="shared" si="28"/>
        <v>2658.8198281742498</v>
      </c>
      <c r="Y129" s="117">
        <f t="shared" si="29"/>
        <v>430605.26248237118</v>
      </c>
    </row>
    <row r="130" spans="1:25" ht="13.5" thickBot="1" x14ac:dyDescent="0.35">
      <c r="A130" s="54">
        <v>117</v>
      </c>
      <c r="B130" s="54">
        <v>33</v>
      </c>
      <c r="C130" s="54">
        <f t="shared" si="35"/>
        <v>9</v>
      </c>
      <c r="D130" s="55">
        <f t="shared" si="43"/>
        <v>12410.62572782813</v>
      </c>
      <c r="E130" s="57">
        <f t="shared" si="26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39"/>
        <v>-752.61542950728563</v>
      </c>
      <c r="H130" s="55">
        <v>0</v>
      </c>
      <c r="I130" s="57">
        <f t="shared" si="41"/>
        <v>-347.02378745323108</v>
      </c>
      <c r="J130" s="57">
        <f t="shared" si="42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4"/>
        <v>-2534.2184385040387</v>
      </c>
      <c r="S130" s="55">
        <v>0</v>
      </c>
      <c r="T130" s="55">
        <v>0</v>
      </c>
      <c r="U130" s="54" t="s">
        <v>79</v>
      </c>
      <c r="V130" s="57">
        <f t="shared" si="30"/>
        <v>-1660</v>
      </c>
      <c r="W130" s="55">
        <v>0</v>
      </c>
      <c r="X130" s="55">
        <f t="shared" si="28"/>
        <v>2645.8198281742498</v>
      </c>
      <c r="Y130" s="117">
        <f t="shared" si="29"/>
        <v>435045.27090422198</v>
      </c>
    </row>
    <row r="131" spans="1:25" ht="13.5" thickBot="1" x14ac:dyDescent="0.35">
      <c r="A131" s="54">
        <v>118</v>
      </c>
      <c r="B131" s="54">
        <v>33</v>
      </c>
      <c r="C131" s="54">
        <f t="shared" si="35"/>
        <v>10</v>
      </c>
      <c r="D131" s="55">
        <f t="shared" si="43"/>
        <v>12410.62572782813</v>
      </c>
      <c r="E131" s="57">
        <f t="shared" si="26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39"/>
        <v>-752.61542950728563</v>
      </c>
      <c r="H131" s="55">
        <v>0</v>
      </c>
      <c r="I131" s="57">
        <f t="shared" si="41"/>
        <v>-347.02378745323108</v>
      </c>
      <c r="J131" s="57">
        <f t="shared" si="42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4"/>
        <v>-2534.2184385040387</v>
      </c>
      <c r="S131" s="55">
        <v>0</v>
      </c>
      <c r="T131" s="55">
        <v>0</v>
      </c>
      <c r="U131" s="54" t="s">
        <v>79</v>
      </c>
      <c r="V131" s="57">
        <f t="shared" si="30"/>
        <v>-1670</v>
      </c>
      <c r="W131" s="55">
        <v>0</v>
      </c>
      <c r="X131" s="55">
        <f t="shared" si="28"/>
        <v>2632.8198281742498</v>
      </c>
      <c r="Y131" s="117">
        <f t="shared" si="29"/>
        <v>439490.77936116379</v>
      </c>
    </row>
    <row r="132" spans="1:25" ht="13.5" thickBot="1" x14ac:dyDescent="0.35">
      <c r="A132" s="54">
        <v>119</v>
      </c>
      <c r="B132" s="54">
        <v>33</v>
      </c>
      <c r="C132" s="54">
        <f t="shared" si="35"/>
        <v>11</v>
      </c>
      <c r="D132" s="55">
        <f t="shared" si="43"/>
        <v>12410.62572782813</v>
      </c>
      <c r="E132" s="57">
        <f t="shared" si="26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39"/>
        <v>-752.61542950728563</v>
      </c>
      <c r="H132" s="55">
        <v>0</v>
      </c>
      <c r="I132" s="57">
        <f t="shared" si="41"/>
        <v>-347.02378745323108</v>
      </c>
      <c r="J132" s="57">
        <f t="shared" si="42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4"/>
        <v>-2534.2184385040387</v>
      </c>
      <c r="S132" s="55">
        <v>0</v>
      </c>
      <c r="T132" s="55">
        <v>0</v>
      </c>
      <c r="U132" s="54" t="s">
        <v>79</v>
      </c>
      <c r="V132" s="57">
        <f t="shared" si="30"/>
        <v>-1680</v>
      </c>
      <c r="W132" s="55">
        <v>0</v>
      </c>
      <c r="X132" s="55">
        <f t="shared" si="28"/>
        <v>2619.8198281742498</v>
      </c>
      <c r="Y132" s="117">
        <f t="shared" si="29"/>
        <v>443941.81077000953</v>
      </c>
    </row>
    <row r="133" spans="1:25" ht="13.5" thickBot="1" x14ac:dyDescent="0.35">
      <c r="A133" s="54">
        <v>120</v>
      </c>
      <c r="B133" s="54">
        <v>34</v>
      </c>
      <c r="C133" s="54">
        <f t="shared" si="35"/>
        <v>0</v>
      </c>
      <c r="D133" s="55">
        <f>$D122*(1+$D$4)</f>
        <v>13031.157014219538</v>
      </c>
      <c r="E133" s="57">
        <f t="shared" si="26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39"/>
        <v>-752.61542950728563</v>
      </c>
      <c r="H133" s="55">
        <v>0</v>
      </c>
      <c r="I133" s="57">
        <f t="shared" si="41"/>
        <v>-347.02378745323108</v>
      </c>
      <c r="J133" s="57">
        <f t="shared" si="42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30"/>
        <v>-1690</v>
      </c>
      <c r="W133" s="55">
        <v>0</v>
      </c>
      <c r="X133" s="55">
        <f t="shared" si="28"/>
        <v>2796.0589293792818</v>
      </c>
      <c r="Y133" s="117">
        <f t="shared" si="29"/>
        <v>448587.62724426383</v>
      </c>
    </row>
    <row r="134" spans="1:25" ht="13.5" thickBot="1" x14ac:dyDescent="0.35">
      <c r="A134" s="54">
        <v>121</v>
      </c>
      <c r="B134" s="54">
        <v>34</v>
      </c>
      <c r="C134" s="54">
        <f t="shared" si="35"/>
        <v>1</v>
      </c>
      <c r="D134" s="55">
        <f t="shared" ref="D134:D144" si="45">$D133</f>
        <v>13031.157014219538</v>
      </c>
      <c r="E134" s="57">
        <f t="shared" si="26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41"/>
        <v>-347.02378745323108</v>
      </c>
      <c r="J134" s="57">
        <f t="shared" si="42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6">$R133</f>
        <v>-2686.2715448142812</v>
      </c>
      <c r="S134" s="55">
        <v>0</v>
      </c>
      <c r="T134" s="55">
        <v>0</v>
      </c>
      <c r="U134" s="54" t="s">
        <v>79</v>
      </c>
      <c r="V134" s="57">
        <f t="shared" si="30"/>
        <v>-1700</v>
      </c>
      <c r="W134" s="55">
        <v>0</v>
      </c>
      <c r="X134" s="55">
        <f t="shared" si="28"/>
        <v>3535.6743588865684</v>
      </c>
      <c r="Y134" s="117">
        <f t="shared" si="29"/>
        <v>453992.41671666811</v>
      </c>
    </row>
    <row r="135" spans="1:25" ht="13.5" thickBot="1" x14ac:dyDescent="0.35">
      <c r="A135" s="54">
        <v>122</v>
      </c>
      <c r="B135" s="54">
        <v>34</v>
      </c>
      <c r="C135" s="54">
        <f t="shared" si="35"/>
        <v>2</v>
      </c>
      <c r="D135" s="55">
        <f t="shared" si="45"/>
        <v>13031.157014219538</v>
      </c>
      <c r="E135" s="57">
        <f t="shared" si="26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41"/>
        <v>-347.02378745323108</v>
      </c>
      <c r="J135" s="57">
        <f t="shared" si="42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6"/>
        <v>-2686.2715448142812</v>
      </c>
      <c r="S135" s="55">
        <v>0</v>
      </c>
      <c r="T135" s="55">
        <v>0</v>
      </c>
      <c r="U135" s="54" t="s">
        <v>79</v>
      </c>
      <c r="V135" s="57">
        <f t="shared" si="30"/>
        <v>-1710</v>
      </c>
      <c r="W135" s="55">
        <v>0</v>
      </c>
      <c r="X135" s="55">
        <f t="shared" si="28"/>
        <v>3522.6743588865684</v>
      </c>
      <c r="Y135" s="117">
        <f t="shared" si="29"/>
        <v>459406.72614520742</v>
      </c>
    </row>
    <row r="136" spans="1:25" ht="13.5" thickBot="1" x14ac:dyDescent="0.35">
      <c r="A136" s="54">
        <v>123</v>
      </c>
      <c r="B136" s="54">
        <v>34</v>
      </c>
      <c r="C136" s="54">
        <f t="shared" si="35"/>
        <v>3</v>
      </c>
      <c r="D136" s="55">
        <f t="shared" si="45"/>
        <v>13031.157014219538</v>
      </c>
      <c r="E136" s="57">
        <f t="shared" si="26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41"/>
        <v>-347.02378745323108</v>
      </c>
      <c r="J136" s="57">
        <f t="shared" si="42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6"/>
        <v>-2686.2715448142812</v>
      </c>
      <c r="S136" s="55">
        <v>0</v>
      </c>
      <c r="T136" s="55">
        <v>0</v>
      </c>
      <c r="U136" s="54" t="s">
        <v>79</v>
      </c>
      <c r="V136" s="57">
        <f t="shared" si="30"/>
        <v>-1720</v>
      </c>
      <c r="W136" s="55">
        <v>0</v>
      </c>
      <c r="X136" s="55">
        <f t="shared" si="28"/>
        <v>3509.6743588865684</v>
      </c>
      <c r="Y136" s="117">
        <f t="shared" si="29"/>
        <v>464830.59519636567</v>
      </c>
    </row>
    <row r="137" spans="1:25" ht="13.5" thickBot="1" x14ac:dyDescent="0.35">
      <c r="A137" s="54">
        <v>124</v>
      </c>
      <c r="B137" s="54">
        <v>34</v>
      </c>
      <c r="C137" s="54">
        <f t="shared" si="35"/>
        <v>4</v>
      </c>
      <c r="D137" s="55">
        <f t="shared" si="45"/>
        <v>13031.157014219538</v>
      </c>
      <c r="E137" s="57">
        <f t="shared" si="26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41"/>
        <v>-347.02378745323108</v>
      </c>
      <c r="J137" s="57">
        <f t="shared" si="42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6"/>
        <v>-2686.2715448142812</v>
      </c>
      <c r="S137" s="55">
        <v>0</v>
      </c>
      <c r="T137" s="55">
        <v>0</v>
      </c>
      <c r="U137" s="54" t="s">
        <v>79</v>
      </c>
      <c r="V137" s="57">
        <f t="shared" si="30"/>
        <v>-1730</v>
      </c>
      <c r="W137" s="55">
        <v>0</v>
      </c>
      <c r="X137" s="55">
        <f t="shared" si="28"/>
        <v>3496.6743588865684</v>
      </c>
      <c r="Y137" s="117">
        <f t="shared" si="29"/>
        <v>470264.06370190374</v>
      </c>
    </row>
    <row r="138" spans="1:25" ht="13.5" thickBot="1" x14ac:dyDescent="0.35">
      <c r="A138" s="54">
        <v>125</v>
      </c>
      <c r="B138" s="54">
        <v>34</v>
      </c>
      <c r="C138" s="54">
        <f t="shared" si="35"/>
        <v>5</v>
      </c>
      <c r="D138" s="55">
        <f t="shared" si="45"/>
        <v>13031.157014219538</v>
      </c>
      <c r="E138" s="57">
        <f t="shared" si="26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41"/>
        <v>-347.02378745323108</v>
      </c>
      <c r="J138" s="57">
        <f t="shared" si="42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6"/>
        <v>-2686.2715448142812</v>
      </c>
      <c r="S138" s="55">
        <v>0</v>
      </c>
      <c r="T138" s="55">
        <v>0</v>
      </c>
      <c r="U138" s="54" t="s">
        <v>79</v>
      </c>
      <c r="V138" s="57">
        <f t="shared" si="30"/>
        <v>-1740</v>
      </c>
      <c r="W138" s="55">
        <v>0</v>
      </c>
      <c r="X138" s="55">
        <f t="shared" si="28"/>
        <v>3483.6743588865684</v>
      </c>
      <c r="Y138" s="117">
        <f t="shared" si="29"/>
        <v>475707.17165954824</v>
      </c>
    </row>
    <row r="139" spans="1:25" ht="13.5" thickBot="1" x14ac:dyDescent="0.35">
      <c r="A139" s="54">
        <v>126</v>
      </c>
      <c r="B139" s="54">
        <v>34</v>
      </c>
      <c r="C139" s="54">
        <f t="shared" si="35"/>
        <v>6</v>
      </c>
      <c r="D139" s="55">
        <f t="shared" si="45"/>
        <v>13031.157014219538</v>
      </c>
      <c r="E139" s="57">
        <f t="shared" si="26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41"/>
        <v>-347.02378745323108</v>
      </c>
      <c r="J139" s="57">
        <f t="shared" si="42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6"/>
        <v>-2686.2715448142812</v>
      </c>
      <c r="S139" s="55">
        <v>0</v>
      </c>
      <c r="T139" s="55">
        <v>0</v>
      </c>
      <c r="U139" s="54" t="s">
        <v>79</v>
      </c>
      <c r="V139" s="57">
        <f t="shared" si="30"/>
        <v>-1750</v>
      </c>
      <c r="W139" s="55">
        <v>0</v>
      </c>
      <c r="X139" s="55">
        <f t="shared" si="28"/>
        <v>3470.6743588865684</v>
      </c>
      <c r="Y139" s="117">
        <f t="shared" si="29"/>
        <v>481159.95923368289</v>
      </c>
    </row>
    <row r="140" spans="1:25" ht="13.5" thickBot="1" x14ac:dyDescent="0.35">
      <c r="A140" s="54">
        <v>127</v>
      </c>
      <c r="B140" s="54">
        <v>34</v>
      </c>
      <c r="C140" s="54">
        <f t="shared" si="35"/>
        <v>7</v>
      </c>
      <c r="D140" s="55">
        <f t="shared" si="45"/>
        <v>13031.157014219538</v>
      </c>
      <c r="E140" s="57">
        <f t="shared" si="26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41"/>
        <v>-347.02378745323108</v>
      </c>
      <c r="J140" s="57">
        <f t="shared" si="42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6"/>
        <v>-2686.2715448142812</v>
      </c>
      <c r="S140" s="55">
        <v>0</v>
      </c>
      <c r="T140" s="55">
        <v>0</v>
      </c>
      <c r="U140" s="54" t="s">
        <v>79</v>
      </c>
      <c r="V140" s="57">
        <f t="shared" si="30"/>
        <v>-1760</v>
      </c>
      <c r="W140" s="55">
        <v>0</v>
      </c>
      <c r="X140" s="55">
        <f t="shared" si="28"/>
        <v>3457.6743588865684</v>
      </c>
      <c r="Y140" s="117">
        <f t="shared" si="29"/>
        <v>486622.46675604314</v>
      </c>
    </row>
    <row r="141" spans="1:25" ht="13.5" thickBot="1" x14ac:dyDescent="0.35">
      <c r="A141" s="54">
        <v>128</v>
      </c>
      <c r="B141" s="54">
        <v>34</v>
      </c>
      <c r="C141" s="54">
        <f t="shared" si="35"/>
        <v>8</v>
      </c>
      <c r="D141" s="55">
        <f t="shared" si="45"/>
        <v>13031.157014219538</v>
      </c>
      <c r="E141" s="57">
        <f t="shared" si="26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41"/>
        <v>-347.02378745323108</v>
      </c>
      <c r="J141" s="57">
        <f t="shared" si="42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6"/>
        <v>-2686.2715448142812</v>
      </c>
      <c r="S141" s="55">
        <v>0</v>
      </c>
      <c r="T141" s="55">
        <v>0</v>
      </c>
      <c r="U141" s="54" t="s">
        <v>79</v>
      </c>
      <c r="V141" s="57">
        <f t="shared" si="30"/>
        <v>-1770</v>
      </c>
      <c r="W141" s="55">
        <v>0</v>
      </c>
      <c r="X141" s="55">
        <f t="shared" si="28"/>
        <v>3444.6743588865684</v>
      </c>
      <c r="Y141" s="117">
        <f t="shared" si="29"/>
        <v>492094.73472641321</v>
      </c>
    </row>
    <row r="142" spans="1:25" ht="13.5" thickBot="1" x14ac:dyDescent="0.35">
      <c r="A142" s="54">
        <v>129</v>
      </c>
      <c r="B142" s="54">
        <v>34</v>
      </c>
      <c r="C142" s="54">
        <f t="shared" si="35"/>
        <v>9</v>
      </c>
      <c r="D142" s="55">
        <f t="shared" si="45"/>
        <v>13031.157014219538</v>
      </c>
      <c r="E142" s="57">
        <f t="shared" ref="E142:E205" si="47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41"/>
        <v>-347.02378745323108</v>
      </c>
      <c r="J142" s="57">
        <f t="shared" si="42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6"/>
        <v>-2686.2715448142812</v>
      </c>
      <c r="S142" s="55">
        <v>0</v>
      </c>
      <c r="T142" s="55">
        <v>0</v>
      </c>
      <c r="U142" s="54" t="s">
        <v>79</v>
      </c>
      <c r="V142" s="57">
        <f t="shared" si="30"/>
        <v>-1780</v>
      </c>
      <c r="W142" s="55">
        <v>0</v>
      </c>
      <c r="X142" s="55">
        <f t="shared" ref="X142:X205" si="48">D142+E142+F142+G142+H142+I142+J142+L142+M142+R142+S142+T142+V142+W142+O142+P142</f>
        <v>3431.6743588865684</v>
      </c>
      <c r="Y142" s="117">
        <f t="shared" ref="Y142:Y205" si="49">X142+(Y141*(1+($D$7/12)))</f>
        <v>497576.80381332646</v>
      </c>
    </row>
    <row r="143" spans="1:25" ht="13.5" thickBot="1" x14ac:dyDescent="0.35">
      <c r="A143" s="54">
        <v>130</v>
      </c>
      <c r="B143" s="54">
        <v>34</v>
      </c>
      <c r="C143" s="54">
        <f t="shared" si="35"/>
        <v>10</v>
      </c>
      <c r="D143" s="55">
        <f t="shared" si="45"/>
        <v>13031.157014219538</v>
      </c>
      <c r="E143" s="57">
        <f t="shared" si="47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41"/>
        <v>-347.02378745323108</v>
      </c>
      <c r="J143" s="57">
        <f t="shared" si="42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6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50">$V142-10</f>
        <v>-1790</v>
      </c>
      <c r="W143" s="55">
        <v>0</v>
      </c>
      <c r="X143" s="55">
        <f t="shared" si="48"/>
        <v>3418.6743588865684</v>
      </c>
      <c r="Y143" s="117">
        <f t="shared" si="49"/>
        <v>503068.71485476854</v>
      </c>
    </row>
    <row r="144" spans="1:25" ht="13.5" thickBot="1" x14ac:dyDescent="0.35">
      <c r="A144" s="54">
        <v>131</v>
      </c>
      <c r="B144" s="54">
        <v>34</v>
      </c>
      <c r="C144" s="54">
        <f t="shared" si="35"/>
        <v>11</v>
      </c>
      <c r="D144" s="55">
        <f t="shared" si="45"/>
        <v>13031.157014219538</v>
      </c>
      <c r="E144" s="57">
        <f t="shared" si="47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41"/>
        <v>-347.02378745323108</v>
      </c>
      <c r="J144" s="57">
        <f t="shared" si="42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6"/>
        <v>-2686.2715448142812</v>
      </c>
      <c r="S144" s="55">
        <v>0</v>
      </c>
      <c r="T144" s="55">
        <v>0</v>
      </c>
      <c r="U144" s="54" t="s">
        <v>79</v>
      </c>
      <c r="V144" s="57">
        <f t="shared" si="50"/>
        <v>-1800</v>
      </c>
      <c r="W144" s="55">
        <v>0</v>
      </c>
      <c r="X144" s="55">
        <f t="shared" si="48"/>
        <v>3405.6743588865684</v>
      </c>
      <c r="Y144" s="117">
        <f t="shared" si="49"/>
        <v>508570.50885888329</v>
      </c>
    </row>
    <row r="145" spans="1:25" ht="13.5" thickBot="1" x14ac:dyDescent="0.35">
      <c r="A145" s="54">
        <v>132</v>
      </c>
      <c r="B145" s="54">
        <v>35</v>
      </c>
      <c r="C145" s="54">
        <f t="shared" si="35"/>
        <v>0</v>
      </c>
      <c r="D145" s="55">
        <f>$D134*(1+$D$4)</f>
        <v>13682.714864930515</v>
      </c>
      <c r="E145" s="57">
        <f t="shared" si="47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41"/>
        <v>-347.02378745323108</v>
      </c>
      <c r="J145" s="57">
        <f t="shared" si="42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50"/>
        <v>-1810</v>
      </c>
      <c r="W145" s="55">
        <v>0</v>
      </c>
      <c r="X145" s="55">
        <f t="shared" si="48"/>
        <v>3589.854884088747</v>
      </c>
      <c r="Y145" s="117">
        <f t="shared" si="49"/>
        <v>514279.40752988402</v>
      </c>
    </row>
    <row r="146" spans="1:25" ht="13.5" thickBot="1" x14ac:dyDescent="0.35">
      <c r="A146" s="54">
        <v>133</v>
      </c>
      <c r="B146" s="54">
        <v>35</v>
      </c>
      <c r="C146" s="54">
        <f t="shared" si="35"/>
        <v>1</v>
      </c>
      <c r="D146" s="55">
        <f t="shared" ref="D146:D156" si="51">$D145</f>
        <v>13682.714864930515</v>
      </c>
      <c r="E146" s="57">
        <f t="shared" si="47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42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52">$R145</f>
        <v>-2847.4478375031381</v>
      </c>
      <c r="S146" s="55">
        <v>0</v>
      </c>
      <c r="T146" s="55">
        <v>0</v>
      </c>
      <c r="U146" s="54" t="s">
        <v>79</v>
      </c>
      <c r="V146" s="57">
        <f t="shared" si="50"/>
        <v>-1820</v>
      </c>
      <c r="W146" s="55">
        <v>0</v>
      </c>
      <c r="X146" s="55">
        <f t="shared" si="48"/>
        <v>3923.8786715419774</v>
      </c>
      <c r="Y146" s="117">
        <f t="shared" si="49"/>
        <v>520346.11706613383</v>
      </c>
    </row>
    <row r="147" spans="1:25" ht="13.5" thickBot="1" x14ac:dyDescent="0.35">
      <c r="A147" s="54">
        <v>134</v>
      </c>
      <c r="B147" s="54">
        <v>35</v>
      </c>
      <c r="C147" s="54">
        <f t="shared" si="35"/>
        <v>2</v>
      </c>
      <c r="D147" s="55">
        <f t="shared" si="51"/>
        <v>13682.714864930515</v>
      </c>
      <c r="E147" s="57">
        <f t="shared" si="47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42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52"/>
        <v>-2847.4478375031381</v>
      </c>
      <c r="S147" s="55">
        <v>0</v>
      </c>
      <c r="T147" s="55">
        <v>0</v>
      </c>
      <c r="U147" s="54" t="s">
        <v>79</v>
      </c>
      <c r="V147" s="57">
        <f t="shared" si="50"/>
        <v>-1830</v>
      </c>
      <c r="W147" s="55">
        <v>0</v>
      </c>
      <c r="X147" s="55">
        <f t="shared" si="48"/>
        <v>3910.8786715419774</v>
      </c>
      <c r="Y147" s="117">
        <f t="shared" si="49"/>
        <v>526425.10455878463</v>
      </c>
    </row>
    <row r="148" spans="1:25" ht="13.5" thickBot="1" x14ac:dyDescent="0.35">
      <c r="A148" s="54">
        <v>135</v>
      </c>
      <c r="B148" s="54">
        <v>35</v>
      </c>
      <c r="C148" s="54">
        <f t="shared" si="35"/>
        <v>3</v>
      </c>
      <c r="D148" s="55">
        <f t="shared" si="51"/>
        <v>13682.714864930515</v>
      </c>
      <c r="E148" s="57">
        <f t="shared" si="47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42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52"/>
        <v>-2847.4478375031381</v>
      </c>
      <c r="S148" s="55">
        <v>0</v>
      </c>
      <c r="T148" s="55">
        <v>0</v>
      </c>
      <c r="U148" s="54" t="s">
        <v>79</v>
      </c>
      <c r="V148" s="57">
        <f t="shared" si="50"/>
        <v>-1840</v>
      </c>
      <c r="W148" s="55">
        <v>0</v>
      </c>
      <c r="X148" s="55">
        <f t="shared" si="48"/>
        <v>3897.8786715419774</v>
      </c>
      <c r="Y148" s="117">
        <f t="shared" si="49"/>
        <v>532516.4211659882</v>
      </c>
    </row>
    <row r="149" spans="1:25" ht="13.5" thickBot="1" x14ac:dyDescent="0.35">
      <c r="A149" s="54">
        <v>136</v>
      </c>
      <c r="B149" s="54">
        <v>35</v>
      </c>
      <c r="C149" s="54">
        <f t="shared" si="35"/>
        <v>4</v>
      </c>
      <c r="D149" s="55">
        <f t="shared" si="51"/>
        <v>13682.714864930515</v>
      </c>
      <c r="E149" s="57">
        <f t="shared" si="47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42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52"/>
        <v>-2847.4478375031381</v>
      </c>
      <c r="S149" s="55">
        <v>0</v>
      </c>
      <c r="T149" s="55">
        <v>0</v>
      </c>
      <c r="U149" s="54" t="s">
        <v>79</v>
      </c>
      <c r="V149" s="57">
        <f t="shared" si="50"/>
        <v>-1850</v>
      </c>
      <c r="W149" s="55">
        <v>0</v>
      </c>
      <c r="X149" s="55">
        <f t="shared" si="48"/>
        <v>3884.8786715419774</v>
      </c>
      <c r="Y149" s="117">
        <f t="shared" si="49"/>
        <v>538620.11825905507</v>
      </c>
    </row>
    <row r="150" spans="1:25" ht="13.5" thickBot="1" x14ac:dyDescent="0.35">
      <c r="A150" s="54">
        <v>137</v>
      </c>
      <c r="B150" s="54">
        <v>35</v>
      </c>
      <c r="C150" s="54">
        <f t="shared" si="35"/>
        <v>5</v>
      </c>
      <c r="D150" s="55">
        <f t="shared" si="51"/>
        <v>13682.714864930515</v>
      </c>
      <c r="E150" s="57">
        <f t="shared" si="47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42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52"/>
        <v>-2847.4478375031381</v>
      </c>
      <c r="S150" s="55">
        <v>0</v>
      </c>
      <c r="T150" s="55">
        <v>0</v>
      </c>
      <c r="U150" s="54" t="s">
        <v>79</v>
      </c>
      <c r="V150" s="57">
        <f t="shared" si="50"/>
        <v>-1860</v>
      </c>
      <c r="W150" s="55">
        <v>0</v>
      </c>
      <c r="X150" s="55">
        <f t="shared" si="48"/>
        <v>3871.8786715419774</v>
      </c>
      <c r="Y150" s="117">
        <f t="shared" si="49"/>
        <v>544736.24742334301</v>
      </c>
    </row>
    <row r="151" spans="1:25" ht="13.5" thickBot="1" x14ac:dyDescent="0.35">
      <c r="A151" s="54">
        <v>138</v>
      </c>
      <c r="B151" s="54">
        <v>35</v>
      </c>
      <c r="C151" s="54">
        <f t="shared" si="35"/>
        <v>6</v>
      </c>
      <c r="D151" s="55">
        <f t="shared" si="51"/>
        <v>13682.714864930515</v>
      </c>
      <c r="E151" s="57">
        <f t="shared" si="47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182" si="53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52"/>
        <v>-2847.4478375031381</v>
      </c>
      <c r="S151" s="55">
        <v>0</v>
      </c>
      <c r="T151" s="55">
        <v>0</v>
      </c>
      <c r="U151" s="54" t="s">
        <v>79</v>
      </c>
      <c r="V151" s="57">
        <f t="shared" si="50"/>
        <v>-1870</v>
      </c>
      <c r="W151" s="55">
        <v>0</v>
      </c>
      <c r="X151" s="55">
        <f t="shared" si="48"/>
        <v>3858.8786715419774</v>
      </c>
      <c r="Y151" s="117">
        <f t="shared" si="49"/>
        <v>550864.86045914888</v>
      </c>
    </row>
    <row r="152" spans="1:25" ht="13.5" thickBot="1" x14ac:dyDescent="0.35">
      <c r="A152" s="54">
        <v>139</v>
      </c>
      <c r="B152" s="54">
        <v>35</v>
      </c>
      <c r="C152" s="54">
        <f t="shared" si="35"/>
        <v>7</v>
      </c>
      <c r="D152" s="55">
        <f t="shared" si="51"/>
        <v>13682.714864930515</v>
      </c>
      <c r="E152" s="57">
        <f t="shared" si="47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53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52"/>
        <v>-2847.4478375031381</v>
      </c>
      <c r="S152" s="55">
        <v>0</v>
      </c>
      <c r="T152" s="55">
        <v>0</v>
      </c>
      <c r="U152" s="54" t="s">
        <v>79</v>
      </c>
      <c r="V152" s="57">
        <f t="shared" si="50"/>
        <v>-1880</v>
      </c>
      <c r="W152" s="55">
        <v>0</v>
      </c>
      <c r="X152" s="55">
        <f t="shared" si="48"/>
        <v>3845.8786715419774</v>
      </c>
      <c r="Y152" s="117">
        <f t="shared" si="49"/>
        <v>557006.00938260392</v>
      </c>
    </row>
    <row r="153" spans="1:25" ht="13.5" thickBot="1" x14ac:dyDescent="0.35">
      <c r="A153" s="54">
        <v>140</v>
      </c>
      <c r="B153" s="54">
        <v>35</v>
      </c>
      <c r="C153" s="54">
        <f t="shared" ref="C153:C216" si="54">C141</f>
        <v>8</v>
      </c>
      <c r="D153" s="55">
        <f t="shared" si="51"/>
        <v>13682.714864930515</v>
      </c>
      <c r="E153" s="57">
        <f t="shared" si="47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53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52"/>
        <v>-2847.4478375031381</v>
      </c>
      <c r="S153" s="55">
        <v>0</v>
      </c>
      <c r="T153" s="55">
        <v>0</v>
      </c>
      <c r="U153" s="54" t="s">
        <v>79</v>
      </c>
      <c r="V153" s="57">
        <f t="shared" si="50"/>
        <v>-1890</v>
      </c>
      <c r="W153" s="55">
        <v>0</v>
      </c>
      <c r="X153" s="55">
        <f t="shared" si="48"/>
        <v>3832.8786715419774</v>
      </c>
      <c r="Y153" s="117">
        <f t="shared" si="49"/>
        <v>563159.74642657337</v>
      </c>
    </row>
    <row r="154" spans="1:25" ht="13.5" thickBot="1" x14ac:dyDescent="0.35">
      <c r="A154" s="54">
        <v>141</v>
      </c>
      <c r="B154" s="54">
        <v>35</v>
      </c>
      <c r="C154" s="54">
        <f t="shared" si="54"/>
        <v>9</v>
      </c>
      <c r="D154" s="55">
        <f t="shared" si="51"/>
        <v>13682.714864930515</v>
      </c>
      <c r="E154" s="57">
        <f t="shared" si="47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53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52"/>
        <v>-2847.4478375031381</v>
      </c>
      <c r="S154" s="55">
        <v>0</v>
      </c>
      <c r="T154" s="55">
        <v>0</v>
      </c>
      <c r="U154" s="54" t="s">
        <v>79</v>
      </c>
      <c r="V154" s="57">
        <f t="shared" si="50"/>
        <v>-1900</v>
      </c>
      <c r="W154" s="55">
        <v>0</v>
      </c>
      <c r="X154" s="55">
        <f t="shared" si="48"/>
        <v>3819.8786715419774</v>
      </c>
      <c r="Y154" s="117">
        <f t="shared" si="49"/>
        <v>569326.12404155929</v>
      </c>
    </row>
    <row r="155" spans="1:25" ht="13.5" thickBot="1" x14ac:dyDescent="0.35">
      <c r="A155" s="54">
        <v>142</v>
      </c>
      <c r="B155" s="54">
        <v>35</v>
      </c>
      <c r="C155" s="54">
        <f t="shared" si="54"/>
        <v>10</v>
      </c>
      <c r="D155" s="55">
        <f t="shared" si="51"/>
        <v>13682.714864930515</v>
      </c>
      <c r="E155" s="57">
        <f t="shared" si="47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53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52"/>
        <v>-2847.4478375031381</v>
      </c>
      <c r="S155" s="55">
        <v>0</v>
      </c>
      <c r="T155" s="55">
        <v>0</v>
      </c>
      <c r="U155" s="54" t="s">
        <v>79</v>
      </c>
      <c r="V155" s="57">
        <f t="shared" si="50"/>
        <v>-1910</v>
      </c>
      <c r="W155" s="55">
        <v>0</v>
      </c>
      <c r="X155" s="55">
        <f t="shared" si="48"/>
        <v>3806.8786715419774</v>
      </c>
      <c r="Y155" s="117">
        <f t="shared" si="49"/>
        <v>575505.19489660766</v>
      </c>
    </row>
    <row r="156" spans="1:25" ht="13.5" thickBot="1" x14ac:dyDescent="0.35">
      <c r="A156" s="54">
        <v>143</v>
      </c>
      <c r="B156" s="54">
        <v>35</v>
      </c>
      <c r="C156" s="54">
        <f t="shared" si="54"/>
        <v>11</v>
      </c>
      <c r="D156" s="55">
        <f t="shared" si="51"/>
        <v>13682.714864930515</v>
      </c>
      <c r="E156" s="57">
        <f t="shared" si="47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53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52"/>
        <v>-2847.4478375031381</v>
      </c>
      <c r="S156" s="55">
        <v>0</v>
      </c>
      <c r="T156" s="55">
        <v>0</v>
      </c>
      <c r="U156" s="54" t="s">
        <v>79</v>
      </c>
      <c r="V156" s="57">
        <f t="shared" si="50"/>
        <v>-1920</v>
      </c>
      <c r="W156" s="55">
        <v>0</v>
      </c>
      <c r="X156" s="55">
        <f t="shared" si="48"/>
        <v>3793.8786715419774</v>
      </c>
      <c r="Y156" s="117">
        <f t="shared" si="49"/>
        <v>581697.01188021875</v>
      </c>
    </row>
    <row r="157" spans="1:25" ht="13.5" thickBot="1" x14ac:dyDescent="0.35">
      <c r="A157" s="54">
        <v>144</v>
      </c>
      <c r="B157" s="54">
        <v>36</v>
      </c>
      <c r="C157" s="54">
        <f t="shared" si="54"/>
        <v>0</v>
      </c>
      <c r="D157" s="55">
        <f>$D146*(1+$D$4)</f>
        <v>14366.850608177041</v>
      </c>
      <c r="E157" s="57">
        <f t="shared" si="47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53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50"/>
        <v>-1930</v>
      </c>
      <c r="W157" s="55">
        <v>0</v>
      </c>
      <c r="X157" s="55">
        <f t="shared" si="48"/>
        <v>3986.3064600773778</v>
      </c>
      <c r="Y157" s="117">
        <f t="shared" si="49"/>
        <v>588107.05588979705</v>
      </c>
    </row>
    <row r="158" spans="1:25" ht="13.5" thickBot="1" x14ac:dyDescent="0.35">
      <c r="A158" s="54">
        <v>145</v>
      </c>
      <c r="B158" s="54">
        <v>36</v>
      </c>
      <c r="C158" s="54">
        <f t="shared" si="54"/>
        <v>1</v>
      </c>
      <c r="D158" s="55">
        <f t="shared" ref="D158:D168" si="55">$D157</f>
        <v>14366.850608177041</v>
      </c>
      <c r="E158" s="57">
        <f t="shared" si="47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53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6">$R157</f>
        <v>-3018.2947077533267</v>
      </c>
      <c r="S158" s="55">
        <v>0</v>
      </c>
      <c r="T158" s="55">
        <v>0</v>
      </c>
      <c r="U158" s="54" t="s">
        <v>79</v>
      </c>
      <c r="V158" s="57">
        <f t="shared" si="50"/>
        <v>-1940</v>
      </c>
      <c r="W158" s="55">
        <v>0</v>
      </c>
      <c r="X158" s="55">
        <f t="shared" si="48"/>
        <v>3973.3064600773778</v>
      </c>
      <c r="Y158" s="117">
        <f t="shared" si="49"/>
        <v>594530.80841608194</v>
      </c>
    </row>
    <row r="159" spans="1:25" ht="13.5" thickBot="1" x14ac:dyDescent="0.35">
      <c r="A159" s="54">
        <v>146</v>
      </c>
      <c r="B159" s="54">
        <v>36</v>
      </c>
      <c r="C159" s="54">
        <f t="shared" si="54"/>
        <v>2</v>
      </c>
      <c r="D159" s="55">
        <f t="shared" si="55"/>
        <v>14366.850608177041</v>
      </c>
      <c r="E159" s="57">
        <f t="shared" si="47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53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6"/>
        <v>-3018.2947077533267</v>
      </c>
      <c r="S159" s="55">
        <v>0</v>
      </c>
      <c r="T159" s="55">
        <v>0</v>
      </c>
      <c r="U159" s="54" t="s">
        <v>79</v>
      </c>
      <c r="V159" s="57">
        <f t="shared" si="50"/>
        <v>-1950</v>
      </c>
      <c r="W159" s="55">
        <v>0</v>
      </c>
      <c r="X159" s="55">
        <f t="shared" si="48"/>
        <v>3960.3064600773778</v>
      </c>
      <c r="Y159" s="117">
        <f t="shared" si="49"/>
        <v>600968.32657789299</v>
      </c>
    </row>
    <row r="160" spans="1:25" ht="13.5" thickBot="1" x14ac:dyDescent="0.35">
      <c r="A160" s="54">
        <v>147</v>
      </c>
      <c r="B160" s="54">
        <v>36</v>
      </c>
      <c r="C160" s="54">
        <f t="shared" si="54"/>
        <v>3</v>
      </c>
      <c r="D160" s="55">
        <f t="shared" si="55"/>
        <v>14366.850608177041</v>
      </c>
      <c r="E160" s="57">
        <f t="shared" si="47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53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6"/>
        <v>-3018.2947077533267</v>
      </c>
      <c r="S160" s="55">
        <v>0</v>
      </c>
      <c r="T160" s="55">
        <v>0</v>
      </c>
      <c r="U160" s="54" t="s">
        <v>79</v>
      </c>
      <c r="V160" s="57">
        <f t="shared" si="50"/>
        <v>-1960</v>
      </c>
      <c r="W160" s="55">
        <v>0</v>
      </c>
      <c r="X160" s="55">
        <f t="shared" si="48"/>
        <v>3947.3064600773778</v>
      </c>
      <c r="Y160" s="117">
        <f t="shared" si="49"/>
        <v>607419.66773204494</v>
      </c>
    </row>
    <row r="161" spans="1:25" ht="13.5" thickBot="1" x14ac:dyDescent="0.35">
      <c r="A161" s="54">
        <v>148</v>
      </c>
      <c r="B161" s="54">
        <v>36</v>
      </c>
      <c r="C161" s="54">
        <f t="shared" si="54"/>
        <v>4</v>
      </c>
      <c r="D161" s="55">
        <f t="shared" si="55"/>
        <v>14366.850608177041</v>
      </c>
      <c r="E161" s="57">
        <f t="shared" si="47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53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6"/>
        <v>-3018.2947077533267</v>
      </c>
      <c r="S161" s="55">
        <v>0</v>
      </c>
      <c r="T161" s="55">
        <v>0</v>
      </c>
      <c r="U161" s="54" t="s">
        <v>79</v>
      </c>
      <c r="V161" s="57">
        <f t="shared" si="50"/>
        <v>-1970</v>
      </c>
      <c r="W161" s="55">
        <v>0</v>
      </c>
      <c r="X161" s="55">
        <f t="shared" si="48"/>
        <v>3934.3064600773778</v>
      </c>
      <c r="Y161" s="117">
        <f t="shared" si="49"/>
        <v>613884.8894743392</v>
      </c>
    </row>
    <row r="162" spans="1:25" ht="13.5" thickBot="1" x14ac:dyDescent="0.35">
      <c r="A162" s="54">
        <v>149</v>
      </c>
      <c r="B162" s="54">
        <v>36</v>
      </c>
      <c r="C162" s="54">
        <f t="shared" si="54"/>
        <v>5</v>
      </c>
      <c r="D162" s="55">
        <f t="shared" si="55"/>
        <v>14366.850608177041</v>
      </c>
      <c r="E162" s="57">
        <f t="shared" si="47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53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6"/>
        <v>-3018.2947077533267</v>
      </c>
      <c r="S162" s="55">
        <v>0</v>
      </c>
      <c r="T162" s="55">
        <v>0</v>
      </c>
      <c r="U162" s="54" t="s">
        <v>79</v>
      </c>
      <c r="V162" s="57">
        <f t="shared" si="50"/>
        <v>-1980</v>
      </c>
      <c r="W162" s="55">
        <v>0</v>
      </c>
      <c r="X162" s="55">
        <f t="shared" si="48"/>
        <v>3921.3064600773778</v>
      </c>
      <c r="Y162" s="117">
        <f t="shared" si="49"/>
        <v>620364.04964055971</v>
      </c>
    </row>
    <row r="163" spans="1:25" ht="13.5" thickBot="1" x14ac:dyDescent="0.35">
      <c r="A163" s="54">
        <v>150</v>
      </c>
      <c r="B163" s="54">
        <v>36</v>
      </c>
      <c r="C163" s="54">
        <f t="shared" si="54"/>
        <v>6</v>
      </c>
      <c r="D163" s="55">
        <f t="shared" si="55"/>
        <v>14366.850608177041</v>
      </c>
      <c r="E163" s="57">
        <f t="shared" si="47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53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6"/>
        <v>-3018.2947077533267</v>
      </c>
      <c r="S163" s="55">
        <v>0</v>
      </c>
      <c r="T163" s="55">
        <v>0</v>
      </c>
      <c r="U163" s="54" t="s">
        <v>79</v>
      </c>
      <c r="V163" s="57">
        <f t="shared" si="50"/>
        <v>-1990</v>
      </c>
      <c r="W163" s="55">
        <v>0</v>
      </c>
      <c r="X163" s="55">
        <f t="shared" si="48"/>
        <v>3908.3064600773778</v>
      </c>
      <c r="Y163" s="117">
        <f t="shared" si="49"/>
        <v>626857.20630747278</v>
      </c>
    </row>
    <row r="164" spans="1:25" ht="13.5" thickBot="1" x14ac:dyDescent="0.35">
      <c r="A164" s="54">
        <v>151</v>
      </c>
      <c r="B164" s="54">
        <v>36</v>
      </c>
      <c r="C164" s="54">
        <f t="shared" si="54"/>
        <v>7</v>
      </c>
      <c r="D164" s="55">
        <f t="shared" si="55"/>
        <v>14366.850608177041</v>
      </c>
      <c r="E164" s="57">
        <f t="shared" si="47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53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6"/>
        <v>-3018.2947077533267</v>
      </c>
      <c r="S164" s="55">
        <v>0</v>
      </c>
      <c r="T164" s="55">
        <v>0</v>
      </c>
      <c r="U164" s="54" t="s">
        <v>79</v>
      </c>
      <c r="V164" s="57">
        <f t="shared" si="50"/>
        <v>-2000</v>
      </c>
      <c r="W164" s="55">
        <v>0</v>
      </c>
      <c r="X164" s="55">
        <f t="shared" si="48"/>
        <v>3895.3064600773778</v>
      </c>
      <c r="Y164" s="117">
        <f t="shared" si="49"/>
        <v>633364.41779383132</v>
      </c>
    </row>
    <row r="165" spans="1:25" ht="13.5" thickBot="1" x14ac:dyDescent="0.35">
      <c r="A165" s="54">
        <v>152</v>
      </c>
      <c r="B165" s="54">
        <v>36</v>
      </c>
      <c r="C165" s="54">
        <f t="shared" si="54"/>
        <v>8</v>
      </c>
      <c r="D165" s="55">
        <f t="shared" si="55"/>
        <v>14366.850608177041</v>
      </c>
      <c r="E165" s="57">
        <f t="shared" si="47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53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6"/>
        <v>-3018.2947077533267</v>
      </c>
      <c r="S165" s="55">
        <v>0</v>
      </c>
      <c r="T165" s="55">
        <v>0</v>
      </c>
      <c r="U165" s="54" t="s">
        <v>79</v>
      </c>
      <c r="V165" s="57">
        <f t="shared" si="50"/>
        <v>-2010</v>
      </c>
      <c r="W165" s="55">
        <v>0</v>
      </c>
      <c r="X165" s="55">
        <f t="shared" si="48"/>
        <v>3882.3064600773778</v>
      </c>
      <c r="Y165" s="117">
        <f t="shared" si="49"/>
        <v>639885.742661383</v>
      </c>
    </row>
    <row r="166" spans="1:25" ht="13.5" thickBot="1" x14ac:dyDescent="0.35">
      <c r="A166" s="54">
        <v>153</v>
      </c>
      <c r="B166" s="54">
        <v>36</v>
      </c>
      <c r="C166" s="54">
        <f t="shared" si="54"/>
        <v>9</v>
      </c>
      <c r="D166" s="55">
        <f t="shared" si="55"/>
        <v>14366.850608177041</v>
      </c>
      <c r="E166" s="57">
        <f t="shared" si="47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53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6"/>
        <v>-3018.2947077533267</v>
      </c>
      <c r="S166" s="55">
        <v>0</v>
      </c>
      <c r="T166" s="55">
        <v>0</v>
      </c>
      <c r="U166" s="54" t="s">
        <v>79</v>
      </c>
      <c r="V166" s="57">
        <f t="shared" si="50"/>
        <v>-2020</v>
      </c>
      <c r="W166" s="55">
        <v>0</v>
      </c>
      <c r="X166" s="55">
        <f t="shared" si="48"/>
        <v>3869.3064600773778</v>
      </c>
      <c r="Y166" s="117">
        <f t="shared" si="49"/>
        <v>646421.23971588281</v>
      </c>
    </row>
    <row r="167" spans="1:25" ht="13.5" thickBot="1" x14ac:dyDescent="0.35">
      <c r="A167" s="54">
        <v>154</v>
      </c>
      <c r="B167" s="54">
        <v>36</v>
      </c>
      <c r="C167" s="54">
        <f t="shared" si="54"/>
        <v>10</v>
      </c>
      <c r="D167" s="55">
        <f t="shared" si="55"/>
        <v>14366.850608177041</v>
      </c>
      <c r="E167" s="57">
        <f t="shared" si="47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53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6"/>
        <v>-3018.2947077533267</v>
      </c>
      <c r="S167" s="55">
        <v>0</v>
      </c>
      <c r="T167" s="55">
        <v>0</v>
      </c>
      <c r="U167" s="54" t="s">
        <v>79</v>
      </c>
      <c r="V167" s="57">
        <f t="shared" si="50"/>
        <v>-2030</v>
      </c>
      <c r="W167" s="55">
        <v>0</v>
      </c>
      <c r="X167" s="55">
        <f t="shared" si="48"/>
        <v>3856.3064600773778</v>
      </c>
      <c r="Y167" s="117">
        <f t="shared" si="49"/>
        <v>652970.96800810972</v>
      </c>
    </row>
    <row r="168" spans="1:25" ht="13.5" thickBot="1" x14ac:dyDescent="0.35">
      <c r="A168" s="54">
        <v>155</v>
      </c>
      <c r="B168" s="54">
        <v>36</v>
      </c>
      <c r="C168" s="54">
        <f t="shared" si="54"/>
        <v>11</v>
      </c>
      <c r="D168" s="55">
        <f t="shared" si="55"/>
        <v>14366.850608177041</v>
      </c>
      <c r="E168" s="57">
        <f t="shared" si="47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53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6"/>
        <v>-3018.2947077533267</v>
      </c>
      <c r="S168" s="55">
        <v>0</v>
      </c>
      <c r="T168" s="55">
        <v>0</v>
      </c>
      <c r="U168" s="54" t="s">
        <v>79</v>
      </c>
      <c r="V168" s="57">
        <f t="shared" si="50"/>
        <v>-2040</v>
      </c>
      <c r="W168" s="55">
        <v>0</v>
      </c>
      <c r="X168" s="55">
        <f t="shared" si="48"/>
        <v>3843.3064600773778</v>
      </c>
      <c r="Y168" s="117">
        <f t="shared" si="49"/>
        <v>659534.98683488753</v>
      </c>
    </row>
    <row r="169" spans="1:25" ht="13.5" thickBot="1" x14ac:dyDescent="0.35">
      <c r="A169" s="54">
        <v>156</v>
      </c>
      <c r="B169" s="54">
        <v>37</v>
      </c>
      <c r="C169" s="54">
        <f t="shared" si="54"/>
        <v>0</v>
      </c>
      <c r="D169" s="55">
        <f>$D158*(1+$D$4)</f>
        <v>15085.193138585893</v>
      </c>
      <c r="E169" s="57">
        <f t="shared" si="47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53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50"/>
        <v>-2050</v>
      </c>
      <c r="W169" s="55">
        <v>0</v>
      </c>
      <c r="X169" s="55">
        <f t="shared" si="48"/>
        <v>4044.2971693370455</v>
      </c>
      <c r="Y169" s="117">
        <f t="shared" si="49"/>
        <v>666327.34644936991</v>
      </c>
    </row>
    <row r="170" spans="1:25" ht="13.5" thickBot="1" x14ac:dyDescent="0.35">
      <c r="A170" s="54">
        <v>157</v>
      </c>
      <c r="B170" s="54">
        <v>37</v>
      </c>
      <c r="C170" s="54">
        <f t="shared" si="54"/>
        <v>1</v>
      </c>
      <c r="D170" s="55">
        <f t="shared" ref="D170:D180" si="57">$D169</f>
        <v>15085.193138585893</v>
      </c>
      <c r="E170" s="57">
        <f t="shared" si="47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53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58">$R169</f>
        <v>-3199.3923902185265</v>
      </c>
      <c r="S170" s="55">
        <v>0</v>
      </c>
      <c r="T170" s="55">
        <v>0</v>
      </c>
      <c r="U170" s="54" t="s">
        <v>79</v>
      </c>
      <c r="V170" s="57">
        <f t="shared" si="50"/>
        <v>-2060</v>
      </c>
      <c r="W170" s="55">
        <v>0</v>
      </c>
      <c r="X170" s="55">
        <f t="shared" si="48"/>
        <v>4031.2971693370455</v>
      </c>
      <c r="Y170" s="117">
        <f t="shared" si="49"/>
        <v>673135.00756224594</v>
      </c>
    </row>
    <row r="171" spans="1:25" ht="13.5" thickBot="1" x14ac:dyDescent="0.35">
      <c r="A171" s="54">
        <v>158</v>
      </c>
      <c r="B171" s="54">
        <v>37</v>
      </c>
      <c r="C171" s="54">
        <f t="shared" si="54"/>
        <v>2</v>
      </c>
      <c r="D171" s="55">
        <f t="shared" si="57"/>
        <v>15085.193138585893</v>
      </c>
      <c r="E171" s="57">
        <f t="shared" si="47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53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58"/>
        <v>-3199.3923902185265</v>
      </c>
      <c r="S171" s="55">
        <v>0</v>
      </c>
      <c r="T171" s="55">
        <v>0</v>
      </c>
      <c r="U171" s="54" t="s">
        <v>79</v>
      </c>
      <c r="V171" s="57">
        <f t="shared" si="50"/>
        <v>-2070</v>
      </c>
      <c r="W171" s="55">
        <v>0</v>
      </c>
      <c r="X171" s="55">
        <f t="shared" si="48"/>
        <v>4018.2971693370455</v>
      </c>
      <c r="Y171" s="117">
        <f t="shared" si="49"/>
        <v>679958.03392975905</v>
      </c>
    </row>
    <row r="172" spans="1:25" ht="13.5" thickBot="1" x14ac:dyDescent="0.35">
      <c r="A172" s="54">
        <v>159</v>
      </c>
      <c r="B172" s="54">
        <v>37</v>
      </c>
      <c r="C172" s="54">
        <f t="shared" si="54"/>
        <v>3</v>
      </c>
      <c r="D172" s="55">
        <f t="shared" si="57"/>
        <v>15085.193138585893</v>
      </c>
      <c r="E172" s="57">
        <f t="shared" si="47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53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58"/>
        <v>-3199.3923902185265</v>
      </c>
      <c r="S172" s="55">
        <v>0</v>
      </c>
      <c r="T172" s="55">
        <v>0</v>
      </c>
      <c r="U172" s="54" t="s">
        <v>79</v>
      </c>
      <c r="V172" s="57">
        <f t="shared" si="50"/>
        <v>-2080</v>
      </c>
      <c r="W172" s="55">
        <v>0</v>
      </c>
      <c r="X172" s="55">
        <f t="shared" si="48"/>
        <v>4005.2971693370455</v>
      </c>
      <c r="Y172" s="117">
        <f t="shared" si="49"/>
        <v>686796.48957380338</v>
      </c>
    </row>
    <row r="173" spans="1:25" ht="13.5" thickBot="1" x14ac:dyDescent="0.35">
      <c r="A173" s="54">
        <v>160</v>
      </c>
      <c r="B173" s="54">
        <v>37</v>
      </c>
      <c r="C173" s="54">
        <f t="shared" si="54"/>
        <v>4</v>
      </c>
      <c r="D173" s="55">
        <f t="shared" si="57"/>
        <v>15085.193138585893</v>
      </c>
      <c r="E173" s="57">
        <f t="shared" si="47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53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58"/>
        <v>-3199.3923902185265</v>
      </c>
      <c r="S173" s="55">
        <v>0</v>
      </c>
      <c r="T173" s="55">
        <v>0</v>
      </c>
      <c r="U173" s="54" t="s">
        <v>79</v>
      </c>
      <c r="V173" s="57">
        <f t="shared" si="50"/>
        <v>-2090</v>
      </c>
      <c r="W173" s="55">
        <v>0</v>
      </c>
      <c r="X173" s="55">
        <f t="shared" si="48"/>
        <v>3992.2971693370455</v>
      </c>
      <c r="Y173" s="117">
        <f t="shared" si="49"/>
        <v>693650.43878303131</v>
      </c>
    </row>
    <row r="174" spans="1:25" ht="13.5" thickBot="1" x14ac:dyDescent="0.35">
      <c r="A174" s="54">
        <v>161</v>
      </c>
      <c r="B174" s="54">
        <v>37</v>
      </c>
      <c r="C174" s="54">
        <f t="shared" si="54"/>
        <v>5</v>
      </c>
      <c r="D174" s="55">
        <f t="shared" si="57"/>
        <v>15085.193138585893</v>
      </c>
      <c r="E174" s="57">
        <f t="shared" si="47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53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58"/>
        <v>-3199.3923902185265</v>
      </c>
      <c r="S174" s="55">
        <v>0</v>
      </c>
      <c r="T174" s="55">
        <v>0</v>
      </c>
      <c r="U174" s="54" t="s">
        <v>79</v>
      </c>
      <c r="V174" s="57">
        <f t="shared" si="50"/>
        <v>-2100</v>
      </c>
      <c r="W174" s="55">
        <v>0</v>
      </c>
      <c r="X174" s="55">
        <f t="shared" si="48"/>
        <v>3979.2971693370455</v>
      </c>
      <c r="Y174" s="117">
        <f t="shared" si="49"/>
        <v>700519.94611396431</v>
      </c>
    </row>
    <row r="175" spans="1:25" ht="13.5" thickBot="1" x14ac:dyDescent="0.35">
      <c r="A175" s="54">
        <v>162</v>
      </c>
      <c r="B175" s="54">
        <v>37</v>
      </c>
      <c r="C175" s="54">
        <f t="shared" si="54"/>
        <v>6</v>
      </c>
      <c r="D175" s="55">
        <f t="shared" si="57"/>
        <v>15085.193138585893</v>
      </c>
      <c r="E175" s="57">
        <f t="shared" si="47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53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58"/>
        <v>-3199.3923902185265</v>
      </c>
      <c r="S175" s="55">
        <v>0</v>
      </c>
      <c r="T175" s="55">
        <v>0</v>
      </c>
      <c r="U175" s="54" t="s">
        <v>79</v>
      </c>
      <c r="V175" s="57">
        <f t="shared" si="50"/>
        <v>-2110</v>
      </c>
      <c r="W175" s="55">
        <v>0</v>
      </c>
      <c r="X175" s="55">
        <f t="shared" si="48"/>
        <v>3966.2971693370455</v>
      </c>
      <c r="Y175" s="117">
        <f t="shared" si="49"/>
        <v>707405.07639210951</v>
      </c>
    </row>
    <row r="176" spans="1:25" ht="13.5" thickBot="1" x14ac:dyDescent="0.35">
      <c r="A176" s="54">
        <v>163</v>
      </c>
      <c r="B176" s="54">
        <v>37</v>
      </c>
      <c r="C176" s="54">
        <f t="shared" si="54"/>
        <v>7</v>
      </c>
      <c r="D176" s="55">
        <f t="shared" si="57"/>
        <v>15085.193138585893</v>
      </c>
      <c r="E176" s="57">
        <f t="shared" si="47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53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58"/>
        <v>-3199.3923902185265</v>
      </c>
      <c r="S176" s="55">
        <v>0</v>
      </c>
      <c r="T176" s="55">
        <v>0</v>
      </c>
      <c r="U176" s="54" t="s">
        <v>79</v>
      </c>
      <c r="V176" s="57">
        <f t="shared" si="50"/>
        <v>-2120</v>
      </c>
      <c r="W176" s="55">
        <v>0</v>
      </c>
      <c r="X176" s="55">
        <f t="shared" si="48"/>
        <v>3953.2971693370455</v>
      </c>
      <c r="Y176" s="117">
        <f t="shared" si="49"/>
        <v>714305.89471308037</v>
      </c>
    </row>
    <row r="177" spans="1:25" ht="13.5" thickBot="1" x14ac:dyDescent="0.35">
      <c r="A177" s="54">
        <v>164</v>
      </c>
      <c r="B177" s="54">
        <v>37</v>
      </c>
      <c r="C177" s="54">
        <f t="shared" si="54"/>
        <v>8</v>
      </c>
      <c r="D177" s="55">
        <f t="shared" si="57"/>
        <v>15085.193138585893</v>
      </c>
      <c r="E177" s="57">
        <f t="shared" si="47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53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58"/>
        <v>-3199.3923902185265</v>
      </c>
      <c r="S177" s="55">
        <v>0</v>
      </c>
      <c r="T177" s="55">
        <v>0</v>
      </c>
      <c r="U177" s="54" t="s">
        <v>79</v>
      </c>
      <c r="V177" s="57">
        <f t="shared" si="50"/>
        <v>-2130</v>
      </c>
      <c r="W177" s="55">
        <v>0</v>
      </c>
      <c r="X177" s="55">
        <f t="shared" si="48"/>
        <v>3940.2971693370455</v>
      </c>
      <c r="Y177" s="117">
        <f t="shared" si="49"/>
        <v>721222.4664437219</v>
      </c>
    </row>
    <row r="178" spans="1:25" ht="13.5" thickBot="1" x14ac:dyDescent="0.35">
      <c r="A178" s="54">
        <v>165</v>
      </c>
      <c r="B178" s="54">
        <v>37</v>
      </c>
      <c r="C178" s="54">
        <f t="shared" si="54"/>
        <v>9</v>
      </c>
      <c r="D178" s="55">
        <f t="shared" si="57"/>
        <v>15085.193138585893</v>
      </c>
      <c r="E178" s="57">
        <f t="shared" si="47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53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58"/>
        <v>-3199.3923902185265</v>
      </c>
      <c r="S178" s="55">
        <v>0</v>
      </c>
      <c r="T178" s="55">
        <v>0</v>
      </c>
      <c r="U178" s="54" t="s">
        <v>79</v>
      </c>
      <c r="V178" s="57">
        <f t="shared" si="50"/>
        <v>-2140</v>
      </c>
      <c r="W178" s="55">
        <v>0</v>
      </c>
      <c r="X178" s="55">
        <f t="shared" si="48"/>
        <v>3927.2971693370455</v>
      </c>
      <c r="Y178" s="117">
        <f t="shared" si="49"/>
        <v>728154.85722324112</v>
      </c>
    </row>
    <row r="179" spans="1:25" ht="13.5" thickBot="1" x14ac:dyDescent="0.35">
      <c r="A179" s="54">
        <v>166</v>
      </c>
      <c r="B179" s="54">
        <v>37</v>
      </c>
      <c r="C179" s="54">
        <f t="shared" si="54"/>
        <v>10</v>
      </c>
      <c r="D179" s="55">
        <f t="shared" si="57"/>
        <v>15085.193138585893</v>
      </c>
      <c r="E179" s="57">
        <f t="shared" si="47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53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58"/>
        <v>-3199.3923902185265</v>
      </c>
      <c r="S179" s="55">
        <v>0</v>
      </c>
      <c r="T179" s="55">
        <v>0</v>
      </c>
      <c r="U179" s="54" t="s">
        <v>79</v>
      </c>
      <c r="V179" s="57">
        <f t="shared" si="50"/>
        <v>-2150</v>
      </c>
      <c r="W179" s="55">
        <v>0</v>
      </c>
      <c r="X179" s="55">
        <f t="shared" si="48"/>
        <v>3914.2971693370455</v>
      </c>
      <c r="Y179" s="117">
        <f t="shared" si="49"/>
        <v>735103.13296434167</v>
      </c>
    </row>
    <row r="180" spans="1:25" ht="13.5" thickBot="1" x14ac:dyDescent="0.35">
      <c r="A180" s="54">
        <v>167</v>
      </c>
      <c r="B180" s="54">
        <v>37</v>
      </c>
      <c r="C180" s="54">
        <f t="shared" si="54"/>
        <v>11</v>
      </c>
      <c r="D180" s="55">
        <f t="shared" si="57"/>
        <v>15085.193138585893</v>
      </c>
      <c r="E180" s="57">
        <f t="shared" si="47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53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58"/>
        <v>-3199.3923902185265</v>
      </c>
      <c r="S180" s="55">
        <v>0</v>
      </c>
      <c r="T180" s="55">
        <v>0</v>
      </c>
      <c r="U180" s="54" t="s">
        <v>79</v>
      </c>
      <c r="V180" s="57">
        <f t="shared" si="50"/>
        <v>-2160</v>
      </c>
      <c r="W180" s="55">
        <v>0</v>
      </c>
      <c r="X180" s="55">
        <f t="shared" si="48"/>
        <v>3901.2971693370455</v>
      </c>
      <c r="Y180" s="117">
        <f t="shared" si="49"/>
        <v>742067.35985436349</v>
      </c>
    </row>
    <row r="181" spans="1:25" ht="13.5" thickBot="1" x14ac:dyDescent="0.35">
      <c r="A181" s="54">
        <v>168</v>
      </c>
      <c r="B181" s="54">
        <v>38</v>
      </c>
      <c r="C181" s="54">
        <f t="shared" si="54"/>
        <v>0</v>
      </c>
      <c r="D181" s="55">
        <f>$D170*(1+$D$4)</f>
        <v>15839.452795515188</v>
      </c>
      <c r="E181" s="57">
        <f t="shared" si="47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53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50"/>
        <v>-2170</v>
      </c>
      <c r="W181" s="55">
        <v>0</v>
      </c>
      <c r="X181" s="55">
        <f t="shared" si="48"/>
        <v>4111.1764372350472</v>
      </c>
      <c r="Y181" s="117">
        <f t="shared" si="49"/>
        <v>749270.48362432513</v>
      </c>
    </row>
    <row r="182" spans="1:25" ht="13.5" thickBot="1" x14ac:dyDescent="0.35">
      <c r="A182" s="54">
        <v>169</v>
      </c>
      <c r="B182" s="54">
        <v>38</v>
      </c>
      <c r="C182" s="54">
        <f t="shared" si="54"/>
        <v>1</v>
      </c>
      <c r="D182" s="55">
        <f t="shared" ref="D182:D192" si="59">$D181</f>
        <v>15839.452795515188</v>
      </c>
      <c r="E182" s="57">
        <f t="shared" si="47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53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60">$R181</f>
        <v>-3391.3559336316384</v>
      </c>
      <c r="S182" s="55">
        <v>0</v>
      </c>
      <c r="T182" s="55">
        <v>0</v>
      </c>
      <c r="U182" s="54" t="s">
        <v>79</v>
      </c>
      <c r="V182" s="57">
        <f t="shared" si="50"/>
        <v>-2180</v>
      </c>
      <c r="W182" s="55">
        <v>0</v>
      </c>
      <c r="X182" s="55">
        <f t="shared" si="48"/>
        <v>4098.1764372350472</v>
      </c>
      <c r="Y182" s="117">
        <f t="shared" si="49"/>
        <v>756490.62040999485</v>
      </c>
    </row>
    <row r="183" spans="1:25" ht="13.5" thickBot="1" x14ac:dyDescent="0.35">
      <c r="A183" s="54">
        <v>170</v>
      </c>
      <c r="B183" s="54">
        <v>38</v>
      </c>
      <c r="C183" s="54">
        <f t="shared" si="54"/>
        <v>2</v>
      </c>
      <c r="D183" s="55">
        <f t="shared" si="59"/>
        <v>15839.452795515188</v>
      </c>
      <c r="E183" s="57">
        <f t="shared" si="47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ref="J183:J204" si="61">-150-3*K182</f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60"/>
        <v>-3391.3559336316384</v>
      </c>
      <c r="S183" s="55">
        <v>0</v>
      </c>
      <c r="T183" s="55">
        <v>0</v>
      </c>
      <c r="U183" s="54" t="s">
        <v>79</v>
      </c>
      <c r="V183" s="57">
        <f t="shared" si="50"/>
        <v>-2190</v>
      </c>
      <c r="W183" s="55">
        <v>0</v>
      </c>
      <c r="X183" s="55">
        <f t="shared" si="48"/>
        <v>4085.1764372350472</v>
      </c>
      <c r="Y183" s="117">
        <f t="shared" si="49"/>
        <v>763727.84109893825</v>
      </c>
    </row>
    <row r="184" spans="1:25" ht="13.5" thickBot="1" x14ac:dyDescent="0.35">
      <c r="A184" s="54">
        <v>171</v>
      </c>
      <c r="B184" s="54">
        <v>38</v>
      </c>
      <c r="C184" s="54">
        <f t="shared" si="54"/>
        <v>3</v>
      </c>
      <c r="D184" s="55">
        <f t="shared" si="59"/>
        <v>15839.452795515188</v>
      </c>
      <c r="E184" s="57">
        <f t="shared" si="47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61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60"/>
        <v>-3391.3559336316384</v>
      </c>
      <c r="S184" s="55">
        <v>0</v>
      </c>
      <c r="T184" s="55">
        <v>0</v>
      </c>
      <c r="U184" s="54" t="s">
        <v>79</v>
      </c>
      <c r="V184" s="57">
        <f t="shared" si="50"/>
        <v>-2200</v>
      </c>
      <c r="W184" s="55">
        <v>0</v>
      </c>
      <c r="X184" s="55">
        <f t="shared" si="48"/>
        <v>4072.1764372350472</v>
      </c>
      <c r="Y184" s="117">
        <f t="shared" si="49"/>
        <v>770982.2168740856</v>
      </c>
    </row>
    <row r="185" spans="1:25" ht="13.5" thickBot="1" x14ac:dyDescent="0.35">
      <c r="A185" s="54">
        <v>172</v>
      </c>
      <c r="B185" s="54">
        <v>38</v>
      </c>
      <c r="C185" s="54">
        <f t="shared" si="54"/>
        <v>4</v>
      </c>
      <c r="D185" s="55">
        <f t="shared" si="59"/>
        <v>15839.452795515188</v>
      </c>
      <c r="E185" s="57">
        <f t="shared" si="47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61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60"/>
        <v>-3391.3559336316384</v>
      </c>
      <c r="S185" s="55">
        <v>0</v>
      </c>
      <c r="T185" s="55">
        <v>0</v>
      </c>
      <c r="U185" s="54" t="s">
        <v>79</v>
      </c>
      <c r="V185" s="57">
        <f t="shared" si="50"/>
        <v>-2210</v>
      </c>
      <c r="W185" s="55">
        <v>0</v>
      </c>
      <c r="X185" s="55">
        <f t="shared" si="48"/>
        <v>4059.1764372350472</v>
      </c>
      <c r="Y185" s="117">
        <f t="shared" si="49"/>
        <v>778253.81921496266</v>
      </c>
    </row>
    <row r="186" spans="1:25" ht="13.5" thickBot="1" x14ac:dyDescent="0.35">
      <c r="A186" s="54">
        <v>173</v>
      </c>
      <c r="B186" s="54">
        <v>38</v>
      </c>
      <c r="C186" s="54">
        <f t="shared" si="54"/>
        <v>5</v>
      </c>
      <c r="D186" s="55">
        <f t="shared" si="59"/>
        <v>15839.452795515188</v>
      </c>
      <c r="E186" s="57">
        <f t="shared" si="47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61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60"/>
        <v>-3391.3559336316384</v>
      </c>
      <c r="S186" s="55">
        <v>0</v>
      </c>
      <c r="T186" s="55">
        <v>0</v>
      </c>
      <c r="U186" s="54" t="s">
        <v>79</v>
      </c>
      <c r="V186" s="57">
        <f t="shared" si="50"/>
        <v>-2220</v>
      </c>
      <c r="W186" s="55">
        <v>0</v>
      </c>
      <c r="X186" s="55">
        <f t="shared" si="48"/>
        <v>4046.1764372350472</v>
      </c>
      <c r="Y186" s="117">
        <f t="shared" si="49"/>
        <v>785542.71989892679</v>
      </c>
    </row>
    <row r="187" spans="1:25" ht="13.5" thickBot="1" x14ac:dyDescent="0.35">
      <c r="A187" s="54">
        <v>174</v>
      </c>
      <c r="B187" s="54">
        <v>38</v>
      </c>
      <c r="C187" s="54">
        <f t="shared" si="54"/>
        <v>6</v>
      </c>
      <c r="D187" s="55">
        <f t="shared" si="59"/>
        <v>15839.452795515188</v>
      </c>
      <c r="E187" s="57">
        <f t="shared" si="47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61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60"/>
        <v>-3391.3559336316384</v>
      </c>
      <c r="S187" s="55">
        <v>0</v>
      </c>
      <c r="T187" s="55">
        <v>0</v>
      </c>
      <c r="U187" s="54" t="s">
        <v>79</v>
      </c>
      <c r="V187" s="57">
        <f t="shared" si="50"/>
        <v>-2230</v>
      </c>
      <c r="W187" s="55">
        <v>0</v>
      </c>
      <c r="X187" s="55">
        <f t="shared" si="48"/>
        <v>4033.1764372350472</v>
      </c>
      <c r="Y187" s="117">
        <f t="shared" si="49"/>
        <v>792848.99100240739</v>
      </c>
    </row>
    <row r="188" spans="1:25" ht="13.5" thickBot="1" x14ac:dyDescent="0.35">
      <c r="A188" s="54">
        <v>175</v>
      </c>
      <c r="B188" s="54">
        <v>38</v>
      </c>
      <c r="C188" s="54">
        <f t="shared" si="54"/>
        <v>7</v>
      </c>
      <c r="D188" s="55">
        <f t="shared" si="59"/>
        <v>15839.452795515188</v>
      </c>
      <c r="E188" s="57">
        <f t="shared" si="47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61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60"/>
        <v>-3391.3559336316384</v>
      </c>
      <c r="S188" s="55">
        <v>0</v>
      </c>
      <c r="T188" s="55">
        <v>0</v>
      </c>
      <c r="U188" s="54" t="s">
        <v>79</v>
      </c>
      <c r="V188" s="57">
        <f t="shared" si="50"/>
        <v>-2240</v>
      </c>
      <c r="W188" s="55">
        <v>0</v>
      </c>
      <c r="X188" s="55">
        <f t="shared" si="48"/>
        <v>4020.1764372350472</v>
      </c>
      <c r="Y188" s="117">
        <f t="shared" si="49"/>
        <v>800172.70490215253</v>
      </c>
    </row>
    <row r="189" spans="1:25" ht="13.5" thickBot="1" x14ac:dyDescent="0.35">
      <c r="A189" s="54">
        <v>176</v>
      </c>
      <c r="B189" s="54">
        <v>38</v>
      </c>
      <c r="C189" s="54">
        <f t="shared" si="54"/>
        <v>8</v>
      </c>
      <c r="D189" s="55">
        <f t="shared" si="59"/>
        <v>15839.452795515188</v>
      </c>
      <c r="E189" s="57">
        <f t="shared" si="47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61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60"/>
        <v>-3391.3559336316384</v>
      </c>
      <c r="S189" s="55">
        <v>0</v>
      </c>
      <c r="T189" s="55">
        <v>0</v>
      </c>
      <c r="U189" s="54" t="s">
        <v>79</v>
      </c>
      <c r="V189" s="57">
        <f t="shared" si="50"/>
        <v>-2250</v>
      </c>
      <c r="W189" s="55">
        <v>0</v>
      </c>
      <c r="X189" s="55">
        <f t="shared" si="48"/>
        <v>4007.1764372350472</v>
      </c>
      <c r="Y189" s="117">
        <f t="shared" si="49"/>
        <v>807513.93427647988</v>
      </c>
    </row>
    <row r="190" spans="1:25" ht="13.5" thickBot="1" x14ac:dyDescent="0.35">
      <c r="A190" s="54">
        <v>177</v>
      </c>
      <c r="B190" s="54">
        <v>38</v>
      </c>
      <c r="C190" s="54">
        <f t="shared" si="54"/>
        <v>9</v>
      </c>
      <c r="D190" s="55">
        <f t="shared" si="59"/>
        <v>15839.452795515188</v>
      </c>
      <c r="E190" s="57">
        <f t="shared" si="47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61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60"/>
        <v>-3391.3559336316384</v>
      </c>
      <c r="S190" s="55">
        <v>0</v>
      </c>
      <c r="T190" s="55">
        <v>0</v>
      </c>
      <c r="U190" s="54" t="s">
        <v>79</v>
      </c>
      <c r="V190" s="57">
        <f t="shared" si="50"/>
        <v>-2260</v>
      </c>
      <c r="W190" s="55">
        <v>0</v>
      </c>
      <c r="X190" s="55">
        <f t="shared" si="48"/>
        <v>3994.1764372350472</v>
      </c>
      <c r="Y190" s="117">
        <f t="shared" si="49"/>
        <v>814872.75210653362</v>
      </c>
    </row>
    <row r="191" spans="1:25" ht="13.5" thickBot="1" x14ac:dyDescent="0.35">
      <c r="A191" s="54">
        <v>178</v>
      </c>
      <c r="B191" s="54">
        <v>38</v>
      </c>
      <c r="C191" s="54">
        <f t="shared" si="54"/>
        <v>10</v>
      </c>
      <c r="D191" s="55">
        <f t="shared" si="59"/>
        <v>15839.452795515188</v>
      </c>
      <c r="E191" s="57">
        <f t="shared" si="47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61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60"/>
        <v>-3391.3559336316384</v>
      </c>
      <c r="S191" s="55">
        <v>0</v>
      </c>
      <c r="T191" s="55">
        <v>0</v>
      </c>
      <c r="U191" s="54" t="s">
        <v>79</v>
      </c>
      <c r="V191" s="57">
        <f t="shared" si="50"/>
        <v>-2270</v>
      </c>
      <c r="W191" s="55">
        <v>0</v>
      </c>
      <c r="X191" s="55">
        <f t="shared" si="48"/>
        <v>3981.1764372350472</v>
      </c>
      <c r="Y191" s="117">
        <f t="shared" si="49"/>
        <v>822249.23167754593</v>
      </c>
    </row>
    <row r="192" spans="1:25" ht="13.5" thickBot="1" x14ac:dyDescent="0.35">
      <c r="A192" s="54">
        <v>179</v>
      </c>
      <c r="B192" s="54">
        <v>38</v>
      </c>
      <c r="C192" s="54">
        <f t="shared" si="54"/>
        <v>11</v>
      </c>
      <c r="D192" s="55">
        <f t="shared" si="59"/>
        <v>15839.452795515188</v>
      </c>
      <c r="E192" s="57">
        <f t="shared" si="47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61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60"/>
        <v>-3391.3559336316384</v>
      </c>
      <c r="S192" s="55">
        <v>0</v>
      </c>
      <c r="T192" s="55">
        <v>0</v>
      </c>
      <c r="U192" s="54" t="s">
        <v>79</v>
      </c>
      <c r="V192" s="57">
        <f t="shared" si="50"/>
        <v>-2280</v>
      </c>
      <c r="W192" s="55">
        <v>0</v>
      </c>
      <c r="X192" s="55">
        <f t="shared" si="48"/>
        <v>3968.1764372350472</v>
      </c>
      <c r="Y192" s="117">
        <f t="shared" si="49"/>
        <v>829643.44658010406</v>
      </c>
    </row>
    <row r="193" spans="1:25" ht="13.5" thickBot="1" x14ac:dyDescent="0.35">
      <c r="A193" s="54">
        <v>180</v>
      </c>
      <c r="B193" s="54">
        <v>39</v>
      </c>
      <c r="C193" s="54">
        <f t="shared" si="54"/>
        <v>0</v>
      </c>
      <c r="D193" s="55">
        <f>$D182*(1+$D$4)</f>
        <v>16631.425435290948</v>
      </c>
      <c r="E193" s="57">
        <f t="shared" si="47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61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50"/>
        <v>-2290</v>
      </c>
      <c r="W193" s="55">
        <v>0</v>
      </c>
      <c r="X193" s="55">
        <f t="shared" si="48"/>
        <v>4187.2800330938171</v>
      </c>
      <c r="Y193" s="117">
        <f t="shared" si="49"/>
        <v>837287.57430728152</v>
      </c>
    </row>
    <row r="194" spans="1:25" ht="13.5" thickBot="1" x14ac:dyDescent="0.35">
      <c r="A194" s="54">
        <v>181</v>
      </c>
      <c r="B194" s="54">
        <v>39</v>
      </c>
      <c r="C194" s="54">
        <f t="shared" si="54"/>
        <v>1</v>
      </c>
      <c r="D194" s="55">
        <f t="shared" ref="D194:D204" si="62">$D193</f>
        <v>16631.425435290948</v>
      </c>
      <c r="E194" s="57">
        <f t="shared" si="47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61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63">$R193</f>
        <v>-3594.8372896495371</v>
      </c>
      <c r="S194" s="55">
        <v>0</v>
      </c>
      <c r="T194" s="55">
        <v>0</v>
      </c>
      <c r="U194" s="54" t="s">
        <v>79</v>
      </c>
      <c r="V194" s="57">
        <f t="shared" si="50"/>
        <v>-2300</v>
      </c>
      <c r="W194" s="55">
        <v>0</v>
      </c>
      <c r="X194" s="55">
        <f t="shared" si="48"/>
        <v>4174.2800330938171</v>
      </c>
      <c r="Y194" s="117">
        <f t="shared" si="49"/>
        <v>844950.55256665556</v>
      </c>
    </row>
    <row r="195" spans="1:25" ht="13.5" thickBot="1" x14ac:dyDescent="0.35">
      <c r="A195" s="54">
        <v>182</v>
      </c>
      <c r="B195" s="54">
        <v>39</v>
      </c>
      <c r="C195" s="54">
        <f t="shared" si="54"/>
        <v>2</v>
      </c>
      <c r="D195" s="55">
        <f t="shared" si="62"/>
        <v>16631.425435290948</v>
      </c>
      <c r="E195" s="57">
        <f t="shared" si="47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61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63"/>
        <v>-3594.8372896495371</v>
      </c>
      <c r="S195" s="55">
        <v>0</v>
      </c>
      <c r="T195" s="55">
        <v>0</v>
      </c>
      <c r="U195" s="54" t="s">
        <v>79</v>
      </c>
      <c r="V195" s="57">
        <f t="shared" si="50"/>
        <v>-2310</v>
      </c>
      <c r="W195" s="55">
        <v>0</v>
      </c>
      <c r="X195" s="55">
        <f t="shared" si="48"/>
        <v>4161.2800330938171</v>
      </c>
      <c r="Y195" s="117">
        <f t="shared" si="49"/>
        <v>852632.45990211039</v>
      </c>
    </row>
    <row r="196" spans="1:25" ht="13.5" thickBot="1" x14ac:dyDescent="0.35">
      <c r="A196" s="54">
        <v>183</v>
      </c>
      <c r="B196" s="54">
        <v>39</v>
      </c>
      <c r="C196" s="54">
        <f t="shared" si="54"/>
        <v>3</v>
      </c>
      <c r="D196" s="55">
        <f t="shared" si="62"/>
        <v>16631.425435290948</v>
      </c>
      <c r="E196" s="57">
        <f t="shared" si="47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61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63"/>
        <v>-3594.8372896495371</v>
      </c>
      <c r="S196" s="55">
        <v>0</v>
      </c>
      <c r="T196" s="55">
        <v>0</v>
      </c>
      <c r="U196" s="54" t="s">
        <v>79</v>
      </c>
      <c r="V196" s="57">
        <f t="shared" si="50"/>
        <v>-2320</v>
      </c>
      <c r="W196" s="55">
        <v>0</v>
      </c>
      <c r="X196" s="55">
        <f t="shared" si="48"/>
        <v>4148.2800330938171</v>
      </c>
      <c r="Y196" s="117">
        <f t="shared" si="49"/>
        <v>860333.37518479628</v>
      </c>
    </row>
    <row r="197" spans="1:25" ht="13.5" thickBot="1" x14ac:dyDescent="0.35">
      <c r="A197" s="54">
        <v>184</v>
      </c>
      <c r="B197" s="54">
        <v>39</v>
      </c>
      <c r="C197" s="54">
        <f t="shared" si="54"/>
        <v>4</v>
      </c>
      <c r="D197" s="55">
        <f t="shared" si="62"/>
        <v>16631.425435290948</v>
      </c>
      <c r="E197" s="57">
        <f t="shared" si="47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61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63"/>
        <v>-3594.8372896495371</v>
      </c>
      <c r="S197" s="55">
        <v>0</v>
      </c>
      <c r="T197" s="55">
        <v>0</v>
      </c>
      <c r="U197" s="54" t="s">
        <v>79</v>
      </c>
      <c r="V197" s="57">
        <f t="shared" si="50"/>
        <v>-2330</v>
      </c>
      <c r="W197" s="55">
        <v>0</v>
      </c>
      <c r="X197" s="55">
        <f t="shared" si="48"/>
        <v>4135.2800330938171</v>
      </c>
      <c r="Y197" s="117">
        <f t="shared" si="49"/>
        <v>868053.37761449337</v>
      </c>
    </row>
    <row r="198" spans="1:25" ht="13.5" thickBot="1" x14ac:dyDescent="0.35">
      <c r="A198" s="54">
        <v>185</v>
      </c>
      <c r="B198" s="54">
        <v>39</v>
      </c>
      <c r="C198" s="54">
        <f t="shared" si="54"/>
        <v>5</v>
      </c>
      <c r="D198" s="55">
        <f t="shared" si="62"/>
        <v>16631.425435290948</v>
      </c>
      <c r="E198" s="57">
        <f t="shared" si="47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61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63"/>
        <v>-3594.8372896495371</v>
      </c>
      <c r="S198" s="55">
        <v>0</v>
      </c>
      <c r="T198" s="55">
        <v>0</v>
      </c>
      <c r="U198" s="54" t="s">
        <v>79</v>
      </c>
      <c r="V198" s="57">
        <f t="shared" si="50"/>
        <v>-2340</v>
      </c>
      <c r="W198" s="55">
        <v>0</v>
      </c>
      <c r="X198" s="55">
        <f t="shared" si="48"/>
        <v>4122.2800330938171</v>
      </c>
      <c r="Y198" s="117">
        <f t="shared" si="49"/>
        <v>875792.54672098078</v>
      </c>
    </row>
    <row r="199" spans="1:25" ht="13.5" thickBot="1" x14ac:dyDescent="0.35">
      <c r="A199" s="54">
        <v>186</v>
      </c>
      <c r="B199" s="54">
        <v>39</v>
      </c>
      <c r="C199" s="54">
        <f t="shared" si="54"/>
        <v>6</v>
      </c>
      <c r="D199" s="55">
        <f t="shared" si="62"/>
        <v>16631.425435290948</v>
      </c>
      <c r="E199" s="57">
        <f t="shared" si="47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61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63"/>
        <v>-3594.8372896495371</v>
      </c>
      <c r="S199" s="55">
        <v>0</v>
      </c>
      <c r="T199" s="55">
        <v>0</v>
      </c>
      <c r="U199" s="54" t="s">
        <v>79</v>
      </c>
      <c r="V199" s="57">
        <f t="shared" si="50"/>
        <v>-2350</v>
      </c>
      <c r="W199" s="55">
        <v>0</v>
      </c>
      <c r="X199" s="55">
        <f t="shared" si="48"/>
        <v>4109.2800330938171</v>
      </c>
      <c r="Y199" s="117">
        <f t="shared" si="49"/>
        <v>883550.96236541192</v>
      </c>
    </row>
    <row r="200" spans="1:25" ht="13.5" thickBot="1" x14ac:dyDescent="0.35">
      <c r="A200" s="54">
        <v>187</v>
      </c>
      <c r="B200" s="54">
        <v>39</v>
      </c>
      <c r="C200" s="54">
        <f t="shared" si="54"/>
        <v>7</v>
      </c>
      <c r="D200" s="55">
        <f t="shared" si="62"/>
        <v>16631.425435290948</v>
      </c>
      <c r="E200" s="57">
        <f t="shared" si="47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61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63"/>
        <v>-3594.8372896495371</v>
      </c>
      <c r="S200" s="55">
        <v>0</v>
      </c>
      <c r="T200" s="55">
        <v>0</v>
      </c>
      <c r="U200" s="54" t="s">
        <v>79</v>
      </c>
      <c r="V200" s="57">
        <f t="shared" si="50"/>
        <v>-2360</v>
      </c>
      <c r="W200" s="55">
        <v>0</v>
      </c>
      <c r="X200" s="55">
        <f t="shared" si="48"/>
        <v>4096.2800330938171</v>
      </c>
      <c r="Y200" s="117">
        <f t="shared" si="49"/>
        <v>891328.70474169485</v>
      </c>
    </row>
    <row r="201" spans="1:25" ht="13.5" thickBot="1" x14ac:dyDescent="0.35">
      <c r="A201" s="54">
        <v>188</v>
      </c>
      <c r="B201" s="54">
        <v>39</v>
      </c>
      <c r="C201" s="54">
        <f t="shared" si="54"/>
        <v>8</v>
      </c>
      <c r="D201" s="55">
        <f t="shared" si="62"/>
        <v>16631.425435290948</v>
      </c>
      <c r="E201" s="57">
        <f t="shared" si="47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61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63"/>
        <v>-3594.8372896495371</v>
      </c>
      <c r="S201" s="55">
        <v>0</v>
      </c>
      <c r="T201" s="55">
        <v>0</v>
      </c>
      <c r="U201" s="54" t="s">
        <v>79</v>
      </c>
      <c r="V201" s="57">
        <f t="shared" si="50"/>
        <v>-2370</v>
      </c>
      <c r="W201" s="55">
        <v>0</v>
      </c>
      <c r="X201" s="55">
        <f t="shared" si="48"/>
        <v>4083.2800330938171</v>
      </c>
      <c r="Y201" s="117">
        <f t="shared" si="49"/>
        <v>899125.85437787895</v>
      </c>
    </row>
    <row r="202" spans="1:25" ht="13.5" thickBot="1" x14ac:dyDescent="0.35">
      <c r="A202" s="54">
        <v>189</v>
      </c>
      <c r="B202" s="54">
        <v>39</v>
      </c>
      <c r="C202" s="54">
        <f t="shared" si="54"/>
        <v>9</v>
      </c>
      <c r="D202" s="55">
        <f t="shared" si="62"/>
        <v>16631.425435290948</v>
      </c>
      <c r="E202" s="57">
        <f t="shared" si="47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61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63"/>
        <v>-3594.8372896495371</v>
      </c>
      <c r="S202" s="55">
        <v>0</v>
      </c>
      <c r="T202" s="55">
        <v>0</v>
      </c>
      <c r="U202" s="54" t="s">
        <v>79</v>
      </c>
      <c r="V202" s="57">
        <f t="shared" si="50"/>
        <v>-2380</v>
      </c>
      <c r="W202" s="55">
        <v>0</v>
      </c>
      <c r="X202" s="55">
        <f t="shared" si="48"/>
        <v>4070.2800330938171</v>
      </c>
      <c r="Y202" s="117">
        <f t="shared" si="49"/>
        <v>906942.49213754723</v>
      </c>
    </row>
    <row r="203" spans="1:25" ht="13.5" thickBot="1" x14ac:dyDescent="0.35">
      <c r="A203" s="54">
        <v>190</v>
      </c>
      <c r="B203" s="54">
        <v>39</v>
      </c>
      <c r="C203" s="54">
        <f t="shared" si="54"/>
        <v>10</v>
      </c>
      <c r="D203" s="55">
        <f t="shared" si="62"/>
        <v>16631.425435290948</v>
      </c>
      <c r="E203" s="57">
        <f t="shared" si="47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61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63"/>
        <v>-3594.8372896495371</v>
      </c>
      <c r="S203" s="55">
        <v>0</v>
      </c>
      <c r="T203" s="55">
        <v>0</v>
      </c>
      <c r="U203" s="54" t="s">
        <v>79</v>
      </c>
      <c r="V203" s="57">
        <f t="shared" si="50"/>
        <v>-2390</v>
      </c>
      <c r="W203" s="55">
        <v>0</v>
      </c>
      <c r="X203" s="55">
        <f t="shared" si="48"/>
        <v>4057.2800330938171</v>
      </c>
      <c r="Y203" s="117">
        <f t="shared" si="49"/>
        <v>914778.69922121405</v>
      </c>
    </row>
    <row r="204" spans="1:25" ht="13.5" thickBot="1" x14ac:dyDescent="0.35">
      <c r="A204" s="54">
        <v>191</v>
      </c>
      <c r="B204" s="54">
        <v>39</v>
      </c>
      <c r="C204" s="54">
        <f t="shared" si="54"/>
        <v>11</v>
      </c>
      <c r="D204" s="55">
        <f t="shared" si="62"/>
        <v>16631.425435290948</v>
      </c>
      <c r="E204" s="57">
        <f t="shared" si="47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61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63"/>
        <v>-3594.8372896495371</v>
      </c>
      <c r="S204" s="55">
        <v>0</v>
      </c>
      <c r="T204" s="55">
        <v>0</v>
      </c>
      <c r="U204" s="54" t="s">
        <v>79</v>
      </c>
      <c r="V204" s="57">
        <f t="shared" si="50"/>
        <v>-2400</v>
      </c>
      <c r="W204" s="55">
        <v>0</v>
      </c>
      <c r="X204" s="55">
        <f t="shared" si="48"/>
        <v>4044.2800330938171</v>
      </c>
      <c r="Y204" s="117">
        <f t="shared" si="49"/>
        <v>922634.55716772948</v>
      </c>
    </row>
    <row r="205" spans="1:25" ht="13.5" thickBot="1" x14ac:dyDescent="0.35">
      <c r="A205" s="54">
        <v>192</v>
      </c>
      <c r="B205" s="54">
        <v>40</v>
      </c>
      <c r="C205" s="54">
        <f t="shared" si="54"/>
        <v>0</v>
      </c>
      <c r="D205" s="55">
        <f>$D194*(1+$D$4)</f>
        <v>17462.996707055496</v>
      </c>
      <c r="E205" s="57">
        <f t="shared" si="47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f>7000</f>
        <v>7000</v>
      </c>
      <c r="J205" s="57">
        <v>0</v>
      </c>
      <c r="K205" s="54">
        <v>120</v>
      </c>
      <c r="L205" s="55">
        <f>-10000</f>
        <v>-10000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v>0</v>
      </c>
      <c r="S205" s="55">
        <v>-100000</v>
      </c>
      <c r="T205" s="55">
        <v>0</v>
      </c>
      <c r="U205" s="54" t="s">
        <v>79</v>
      </c>
      <c r="V205" s="57">
        <f t="shared" si="50"/>
        <v>-2410</v>
      </c>
      <c r="W205" s="55">
        <v>0</v>
      </c>
      <c r="X205" s="55">
        <f t="shared" si="48"/>
        <v>-94409.518477786143</v>
      </c>
      <c r="Y205" s="117">
        <f t="shared" si="49"/>
        <v>832069.34934480896</v>
      </c>
    </row>
    <row r="206" spans="1:25" ht="13.5" thickBot="1" x14ac:dyDescent="0.35">
      <c r="A206" s="54">
        <v>193</v>
      </c>
      <c r="B206" s="54">
        <v>40</v>
      </c>
      <c r="C206" s="54">
        <f t="shared" si="54"/>
        <v>1</v>
      </c>
      <c r="D206" s="55">
        <f t="shared" ref="D206:D216" si="64">$D205</f>
        <v>17462.996707055496</v>
      </c>
      <c r="E206" s="57">
        <f t="shared" ref="E206:E269" si="65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v>0</v>
      </c>
      <c r="K206" s="54" t="s">
        <v>79</v>
      </c>
      <c r="L206" s="57">
        <f t="shared" ref="L206:L237" si="66">PMT(5%/12,60,30310)</f>
        <v>-571.98709174997146</v>
      </c>
      <c r="M206" s="55">
        <f>-100</f>
        <v>-100</v>
      </c>
      <c r="N206" s="54">
        <v>1</v>
      </c>
      <c r="O206" s="55">
        <v>0</v>
      </c>
      <c r="P206" s="55">
        <v>0</v>
      </c>
      <c r="Q206" s="54" t="s">
        <v>79</v>
      </c>
      <c r="R206" s="57">
        <v>0</v>
      </c>
      <c r="S206" s="55">
        <f t="shared" ref="S206:S237" si="67">PMT(5%/12,180,400000)</f>
        <v>-3163.1745069661783</v>
      </c>
      <c r="T206" s="55">
        <v>0</v>
      </c>
      <c r="U206" s="54">
        <v>1</v>
      </c>
      <c r="V206" s="57">
        <f t="shared" si="50"/>
        <v>-2420</v>
      </c>
      <c r="W206" s="55">
        <v>0</v>
      </c>
      <c r="X206" s="55">
        <f t="shared" ref="X206:X269" si="68">D206+E206+F206+G206+H206+I206+J206+L206+M206+R206+S206+T206+V206+W206+O206+P206</f>
        <v>4745.3199234977064</v>
      </c>
      <c r="Y206" s="117">
        <f t="shared" ref="Y206:Y269" si="69">X206+(Y205*(1+($D$7/12)))</f>
        <v>840281.6248905767</v>
      </c>
    </row>
    <row r="207" spans="1:25" ht="13.5" thickBot="1" x14ac:dyDescent="0.35">
      <c r="A207" s="54">
        <v>194</v>
      </c>
      <c r="B207" s="54">
        <v>40</v>
      </c>
      <c r="C207" s="54">
        <f t="shared" si="54"/>
        <v>2</v>
      </c>
      <c r="D207" s="55">
        <f t="shared" si="64"/>
        <v>17462.996707055496</v>
      </c>
      <c r="E207" s="57">
        <f t="shared" si="65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v>0</v>
      </c>
      <c r="K207" s="54" t="s">
        <v>79</v>
      </c>
      <c r="L207" s="57">
        <f t="shared" si="66"/>
        <v>-571.98709174997146</v>
      </c>
      <c r="M207" s="55">
        <f t="shared" ref="M207:M238" si="70">M206-2</f>
        <v>-102</v>
      </c>
      <c r="N207" s="54">
        <v>2</v>
      </c>
      <c r="O207" s="55">
        <v>0</v>
      </c>
      <c r="P207" s="55">
        <v>0</v>
      </c>
      <c r="Q207" s="54" t="s">
        <v>79</v>
      </c>
      <c r="R207" s="57">
        <v>0</v>
      </c>
      <c r="S207" s="55">
        <f t="shared" si="67"/>
        <v>-3163.1745069661783</v>
      </c>
      <c r="T207" s="55">
        <v>0</v>
      </c>
      <c r="U207" s="54">
        <v>2</v>
      </c>
      <c r="V207" s="57">
        <f t="shared" ref="V207:V270" si="71">$V206-10</f>
        <v>-2430</v>
      </c>
      <c r="W207" s="55">
        <v>0</v>
      </c>
      <c r="X207" s="55">
        <f t="shared" si="68"/>
        <v>4733.3199234977064</v>
      </c>
      <c r="Y207" s="117">
        <f t="shared" si="69"/>
        <v>848516.11825111846</v>
      </c>
    </row>
    <row r="208" spans="1:25" ht="13.5" thickBot="1" x14ac:dyDescent="0.35">
      <c r="A208" s="54">
        <v>195</v>
      </c>
      <c r="B208" s="54">
        <v>40</v>
      </c>
      <c r="C208" s="54">
        <f t="shared" si="54"/>
        <v>3</v>
      </c>
      <c r="D208" s="55">
        <f t="shared" si="64"/>
        <v>17462.996707055496</v>
      </c>
      <c r="E208" s="57">
        <f t="shared" si="65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v>0</v>
      </c>
      <c r="K208" s="54" t="s">
        <v>79</v>
      </c>
      <c r="L208" s="57">
        <f t="shared" si="66"/>
        <v>-571.98709174997146</v>
      </c>
      <c r="M208" s="55">
        <f t="shared" si="70"/>
        <v>-104</v>
      </c>
      <c r="N208" s="54">
        <v>3</v>
      </c>
      <c r="O208" s="55">
        <v>0</v>
      </c>
      <c r="P208" s="55">
        <v>0</v>
      </c>
      <c r="Q208" s="54" t="s">
        <v>79</v>
      </c>
      <c r="R208" s="57">
        <v>0</v>
      </c>
      <c r="S208" s="55">
        <f t="shared" si="67"/>
        <v>-3163.1745069661783</v>
      </c>
      <c r="T208" s="55">
        <v>0</v>
      </c>
      <c r="U208" s="54">
        <v>3</v>
      </c>
      <c r="V208" s="57">
        <f t="shared" si="71"/>
        <v>-2440</v>
      </c>
      <c r="W208" s="55">
        <v>0</v>
      </c>
      <c r="X208" s="55">
        <f t="shared" si="68"/>
        <v>4721.3199234977064</v>
      </c>
      <c r="Y208" s="117">
        <f t="shared" si="69"/>
        <v>856772.92200066254</v>
      </c>
    </row>
    <row r="209" spans="1:25" ht="13.5" thickBot="1" x14ac:dyDescent="0.35">
      <c r="A209" s="54">
        <v>196</v>
      </c>
      <c r="B209" s="54">
        <v>40</v>
      </c>
      <c r="C209" s="54">
        <f t="shared" si="54"/>
        <v>4</v>
      </c>
      <c r="D209" s="55">
        <f t="shared" si="64"/>
        <v>17462.996707055496</v>
      </c>
      <c r="E209" s="57">
        <f t="shared" si="65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v>0</v>
      </c>
      <c r="K209" s="54" t="s">
        <v>79</v>
      </c>
      <c r="L209" s="57">
        <f t="shared" si="66"/>
        <v>-571.98709174997146</v>
      </c>
      <c r="M209" s="55">
        <f t="shared" si="70"/>
        <v>-106</v>
      </c>
      <c r="N209" s="54">
        <v>4</v>
      </c>
      <c r="O209" s="55">
        <v>0</v>
      </c>
      <c r="P209" s="55">
        <v>0</v>
      </c>
      <c r="Q209" s="54" t="s">
        <v>79</v>
      </c>
      <c r="R209" s="57">
        <v>0</v>
      </c>
      <c r="S209" s="55">
        <f t="shared" si="67"/>
        <v>-3163.1745069661783</v>
      </c>
      <c r="T209" s="55">
        <v>0</v>
      </c>
      <c r="U209" s="54">
        <v>4</v>
      </c>
      <c r="V209" s="57">
        <f t="shared" si="71"/>
        <v>-2450</v>
      </c>
      <c r="W209" s="55">
        <v>0</v>
      </c>
      <c r="X209" s="55">
        <f t="shared" si="68"/>
        <v>4709.3199234977064</v>
      </c>
      <c r="Y209" s="117">
        <f t="shared" si="69"/>
        <v>865052.12909916299</v>
      </c>
    </row>
    <row r="210" spans="1:25" ht="13.5" thickBot="1" x14ac:dyDescent="0.35">
      <c r="A210" s="54">
        <v>197</v>
      </c>
      <c r="B210" s="54">
        <v>40</v>
      </c>
      <c r="C210" s="54">
        <f t="shared" si="54"/>
        <v>5</v>
      </c>
      <c r="D210" s="55">
        <f t="shared" si="64"/>
        <v>17462.996707055496</v>
      </c>
      <c r="E210" s="57">
        <f t="shared" si="65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v>0</v>
      </c>
      <c r="K210" s="54" t="s">
        <v>79</v>
      </c>
      <c r="L210" s="57">
        <f t="shared" si="66"/>
        <v>-571.98709174997146</v>
      </c>
      <c r="M210" s="55">
        <f t="shared" si="70"/>
        <v>-108</v>
      </c>
      <c r="N210" s="54">
        <v>5</v>
      </c>
      <c r="O210" s="55">
        <v>0</v>
      </c>
      <c r="P210" s="55">
        <v>0</v>
      </c>
      <c r="Q210" s="54" t="s">
        <v>79</v>
      </c>
      <c r="R210" s="57">
        <v>0</v>
      </c>
      <c r="S210" s="55">
        <f t="shared" si="67"/>
        <v>-3163.1745069661783</v>
      </c>
      <c r="T210" s="55">
        <v>0</v>
      </c>
      <c r="U210" s="54">
        <v>5</v>
      </c>
      <c r="V210" s="57">
        <f t="shared" si="71"/>
        <v>-2460</v>
      </c>
      <c r="W210" s="55">
        <v>0</v>
      </c>
      <c r="X210" s="55">
        <f t="shared" si="68"/>
        <v>4697.3199234977064</v>
      </c>
      <c r="Y210" s="117">
        <f t="shared" si="69"/>
        <v>873353.83289390721</v>
      </c>
    </row>
    <row r="211" spans="1:25" ht="13.5" thickBot="1" x14ac:dyDescent="0.35">
      <c r="A211" s="54">
        <v>198</v>
      </c>
      <c r="B211" s="54">
        <v>40</v>
      </c>
      <c r="C211" s="54">
        <f t="shared" si="54"/>
        <v>6</v>
      </c>
      <c r="D211" s="55">
        <f t="shared" si="64"/>
        <v>17462.996707055496</v>
      </c>
      <c r="E211" s="57">
        <f t="shared" si="65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v>0</v>
      </c>
      <c r="K211" s="54" t="s">
        <v>79</v>
      </c>
      <c r="L211" s="57">
        <f t="shared" si="66"/>
        <v>-571.98709174997146</v>
      </c>
      <c r="M211" s="55">
        <f t="shared" si="70"/>
        <v>-110</v>
      </c>
      <c r="N211" s="54">
        <v>6</v>
      </c>
      <c r="O211" s="55">
        <v>0</v>
      </c>
      <c r="P211" s="55">
        <v>0</v>
      </c>
      <c r="Q211" s="54" t="s">
        <v>79</v>
      </c>
      <c r="R211" s="57">
        <v>0</v>
      </c>
      <c r="S211" s="55">
        <f t="shared" si="67"/>
        <v>-3163.1745069661783</v>
      </c>
      <c r="T211" s="55">
        <v>0</v>
      </c>
      <c r="U211" s="54">
        <v>6</v>
      </c>
      <c r="V211" s="57">
        <f t="shared" si="71"/>
        <v>-2470</v>
      </c>
      <c r="W211" s="55">
        <v>0</v>
      </c>
      <c r="X211" s="55">
        <f t="shared" si="68"/>
        <v>4685.3199234977064</v>
      </c>
      <c r="Y211" s="117">
        <f t="shared" si="69"/>
        <v>881678.12712112954</v>
      </c>
    </row>
    <row r="212" spans="1:25" ht="13.5" thickBot="1" x14ac:dyDescent="0.35">
      <c r="A212" s="54">
        <v>199</v>
      </c>
      <c r="B212" s="54">
        <v>40</v>
      </c>
      <c r="C212" s="54">
        <f t="shared" si="54"/>
        <v>7</v>
      </c>
      <c r="D212" s="55">
        <f t="shared" si="64"/>
        <v>17462.996707055496</v>
      </c>
      <c r="E212" s="57">
        <f t="shared" si="65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v>0</v>
      </c>
      <c r="K212" s="54" t="s">
        <v>79</v>
      </c>
      <c r="L212" s="57">
        <f t="shared" si="66"/>
        <v>-571.98709174997146</v>
      </c>
      <c r="M212" s="55">
        <f t="shared" si="70"/>
        <v>-112</v>
      </c>
      <c r="N212" s="54">
        <v>7</v>
      </c>
      <c r="O212" s="55">
        <v>0</v>
      </c>
      <c r="P212" s="55">
        <v>0</v>
      </c>
      <c r="Q212" s="54" t="s">
        <v>79</v>
      </c>
      <c r="R212" s="57">
        <v>0</v>
      </c>
      <c r="S212" s="55">
        <f t="shared" si="67"/>
        <v>-3163.1745069661783</v>
      </c>
      <c r="T212" s="55">
        <v>0</v>
      </c>
      <c r="U212" s="54">
        <v>7</v>
      </c>
      <c r="V212" s="57">
        <f t="shared" si="71"/>
        <v>-2480</v>
      </c>
      <c r="W212" s="55">
        <v>0</v>
      </c>
      <c r="X212" s="55">
        <f t="shared" si="68"/>
        <v>4673.3199234977064</v>
      </c>
      <c r="Y212" s="117">
        <f t="shared" si="69"/>
        <v>890025.10590763192</v>
      </c>
    </row>
    <row r="213" spans="1:25" ht="13.5" thickBot="1" x14ac:dyDescent="0.35">
      <c r="A213" s="54">
        <v>200</v>
      </c>
      <c r="B213" s="54">
        <v>40</v>
      </c>
      <c r="C213" s="54">
        <f t="shared" si="54"/>
        <v>8</v>
      </c>
      <c r="D213" s="55">
        <f t="shared" si="64"/>
        <v>17462.996707055496</v>
      </c>
      <c r="E213" s="57">
        <f t="shared" si="65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v>0</v>
      </c>
      <c r="K213" s="54" t="s">
        <v>79</v>
      </c>
      <c r="L213" s="57">
        <f t="shared" si="66"/>
        <v>-571.98709174997146</v>
      </c>
      <c r="M213" s="55">
        <f t="shared" si="70"/>
        <v>-114</v>
      </c>
      <c r="N213" s="54">
        <v>8</v>
      </c>
      <c r="O213" s="55">
        <v>0</v>
      </c>
      <c r="P213" s="55">
        <v>0</v>
      </c>
      <c r="Q213" s="54" t="s">
        <v>79</v>
      </c>
      <c r="R213" s="57">
        <v>0</v>
      </c>
      <c r="S213" s="55">
        <f t="shared" si="67"/>
        <v>-3163.1745069661783</v>
      </c>
      <c r="T213" s="55">
        <v>0</v>
      </c>
      <c r="U213" s="54">
        <v>8</v>
      </c>
      <c r="V213" s="57">
        <f t="shared" si="71"/>
        <v>-2490</v>
      </c>
      <c r="W213" s="55">
        <v>0</v>
      </c>
      <c r="X213" s="55">
        <f t="shared" si="68"/>
        <v>4661.3199234977064</v>
      </c>
      <c r="Y213" s="117">
        <f t="shared" si="69"/>
        <v>898394.86377241148</v>
      </c>
    </row>
    <row r="214" spans="1:25" ht="13.5" thickBot="1" x14ac:dyDescent="0.35">
      <c r="A214" s="54">
        <v>201</v>
      </c>
      <c r="B214" s="54">
        <v>40</v>
      </c>
      <c r="C214" s="54">
        <f t="shared" si="54"/>
        <v>9</v>
      </c>
      <c r="D214" s="55">
        <f t="shared" si="64"/>
        <v>17462.996707055496</v>
      </c>
      <c r="E214" s="57">
        <f t="shared" si="65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v>0</v>
      </c>
      <c r="K214" s="54" t="s">
        <v>79</v>
      </c>
      <c r="L214" s="57">
        <f t="shared" si="66"/>
        <v>-571.98709174997146</v>
      </c>
      <c r="M214" s="55">
        <f t="shared" si="70"/>
        <v>-116</v>
      </c>
      <c r="N214" s="54">
        <v>9</v>
      </c>
      <c r="O214" s="55">
        <v>0</v>
      </c>
      <c r="P214" s="55">
        <v>0</v>
      </c>
      <c r="Q214" s="54" t="s">
        <v>79</v>
      </c>
      <c r="R214" s="57">
        <v>0</v>
      </c>
      <c r="S214" s="55">
        <f t="shared" si="67"/>
        <v>-3163.1745069661783</v>
      </c>
      <c r="T214" s="55">
        <v>0</v>
      </c>
      <c r="U214" s="54">
        <v>9</v>
      </c>
      <c r="V214" s="57">
        <f t="shared" si="71"/>
        <v>-2500</v>
      </c>
      <c r="W214" s="55">
        <v>0</v>
      </c>
      <c r="X214" s="55">
        <f t="shared" si="68"/>
        <v>4649.3199234977064</v>
      </c>
      <c r="Y214" s="117">
        <f t="shared" si="69"/>
        <v>906787.4956282943</v>
      </c>
    </row>
    <row r="215" spans="1:25" ht="13.5" thickBot="1" x14ac:dyDescent="0.35">
      <c r="A215" s="54">
        <v>202</v>
      </c>
      <c r="B215" s="54">
        <v>40</v>
      </c>
      <c r="C215" s="54">
        <f t="shared" si="54"/>
        <v>10</v>
      </c>
      <c r="D215" s="55">
        <f t="shared" si="64"/>
        <v>17462.996707055496</v>
      </c>
      <c r="E215" s="57">
        <f t="shared" si="65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v>0</v>
      </c>
      <c r="K215" s="54" t="s">
        <v>79</v>
      </c>
      <c r="L215" s="57">
        <f t="shared" si="66"/>
        <v>-571.98709174997146</v>
      </c>
      <c r="M215" s="55">
        <f t="shared" si="70"/>
        <v>-118</v>
      </c>
      <c r="N215" s="54">
        <v>10</v>
      </c>
      <c r="O215" s="55">
        <v>0</v>
      </c>
      <c r="P215" s="55">
        <v>0</v>
      </c>
      <c r="Q215" s="54" t="s">
        <v>79</v>
      </c>
      <c r="R215" s="57">
        <v>0</v>
      </c>
      <c r="S215" s="55">
        <f t="shared" si="67"/>
        <v>-3163.1745069661783</v>
      </c>
      <c r="T215" s="55">
        <v>0</v>
      </c>
      <c r="U215" s="54">
        <v>10</v>
      </c>
      <c r="V215" s="57">
        <f t="shared" si="71"/>
        <v>-2510</v>
      </c>
      <c r="W215" s="55">
        <v>0</v>
      </c>
      <c r="X215" s="55">
        <f t="shared" si="68"/>
        <v>4637.3199234977064</v>
      </c>
      <c r="Y215" s="117">
        <f t="shared" si="69"/>
        <v>915203.09678357653</v>
      </c>
    </row>
    <row r="216" spans="1:25" ht="13.5" thickBot="1" x14ac:dyDescent="0.35">
      <c r="A216" s="54">
        <v>203</v>
      </c>
      <c r="B216" s="54">
        <v>40</v>
      </c>
      <c r="C216" s="54">
        <f t="shared" si="54"/>
        <v>11</v>
      </c>
      <c r="D216" s="55">
        <f t="shared" si="64"/>
        <v>17462.996707055496</v>
      </c>
      <c r="E216" s="57">
        <f t="shared" si="65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v>0</v>
      </c>
      <c r="K216" s="54" t="s">
        <v>79</v>
      </c>
      <c r="L216" s="57">
        <f t="shared" si="66"/>
        <v>-571.98709174997146</v>
      </c>
      <c r="M216" s="55">
        <f t="shared" si="70"/>
        <v>-120</v>
      </c>
      <c r="N216" s="54">
        <v>11</v>
      </c>
      <c r="O216" s="55">
        <v>0</v>
      </c>
      <c r="P216" s="55">
        <v>0</v>
      </c>
      <c r="Q216" s="54" t="s">
        <v>79</v>
      </c>
      <c r="R216" s="57">
        <v>0</v>
      </c>
      <c r="S216" s="55">
        <f t="shared" si="67"/>
        <v>-3163.1745069661783</v>
      </c>
      <c r="T216" s="55">
        <v>0</v>
      </c>
      <c r="U216" s="54">
        <v>11</v>
      </c>
      <c r="V216" s="57">
        <f t="shared" si="71"/>
        <v>-2520</v>
      </c>
      <c r="W216" s="55">
        <v>0</v>
      </c>
      <c r="X216" s="55">
        <f t="shared" si="68"/>
        <v>4625.3199234977064</v>
      </c>
      <c r="Y216" s="117">
        <f t="shared" si="69"/>
        <v>923641.76294367248</v>
      </c>
    </row>
    <row r="217" spans="1:25" ht="13.5" thickBot="1" x14ac:dyDescent="0.35">
      <c r="A217" s="54">
        <v>204</v>
      </c>
      <c r="B217" s="54">
        <v>41</v>
      </c>
      <c r="C217" s="54">
        <f t="shared" ref="C217:C280" si="72">C205</f>
        <v>0</v>
      </c>
      <c r="D217" s="55">
        <f>$D206*(1+$D$4)</f>
        <v>18336.146542408271</v>
      </c>
      <c r="E217" s="57">
        <f t="shared" si="65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v>0</v>
      </c>
      <c r="K217" s="54" t="s">
        <v>79</v>
      </c>
      <c r="L217" s="57">
        <f t="shared" si="66"/>
        <v>-571.98709174997146</v>
      </c>
      <c r="M217" s="55">
        <f t="shared" si="70"/>
        <v>-122</v>
      </c>
      <c r="N217" s="54">
        <v>12</v>
      </c>
      <c r="O217" s="55">
        <v>0</v>
      </c>
      <c r="P217" s="55">
        <v>0</v>
      </c>
      <c r="Q217" s="54" t="s">
        <v>79</v>
      </c>
      <c r="R217" s="57">
        <v>0</v>
      </c>
      <c r="S217" s="55">
        <f t="shared" si="67"/>
        <v>-3163.1745069661783</v>
      </c>
      <c r="T217" s="55">
        <v>0</v>
      </c>
      <c r="U217" s="54">
        <v>12</v>
      </c>
      <c r="V217" s="57">
        <f t="shared" si="71"/>
        <v>-2530</v>
      </c>
      <c r="W217" s="55">
        <v>0</v>
      </c>
      <c r="X217" s="55">
        <f t="shared" si="68"/>
        <v>5093.5523329417329</v>
      </c>
      <c r="Y217" s="117">
        <f t="shared" si="69"/>
        <v>932583.82262221281</v>
      </c>
    </row>
    <row r="218" spans="1:25" ht="13.5" thickBot="1" x14ac:dyDescent="0.35">
      <c r="A218" s="54">
        <v>205</v>
      </c>
      <c r="B218" s="54">
        <v>41</v>
      </c>
      <c r="C218" s="54">
        <f t="shared" si="72"/>
        <v>1</v>
      </c>
      <c r="D218" s="55">
        <f t="shared" ref="D218:D228" si="73">$D217</f>
        <v>18336.146542408271</v>
      </c>
      <c r="E218" s="57">
        <f t="shared" si="65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v>0</v>
      </c>
      <c r="K218" s="54" t="s">
        <v>79</v>
      </c>
      <c r="L218" s="57">
        <f t="shared" si="66"/>
        <v>-571.98709174997146</v>
      </c>
      <c r="M218" s="55">
        <f t="shared" si="70"/>
        <v>-124</v>
      </c>
      <c r="N218" s="54">
        <v>13</v>
      </c>
      <c r="O218" s="55">
        <v>0</v>
      </c>
      <c r="P218" s="55">
        <v>0</v>
      </c>
      <c r="Q218" s="54" t="s">
        <v>79</v>
      </c>
      <c r="R218" s="57">
        <v>0</v>
      </c>
      <c r="S218" s="55">
        <f t="shared" si="67"/>
        <v>-3163.1745069661783</v>
      </c>
      <c r="T218" s="55">
        <v>0</v>
      </c>
      <c r="U218" s="54">
        <v>13</v>
      </c>
      <c r="V218" s="57">
        <f t="shared" si="71"/>
        <v>-2540</v>
      </c>
      <c r="W218" s="55">
        <v>0</v>
      </c>
      <c r="X218" s="55">
        <f t="shared" si="68"/>
        <v>5081.5523329417329</v>
      </c>
      <c r="Y218" s="117">
        <f t="shared" si="69"/>
        <v>941551.14088274701</v>
      </c>
    </row>
    <row r="219" spans="1:25" ht="13.5" thickBot="1" x14ac:dyDescent="0.35">
      <c r="A219" s="54">
        <v>206</v>
      </c>
      <c r="B219" s="54">
        <v>41</v>
      </c>
      <c r="C219" s="54">
        <f t="shared" si="72"/>
        <v>2</v>
      </c>
      <c r="D219" s="55">
        <f t="shared" si="73"/>
        <v>18336.146542408271</v>
      </c>
      <c r="E219" s="57">
        <f t="shared" si="65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v>0</v>
      </c>
      <c r="K219" s="54" t="s">
        <v>79</v>
      </c>
      <c r="L219" s="57">
        <f t="shared" si="66"/>
        <v>-571.98709174997146</v>
      </c>
      <c r="M219" s="55">
        <f t="shared" si="70"/>
        <v>-126</v>
      </c>
      <c r="N219" s="54">
        <v>14</v>
      </c>
      <c r="O219" s="55">
        <v>0</v>
      </c>
      <c r="P219" s="55">
        <v>0</v>
      </c>
      <c r="Q219" s="54" t="s">
        <v>79</v>
      </c>
      <c r="R219" s="57">
        <v>0</v>
      </c>
      <c r="S219" s="55">
        <f t="shared" si="67"/>
        <v>-3163.1745069661783</v>
      </c>
      <c r="T219" s="55">
        <v>0</v>
      </c>
      <c r="U219" s="54">
        <v>14</v>
      </c>
      <c r="V219" s="57">
        <f t="shared" si="71"/>
        <v>-2550</v>
      </c>
      <c r="W219" s="55">
        <v>0</v>
      </c>
      <c r="X219" s="55">
        <f t="shared" si="68"/>
        <v>5069.5523329417329</v>
      </c>
      <c r="Y219" s="117">
        <f t="shared" si="69"/>
        <v>950543.8229693668</v>
      </c>
    </row>
    <row r="220" spans="1:25" ht="13.5" thickBot="1" x14ac:dyDescent="0.35">
      <c r="A220" s="54">
        <v>207</v>
      </c>
      <c r="B220" s="54">
        <v>41</v>
      </c>
      <c r="C220" s="54">
        <f t="shared" si="72"/>
        <v>3</v>
      </c>
      <c r="D220" s="55">
        <f t="shared" si="73"/>
        <v>18336.146542408271</v>
      </c>
      <c r="E220" s="57">
        <f t="shared" si="65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v>0</v>
      </c>
      <c r="K220" s="54" t="s">
        <v>79</v>
      </c>
      <c r="L220" s="57">
        <f t="shared" si="66"/>
        <v>-571.98709174997146</v>
      </c>
      <c r="M220" s="55">
        <f t="shared" si="70"/>
        <v>-128</v>
      </c>
      <c r="N220" s="54">
        <v>15</v>
      </c>
      <c r="O220" s="55">
        <v>0</v>
      </c>
      <c r="P220" s="55">
        <v>0</v>
      </c>
      <c r="Q220" s="54" t="s">
        <v>79</v>
      </c>
      <c r="R220" s="57">
        <v>0</v>
      </c>
      <c r="S220" s="55">
        <f t="shared" si="67"/>
        <v>-3163.1745069661783</v>
      </c>
      <c r="T220" s="55">
        <v>0</v>
      </c>
      <c r="U220" s="54">
        <v>15</v>
      </c>
      <c r="V220" s="57">
        <f t="shared" si="71"/>
        <v>-2560</v>
      </c>
      <c r="W220" s="55">
        <v>0</v>
      </c>
      <c r="X220" s="55">
        <f t="shared" si="68"/>
        <v>5057.5523329417329</v>
      </c>
      <c r="Y220" s="117">
        <f t="shared" si="69"/>
        <v>959561.97456468083</v>
      </c>
    </row>
    <row r="221" spans="1:25" ht="13.5" thickBot="1" x14ac:dyDescent="0.35">
      <c r="A221" s="54">
        <v>208</v>
      </c>
      <c r="B221" s="54">
        <v>41</v>
      </c>
      <c r="C221" s="54">
        <f t="shared" si="72"/>
        <v>4</v>
      </c>
      <c r="D221" s="55">
        <f t="shared" si="73"/>
        <v>18336.146542408271</v>
      </c>
      <c r="E221" s="57">
        <f t="shared" si="65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v>0</v>
      </c>
      <c r="K221" s="54" t="s">
        <v>79</v>
      </c>
      <c r="L221" s="57">
        <f t="shared" si="66"/>
        <v>-571.98709174997146</v>
      </c>
      <c r="M221" s="55">
        <f t="shared" si="70"/>
        <v>-130</v>
      </c>
      <c r="N221" s="54">
        <v>16</v>
      </c>
      <c r="O221" s="55">
        <v>0</v>
      </c>
      <c r="P221" s="55">
        <v>0</v>
      </c>
      <c r="Q221" s="54" t="s">
        <v>79</v>
      </c>
      <c r="R221" s="57">
        <v>0</v>
      </c>
      <c r="S221" s="55">
        <f t="shared" si="67"/>
        <v>-3163.1745069661783</v>
      </c>
      <c r="T221" s="55">
        <v>0</v>
      </c>
      <c r="U221" s="54">
        <v>16</v>
      </c>
      <c r="V221" s="57">
        <f t="shared" si="71"/>
        <v>-2570</v>
      </c>
      <c r="W221" s="55">
        <v>0</v>
      </c>
      <c r="X221" s="55">
        <f t="shared" si="68"/>
        <v>5045.5523329417329</v>
      </c>
      <c r="Y221" s="117">
        <f t="shared" si="69"/>
        <v>968605.701791642</v>
      </c>
    </row>
    <row r="222" spans="1:25" ht="13.5" thickBot="1" x14ac:dyDescent="0.35">
      <c r="A222" s="54">
        <v>209</v>
      </c>
      <c r="B222" s="54">
        <v>41</v>
      </c>
      <c r="C222" s="54">
        <f t="shared" si="72"/>
        <v>5</v>
      </c>
      <c r="D222" s="55">
        <f t="shared" si="73"/>
        <v>18336.146542408271</v>
      </c>
      <c r="E222" s="57">
        <f t="shared" si="65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v>0</v>
      </c>
      <c r="K222" s="54" t="s">
        <v>79</v>
      </c>
      <c r="L222" s="57">
        <f t="shared" si="66"/>
        <v>-571.98709174997146</v>
      </c>
      <c r="M222" s="55">
        <f t="shared" si="70"/>
        <v>-132</v>
      </c>
      <c r="N222" s="54">
        <v>17</v>
      </c>
      <c r="O222" s="55">
        <v>0</v>
      </c>
      <c r="P222" s="55">
        <v>0</v>
      </c>
      <c r="Q222" s="54" t="s">
        <v>79</v>
      </c>
      <c r="R222" s="57">
        <v>0</v>
      </c>
      <c r="S222" s="55">
        <f t="shared" si="67"/>
        <v>-3163.1745069661783</v>
      </c>
      <c r="T222" s="55">
        <v>0</v>
      </c>
      <c r="U222" s="54">
        <v>17</v>
      </c>
      <c r="V222" s="57">
        <f t="shared" si="71"/>
        <v>-2580</v>
      </c>
      <c r="W222" s="55">
        <v>0</v>
      </c>
      <c r="X222" s="55">
        <f t="shared" si="68"/>
        <v>5033.5523329417329</v>
      </c>
      <c r="Y222" s="117">
        <f t="shared" si="69"/>
        <v>977675.11121538212</v>
      </c>
    </row>
    <row r="223" spans="1:25" ht="13.5" thickBot="1" x14ac:dyDescent="0.35">
      <c r="A223" s="54">
        <v>210</v>
      </c>
      <c r="B223" s="54">
        <v>41</v>
      </c>
      <c r="C223" s="54">
        <f t="shared" si="72"/>
        <v>6</v>
      </c>
      <c r="D223" s="55">
        <f t="shared" si="73"/>
        <v>18336.146542408271</v>
      </c>
      <c r="E223" s="57">
        <f t="shared" si="65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v>0</v>
      </c>
      <c r="K223" s="54" t="s">
        <v>79</v>
      </c>
      <c r="L223" s="57">
        <f t="shared" si="66"/>
        <v>-571.98709174997146</v>
      </c>
      <c r="M223" s="55">
        <f t="shared" si="70"/>
        <v>-134</v>
      </c>
      <c r="N223" s="54">
        <v>18</v>
      </c>
      <c r="O223" s="55">
        <v>0</v>
      </c>
      <c r="P223" s="55">
        <v>0</v>
      </c>
      <c r="Q223" s="54" t="s">
        <v>79</v>
      </c>
      <c r="R223" s="57">
        <v>0</v>
      </c>
      <c r="S223" s="55">
        <f t="shared" si="67"/>
        <v>-3163.1745069661783</v>
      </c>
      <c r="T223" s="55">
        <v>0</v>
      </c>
      <c r="U223" s="54">
        <v>18</v>
      </c>
      <c r="V223" s="57">
        <f t="shared" si="71"/>
        <v>-2590</v>
      </c>
      <c r="W223" s="55">
        <v>0</v>
      </c>
      <c r="X223" s="55">
        <f t="shared" si="68"/>
        <v>5021.5523329417329</v>
      </c>
      <c r="Y223" s="117">
        <f t="shared" si="69"/>
        <v>986770.30984505452</v>
      </c>
    </row>
    <row r="224" spans="1:25" ht="13.5" thickBot="1" x14ac:dyDescent="0.35">
      <c r="A224" s="54">
        <v>211</v>
      </c>
      <c r="B224" s="54">
        <v>41</v>
      </c>
      <c r="C224" s="54">
        <f t="shared" si="72"/>
        <v>7</v>
      </c>
      <c r="D224" s="55">
        <f t="shared" si="73"/>
        <v>18336.146542408271</v>
      </c>
      <c r="E224" s="57">
        <f t="shared" si="65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v>0</v>
      </c>
      <c r="K224" s="54" t="s">
        <v>79</v>
      </c>
      <c r="L224" s="57">
        <f t="shared" si="66"/>
        <v>-571.98709174997146</v>
      </c>
      <c r="M224" s="55">
        <f t="shared" si="70"/>
        <v>-136</v>
      </c>
      <c r="N224" s="54">
        <v>19</v>
      </c>
      <c r="O224" s="55">
        <v>0</v>
      </c>
      <c r="P224" s="55">
        <v>0</v>
      </c>
      <c r="Q224" s="54" t="s">
        <v>79</v>
      </c>
      <c r="R224" s="57">
        <v>0</v>
      </c>
      <c r="S224" s="55">
        <f t="shared" si="67"/>
        <v>-3163.1745069661783</v>
      </c>
      <c r="T224" s="55">
        <v>0</v>
      </c>
      <c r="U224" s="54">
        <v>19</v>
      </c>
      <c r="V224" s="57">
        <f t="shared" si="71"/>
        <v>-2600</v>
      </c>
      <c r="W224" s="55">
        <v>0</v>
      </c>
      <c r="X224" s="55">
        <f t="shared" si="68"/>
        <v>5009.5523329417329</v>
      </c>
      <c r="Y224" s="117">
        <f t="shared" si="69"/>
        <v>995891.40513568395</v>
      </c>
    </row>
    <row r="225" spans="1:25" ht="13.5" thickBot="1" x14ac:dyDescent="0.35">
      <c r="A225" s="54">
        <v>212</v>
      </c>
      <c r="B225" s="54">
        <v>41</v>
      </c>
      <c r="C225" s="54">
        <f t="shared" si="72"/>
        <v>8</v>
      </c>
      <c r="D225" s="55">
        <f t="shared" si="73"/>
        <v>18336.146542408271</v>
      </c>
      <c r="E225" s="57">
        <f t="shared" si="65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v>0</v>
      </c>
      <c r="K225" s="54" t="s">
        <v>79</v>
      </c>
      <c r="L225" s="57">
        <f t="shared" si="66"/>
        <v>-571.98709174997146</v>
      </c>
      <c r="M225" s="55">
        <f t="shared" si="70"/>
        <v>-138</v>
      </c>
      <c r="N225" s="54">
        <v>20</v>
      </c>
      <c r="O225" s="55">
        <v>0</v>
      </c>
      <c r="P225" s="55">
        <v>0</v>
      </c>
      <c r="Q225" s="54" t="s">
        <v>79</v>
      </c>
      <c r="R225" s="57">
        <v>0</v>
      </c>
      <c r="S225" s="55">
        <f t="shared" si="67"/>
        <v>-3163.1745069661783</v>
      </c>
      <c r="T225" s="55">
        <v>0</v>
      </c>
      <c r="U225" s="54">
        <v>20</v>
      </c>
      <c r="V225" s="57">
        <f t="shared" si="71"/>
        <v>-2610</v>
      </c>
      <c r="W225" s="55">
        <v>0</v>
      </c>
      <c r="X225" s="55">
        <f t="shared" si="68"/>
        <v>4997.5523329417329</v>
      </c>
      <c r="Y225" s="117">
        <f t="shared" si="69"/>
        <v>1005038.5049900243</v>
      </c>
    </row>
    <row r="226" spans="1:25" ht="13.5" thickBot="1" x14ac:dyDescent="0.35">
      <c r="A226" s="54">
        <v>213</v>
      </c>
      <c r="B226" s="54">
        <v>41</v>
      </c>
      <c r="C226" s="54">
        <f t="shared" si="72"/>
        <v>9</v>
      </c>
      <c r="D226" s="55">
        <f t="shared" si="73"/>
        <v>18336.146542408271</v>
      </c>
      <c r="E226" s="57">
        <f t="shared" si="65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v>0</v>
      </c>
      <c r="K226" s="54" t="s">
        <v>79</v>
      </c>
      <c r="L226" s="57">
        <f t="shared" si="66"/>
        <v>-571.98709174997146</v>
      </c>
      <c r="M226" s="55">
        <f t="shared" si="70"/>
        <v>-140</v>
      </c>
      <c r="N226" s="54">
        <v>21</v>
      </c>
      <c r="O226" s="55">
        <v>0</v>
      </c>
      <c r="P226" s="55">
        <v>0</v>
      </c>
      <c r="Q226" s="54" t="s">
        <v>79</v>
      </c>
      <c r="R226" s="57">
        <v>0</v>
      </c>
      <c r="S226" s="55">
        <f t="shared" si="67"/>
        <v>-3163.1745069661783</v>
      </c>
      <c r="T226" s="55">
        <v>0</v>
      </c>
      <c r="U226" s="54">
        <v>21</v>
      </c>
      <c r="V226" s="57">
        <f t="shared" si="71"/>
        <v>-2620</v>
      </c>
      <c r="W226" s="55">
        <v>0</v>
      </c>
      <c r="X226" s="55">
        <f t="shared" si="68"/>
        <v>4985.5523329417329</v>
      </c>
      <c r="Y226" s="117">
        <f t="shared" si="69"/>
        <v>1014211.7177604244</v>
      </c>
    </row>
    <row r="227" spans="1:25" ht="13.5" thickBot="1" x14ac:dyDescent="0.35">
      <c r="A227" s="54">
        <v>214</v>
      </c>
      <c r="B227" s="54">
        <v>41</v>
      </c>
      <c r="C227" s="54">
        <f t="shared" si="72"/>
        <v>10</v>
      </c>
      <c r="D227" s="55">
        <f t="shared" si="73"/>
        <v>18336.146542408271</v>
      </c>
      <c r="E227" s="57">
        <f t="shared" si="65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v>0</v>
      </c>
      <c r="K227" s="54" t="s">
        <v>79</v>
      </c>
      <c r="L227" s="57">
        <f t="shared" si="66"/>
        <v>-571.98709174997146</v>
      </c>
      <c r="M227" s="55">
        <f t="shared" si="70"/>
        <v>-142</v>
      </c>
      <c r="N227" s="54">
        <v>22</v>
      </c>
      <c r="O227" s="55">
        <v>0</v>
      </c>
      <c r="P227" s="55">
        <v>0</v>
      </c>
      <c r="Q227" s="54" t="s">
        <v>79</v>
      </c>
      <c r="R227" s="57">
        <v>0</v>
      </c>
      <c r="S227" s="55">
        <f t="shared" si="67"/>
        <v>-3163.1745069661783</v>
      </c>
      <c r="T227" s="55">
        <v>0</v>
      </c>
      <c r="U227" s="54">
        <v>22</v>
      </c>
      <c r="V227" s="57">
        <f t="shared" si="71"/>
        <v>-2630</v>
      </c>
      <c r="W227" s="55">
        <v>0</v>
      </c>
      <c r="X227" s="55">
        <f t="shared" si="68"/>
        <v>4973.5523329417329</v>
      </c>
      <c r="Y227" s="117">
        <f t="shared" si="69"/>
        <v>1023411.1522507011</v>
      </c>
    </row>
    <row r="228" spans="1:25" ht="13.5" thickBot="1" x14ac:dyDescent="0.35">
      <c r="A228" s="54">
        <v>215</v>
      </c>
      <c r="B228" s="54">
        <v>41</v>
      </c>
      <c r="C228" s="54">
        <f t="shared" si="72"/>
        <v>11</v>
      </c>
      <c r="D228" s="55">
        <f t="shared" si="73"/>
        <v>18336.146542408271</v>
      </c>
      <c r="E228" s="57">
        <f t="shared" si="65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v>0</v>
      </c>
      <c r="K228" s="54" t="s">
        <v>79</v>
      </c>
      <c r="L228" s="57">
        <f t="shared" si="66"/>
        <v>-571.98709174997146</v>
      </c>
      <c r="M228" s="55">
        <f t="shared" si="70"/>
        <v>-144</v>
      </c>
      <c r="N228" s="54">
        <v>23</v>
      </c>
      <c r="O228" s="55">
        <v>0</v>
      </c>
      <c r="P228" s="55">
        <v>0</v>
      </c>
      <c r="Q228" s="54" t="s">
        <v>79</v>
      </c>
      <c r="R228" s="57">
        <v>0</v>
      </c>
      <c r="S228" s="55">
        <f t="shared" si="67"/>
        <v>-3163.1745069661783</v>
      </c>
      <c r="T228" s="55">
        <v>0</v>
      </c>
      <c r="U228" s="54">
        <v>23</v>
      </c>
      <c r="V228" s="57">
        <f t="shared" si="71"/>
        <v>-2640</v>
      </c>
      <c r="W228" s="55">
        <v>0</v>
      </c>
      <c r="X228" s="55">
        <f t="shared" si="68"/>
        <v>4961.5523329417329</v>
      </c>
      <c r="Y228" s="117">
        <f t="shared" si="69"/>
        <v>1032636.9177180207</v>
      </c>
    </row>
    <row r="229" spans="1:25" ht="13.5" thickBot="1" x14ac:dyDescent="0.35">
      <c r="A229" s="54">
        <v>216</v>
      </c>
      <c r="B229" s="54">
        <v>42</v>
      </c>
      <c r="C229" s="54">
        <f t="shared" si="72"/>
        <v>0</v>
      </c>
      <c r="D229" s="55">
        <f>$D218*(1+$D$4)</f>
        <v>19252.953869528686</v>
      </c>
      <c r="E229" s="57">
        <f t="shared" si="65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v>0</v>
      </c>
      <c r="K229" s="54" t="s">
        <v>79</v>
      </c>
      <c r="L229" s="57">
        <f t="shared" si="66"/>
        <v>-571.98709174997146</v>
      </c>
      <c r="M229" s="55">
        <f t="shared" si="70"/>
        <v>-146</v>
      </c>
      <c r="N229" s="54">
        <v>24</v>
      </c>
      <c r="O229" s="55">
        <v>0</v>
      </c>
      <c r="P229" s="55">
        <v>0</v>
      </c>
      <c r="Q229" s="54" t="s">
        <v>79</v>
      </c>
      <c r="R229" s="57">
        <v>0</v>
      </c>
      <c r="S229" s="55">
        <f t="shared" si="67"/>
        <v>-3163.1745069661783</v>
      </c>
      <c r="T229" s="55">
        <v>0</v>
      </c>
      <c r="U229" s="54">
        <v>24</v>
      </c>
      <c r="V229" s="57">
        <f t="shared" si="71"/>
        <v>-2650</v>
      </c>
      <c r="W229" s="55">
        <v>0</v>
      </c>
      <c r="X229" s="55">
        <f t="shared" si="68"/>
        <v>5453.7963628579591</v>
      </c>
      <c r="Y229" s="117">
        <f t="shared" si="69"/>
        <v>1042393.3679047037</v>
      </c>
    </row>
    <row r="230" spans="1:25" ht="13.5" thickBot="1" x14ac:dyDescent="0.35">
      <c r="A230" s="54">
        <v>217</v>
      </c>
      <c r="B230" s="54">
        <v>42</v>
      </c>
      <c r="C230" s="54">
        <f t="shared" si="72"/>
        <v>1</v>
      </c>
      <c r="D230" s="55">
        <f t="shared" ref="D230:D240" si="74">$D229</f>
        <v>19252.953869528686</v>
      </c>
      <c r="E230" s="57">
        <f t="shared" si="65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v>0</v>
      </c>
      <c r="K230" s="54" t="s">
        <v>79</v>
      </c>
      <c r="L230" s="57">
        <f t="shared" si="66"/>
        <v>-571.98709174997146</v>
      </c>
      <c r="M230" s="55">
        <f t="shared" si="70"/>
        <v>-148</v>
      </c>
      <c r="N230" s="54">
        <v>25</v>
      </c>
      <c r="O230" s="55">
        <v>0</v>
      </c>
      <c r="P230" s="55">
        <v>0</v>
      </c>
      <c r="Q230" s="54" t="s">
        <v>79</v>
      </c>
      <c r="R230" s="57">
        <v>0</v>
      </c>
      <c r="S230" s="55">
        <f t="shared" si="67"/>
        <v>-3163.1745069661783</v>
      </c>
      <c r="T230" s="55">
        <v>0</v>
      </c>
      <c r="U230" s="54">
        <v>25</v>
      </c>
      <c r="V230" s="57">
        <f t="shared" si="71"/>
        <v>-2660</v>
      </c>
      <c r="W230" s="55">
        <v>0</v>
      </c>
      <c r="X230" s="55">
        <f t="shared" si="68"/>
        <v>5441.7963628579591</v>
      </c>
      <c r="Y230" s="117">
        <f t="shared" si="69"/>
        <v>1052178.4699671646</v>
      </c>
    </row>
    <row r="231" spans="1:25" ht="13.5" thickBot="1" x14ac:dyDescent="0.35">
      <c r="A231" s="54">
        <v>218</v>
      </c>
      <c r="B231" s="54">
        <v>42</v>
      </c>
      <c r="C231" s="54">
        <f t="shared" si="72"/>
        <v>2</v>
      </c>
      <c r="D231" s="55">
        <f t="shared" si="74"/>
        <v>19252.953869528686</v>
      </c>
      <c r="E231" s="57">
        <f t="shared" si="65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v>0</v>
      </c>
      <c r="K231" s="54" t="s">
        <v>79</v>
      </c>
      <c r="L231" s="57">
        <f t="shared" si="66"/>
        <v>-571.98709174997146</v>
      </c>
      <c r="M231" s="55">
        <f t="shared" si="70"/>
        <v>-150</v>
      </c>
      <c r="N231" s="54">
        <v>26</v>
      </c>
      <c r="O231" s="55">
        <v>0</v>
      </c>
      <c r="P231" s="55">
        <v>0</v>
      </c>
      <c r="Q231" s="54" t="s">
        <v>79</v>
      </c>
      <c r="R231" s="57">
        <v>0</v>
      </c>
      <c r="S231" s="55">
        <f t="shared" si="67"/>
        <v>-3163.1745069661783</v>
      </c>
      <c r="T231" s="55">
        <v>0</v>
      </c>
      <c r="U231" s="54">
        <v>26</v>
      </c>
      <c r="V231" s="57">
        <f t="shared" si="71"/>
        <v>-2670</v>
      </c>
      <c r="W231" s="55">
        <v>0</v>
      </c>
      <c r="X231" s="55">
        <f t="shared" si="68"/>
        <v>5429.7963628579591</v>
      </c>
      <c r="Y231" s="117">
        <f t="shared" si="69"/>
        <v>1061992.3432882191</v>
      </c>
    </row>
    <row r="232" spans="1:25" ht="13.5" thickBot="1" x14ac:dyDescent="0.35">
      <c r="A232" s="54">
        <v>219</v>
      </c>
      <c r="B232" s="54">
        <v>42</v>
      </c>
      <c r="C232" s="54">
        <f t="shared" si="72"/>
        <v>3</v>
      </c>
      <c r="D232" s="55">
        <f t="shared" si="74"/>
        <v>19252.953869528686</v>
      </c>
      <c r="E232" s="57">
        <f t="shared" si="65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v>0</v>
      </c>
      <c r="K232" s="54" t="s">
        <v>79</v>
      </c>
      <c r="L232" s="57">
        <f t="shared" si="66"/>
        <v>-571.98709174997146</v>
      </c>
      <c r="M232" s="55">
        <f t="shared" si="70"/>
        <v>-152</v>
      </c>
      <c r="N232" s="54">
        <v>27</v>
      </c>
      <c r="O232" s="55">
        <v>0</v>
      </c>
      <c r="P232" s="55">
        <v>0</v>
      </c>
      <c r="Q232" s="54" t="s">
        <v>79</v>
      </c>
      <c r="R232" s="57">
        <v>0</v>
      </c>
      <c r="S232" s="55">
        <f t="shared" si="67"/>
        <v>-3163.1745069661783</v>
      </c>
      <c r="T232" s="55">
        <v>0</v>
      </c>
      <c r="U232" s="54">
        <v>27</v>
      </c>
      <c r="V232" s="57">
        <f t="shared" si="71"/>
        <v>-2680</v>
      </c>
      <c r="W232" s="55">
        <v>0</v>
      </c>
      <c r="X232" s="55">
        <f t="shared" si="68"/>
        <v>5417.7963628579591</v>
      </c>
      <c r="Y232" s="117">
        <f t="shared" si="69"/>
        <v>1071835.1077481112</v>
      </c>
    </row>
    <row r="233" spans="1:25" ht="13.5" thickBot="1" x14ac:dyDescent="0.35">
      <c r="A233" s="54">
        <v>220</v>
      </c>
      <c r="B233" s="54">
        <v>42</v>
      </c>
      <c r="C233" s="54">
        <f t="shared" si="72"/>
        <v>4</v>
      </c>
      <c r="D233" s="55">
        <f t="shared" si="74"/>
        <v>19252.953869528686</v>
      </c>
      <c r="E233" s="57">
        <f t="shared" si="65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v>0</v>
      </c>
      <c r="K233" s="54" t="s">
        <v>79</v>
      </c>
      <c r="L233" s="57">
        <f t="shared" si="66"/>
        <v>-571.98709174997146</v>
      </c>
      <c r="M233" s="55">
        <f t="shared" si="70"/>
        <v>-154</v>
      </c>
      <c r="N233" s="54">
        <v>28</v>
      </c>
      <c r="O233" s="55">
        <v>0</v>
      </c>
      <c r="P233" s="55">
        <v>0</v>
      </c>
      <c r="Q233" s="54" t="s">
        <v>79</v>
      </c>
      <c r="R233" s="57">
        <v>0</v>
      </c>
      <c r="S233" s="55">
        <f t="shared" si="67"/>
        <v>-3163.1745069661783</v>
      </c>
      <c r="T233" s="55">
        <v>0</v>
      </c>
      <c r="U233" s="54">
        <v>28</v>
      </c>
      <c r="V233" s="57">
        <f t="shared" si="71"/>
        <v>-2690</v>
      </c>
      <c r="W233" s="55">
        <v>0</v>
      </c>
      <c r="X233" s="55">
        <f t="shared" si="68"/>
        <v>5405.7963628579591</v>
      </c>
      <c r="Y233" s="117">
        <f t="shared" si="69"/>
        <v>1081706.8837265864</v>
      </c>
    </row>
    <row r="234" spans="1:25" ht="13.5" thickBot="1" x14ac:dyDescent="0.35">
      <c r="A234" s="54">
        <v>221</v>
      </c>
      <c r="B234" s="54">
        <v>42</v>
      </c>
      <c r="C234" s="54">
        <f t="shared" si="72"/>
        <v>5</v>
      </c>
      <c r="D234" s="55">
        <f t="shared" si="74"/>
        <v>19252.953869528686</v>
      </c>
      <c r="E234" s="57">
        <f t="shared" si="65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v>0</v>
      </c>
      <c r="K234" s="54" t="s">
        <v>79</v>
      </c>
      <c r="L234" s="57">
        <f t="shared" si="66"/>
        <v>-571.98709174997146</v>
      </c>
      <c r="M234" s="55">
        <f t="shared" si="70"/>
        <v>-156</v>
      </c>
      <c r="N234" s="54">
        <v>29</v>
      </c>
      <c r="O234" s="55">
        <v>0</v>
      </c>
      <c r="P234" s="55">
        <v>0</v>
      </c>
      <c r="Q234" s="54" t="s">
        <v>79</v>
      </c>
      <c r="R234" s="57">
        <v>0</v>
      </c>
      <c r="S234" s="55">
        <f t="shared" si="67"/>
        <v>-3163.1745069661783</v>
      </c>
      <c r="T234" s="55">
        <v>0</v>
      </c>
      <c r="U234" s="54">
        <v>29</v>
      </c>
      <c r="V234" s="57">
        <f t="shared" si="71"/>
        <v>-2700</v>
      </c>
      <c r="W234" s="55">
        <v>0</v>
      </c>
      <c r="X234" s="55">
        <f t="shared" si="68"/>
        <v>5393.7963628579591</v>
      </c>
      <c r="Y234" s="117">
        <f t="shared" si="69"/>
        <v>1091607.7921049718</v>
      </c>
    </row>
    <row r="235" spans="1:25" ht="13.5" thickBot="1" x14ac:dyDescent="0.35">
      <c r="A235" s="54">
        <v>222</v>
      </c>
      <c r="B235" s="54">
        <v>42</v>
      </c>
      <c r="C235" s="54">
        <f t="shared" si="72"/>
        <v>6</v>
      </c>
      <c r="D235" s="55">
        <f t="shared" si="74"/>
        <v>19252.953869528686</v>
      </c>
      <c r="E235" s="57">
        <f t="shared" si="65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v>0</v>
      </c>
      <c r="K235" s="54" t="s">
        <v>79</v>
      </c>
      <c r="L235" s="57">
        <f t="shared" si="66"/>
        <v>-571.98709174997146</v>
      </c>
      <c r="M235" s="55">
        <f t="shared" si="70"/>
        <v>-158</v>
      </c>
      <c r="N235" s="54">
        <v>30</v>
      </c>
      <c r="O235" s="55">
        <v>0</v>
      </c>
      <c r="P235" s="55">
        <v>0</v>
      </c>
      <c r="Q235" s="54" t="s">
        <v>79</v>
      </c>
      <c r="R235" s="57">
        <v>0</v>
      </c>
      <c r="S235" s="55">
        <f t="shared" si="67"/>
        <v>-3163.1745069661783</v>
      </c>
      <c r="T235" s="55">
        <v>0</v>
      </c>
      <c r="U235" s="54">
        <v>30</v>
      </c>
      <c r="V235" s="57">
        <f t="shared" si="71"/>
        <v>-2710</v>
      </c>
      <c r="W235" s="55">
        <v>0</v>
      </c>
      <c r="X235" s="55">
        <f t="shared" si="68"/>
        <v>5381.7963628579591</v>
      </c>
      <c r="Y235" s="117">
        <f t="shared" si="69"/>
        <v>1101537.9542682671</v>
      </c>
    </row>
    <row r="236" spans="1:25" ht="13.5" thickBot="1" x14ac:dyDescent="0.35">
      <c r="A236" s="54">
        <v>223</v>
      </c>
      <c r="B236" s="54">
        <v>42</v>
      </c>
      <c r="C236" s="54">
        <f t="shared" si="72"/>
        <v>7</v>
      </c>
      <c r="D236" s="55">
        <f t="shared" si="74"/>
        <v>19252.953869528686</v>
      </c>
      <c r="E236" s="57">
        <f t="shared" si="65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v>0</v>
      </c>
      <c r="K236" s="54" t="s">
        <v>79</v>
      </c>
      <c r="L236" s="57">
        <f t="shared" si="66"/>
        <v>-571.98709174997146</v>
      </c>
      <c r="M236" s="55">
        <f t="shared" si="70"/>
        <v>-160</v>
      </c>
      <c r="N236" s="54">
        <v>31</v>
      </c>
      <c r="O236" s="55">
        <v>0</v>
      </c>
      <c r="P236" s="55">
        <v>0</v>
      </c>
      <c r="Q236" s="54" t="s">
        <v>79</v>
      </c>
      <c r="R236" s="57">
        <v>0</v>
      </c>
      <c r="S236" s="55">
        <f t="shared" si="67"/>
        <v>-3163.1745069661783</v>
      </c>
      <c r="T236" s="55">
        <v>0</v>
      </c>
      <c r="U236" s="54">
        <v>31</v>
      </c>
      <c r="V236" s="57">
        <f t="shared" si="71"/>
        <v>-2720</v>
      </c>
      <c r="W236" s="55">
        <v>0</v>
      </c>
      <c r="X236" s="55">
        <f t="shared" si="68"/>
        <v>5369.7963628579591</v>
      </c>
      <c r="Y236" s="117">
        <f t="shared" si="69"/>
        <v>1111497.492107243</v>
      </c>
    </row>
    <row r="237" spans="1:25" ht="13.5" thickBot="1" x14ac:dyDescent="0.35">
      <c r="A237" s="54">
        <v>224</v>
      </c>
      <c r="B237" s="54">
        <v>42</v>
      </c>
      <c r="C237" s="54">
        <f t="shared" si="72"/>
        <v>8</v>
      </c>
      <c r="D237" s="55">
        <f t="shared" si="74"/>
        <v>19252.953869528686</v>
      </c>
      <c r="E237" s="57">
        <f t="shared" si="65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v>0</v>
      </c>
      <c r="K237" s="54" t="s">
        <v>79</v>
      </c>
      <c r="L237" s="57">
        <f t="shared" si="66"/>
        <v>-571.98709174997146</v>
      </c>
      <c r="M237" s="55">
        <f t="shared" si="70"/>
        <v>-162</v>
      </c>
      <c r="N237" s="54">
        <v>32</v>
      </c>
      <c r="O237" s="55">
        <v>0</v>
      </c>
      <c r="P237" s="55">
        <v>0</v>
      </c>
      <c r="Q237" s="54" t="s">
        <v>79</v>
      </c>
      <c r="R237" s="57">
        <v>0</v>
      </c>
      <c r="S237" s="55">
        <f t="shared" si="67"/>
        <v>-3163.1745069661783</v>
      </c>
      <c r="T237" s="55">
        <v>0</v>
      </c>
      <c r="U237" s="54">
        <v>32</v>
      </c>
      <c r="V237" s="57">
        <f t="shared" si="71"/>
        <v>-2730</v>
      </c>
      <c r="W237" s="55">
        <v>0</v>
      </c>
      <c r="X237" s="55">
        <f t="shared" si="68"/>
        <v>5357.7963628579591</v>
      </c>
      <c r="Y237" s="117">
        <f t="shared" si="69"/>
        <v>1121486.5280205479</v>
      </c>
    </row>
    <row r="238" spans="1:25" ht="13.5" thickBot="1" x14ac:dyDescent="0.35">
      <c r="A238" s="54">
        <v>225</v>
      </c>
      <c r="B238" s="54">
        <v>42</v>
      </c>
      <c r="C238" s="54">
        <f t="shared" si="72"/>
        <v>9</v>
      </c>
      <c r="D238" s="55">
        <f t="shared" si="74"/>
        <v>19252.953869528686</v>
      </c>
      <c r="E238" s="57">
        <f t="shared" si="65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v>0</v>
      </c>
      <c r="K238" s="54" t="s">
        <v>79</v>
      </c>
      <c r="L238" s="57">
        <f t="shared" ref="L238:L265" si="75">PMT(5%/12,60,30310)</f>
        <v>-571.98709174997146</v>
      </c>
      <c r="M238" s="55">
        <f t="shared" si="70"/>
        <v>-164</v>
      </c>
      <c r="N238" s="54">
        <v>33</v>
      </c>
      <c r="O238" s="55">
        <v>0</v>
      </c>
      <c r="P238" s="55">
        <v>0</v>
      </c>
      <c r="Q238" s="54" t="s">
        <v>79</v>
      </c>
      <c r="R238" s="57">
        <v>0</v>
      </c>
      <c r="S238" s="55">
        <f t="shared" ref="S238:S269" si="76">PMT(5%/12,180,400000)</f>
        <v>-3163.1745069661783</v>
      </c>
      <c r="T238" s="55">
        <v>0</v>
      </c>
      <c r="U238" s="54">
        <v>33</v>
      </c>
      <c r="V238" s="57">
        <f t="shared" si="71"/>
        <v>-2740</v>
      </c>
      <c r="W238" s="55">
        <v>0</v>
      </c>
      <c r="X238" s="55">
        <f t="shared" si="68"/>
        <v>5345.7963628579591</v>
      </c>
      <c r="Y238" s="117">
        <f t="shared" si="69"/>
        <v>1131505.1849168248</v>
      </c>
    </row>
    <row r="239" spans="1:25" ht="13.5" thickBot="1" x14ac:dyDescent="0.35">
      <c r="A239" s="54">
        <v>226</v>
      </c>
      <c r="B239" s="54">
        <v>42</v>
      </c>
      <c r="C239" s="54">
        <f t="shared" si="72"/>
        <v>10</v>
      </c>
      <c r="D239" s="55">
        <f t="shared" si="74"/>
        <v>19252.953869528686</v>
      </c>
      <c r="E239" s="57">
        <f t="shared" si="65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v>0</v>
      </c>
      <c r="K239" s="54" t="s">
        <v>79</v>
      </c>
      <c r="L239" s="57">
        <f t="shared" si="75"/>
        <v>-571.98709174997146</v>
      </c>
      <c r="M239" s="55">
        <f t="shared" ref="M239:M270" si="77">M238-2</f>
        <v>-166</v>
      </c>
      <c r="N239" s="54">
        <v>34</v>
      </c>
      <c r="O239" s="55">
        <v>0</v>
      </c>
      <c r="P239" s="55">
        <v>0</v>
      </c>
      <c r="Q239" s="54" t="s">
        <v>79</v>
      </c>
      <c r="R239" s="57">
        <v>0</v>
      </c>
      <c r="S239" s="55">
        <f t="shared" si="76"/>
        <v>-3163.1745069661783</v>
      </c>
      <c r="T239" s="55">
        <v>0</v>
      </c>
      <c r="U239" s="54">
        <v>34</v>
      </c>
      <c r="V239" s="57">
        <f t="shared" si="71"/>
        <v>-2750</v>
      </c>
      <c r="W239" s="55">
        <v>0</v>
      </c>
      <c r="X239" s="55">
        <f t="shared" si="68"/>
        <v>5333.7963628579591</v>
      </c>
      <c r="Y239" s="117">
        <f t="shared" si="69"/>
        <v>1141553.5862168362</v>
      </c>
    </row>
    <row r="240" spans="1:25" ht="13.5" thickBot="1" x14ac:dyDescent="0.35">
      <c r="A240" s="54">
        <v>227</v>
      </c>
      <c r="B240" s="54">
        <v>42</v>
      </c>
      <c r="C240" s="54">
        <f t="shared" si="72"/>
        <v>11</v>
      </c>
      <c r="D240" s="55">
        <f t="shared" si="74"/>
        <v>19252.953869528686</v>
      </c>
      <c r="E240" s="57">
        <f t="shared" si="65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v>0</v>
      </c>
      <c r="K240" s="54" t="s">
        <v>79</v>
      </c>
      <c r="L240" s="57">
        <f t="shared" si="75"/>
        <v>-571.98709174997146</v>
      </c>
      <c r="M240" s="55">
        <f t="shared" si="77"/>
        <v>-168</v>
      </c>
      <c r="N240" s="54">
        <v>35</v>
      </c>
      <c r="O240" s="55">
        <v>0</v>
      </c>
      <c r="P240" s="55">
        <v>0</v>
      </c>
      <c r="Q240" s="54" t="s">
        <v>79</v>
      </c>
      <c r="R240" s="57">
        <v>0</v>
      </c>
      <c r="S240" s="55">
        <f t="shared" si="76"/>
        <v>-3163.1745069661783</v>
      </c>
      <c r="T240" s="55">
        <v>0</v>
      </c>
      <c r="U240" s="54">
        <v>35</v>
      </c>
      <c r="V240" s="57">
        <f t="shared" si="71"/>
        <v>-2760</v>
      </c>
      <c r="W240" s="55">
        <v>0</v>
      </c>
      <c r="X240" s="55">
        <f t="shared" si="68"/>
        <v>5321.7963628579591</v>
      </c>
      <c r="Y240" s="117">
        <f t="shared" si="69"/>
        <v>1151631.8558555976</v>
      </c>
    </row>
    <row r="241" spans="1:25" ht="13.5" thickBot="1" x14ac:dyDescent="0.35">
      <c r="A241" s="54">
        <v>228</v>
      </c>
      <c r="B241" s="54">
        <v>43</v>
      </c>
      <c r="C241" s="54">
        <f t="shared" si="72"/>
        <v>0</v>
      </c>
      <c r="D241" s="55">
        <f>$D230*(1+$D$4)</f>
        <v>20215.601563005122</v>
      </c>
      <c r="E241" s="57">
        <f t="shared" si="65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v>0</v>
      </c>
      <c r="K241" s="54" t="s">
        <v>79</v>
      </c>
      <c r="L241" s="57">
        <f t="shared" si="75"/>
        <v>-571.98709174997146</v>
      </c>
      <c r="M241" s="55">
        <f t="shared" si="77"/>
        <v>-170</v>
      </c>
      <c r="N241" s="54">
        <v>36</v>
      </c>
      <c r="O241" s="55">
        <v>0</v>
      </c>
      <c r="P241" s="55">
        <v>0</v>
      </c>
      <c r="Q241" s="54" t="s">
        <v>79</v>
      </c>
      <c r="R241" s="57">
        <v>0</v>
      </c>
      <c r="S241" s="55">
        <f t="shared" si="76"/>
        <v>-3163.1745069661783</v>
      </c>
      <c r="T241" s="55">
        <v>0</v>
      </c>
      <c r="U241" s="54">
        <v>36</v>
      </c>
      <c r="V241" s="57">
        <f t="shared" si="71"/>
        <v>-2770</v>
      </c>
      <c r="W241" s="55">
        <v>0</v>
      </c>
      <c r="X241" s="55">
        <f t="shared" si="68"/>
        <v>5839.2525942700013</v>
      </c>
      <c r="Y241" s="117">
        <f t="shared" si="69"/>
        <v>1162269.5745159327</v>
      </c>
    </row>
    <row r="242" spans="1:25" ht="13.5" thickBot="1" x14ac:dyDescent="0.35">
      <c r="A242" s="54">
        <v>229</v>
      </c>
      <c r="B242" s="54">
        <v>43</v>
      </c>
      <c r="C242" s="54">
        <f t="shared" si="72"/>
        <v>1</v>
      </c>
      <c r="D242" s="55">
        <f t="shared" ref="D242:D252" si="78">$D241</f>
        <v>20215.601563005122</v>
      </c>
      <c r="E242" s="57">
        <f t="shared" si="65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v>0</v>
      </c>
      <c r="K242" s="54" t="s">
        <v>79</v>
      </c>
      <c r="L242" s="57">
        <f t="shared" si="75"/>
        <v>-571.98709174997146</v>
      </c>
      <c r="M242" s="55">
        <f t="shared" si="77"/>
        <v>-172</v>
      </c>
      <c r="N242" s="54">
        <v>37</v>
      </c>
      <c r="O242" s="55">
        <v>0</v>
      </c>
      <c r="P242" s="55">
        <v>0</v>
      </c>
      <c r="Q242" s="54" t="s">
        <v>79</v>
      </c>
      <c r="R242" s="57">
        <v>0</v>
      </c>
      <c r="S242" s="55">
        <f t="shared" si="76"/>
        <v>-3163.1745069661783</v>
      </c>
      <c r="T242" s="55">
        <v>0</v>
      </c>
      <c r="U242" s="54">
        <v>37</v>
      </c>
      <c r="V242" s="57">
        <f t="shared" si="71"/>
        <v>-2780</v>
      </c>
      <c r="W242" s="55">
        <v>0</v>
      </c>
      <c r="X242" s="55">
        <f t="shared" si="68"/>
        <v>5827.2525942700013</v>
      </c>
      <c r="Y242" s="117">
        <f t="shared" si="69"/>
        <v>1172939.6170040192</v>
      </c>
    </row>
    <row r="243" spans="1:25" ht="13.5" thickBot="1" x14ac:dyDescent="0.35">
      <c r="A243" s="54">
        <v>230</v>
      </c>
      <c r="B243" s="54">
        <v>43</v>
      </c>
      <c r="C243" s="54">
        <f t="shared" si="72"/>
        <v>2</v>
      </c>
      <c r="D243" s="55">
        <f t="shared" si="78"/>
        <v>20215.601563005122</v>
      </c>
      <c r="E243" s="57">
        <f t="shared" si="65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v>0</v>
      </c>
      <c r="K243" s="54" t="s">
        <v>79</v>
      </c>
      <c r="L243" s="57">
        <f t="shared" si="75"/>
        <v>-571.98709174997146</v>
      </c>
      <c r="M243" s="55">
        <f t="shared" si="77"/>
        <v>-174</v>
      </c>
      <c r="N243" s="54">
        <v>38</v>
      </c>
      <c r="O243" s="55">
        <v>0</v>
      </c>
      <c r="P243" s="55">
        <v>0</v>
      </c>
      <c r="Q243" s="54" t="s">
        <v>79</v>
      </c>
      <c r="R243" s="57">
        <v>0</v>
      </c>
      <c r="S243" s="55">
        <f t="shared" si="76"/>
        <v>-3163.1745069661783</v>
      </c>
      <c r="T243" s="55">
        <v>0</v>
      </c>
      <c r="U243" s="54">
        <v>38</v>
      </c>
      <c r="V243" s="57">
        <f t="shared" si="71"/>
        <v>-2790</v>
      </c>
      <c r="W243" s="55">
        <v>0</v>
      </c>
      <c r="X243" s="55">
        <f t="shared" si="68"/>
        <v>5815.2525942700013</v>
      </c>
      <c r="Y243" s="117">
        <f t="shared" si="69"/>
        <v>1183642.1180024727</v>
      </c>
    </row>
    <row r="244" spans="1:25" ht="13.5" thickBot="1" x14ac:dyDescent="0.35">
      <c r="A244" s="54">
        <v>231</v>
      </c>
      <c r="B244" s="54">
        <v>43</v>
      </c>
      <c r="C244" s="54">
        <f t="shared" si="72"/>
        <v>3</v>
      </c>
      <c r="D244" s="55">
        <f t="shared" si="78"/>
        <v>20215.601563005122</v>
      </c>
      <c r="E244" s="57">
        <f t="shared" si="65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v>0</v>
      </c>
      <c r="K244" s="54" t="s">
        <v>79</v>
      </c>
      <c r="L244" s="57">
        <f t="shared" si="75"/>
        <v>-571.98709174997146</v>
      </c>
      <c r="M244" s="55">
        <f t="shared" si="77"/>
        <v>-176</v>
      </c>
      <c r="N244" s="54">
        <v>39</v>
      </c>
      <c r="O244" s="55">
        <v>0</v>
      </c>
      <c r="P244" s="55">
        <v>0</v>
      </c>
      <c r="Q244" s="54" t="s">
        <v>79</v>
      </c>
      <c r="R244" s="57">
        <v>0</v>
      </c>
      <c r="S244" s="55">
        <f t="shared" si="76"/>
        <v>-3163.1745069661783</v>
      </c>
      <c r="T244" s="55">
        <v>0</v>
      </c>
      <c r="U244" s="54">
        <v>39</v>
      </c>
      <c r="V244" s="57">
        <f t="shared" si="71"/>
        <v>-2800</v>
      </c>
      <c r="W244" s="55">
        <v>0</v>
      </c>
      <c r="X244" s="55">
        <f t="shared" si="68"/>
        <v>5803.2525942700013</v>
      </c>
      <c r="Y244" s="117">
        <f t="shared" si="69"/>
        <v>1194377.2127550864</v>
      </c>
    </row>
    <row r="245" spans="1:25" ht="13.5" thickBot="1" x14ac:dyDescent="0.35">
      <c r="A245" s="54">
        <v>232</v>
      </c>
      <c r="B245" s="54">
        <v>43</v>
      </c>
      <c r="C245" s="54">
        <f t="shared" si="72"/>
        <v>4</v>
      </c>
      <c r="D245" s="55">
        <f t="shared" si="78"/>
        <v>20215.601563005122</v>
      </c>
      <c r="E245" s="57">
        <f t="shared" si="65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v>0</v>
      </c>
      <c r="K245" s="54" t="s">
        <v>79</v>
      </c>
      <c r="L245" s="57">
        <f t="shared" si="75"/>
        <v>-571.98709174997146</v>
      </c>
      <c r="M245" s="55">
        <f t="shared" si="77"/>
        <v>-178</v>
      </c>
      <c r="N245" s="54">
        <v>40</v>
      </c>
      <c r="O245" s="55">
        <v>0</v>
      </c>
      <c r="P245" s="55">
        <v>0</v>
      </c>
      <c r="Q245" s="54" t="s">
        <v>79</v>
      </c>
      <c r="R245" s="57">
        <v>0</v>
      </c>
      <c r="S245" s="55">
        <f t="shared" si="76"/>
        <v>-3163.1745069661783</v>
      </c>
      <c r="T245" s="55">
        <v>0</v>
      </c>
      <c r="U245" s="54">
        <v>40</v>
      </c>
      <c r="V245" s="57">
        <f t="shared" si="71"/>
        <v>-2810</v>
      </c>
      <c r="W245" s="55">
        <v>0</v>
      </c>
      <c r="X245" s="55">
        <f t="shared" si="68"/>
        <v>5791.2525942700013</v>
      </c>
      <c r="Y245" s="117">
        <f t="shared" si="69"/>
        <v>1205145.0370691693</v>
      </c>
    </row>
    <row r="246" spans="1:25" ht="13.5" thickBot="1" x14ac:dyDescent="0.35">
      <c r="A246" s="54">
        <v>233</v>
      </c>
      <c r="B246" s="54">
        <v>43</v>
      </c>
      <c r="C246" s="54">
        <f t="shared" si="72"/>
        <v>5</v>
      </c>
      <c r="D246" s="55">
        <f t="shared" si="78"/>
        <v>20215.601563005122</v>
      </c>
      <c r="E246" s="57">
        <f t="shared" si="65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v>0</v>
      </c>
      <c r="K246" s="54" t="s">
        <v>79</v>
      </c>
      <c r="L246" s="57">
        <f t="shared" si="75"/>
        <v>-571.98709174997146</v>
      </c>
      <c r="M246" s="55">
        <f t="shared" si="77"/>
        <v>-180</v>
      </c>
      <c r="N246" s="54">
        <v>41</v>
      </c>
      <c r="O246" s="55">
        <v>0</v>
      </c>
      <c r="P246" s="55">
        <v>0</v>
      </c>
      <c r="Q246" s="54" t="s">
        <v>79</v>
      </c>
      <c r="R246" s="57">
        <v>0</v>
      </c>
      <c r="S246" s="55">
        <f t="shared" si="76"/>
        <v>-3163.1745069661783</v>
      </c>
      <c r="T246" s="55">
        <v>0</v>
      </c>
      <c r="U246" s="54">
        <v>41</v>
      </c>
      <c r="V246" s="57">
        <f t="shared" si="71"/>
        <v>-2820</v>
      </c>
      <c r="W246" s="55">
        <v>0</v>
      </c>
      <c r="X246" s="55">
        <f t="shared" si="68"/>
        <v>5779.2525942700013</v>
      </c>
      <c r="Y246" s="117">
        <f t="shared" si="69"/>
        <v>1215945.7273178943</v>
      </c>
    </row>
    <row r="247" spans="1:25" ht="13.5" thickBot="1" x14ac:dyDescent="0.35">
      <c r="A247" s="54">
        <v>234</v>
      </c>
      <c r="B247" s="54">
        <v>43</v>
      </c>
      <c r="C247" s="54">
        <f t="shared" si="72"/>
        <v>6</v>
      </c>
      <c r="D247" s="55">
        <f t="shared" si="78"/>
        <v>20215.601563005122</v>
      </c>
      <c r="E247" s="57">
        <f t="shared" si="65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v>0</v>
      </c>
      <c r="K247" s="54" t="s">
        <v>79</v>
      </c>
      <c r="L247" s="57">
        <f t="shared" si="75"/>
        <v>-571.98709174997146</v>
      </c>
      <c r="M247" s="55">
        <f t="shared" si="77"/>
        <v>-182</v>
      </c>
      <c r="N247" s="54">
        <v>42</v>
      </c>
      <c r="O247" s="55">
        <v>0</v>
      </c>
      <c r="P247" s="55">
        <v>0</v>
      </c>
      <c r="Q247" s="54" t="s">
        <v>79</v>
      </c>
      <c r="R247" s="57">
        <v>0</v>
      </c>
      <c r="S247" s="55">
        <f t="shared" si="76"/>
        <v>-3163.1745069661783</v>
      </c>
      <c r="T247" s="55">
        <v>0</v>
      </c>
      <c r="U247" s="54">
        <v>42</v>
      </c>
      <c r="V247" s="57">
        <f t="shared" si="71"/>
        <v>-2830</v>
      </c>
      <c r="W247" s="55">
        <v>0</v>
      </c>
      <c r="X247" s="55">
        <f t="shared" si="68"/>
        <v>5767.2525942700013</v>
      </c>
      <c r="Y247" s="117">
        <f t="shared" si="69"/>
        <v>1226779.4204426557</v>
      </c>
    </row>
    <row r="248" spans="1:25" ht="13.5" thickBot="1" x14ac:dyDescent="0.35">
      <c r="A248" s="54">
        <v>235</v>
      </c>
      <c r="B248" s="54">
        <v>43</v>
      </c>
      <c r="C248" s="54">
        <f t="shared" si="72"/>
        <v>7</v>
      </c>
      <c r="D248" s="55">
        <f t="shared" si="78"/>
        <v>20215.601563005122</v>
      </c>
      <c r="E248" s="57">
        <f t="shared" si="65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v>0</v>
      </c>
      <c r="K248" s="54" t="s">
        <v>79</v>
      </c>
      <c r="L248" s="57">
        <f t="shared" si="75"/>
        <v>-571.98709174997146</v>
      </c>
      <c r="M248" s="55">
        <f t="shared" si="77"/>
        <v>-184</v>
      </c>
      <c r="N248" s="54">
        <v>43</v>
      </c>
      <c r="O248" s="55">
        <v>0</v>
      </c>
      <c r="P248" s="55">
        <v>0</v>
      </c>
      <c r="Q248" s="54" t="s">
        <v>79</v>
      </c>
      <c r="R248" s="57">
        <v>0</v>
      </c>
      <c r="S248" s="55">
        <f t="shared" si="76"/>
        <v>-3163.1745069661783</v>
      </c>
      <c r="T248" s="55">
        <v>0</v>
      </c>
      <c r="U248" s="54">
        <v>43</v>
      </c>
      <c r="V248" s="57">
        <f t="shared" si="71"/>
        <v>-2840</v>
      </c>
      <c r="W248" s="55">
        <v>0</v>
      </c>
      <c r="X248" s="55">
        <f t="shared" si="68"/>
        <v>5755.2525942700013</v>
      </c>
      <c r="Y248" s="117">
        <f t="shared" si="69"/>
        <v>1237646.2539554369</v>
      </c>
    </row>
    <row r="249" spans="1:25" ht="13.5" thickBot="1" x14ac:dyDescent="0.35">
      <c r="A249" s="54">
        <v>236</v>
      </c>
      <c r="B249" s="54">
        <v>43</v>
      </c>
      <c r="C249" s="54">
        <f t="shared" si="72"/>
        <v>8</v>
      </c>
      <c r="D249" s="55">
        <f t="shared" si="78"/>
        <v>20215.601563005122</v>
      </c>
      <c r="E249" s="57">
        <f t="shared" si="65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v>0</v>
      </c>
      <c r="K249" s="54" t="s">
        <v>79</v>
      </c>
      <c r="L249" s="57">
        <f t="shared" si="75"/>
        <v>-571.98709174997146</v>
      </c>
      <c r="M249" s="55">
        <f t="shared" si="77"/>
        <v>-186</v>
      </c>
      <c r="N249" s="54">
        <v>44</v>
      </c>
      <c r="O249" s="55">
        <v>0</v>
      </c>
      <c r="P249" s="55">
        <v>0</v>
      </c>
      <c r="Q249" s="54" t="s">
        <v>79</v>
      </c>
      <c r="R249" s="57">
        <v>0</v>
      </c>
      <c r="S249" s="55">
        <f t="shared" si="76"/>
        <v>-3163.1745069661783</v>
      </c>
      <c r="T249" s="55">
        <v>0</v>
      </c>
      <c r="U249" s="54">
        <v>44</v>
      </c>
      <c r="V249" s="57">
        <f t="shared" si="71"/>
        <v>-2850</v>
      </c>
      <c r="W249" s="55">
        <v>0</v>
      </c>
      <c r="X249" s="55">
        <f t="shared" si="68"/>
        <v>5743.2525942700013</v>
      </c>
      <c r="Y249" s="117">
        <f t="shared" si="69"/>
        <v>1248546.3659411878</v>
      </c>
    </row>
    <row r="250" spans="1:25" ht="13.5" thickBot="1" x14ac:dyDescent="0.35">
      <c r="A250" s="54">
        <v>237</v>
      </c>
      <c r="B250" s="54">
        <v>43</v>
      </c>
      <c r="C250" s="54">
        <f t="shared" si="72"/>
        <v>9</v>
      </c>
      <c r="D250" s="55">
        <f t="shared" si="78"/>
        <v>20215.601563005122</v>
      </c>
      <c r="E250" s="57">
        <f t="shared" si="65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v>0</v>
      </c>
      <c r="K250" s="54" t="s">
        <v>79</v>
      </c>
      <c r="L250" s="57">
        <f t="shared" si="75"/>
        <v>-571.98709174997146</v>
      </c>
      <c r="M250" s="55">
        <f t="shared" si="77"/>
        <v>-188</v>
      </c>
      <c r="N250" s="54">
        <v>45</v>
      </c>
      <c r="O250" s="55">
        <v>0</v>
      </c>
      <c r="P250" s="55">
        <v>0</v>
      </c>
      <c r="Q250" s="54" t="s">
        <v>79</v>
      </c>
      <c r="R250" s="57">
        <v>0</v>
      </c>
      <c r="S250" s="55">
        <f t="shared" si="76"/>
        <v>-3163.1745069661783</v>
      </c>
      <c r="T250" s="55">
        <v>0</v>
      </c>
      <c r="U250" s="54">
        <v>45</v>
      </c>
      <c r="V250" s="57">
        <f t="shared" si="71"/>
        <v>-2860</v>
      </c>
      <c r="W250" s="55">
        <v>0</v>
      </c>
      <c r="X250" s="55">
        <f t="shared" si="68"/>
        <v>5731.2525942700013</v>
      </c>
      <c r="Y250" s="117">
        <f t="shared" si="69"/>
        <v>1259479.8950602128</v>
      </c>
    </row>
    <row r="251" spans="1:25" ht="13.5" thickBot="1" x14ac:dyDescent="0.35">
      <c r="A251" s="54">
        <v>238</v>
      </c>
      <c r="B251" s="54">
        <v>43</v>
      </c>
      <c r="C251" s="54">
        <f t="shared" si="72"/>
        <v>10</v>
      </c>
      <c r="D251" s="55">
        <f t="shared" si="78"/>
        <v>20215.601563005122</v>
      </c>
      <c r="E251" s="57">
        <f t="shared" si="65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v>0</v>
      </c>
      <c r="K251" s="54" t="s">
        <v>79</v>
      </c>
      <c r="L251" s="57">
        <f t="shared" si="75"/>
        <v>-571.98709174997146</v>
      </c>
      <c r="M251" s="55">
        <f t="shared" si="77"/>
        <v>-190</v>
      </c>
      <c r="N251" s="54">
        <v>46</v>
      </c>
      <c r="O251" s="55">
        <v>0</v>
      </c>
      <c r="P251" s="55">
        <v>0</v>
      </c>
      <c r="Q251" s="54" t="s">
        <v>79</v>
      </c>
      <c r="R251" s="57">
        <v>0</v>
      </c>
      <c r="S251" s="55">
        <f t="shared" si="76"/>
        <v>-3163.1745069661783</v>
      </c>
      <c r="T251" s="55">
        <v>0</v>
      </c>
      <c r="U251" s="54">
        <v>46</v>
      </c>
      <c r="V251" s="57">
        <f t="shared" si="71"/>
        <v>-2870</v>
      </c>
      <c r="W251" s="55">
        <v>0</v>
      </c>
      <c r="X251" s="55">
        <f t="shared" si="68"/>
        <v>5719.2525942700013</v>
      </c>
      <c r="Y251" s="117">
        <f t="shared" si="69"/>
        <v>1270446.9805505672</v>
      </c>
    </row>
    <row r="252" spans="1:25" ht="13.5" thickBot="1" x14ac:dyDescent="0.35">
      <c r="A252" s="54">
        <v>239</v>
      </c>
      <c r="B252" s="54">
        <v>43</v>
      </c>
      <c r="C252" s="54">
        <f t="shared" si="72"/>
        <v>11</v>
      </c>
      <c r="D252" s="55">
        <f t="shared" si="78"/>
        <v>20215.601563005122</v>
      </c>
      <c r="E252" s="57">
        <f t="shared" si="65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v>0</v>
      </c>
      <c r="K252" s="54" t="s">
        <v>79</v>
      </c>
      <c r="L252" s="57">
        <f t="shared" si="75"/>
        <v>-571.98709174997146</v>
      </c>
      <c r="M252" s="55">
        <f t="shared" si="77"/>
        <v>-192</v>
      </c>
      <c r="N252" s="54">
        <v>47</v>
      </c>
      <c r="O252" s="55">
        <v>0</v>
      </c>
      <c r="P252" s="55">
        <v>0</v>
      </c>
      <c r="Q252" s="54" t="s">
        <v>79</v>
      </c>
      <c r="R252" s="57">
        <v>0</v>
      </c>
      <c r="S252" s="55">
        <f t="shared" si="76"/>
        <v>-3163.1745069661783</v>
      </c>
      <c r="T252" s="55">
        <v>0</v>
      </c>
      <c r="U252" s="54">
        <v>47</v>
      </c>
      <c r="V252" s="57">
        <f t="shared" si="71"/>
        <v>-2880</v>
      </c>
      <c r="W252" s="55">
        <v>0</v>
      </c>
      <c r="X252" s="55">
        <f t="shared" si="68"/>
        <v>5707.2525942700013</v>
      </c>
      <c r="Y252" s="117">
        <f t="shared" si="69"/>
        <v>1281447.7622304645</v>
      </c>
    </row>
    <row r="253" spans="1:25" ht="13.5" thickBot="1" x14ac:dyDescent="0.35">
      <c r="A253" s="54">
        <v>240</v>
      </c>
      <c r="B253" s="54">
        <v>44</v>
      </c>
      <c r="C253" s="54">
        <f t="shared" si="72"/>
        <v>0</v>
      </c>
      <c r="D253" s="55">
        <f>$D242*(1+$D$4)</f>
        <v>21226.381641155378</v>
      </c>
      <c r="E253" s="57">
        <f t="shared" si="65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v>0</v>
      </c>
      <c r="K253" s="54" t="s">
        <v>79</v>
      </c>
      <c r="L253" s="57">
        <f t="shared" si="75"/>
        <v>-571.98709174997146</v>
      </c>
      <c r="M253" s="55">
        <f t="shared" si="77"/>
        <v>-194</v>
      </c>
      <c r="N253" s="54">
        <v>48</v>
      </c>
      <c r="O253" s="55">
        <v>0</v>
      </c>
      <c r="P253" s="55">
        <v>0</v>
      </c>
      <c r="Q253" s="54" t="s">
        <v>79</v>
      </c>
      <c r="R253" s="57">
        <v>0</v>
      </c>
      <c r="S253" s="55">
        <f t="shared" si="76"/>
        <v>-3163.1745069661783</v>
      </c>
      <c r="T253" s="55">
        <v>0</v>
      </c>
      <c r="U253" s="54">
        <v>48</v>
      </c>
      <c r="V253" s="57">
        <f t="shared" si="71"/>
        <v>-2890</v>
      </c>
      <c r="W253" s="55">
        <v>0</v>
      </c>
      <c r="X253" s="55">
        <f t="shared" si="68"/>
        <v>6251.1816372526409</v>
      </c>
      <c r="Y253" s="117">
        <f t="shared" si="69"/>
        <v>1293038.3095436774</v>
      </c>
    </row>
    <row r="254" spans="1:25" ht="13.5" thickBot="1" x14ac:dyDescent="0.35">
      <c r="A254" s="54">
        <v>241</v>
      </c>
      <c r="B254" s="54">
        <v>44</v>
      </c>
      <c r="C254" s="54">
        <f t="shared" si="72"/>
        <v>1</v>
      </c>
      <c r="D254" s="55">
        <f t="shared" ref="D254:D264" si="79">$D253</f>
        <v>21226.381641155378</v>
      </c>
      <c r="E254" s="57">
        <f t="shared" si="65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v>0</v>
      </c>
      <c r="K254" s="54" t="s">
        <v>79</v>
      </c>
      <c r="L254" s="57">
        <f t="shared" si="75"/>
        <v>-571.98709174997146</v>
      </c>
      <c r="M254" s="55">
        <f t="shared" si="77"/>
        <v>-196</v>
      </c>
      <c r="N254" s="54">
        <v>49</v>
      </c>
      <c r="O254" s="55">
        <v>0</v>
      </c>
      <c r="P254" s="55">
        <v>0</v>
      </c>
      <c r="Q254" s="54" t="s">
        <v>79</v>
      </c>
      <c r="R254" s="57">
        <v>0</v>
      </c>
      <c r="S254" s="55">
        <f t="shared" si="76"/>
        <v>-3163.1745069661783</v>
      </c>
      <c r="T254" s="55">
        <v>0</v>
      </c>
      <c r="U254" s="54">
        <v>49</v>
      </c>
      <c r="V254" s="57">
        <f t="shared" si="71"/>
        <v>-2900</v>
      </c>
      <c r="W254" s="55">
        <v>0</v>
      </c>
      <c r="X254" s="55">
        <f t="shared" si="68"/>
        <v>6239.1816372526409</v>
      </c>
      <c r="Y254" s="117">
        <f t="shared" si="69"/>
        <v>1304665.1508040286</v>
      </c>
    </row>
    <row r="255" spans="1:25" ht="13.5" thickBot="1" x14ac:dyDescent="0.35">
      <c r="A255" s="54">
        <v>242</v>
      </c>
      <c r="B255" s="54">
        <v>44</v>
      </c>
      <c r="C255" s="54">
        <f t="shared" si="72"/>
        <v>2</v>
      </c>
      <c r="D255" s="55">
        <f t="shared" si="79"/>
        <v>21226.381641155378</v>
      </c>
      <c r="E255" s="57">
        <f t="shared" si="65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v>0</v>
      </c>
      <c r="K255" s="54" t="s">
        <v>79</v>
      </c>
      <c r="L255" s="57">
        <f t="shared" si="75"/>
        <v>-571.98709174997146</v>
      </c>
      <c r="M255" s="55">
        <f t="shared" si="77"/>
        <v>-198</v>
      </c>
      <c r="N255" s="54">
        <v>50</v>
      </c>
      <c r="O255" s="55">
        <v>0</v>
      </c>
      <c r="P255" s="55">
        <v>0</v>
      </c>
      <c r="Q255" s="54" t="s">
        <v>79</v>
      </c>
      <c r="R255" s="57">
        <v>0</v>
      </c>
      <c r="S255" s="55">
        <f t="shared" si="76"/>
        <v>-3163.1745069661783</v>
      </c>
      <c r="T255" s="55">
        <v>0</v>
      </c>
      <c r="U255" s="54">
        <v>50</v>
      </c>
      <c r="V255" s="57">
        <f t="shared" si="71"/>
        <v>-2910</v>
      </c>
      <c r="W255" s="55">
        <v>0</v>
      </c>
      <c r="X255" s="55">
        <f t="shared" si="68"/>
        <v>6227.1816372526409</v>
      </c>
      <c r="Y255" s="117">
        <f t="shared" si="69"/>
        <v>1316328.4372362981</v>
      </c>
    </row>
    <row r="256" spans="1:25" ht="13.5" thickBot="1" x14ac:dyDescent="0.35">
      <c r="A256" s="54">
        <v>243</v>
      </c>
      <c r="B256" s="54">
        <v>44</v>
      </c>
      <c r="C256" s="54">
        <f t="shared" si="72"/>
        <v>3</v>
      </c>
      <c r="D256" s="55">
        <f t="shared" si="79"/>
        <v>21226.381641155378</v>
      </c>
      <c r="E256" s="57">
        <f t="shared" si="65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v>0</v>
      </c>
      <c r="K256" s="54" t="s">
        <v>79</v>
      </c>
      <c r="L256" s="57">
        <f t="shared" si="75"/>
        <v>-571.98709174997146</v>
      </c>
      <c r="M256" s="55">
        <f t="shared" si="77"/>
        <v>-200</v>
      </c>
      <c r="N256" s="54">
        <v>51</v>
      </c>
      <c r="O256" s="55">
        <v>0</v>
      </c>
      <c r="P256" s="55">
        <v>0</v>
      </c>
      <c r="Q256" s="54" t="s">
        <v>79</v>
      </c>
      <c r="R256" s="57">
        <v>0</v>
      </c>
      <c r="S256" s="55">
        <f t="shared" si="76"/>
        <v>-3163.1745069661783</v>
      </c>
      <c r="T256" s="55">
        <v>0</v>
      </c>
      <c r="U256" s="54">
        <v>51</v>
      </c>
      <c r="V256" s="57">
        <f t="shared" si="71"/>
        <v>-2920</v>
      </c>
      <c r="W256" s="55">
        <v>0</v>
      </c>
      <c r="X256" s="55">
        <f t="shared" si="68"/>
        <v>6215.1816372526409</v>
      </c>
      <c r="Y256" s="117">
        <f t="shared" si="69"/>
        <v>1328028.3206953686</v>
      </c>
    </row>
    <row r="257" spans="1:25" ht="13.5" thickBot="1" x14ac:dyDescent="0.35">
      <c r="A257" s="54">
        <v>244</v>
      </c>
      <c r="B257" s="54">
        <v>44</v>
      </c>
      <c r="C257" s="54">
        <f t="shared" si="72"/>
        <v>4</v>
      </c>
      <c r="D257" s="55">
        <f t="shared" si="79"/>
        <v>21226.381641155378</v>
      </c>
      <c r="E257" s="57">
        <f t="shared" si="65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v>0</v>
      </c>
      <c r="K257" s="54" t="s">
        <v>79</v>
      </c>
      <c r="L257" s="57">
        <f t="shared" si="75"/>
        <v>-571.98709174997146</v>
      </c>
      <c r="M257" s="55">
        <f t="shared" si="77"/>
        <v>-202</v>
      </c>
      <c r="N257" s="54">
        <v>52</v>
      </c>
      <c r="O257" s="55">
        <v>0</v>
      </c>
      <c r="P257" s="55">
        <v>0</v>
      </c>
      <c r="Q257" s="54" t="s">
        <v>79</v>
      </c>
      <c r="R257" s="57">
        <v>0</v>
      </c>
      <c r="S257" s="55">
        <f t="shared" si="76"/>
        <v>-3163.1745069661783</v>
      </c>
      <c r="T257" s="55">
        <v>0</v>
      </c>
      <c r="U257" s="54">
        <v>52</v>
      </c>
      <c r="V257" s="57">
        <f t="shared" si="71"/>
        <v>-2930</v>
      </c>
      <c r="W257" s="55">
        <v>0</v>
      </c>
      <c r="X257" s="55">
        <f t="shared" si="68"/>
        <v>6203.1816372526409</v>
      </c>
      <c r="Y257" s="117">
        <f t="shared" si="69"/>
        <v>1339764.9536688519</v>
      </c>
    </row>
    <row r="258" spans="1:25" ht="13.5" thickBot="1" x14ac:dyDescent="0.35">
      <c r="A258" s="54">
        <v>245</v>
      </c>
      <c r="B258" s="54">
        <v>44</v>
      </c>
      <c r="C258" s="54">
        <f t="shared" si="72"/>
        <v>5</v>
      </c>
      <c r="D258" s="55">
        <f t="shared" si="79"/>
        <v>21226.381641155378</v>
      </c>
      <c r="E258" s="57">
        <f t="shared" si="65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v>0</v>
      </c>
      <c r="K258" s="54" t="s">
        <v>79</v>
      </c>
      <c r="L258" s="57">
        <f t="shared" si="75"/>
        <v>-571.98709174997146</v>
      </c>
      <c r="M258" s="55">
        <f t="shared" si="77"/>
        <v>-204</v>
      </c>
      <c r="N258" s="54">
        <v>53</v>
      </c>
      <c r="O258" s="55">
        <v>0</v>
      </c>
      <c r="P258" s="55">
        <v>0</v>
      </c>
      <c r="Q258" s="54" t="s">
        <v>79</v>
      </c>
      <c r="R258" s="57">
        <v>0</v>
      </c>
      <c r="S258" s="55">
        <f t="shared" si="76"/>
        <v>-3163.1745069661783</v>
      </c>
      <c r="T258" s="55">
        <v>0</v>
      </c>
      <c r="U258" s="54">
        <v>53</v>
      </c>
      <c r="V258" s="57">
        <f t="shared" si="71"/>
        <v>-2940</v>
      </c>
      <c r="W258" s="55">
        <v>0</v>
      </c>
      <c r="X258" s="55">
        <f t="shared" si="68"/>
        <v>6191.1816372526409</v>
      </c>
      <c r="Y258" s="117">
        <f t="shared" si="69"/>
        <v>1351538.4892797247</v>
      </c>
    </row>
    <row r="259" spans="1:25" ht="13.5" thickBot="1" x14ac:dyDescent="0.35">
      <c r="A259" s="54">
        <v>246</v>
      </c>
      <c r="B259" s="54">
        <v>44</v>
      </c>
      <c r="C259" s="54">
        <f t="shared" si="72"/>
        <v>6</v>
      </c>
      <c r="D259" s="55">
        <f t="shared" si="79"/>
        <v>21226.381641155378</v>
      </c>
      <c r="E259" s="57">
        <f t="shared" si="65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v>0</v>
      </c>
      <c r="K259" s="54" t="s">
        <v>79</v>
      </c>
      <c r="L259" s="57">
        <f t="shared" si="75"/>
        <v>-571.98709174997146</v>
      </c>
      <c r="M259" s="55">
        <f t="shared" si="77"/>
        <v>-206</v>
      </c>
      <c r="N259" s="54">
        <v>54</v>
      </c>
      <c r="O259" s="55">
        <v>0</v>
      </c>
      <c r="P259" s="55">
        <v>0</v>
      </c>
      <c r="Q259" s="54" t="s">
        <v>79</v>
      </c>
      <c r="R259" s="57">
        <v>0</v>
      </c>
      <c r="S259" s="55">
        <f t="shared" si="76"/>
        <v>-3163.1745069661783</v>
      </c>
      <c r="T259" s="55">
        <v>0</v>
      </c>
      <c r="U259" s="54">
        <v>54</v>
      </c>
      <c r="V259" s="57">
        <f t="shared" si="71"/>
        <v>-2950</v>
      </c>
      <c r="W259" s="55">
        <v>0</v>
      </c>
      <c r="X259" s="55">
        <f t="shared" si="68"/>
        <v>6179.1816372526409</v>
      </c>
      <c r="Y259" s="117">
        <f t="shared" si="69"/>
        <v>1363349.0812889761</v>
      </c>
    </row>
    <row r="260" spans="1:25" ht="13.5" thickBot="1" x14ac:dyDescent="0.35">
      <c r="A260" s="54">
        <v>247</v>
      </c>
      <c r="B260" s="54">
        <v>44</v>
      </c>
      <c r="C260" s="54">
        <f t="shared" si="72"/>
        <v>7</v>
      </c>
      <c r="D260" s="55">
        <f t="shared" si="79"/>
        <v>21226.381641155378</v>
      </c>
      <c r="E260" s="57">
        <f t="shared" si="65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v>0</v>
      </c>
      <c r="K260" s="54" t="s">
        <v>79</v>
      </c>
      <c r="L260" s="57">
        <f t="shared" si="75"/>
        <v>-571.98709174997146</v>
      </c>
      <c r="M260" s="55">
        <f t="shared" si="77"/>
        <v>-208</v>
      </c>
      <c r="N260" s="54">
        <v>55</v>
      </c>
      <c r="O260" s="55">
        <v>0</v>
      </c>
      <c r="P260" s="55">
        <v>0</v>
      </c>
      <c r="Q260" s="54" t="s">
        <v>79</v>
      </c>
      <c r="R260" s="57">
        <v>0</v>
      </c>
      <c r="S260" s="55">
        <f t="shared" si="76"/>
        <v>-3163.1745069661783</v>
      </c>
      <c r="T260" s="55">
        <v>0</v>
      </c>
      <c r="U260" s="54">
        <v>55</v>
      </c>
      <c r="V260" s="57">
        <f t="shared" si="71"/>
        <v>-2960</v>
      </c>
      <c r="W260" s="55">
        <v>0</v>
      </c>
      <c r="X260" s="55">
        <f t="shared" si="68"/>
        <v>6167.1816372526409</v>
      </c>
      <c r="Y260" s="117">
        <f t="shared" si="69"/>
        <v>1375196.8840982663</v>
      </c>
    </row>
    <row r="261" spans="1:25" ht="13.5" thickBot="1" x14ac:dyDescent="0.35">
      <c r="A261" s="54">
        <v>248</v>
      </c>
      <c r="B261" s="54">
        <v>44</v>
      </c>
      <c r="C261" s="54">
        <f t="shared" si="72"/>
        <v>8</v>
      </c>
      <c r="D261" s="55">
        <f t="shared" si="79"/>
        <v>21226.381641155378</v>
      </c>
      <c r="E261" s="57">
        <f t="shared" si="65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v>0</v>
      </c>
      <c r="K261" s="54" t="s">
        <v>79</v>
      </c>
      <c r="L261" s="57">
        <f t="shared" si="75"/>
        <v>-571.98709174997146</v>
      </c>
      <c r="M261" s="55">
        <f t="shared" si="77"/>
        <v>-210</v>
      </c>
      <c r="N261" s="54">
        <v>56</v>
      </c>
      <c r="O261" s="55">
        <v>0</v>
      </c>
      <c r="P261" s="55">
        <v>0</v>
      </c>
      <c r="Q261" s="54" t="s">
        <v>79</v>
      </c>
      <c r="R261" s="57">
        <v>0</v>
      </c>
      <c r="S261" s="55">
        <f t="shared" si="76"/>
        <v>-3163.1745069661783</v>
      </c>
      <c r="T261" s="55">
        <v>0</v>
      </c>
      <c r="U261" s="54">
        <v>56</v>
      </c>
      <c r="V261" s="57">
        <f t="shared" si="71"/>
        <v>-2970</v>
      </c>
      <c r="W261" s="55">
        <v>0</v>
      </c>
      <c r="X261" s="55">
        <f t="shared" si="68"/>
        <v>6155.1816372526409</v>
      </c>
      <c r="Y261" s="117">
        <f t="shared" si="69"/>
        <v>1387082.0527525949</v>
      </c>
    </row>
    <row r="262" spans="1:25" ht="13.5" thickBot="1" x14ac:dyDescent="0.35">
      <c r="A262" s="54">
        <v>249</v>
      </c>
      <c r="B262" s="54">
        <v>44</v>
      </c>
      <c r="C262" s="54">
        <f t="shared" si="72"/>
        <v>9</v>
      </c>
      <c r="D262" s="55">
        <f t="shared" si="79"/>
        <v>21226.381641155378</v>
      </c>
      <c r="E262" s="57">
        <f t="shared" si="65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v>0</v>
      </c>
      <c r="K262" s="54" t="s">
        <v>79</v>
      </c>
      <c r="L262" s="57">
        <f t="shared" si="75"/>
        <v>-571.98709174997146</v>
      </c>
      <c r="M262" s="55">
        <f t="shared" si="77"/>
        <v>-212</v>
      </c>
      <c r="N262" s="54">
        <v>57</v>
      </c>
      <c r="O262" s="55">
        <v>0</v>
      </c>
      <c r="P262" s="55">
        <v>0</v>
      </c>
      <c r="Q262" s="54" t="s">
        <v>79</v>
      </c>
      <c r="R262" s="57">
        <v>0</v>
      </c>
      <c r="S262" s="55">
        <f t="shared" si="76"/>
        <v>-3163.1745069661783</v>
      </c>
      <c r="T262" s="55">
        <v>0</v>
      </c>
      <c r="U262" s="54">
        <v>57</v>
      </c>
      <c r="V262" s="57">
        <f t="shared" si="71"/>
        <v>-2980</v>
      </c>
      <c r="W262" s="55">
        <v>0</v>
      </c>
      <c r="X262" s="55">
        <f t="shared" si="68"/>
        <v>6143.1816372526409</v>
      </c>
      <c r="Y262" s="117">
        <f t="shared" si="69"/>
        <v>1399004.7429429835</v>
      </c>
    </row>
    <row r="263" spans="1:25" ht="13.5" thickBot="1" x14ac:dyDescent="0.35">
      <c r="A263" s="54">
        <v>250</v>
      </c>
      <c r="B263" s="54">
        <v>44</v>
      </c>
      <c r="C263" s="54">
        <f t="shared" si="72"/>
        <v>10</v>
      </c>
      <c r="D263" s="55">
        <f t="shared" si="79"/>
        <v>21226.381641155378</v>
      </c>
      <c r="E263" s="57">
        <f t="shared" si="65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v>0</v>
      </c>
      <c r="K263" s="54" t="s">
        <v>79</v>
      </c>
      <c r="L263" s="57">
        <f t="shared" si="75"/>
        <v>-571.98709174997146</v>
      </c>
      <c r="M263" s="55">
        <f t="shared" si="77"/>
        <v>-214</v>
      </c>
      <c r="N263" s="54">
        <v>58</v>
      </c>
      <c r="O263" s="55">
        <v>0</v>
      </c>
      <c r="P263" s="55">
        <v>0</v>
      </c>
      <c r="Q263" s="54" t="s">
        <v>79</v>
      </c>
      <c r="R263" s="57">
        <v>0</v>
      </c>
      <c r="S263" s="55">
        <f t="shared" si="76"/>
        <v>-3163.1745069661783</v>
      </c>
      <c r="T263" s="55">
        <v>0</v>
      </c>
      <c r="U263" s="54">
        <v>58</v>
      </c>
      <c r="V263" s="57">
        <f t="shared" si="71"/>
        <v>-2990</v>
      </c>
      <c r="W263" s="55">
        <v>0</v>
      </c>
      <c r="X263" s="55">
        <f t="shared" si="68"/>
        <v>6131.1816372526409</v>
      </c>
      <c r="Y263" s="117">
        <f t="shared" si="69"/>
        <v>1410965.1110091652</v>
      </c>
    </row>
    <row r="264" spans="1:25" ht="13.5" thickBot="1" x14ac:dyDescent="0.35">
      <c r="A264" s="54">
        <v>251</v>
      </c>
      <c r="B264" s="54">
        <v>44</v>
      </c>
      <c r="C264" s="54">
        <f t="shared" si="72"/>
        <v>11</v>
      </c>
      <c r="D264" s="55">
        <f t="shared" si="79"/>
        <v>21226.381641155378</v>
      </c>
      <c r="E264" s="57">
        <f t="shared" si="65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v>0</v>
      </c>
      <c r="K264" s="54" t="s">
        <v>79</v>
      </c>
      <c r="L264" s="57">
        <f t="shared" si="75"/>
        <v>-571.98709174997146</v>
      </c>
      <c r="M264" s="55">
        <f t="shared" si="77"/>
        <v>-216</v>
      </c>
      <c r="N264" s="54">
        <v>59</v>
      </c>
      <c r="O264" s="55">
        <v>0</v>
      </c>
      <c r="P264" s="55">
        <v>0</v>
      </c>
      <c r="Q264" s="54" t="s">
        <v>79</v>
      </c>
      <c r="R264" s="57">
        <v>0</v>
      </c>
      <c r="S264" s="55">
        <f t="shared" si="76"/>
        <v>-3163.1745069661783</v>
      </c>
      <c r="T264" s="55">
        <v>0</v>
      </c>
      <c r="U264" s="54">
        <v>59</v>
      </c>
      <c r="V264" s="57">
        <f t="shared" si="71"/>
        <v>-3000</v>
      </c>
      <c r="W264" s="55">
        <v>0</v>
      </c>
      <c r="X264" s="55">
        <f t="shared" si="68"/>
        <v>6119.1816372526409</v>
      </c>
      <c r="Y264" s="117">
        <f t="shared" si="69"/>
        <v>1422963.3139422894</v>
      </c>
    </row>
    <row r="265" spans="1:25" ht="13.5" thickBot="1" x14ac:dyDescent="0.35">
      <c r="A265" s="54">
        <v>252</v>
      </c>
      <c r="B265" s="54">
        <v>45</v>
      </c>
      <c r="C265" s="54">
        <f t="shared" si="72"/>
        <v>0</v>
      </c>
      <c r="D265" s="55">
        <f>$D254*(1+$D$4)</f>
        <v>22287.700723213147</v>
      </c>
      <c r="E265" s="57">
        <f t="shared" si="65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v>0</v>
      </c>
      <c r="K265" s="54" t="s">
        <v>79</v>
      </c>
      <c r="L265" s="57">
        <f t="shared" si="75"/>
        <v>-571.98709174997146</v>
      </c>
      <c r="M265" s="55">
        <f t="shared" si="77"/>
        <v>-218</v>
      </c>
      <c r="N265" s="54">
        <v>60</v>
      </c>
      <c r="O265" s="55">
        <v>0</v>
      </c>
      <c r="P265" s="55">
        <v>0</v>
      </c>
      <c r="Q265" s="54" t="s">
        <v>79</v>
      </c>
      <c r="R265" s="57">
        <v>0</v>
      </c>
      <c r="S265" s="55">
        <f t="shared" si="76"/>
        <v>-3163.1745069661783</v>
      </c>
      <c r="T265" s="55">
        <v>0</v>
      </c>
      <c r="U265" s="54">
        <v>60</v>
      </c>
      <c r="V265" s="57">
        <f t="shared" si="71"/>
        <v>-3010</v>
      </c>
      <c r="W265" s="55">
        <v>0</v>
      </c>
      <c r="X265" s="55">
        <f t="shared" si="68"/>
        <v>6690.9071323844146</v>
      </c>
      <c r="Y265" s="117">
        <f t="shared" si="69"/>
        <v>1435583.2348827666</v>
      </c>
    </row>
    <row r="266" spans="1:25" ht="13.5" thickBot="1" x14ac:dyDescent="0.35">
      <c r="A266" s="54">
        <v>253</v>
      </c>
      <c r="B266" s="54">
        <v>45</v>
      </c>
      <c r="C266" s="54">
        <f t="shared" si="72"/>
        <v>1</v>
      </c>
      <c r="D266" s="55">
        <f t="shared" ref="D266:D276" si="80">$D265</f>
        <v>22287.700723213147</v>
      </c>
      <c r="E266" s="57">
        <f t="shared" si="65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v>0</v>
      </c>
      <c r="K266" s="54" t="s">
        <v>79</v>
      </c>
      <c r="L266" s="55">
        <v>0</v>
      </c>
      <c r="M266" s="55">
        <f t="shared" si="77"/>
        <v>-220</v>
      </c>
      <c r="N266" s="54">
        <v>61</v>
      </c>
      <c r="O266" s="55">
        <v>0</v>
      </c>
      <c r="P266" s="55">
        <v>0</v>
      </c>
      <c r="Q266" s="54" t="s">
        <v>79</v>
      </c>
      <c r="R266" s="57">
        <v>0</v>
      </c>
      <c r="S266" s="55">
        <f t="shared" si="76"/>
        <v>-3163.1745069661783</v>
      </c>
      <c r="T266" s="55">
        <v>0</v>
      </c>
      <c r="U266" s="54">
        <v>61</v>
      </c>
      <c r="V266" s="57">
        <f t="shared" si="71"/>
        <v>-3020</v>
      </c>
      <c r="W266" s="55">
        <v>0</v>
      </c>
      <c r="X266" s="55">
        <f t="shared" si="68"/>
        <v>7250.8942241343866</v>
      </c>
      <c r="Y266" s="117">
        <f t="shared" si="69"/>
        <v>1448815.7259189123</v>
      </c>
    </row>
    <row r="267" spans="1:25" ht="13.5" thickBot="1" x14ac:dyDescent="0.35">
      <c r="A267" s="54">
        <v>254</v>
      </c>
      <c r="B267" s="54">
        <v>45</v>
      </c>
      <c r="C267" s="54">
        <f t="shared" si="72"/>
        <v>2</v>
      </c>
      <c r="D267" s="55">
        <f t="shared" si="80"/>
        <v>22287.700723213147</v>
      </c>
      <c r="E267" s="57">
        <f t="shared" si="65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v>0</v>
      </c>
      <c r="K267" s="54" t="s">
        <v>79</v>
      </c>
      <c r="L267" s="55">
        <v>0</v>
      </c>
      <c r="M267" s="55">
        <f t="shared" si="77"/>
        <v>-222</v>
      </c>
      <c r="N267" s="54">
        <v>62</v>
      </c>
      <c r="O267" s="55">
        <v>0</v>
      </c>
      <c r="P267" s="55">
        <v>0</v>
      </c>
      <c r="Q267" s="54" t="s">
        <v>79</v>
      </c>
      <c r="R267" s="57">
        <v>0</v>
      </c>
      <c r="S267" s="55">
        <f t="shared" si="76"/>
        <v>-3163.1745069661783</v>
      </c>
      <c r="T267" s="55">
        <v>0</v>
      </c>
      <c r="U267" s="54">
        <v>62</v>
      </c>
      <c r="V267" s="57">
        <f t="shared" si="71"/>
        <v>-3030</v>
      </c>
      <c r="W267" s="55">
        <v>0</v>
      </c>
      <c r="X267" s="55">
        <f t="shared" si="68"/>
        <v>7238.8942241343866</v>
      </c>
      <c r="Y267" s="117">
        <f t="shared" si="69"/>
        <v>1462091.3523343755</v>
      </c>
    </row>
    <row r="268" spans="1:25" ht="13.5" thickBot="1" x14ac:dyDescent="0.35">
      <c r="A268" s="54">
        <v>255</v>
      </c>
      <c r="B268" s="54">
        <v>45</v>
      </c>
      <c r="C268" s="54">
        <f t="shared" si="72"/>
        <v>3</v>
      </c>
      <c r="D268" s="55">
        <f t="shared" si="80"/>
        <v>22287.700723213147</v>
      </c>
      <c r="E268" s="57">
        <f t="shared" si="65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v>0</v>
      </c>
      <c r="K268" s="54" t="s">
        <v>79</v>
      </c>
      <c r="L268" s="55">
        <v>0</v>
      </c>
      <c r="M268" s="55">
        <f t="shared" si="77"/>
        <v>-224</v>
      </c>
      <c r="N268" s="54">
        <v>63</v>
      </c>
      <c r="O268" s="55">
        <v>0</v>
      </c>
      <c r="P268" s="55">
        <v>0</v>
      </c>
      <c r="Q268" s="54" t="s">
        <v>79</v>
      </c>
      <c r="R268" s="57">
        <v>0</v>
      </c>
      <c r="S268" s="55">
        <f t="shared" si="76"/>
        <v>-3163.1745069661783</v>
      </c>
      <c r="T268" s="55">
        <v>0</v>
      </c>
      <c r="U268" s="54">
        <v>63</v>
      </c>
      <c r="V268" s="57">
        <f t="shared" si="71"/>
        <v>-3040</v>
      </c>
      <c r="W268" s="55">
        <v>0</v>
      </c>
      <c r="X268" s="55">
        <f t="shared" si="68"/>
        <v>7226.8942241343866</v>
      </c>
      <c r="Y268" s="117">
        <f t="shared" si="69"/>
        <v>1475410.293859903</v>
      </c>
    </row>
    <row r="269" spans="1:25" ht="13.5" thickBot="1" x14ac:dyDescent="0.35">
      <c r="A269" s="54">
        <v>256</v>
      </c>
      <c r="B269" s="54">
        <v>45</v>
      </c>
      <c r="C269" s="54">
        <f t="shared" si="72"/>
        <v>4</v>
      </c>
      <c r="D269" s="55">
        <f t="shared" si="80"/>
        <v>22287.700723213147</v>
      </c>
      <c r="E269" s="57">
        <f t="shared" si="65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v>0</v>
      </c>
      <c r="K269" s="54" t="s">
        <v>79</v>
      </c>
      <c r="L269" s="55">
        <v>0</v>
      </c>
      <c r="M269" s="55">
        <f t="shared" si="77"/>
        <v>-226</v>
      </c>
      <c r="N269" s="54">
        <v>64</v>
      </c>
      <c r="O269" s="55">
        <v>0</v>
      </c>
      <c r="P269" s="55">
        <v>0</v>
      </c>
      <c r="Q269" s="54" t="s">
        <v>79</v>
      </c>
      <c r="R269" s="57">
        <v>0</v>
      </c>
      <c r="S269" s="55">
        <f t="shared" si="76"/>
        <v>-3163.1745069661783</v>
      </c>
      <c r="T269" s="55">
        <v>0</v>
      </c>
      <c r="U269" s="54">
        <v>64</v>
      </c>
      <c r="V269" s="57">
        <f t="shared" si="71"/>
        <v>-3050</v>
      </c>
      <c r="W269" s="55">
        <v>0</v>
      </c>
      <c r="X269" s="55">
        <f t="shared" si="68"/>
        <v>7214.8942241343866</v>
      </c>
      <c r="Y269" s="117">
        <f t="shared" si="69"/>
        <v>1488772.7309751201</v>
      </c>
    </row>
    <row r="270" spans="1:25" ht="13.5" thickBot="1" x14ac:dyDescent="0.35">
      <c r="A270" s="54">
        <v>257</v>
      </c>
      <c r="B270" s="54">
        <v>45</v>
      </c>
      <c r="C270" s="54">
        <f t="shared" si="72"/>
        <v>5</v>
      </c>
      <c r="D270" s="55">
        <f t="shared" si="80"/>
        <v>22287.700723213147</v>
      </c>
      <c r="E270" s="57">
        <f t="shared" ref="E270:E333" si="81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v>0</v>
      </c>
      <c r="K270" s="54" t="s">
        <v>79</v>
      </c>
      <c r="L270" s="55">
        <v>0</v>
      </c>
      <c r="M270" s="55">
        <f t="shared" si="77"/>
        <v>-228</v>
      </c>
      <c r="N270" s="54">
        <v>65</v>
      </c>
      <c r="O270" s="55">
        <v>0</v>
      </c>
      <c r="P270" s="55">
        <v>0</v>
      </c>
      <c r="Q270" s="54" t="s">
        <v>79</v>
      </c>
      <c r="R270" s="57">
        <v>0</v>
      </c>
      <c r="S270" s="55">
        <f t="shared" ref="S270:S301" si="82">PMT(5%/12,180,400000)</f>
        <v>-3163.1745069661783</v>
      </c>
      <c r="T270" s="55">
        <v>0</v>
      </c>
      <c r="U270" s="54">
        <v>65</v>
      </c>
      <c r="V270" s="57">
        <f t="shared" si="71"/>
        <v>-3060</v>
      </c>
      <c r="W270" s="55">
        <v>0</v>
      </c>
      <c r="X270" s="55">
        <f t="shared" ref="X270:X333" si="83">D270+E270+F270+G270+H270+I270+J270+L270+M270+R270+S270+T270+V270+W270+O270+P270</f>
        <v>7202.8942241343866</v>
      </c>
      <c r="Y270" s="117">
        <f t="shared" ref="Y270:Y333" si="84">X270+(Y269*(1+($D$7/12)))</f>
        <v>1502178.8449116508</v>
      </c>
    </row>
    <row r="271" spans="1:25" ht="13.5" thickBot="1" x14ac:dyDescent="0.35">
      <c r="A271" s="54">
        <v>258</v>
      </c>
      <c r="B271" s="54">
        <v>45</v>
      </c>
      <c r="C271" s="54">
        <f t="shared" si="72"/>
        <v>6</v>
      </c>
      <c r="D271" s="55">
        <f t="shared" si="80"/>
        <v>22287.700723213147</v>
      </c>
      <c r="E271" s="57">
        <f t="shared" si="81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v>0</v>
      </c>
      <c r="K271" s="54" t="s">
        <v>79</v>
      </c>
      <c r="L271" s="55">
        <v>0</v>
      </c>
      <c r="M271" s="55">
        <f t="shared" ref="M271:M302" si="85">M270-2</f>
        <v>-230</v>
      </c>
      <c r="N271" s="54">
        <v>66</v>
      </c>
      <c r="O271" s="55">
        <v>0</v>
      </c>
      <c r="P271" s="55">
        <v>0</v>
      </c>
      <c r="Q271" s="54" t="s">
        <v>79</v>
      </c>
      <c r="R271" s="57">
        <v>0</v>
      </c>
      <c r="S271" s="55">
        <f t="shared" si="82"/>
        <v>-3163.1745069661783</v>
      </c>
      <c r="T271" s="55">
        <v>0</v>
      </c>
      <c r="U271" s="54">
        <v>66</v>
      </c>
      <c r="V271" s="57">
        <f t="shared" ref="V271:V334" si="86">$V270-10</f>
        <v>-3070</v>
      </c>
      <c r="W271" s="55">
        <v>0</v>
      </c>
      <c r="X271" s="55">
        <f t="shared" si="83"/>
        <v>7190.8942241343866</v>
      </c>
      <c r="Y271" s="117">
        <f t="shared" si="84"/>
        <v>1515628.8176562502</v>
      </c>
    </row>
    <row r="272" spans="1:25" ht="13.5" thickBot="1" x14ac:dyDescent="0.35">
      <c r="A272" s="54">
        <v>259</v>
      </c>
      <c r="B272" s="54">
        <v>45</v>
      </c>
      <c r="C272" s="54">
        <f t="shared" si="72"/>
        <v>7</v>
      </c>
      <c r="D272" s="55">
        <f t="shared" si="80"/>
        <v>22287.700723213147</v>
      </c>
      <c r="E272" s="57">
        <f t="shared" si="81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v>0</v>
      </c>
      <c r="K272" s="54" t="s">
        <v>79</v>
      </c>
      <c r="L272" s="55">
        <v>0</v>
      </c>
      <c r="M272" s="55">
        <f t="shared" si="85"/>
        <v>-232</v>
      </c>
      <c r="N272" s="54">
        <v>67</v>
      </c>
      <c r="O272" s="55">
        <v>0</v>
      </c>
      <c r="P272" s="55">
        <v>0</v>
      </c>
      <c r="Q272" s="54" t="s">
        <v>79</v>
      </c>
      <c r="R272" s="57">
        <v>0</v>
      </c>
      <c r="S272" s="55">
        <f t="shared" si="82"/>
        <v>-3163.1745069661783</v>
      </c>
      <c r="T272" s="55">
        <v>0</v>
      </c>
      <c r="U272" s="54">
        <v>67</v>
      </c>
      <c r="V272" s="57">
        <f t="shared" si="86"/>
        <v>-3080</v>
      </c>
      <c r="W272" s="55">
        <v>0</v>
      </c>
      <c r="X272" s="55">
        <f t="shared" si="83"/>
        <v>7178.8942241343866</v>
      </c>
      <c r="Y272" s="117">
        <f t="shared" si="84"/>
        <v>1529122.8319539521</v>
      </c>
    </row>
    <row r="273" spans="1:25" ht="13.5" thickBot="1" x14ac:dyDescent="0.35">
      <c r="A273" s="54">
        <v>260</v>
      </c>
      <c r="B273" s="54">
        <v>45</v>
      </c>
      <c r="C273" s="54">
        <f t="shared" si="72"/>
        <v>8</v>
      </c>
      <c r="D273" s="55">
        <f t="shared" si="80"/>
        <v>22287.700723213147</v>
      </c>
      <c r="E273" s="57">
        <f t="shared" si="81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v>0</v>
      </c>
      <c r="K273" s="54" t="s">
        <v>79</v>
      </c>
      <c r="L273" s="55">
        <v>0</v>
      </c>
      <c r="M273" s="55">
        <f t="shared" si="85"/>
        <v>-234</v>
      </c>
      <c r="N273" s="54">
        <v>68</v>
      </c>
      <c r="O273" s="55">
        <v>0</v>
      </c>
      <c r="P273" s="55">
        <v>0</v>
      </c>
      <c r="Q273" s="54" t="s">
        <v>79</v>
      </c>
      <c r="R273" s="57">
        <v>0</v>
      </c>
      <c r="S273" s="55">
        <f t="shared" si="82"/>
        <v>-3163.1745069661783</v>
      </c>
      <c r="T273" s="55">
        <v>0</v>
      </c>
      <c r="U273" s="54">
        <v>68</v>
      </c>
      <c r="V273" s="57">
        <f t="shared" si="86"/>
        <v>-3090</v>
      </c>
      <c r="W273" s="55">
        <v>0</v>
      </c>
      <c r="X273" s="55">
        <f t="shared" si="83"/>
        <v>7166.8942241343866</v>
      </c>
      <c r="Y273" s="117">
        <f t="shared" si="84"/>
        <v>1542661.0713112277</v>
      </c>
    </row>
    <row r="274" spans="1:25" ht="13.5" thickBot="1" x14ac:dyDescent="0.35">
      <c r="A274" s="54">
        <v>261</v>
      </c>
      <c r="B274" s="54">
        <v>45</v>
      </c>
      <c r="C274" s="54">
        <f t="shared" si="72"/>
        <v>9</v>
      </c>
      <c r="D274" s="55">
        <f t="shared" si="80"/>
        <v>22287.700723213147</v>
      </c>
      <c r="E274" s="57">
        <f t="shared" si="81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v>0</v>
      </c>
      <c r="K274" s="54" t="s">
        <v>79</v>
      </c>
      <c r="L274" s="55">
        <v>0</v>
      </c>
      <c r="M274" s="55">
        <f t="shared" si="85"/>
        <v>-236</v>
      </c>
      <c r="N274" s="54">
        <v>69</v>
      </c>
      <c r="O274" s="55">
        <v>0</v>
      </c>
      <c r="P274" s="55">
        <v>0</v>
      </c>
      <c r="Q274" s="54" t="s">
        <v>79</v>
      </c>
      <c r="R274" s="57">
        <v>0</v>
      </c>
      <c r="S274" s="55">
        <f t="shared" si="82"/>
        <v>-3163.1745069661783</v>
      </c>
      <c r="T274" s="55">
        <v>0</v>
      </c>
      <c r="U274" s="54">
        <v>69</v>
      </c>
      <c r="V274" s="57">
        <f t="shared" si="86"/>
        <v>-3100</v>
      </c>
      <c r="W274" s="55">
        <v>0</v>
      </c>
      <c r="X274" s="55">
        <f t="shared" si="83"/>
        <v>7154.8942241343866</v>
      </c>
      <c r="Y274" s="117">
        <f t="shared" si="84"/>
        <v>1556243.7199991588</v>
      </c>
    </row>
    <row r="275" spans="1:25" ht="13.5" thickBot="1" x14ac:dyDescent="0.35">
      <c r="A275" s="54">
        <v>262</v>
      </c>
      <c r="B275" s="54">
        <v>45</v>
      </c>
      <c r="C275" s="54">
        <f t="shared" si="72"/>
        <v>10</v>
      </c>
      <c r="D275" s="55">
        <f t="shared" si="80"/>
        <v>22287.700723213147</v>
      </c>
      <c r="E275" s="57">
        <f t="shared" si="81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v>0</v>
      </c>
      <c r="K275" s="54" t="s">
        <v>79</v>
      </c>
      <c r="L275" s="55">
        <v>0</v>
      </c>
      <c r="M275" s="55">
        <f t="shared" si="85"/>
        <v>-238</v>
      </c>
      <c r="N275" s="54">
        <v>70</v>
      </c>
      <c r="O275" s="55">
        <v>0</v>
      </c>
      <c r="P275" s="55">
        <v>0</v>
      </c>
      <c r="Q275" s="54" t="s">
        <v>79</v>
      </c>
      <c r="R275" s="57">
        <v>0</v>
      </c>
      <c r="S275" s="55">
        <f t="shared" si="82"/>
        <v>-3163.1745069661783</v>
      </c>
      <c r="T275" s="55">
        <v>0</v>
      </c>
      <c r="U275" s="54">
        <v>70</v>
      </c>
      <c r="V275" s="57">
        <f t="shared" si="86"/>
        <v>-3110</v>
      </c>
      <c r="W275" s="55">
        <v>0</v>
      </c>
      <c r="X275" s="55">
        <f t="shared" si="83"/>
        <v>7142.8942241343866</v>
      </c>
      <c r="Y275" s="117">
        <f t="shared" si="84"/>
        <v>1569870.9630566228</v>
      </c>
    </row>
    <row r="276" spans="1:25" ht="13.5" thickBot="1" x14ac:dyDescent="0.35">
      <c r="A276" s="54">
        <v>263</v>
      </c>
      <c r="B276" s="54">
        <v>45</v>
      </c>
      <c r="C276" s="54">
        <f t="shared" si="72"/>
        <v>11</v>
      </c>
      <c r="D276" s="55">
        <f t="shared" si="80"/>
        <v>22287.700723213147</v>
      </c>
      <c r="E276" s="57">
        <f t="shared" si="81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v>0</v>
      </c>
      <c r="K276" s="54" t="s">
        <v>79</v>
      </c>
      <c r="L276" s="55">
        <v>0</v>
      </c>
      <c r="M276" s="55">
        <f t="shared" si="85"/>
        <v>-240</v>
      </c>
      <c r="N276" s="54">
        <v>71</v>
      </c>
      <c r="O276" s="55">
        <v>0</v>
      </c>
      <c r="P276" s="55">
        <v>0</v>
      </c>
      <c r="Q276" s="54" t="s">
        <v>79</v>
      </c>
      <c r="R276" s="57">
        <v>0</v>
      </c>
      <c r="S276" s="55">
        <f t="shared" si="82"/>
        <v>-3163.1745069661783</v>
      </c>
      <c r="T276" s="55">
        <v>0</v>
      </c>
      <c r="U276" s="54">
        <v>71</v>
      </c>
      <c r="V276" s="57">
        <f t="shared" si="86"/>
        <v>-3120</v>
      </c>
      <c r="W276" s="55">
        <v>0</v>
      </c>
      <c r="X276" s="55">
        <f t="shared" si="83"/>
        <v>7130.8942241343866</v>
      </c>
      <c r="Y276" s="117">
        <f t="shared" si="84"/>
        <v>1583542.9862934928</v>
      </c>
    </row>
    <row r="277" spans="1:25" ht="13.5" thickBot="1" x14ac:dyDescent="0.35">
      <c r="A277" s="54">
        <v>264</v>
      </c>
      <c r="B277" s="54">
        <v>46</v>
      </c>
      <c r="C277" s="54">
        <f t="shared" si="72"/>
        <v>0</v>
      </c>
      <c r="D277" s="55">
        <f>$D266*(1+$D$4)</f>
        <v>23402.085759373807</v>
      </c>
      <c r="E277" s="57">
        <f t="shared" si="81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v>0</v>
      </c>
      <c r="K277" s="54" t="s">
        <v>79</v>
      </c>
      <c r="L277" s="55">
        <v>0</v>
      </c>
      <c r="M277" s="55">
        <f t="shared" si="85"/>
        <v>-242</v>
      </c>
      <c r="N277" s="54">
        <v>72</v>
      </c>
      <c r="O277" s="55">
        <v>0</v>
      </c>
      <c r="P277" s="55">
        <v>0</v>
      </c>
      <c r="Q277" s="54" t="s">
        <v>79</v>
      </c>
      <c r="R277" s="57">
        <v>0</v>
      </c>
      <c r="S277" s="55">
        <f t="shared" si="82"/>
        <v>-3163.1745069661783</v>
      </c>
      <c r="T277" s="55">
        <v>0</v>
      </c>
      <c r="U277" s="54">
        <v>72</v>
      </c>
      <c r="V277" s="57">
        <f t="shared" si="86"/>
        <v>-3130</v>
      </c>
      <c r="W277" s="55">
        <v>0</v>
      </c>
      <c r="X277" s="55">
        <f t="shared" si="83"/>
        <v>7731.8059940227467</v>
      </c>
      <c r="Y277" s="117">
        <f t="shared" si="84"/>
        <v>1597872.8880637384</v>
      </c>
    </row>
    <row r="278" spans="1:25" ht="13.5" thickBot="1" x14ac:dyDescent="0.35">
      <c r="A278" s="54">
        <v>265</v>
      </c>
      <c r="B278" s="54">
        <v>46</v>
      </c>
      <c r="C278" s="54">
        <f t="shared" si="72"/>
        <v>1</v>
      </c>
      <c r="D278" s="55">
        <f t="shared" ref="D278:D288" si="87">$D277</f>
        <v>23402.085759373807</v>
      </c>
      <c r="E278" s="57">
        <f t="shared" si="81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v>0</v>
      </c>
      <c r="K278" s="54" t="s">
        <v>79</v>
      </c>
      <c r="L278" s="55">
        <v>0</v>
      </c>
      <c r="M278" s="55">
        <f t="shared" si="85"/>
        <v>-244</v>
      </c>
      <c r="N278" s="54">
        <v>73</v>
      </c>
      <c r="O278" s="55">
        <v>0</v>
      </c>
      <c r="P278" s="55">
        <v>0</v>
      </c>
      <c r="Q278" s="54" t="s">
        <v>79</v>
      </c>
      <c r="R278" s="57">
        <v>0</v>
      </c>
      <c r="S278" s="55">
        <f t="shared" si="82"/>
        <v>-3163.1745069661783</v>
      </c>
      <c r="T278" s="55">
        <v>0</v>
      </c>
      <c r="U278" s="54">
        <v>73</v>
      </c>
      <c r="V278" s="57">
        <f t="shared" si="86"/>
        <v>-3140</v>
      </c>
      <c r="W278" s="55">
        <v>0</v>
      </c>
      <c r="X278" s="55">
        <f t="shared" si="83"/>
        <v>7719.8059940227467</v>
      </c>
      <c r="Y278" s="117">
        <f t="shared" si="84"/>
        <v>1612250.4977580265</v>
      </c>
    </row>
    <row r="279" spans="1:25" ht="13.5" thickBot="1" x14ac:dyDescent="0.35">
      <c r="A279" s="54">
        <v>266</v>
      </c>
      <c r="B279" s="54">
        <v>46</v>
      </c>
      <c r="C279" s="54">
        <f t="shared" si="72"/>
        <v>2</v>
      </c>
      <c r="D279" s="55">
        <f t="shared" si="87"/>
        <v>23402.085759373807</v>
      </c>
      <c r="E279" s="57">
        <f t="shared" si="81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v>0</v>
      </c>
      <c r="K279" s="54" t="s">
        <v>79</v>
      </c>
      <c r="L279" s="55">
        <v>0</v>
      </c>
      <c r="M279" s="55">
        <f t="shared" si="85"/>
        <v>-246</v>
      </c>
      <c r="N279" s="54">
        <v>74</v>
      </c>
      <c r="O279" s="55">
        <v>0</v>
      </c>
      <c r="P279" s="55">
        <v>0</v>
      </c>
      <c r="Q279" s="54" t="s">
        <v>79</v>
      </c>
      <c r="R279" s="57">
        <v>0</v>
      </c>
      <c r="S279" s="55">
        <f t="shared" si="82"/>
        <v>-3163.1745069661783</v>
      </c>
      <c r="T279" s="55">
        <v>0</v>
      </c>
      <c r="U279" s="54">
        <v>74</v>
      </c>
      <c r="V279" s="57">
        <f t="shared" si="86"/>
        <v>-3150</v>
      </c>
      <c r="W279" s="55">
        <v>0</v>
      </c>
      <c r="X279" s="55">
        <f t="shared" si="83"/>
        <v>7707.8059940227467</v>
      </c>
      <c r="Y279" s="117">
        <f t="shared" si="84"/>
        <v>1626676.0141593742</v>
      </c>
    </row>
    <row r="280" spans="1:25" ht="13.5" thickBot="1" x14ac:dyDescent="0.35">
      <c r="A280" s="54">
        <v>267</v>
      </c>
      <c r="B280" s="54">
        <v>46</v>
      </c>
      <c r="C280" s="54">
        <f t="shared" si="72"/>
        <v>3</v>
      </c>
      <c r="D280" s="55">
        <f t="shared" si="87"/>
        <v>23402.085759373807</v>
      </c>
      <c r="E280" s="57">
        <f t="shared" si="81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v>0</v>
      </c>
      <c r="K280" s="54" t="s">
        <v>79</v>
      </c>
      <c r="L280" s="55">
        <v>0</v>
      </c>
      <c r="M280" s="55">
        <f t="shared" si="85"/>
        <v>-248</v>
      </c>
      <c r="N280" s="54">
        <v>75</v>
      </c>
      <c r="O280" s="55">
        <v>0</v>
      </c>
      <c r="P280" s="55">
        <v>0</v>
      </c>
      <c r="Q280" s="54" t="s">
        <v>79</v>
      </c>
      <c r="R280" s="57">
        <v>0</v>
      </c>
      <c r="S280" s="55">
        <f t="shared" si="82"/>
        <v>-3163.1745069661783</v>
      </c>
      <c r="T280" s="55">
        <v>0</v>
      </c>
      <c r="U280" s="54">
        <v>75</v>
      </c>
      <c r="V280" s="57">
        <f t="shared" si="86"/>
        <v>-3160</v>
      </c>
      <c r="W280" s="55">
        <v>0</v>
      </c>
      <c r="X280" s="55">
        <f t="shared" si="83"/>
        <v>7695.8059940227467</v>
      </c>
      <c r="Y280" s="117">
        <f t="shared" si="84"/>
        <v>1641149.6368790609</v>
      </c>
    </row>
    <row r="281" spans="1:25" ht="13.5" thickBot="1" x14ac:dyDescent="0.35">
      <c r="A281" s="54">
        <v>268</v>
      </c>
      <c r="B281" s="54">
        <v>46</v>
      </c>
      <c r="C281" s="54">
        <f t="shared" ref="C281:C344" si="88">C269</f>
        <v>4</v>
      </c>
      <c r="D281" s="55">
        <f t="shared" si="87"/>
        <v>23402.085759373807</v>
      </c>
      <c r="E281" s="57">
        <f t="shared" si="81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v>0</v>
      </c>
      <c r="K281" s="54" t="s">
        <v>79</v>
      </c>
      <c r="L281" s="55">
        <v>0</v>
      </c>
      <c r="M281" s="55">
        <f t="shared" si="85"/>
        <v>-250</v>
      </c>
      <c r="N281" s="54">
        <v>76</v>
      </c>
      <c r="O281" s="55">
        <v>0</v>
      </c>
      <c r="P281" s="55">
        <v>0</v>
      </c>
      <c r="Q281" s="54" t="s">
        <v>79</v>
      </c>
      <c r="R281" s="57">
        <v>0</v>
      </c>
      <c r="S281" s="55">
        <f t="shared" si="82"/>
        <v>-3163.1745069661783</v>
      </c>
      <c r="T281" s="55">
        <v>0</v>
      </c>
      <c r="U281" s="54">
        <v>76</v>
      </c>
      <c r="V281" s="57">
        <f t="shared" si="86"/>
        <v>-3170</v>
      </c>
      <c r="W281" s="55">
        <v>0</v>
      </c>
      <c r="X281" s="55">
        <f t="shared" si="83"/>
        <v>7683.8059940227467</v>
      </c>
      <c r="Y281" s="117">
        <f t="shared" si="84"/>
        <v>1655671.5663600797</v>
      </c>
    </row>
    <row r="282" spans="1:25" ht="13.5" thickBot="1" x14ac:dyDescent="0.35">
      <c r="A282" s="54">
        <v>269</v>
      </c>
      <c r="B282" s="54">
        <v>46</v>
      </c>
      <c r="C282" s="54">
        <f t="shared" si="88"/>
        <v>5</v>
      </c>
      <c r="D282" s="55">
        <f t="shared" si="87"/>
        <v>23402.085759373807</v>
      </c>
      <c r="E282" s="57">
        <f t="shared" si="81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v>0</v>
      </c>
      <c r="K282" s="54" t="s">
        <v>79</v>
      </c>
      <c r="L282" s="55">
        <v>0</v>
      </c>
      <c r="M282" s="55">
        <f t="shared" si="85"/>
        <v>-252</v>
      </c>
      <c r="N282" s="54">
        <v>77</v>
      </c>
      <c r="O282" s="55">
        <v>0</v>
      </c>
      <c r="P282" s="55">
        <v>0</v>
      </c>
      <c r="Q282" s="54" t="s">
        <v>79</v>
      </c>
      <c r="R282" s="57">
        <v>0</v>
      </c>
      <c r="S282" s="55">
        <f t="shared" si="82"/>
        <v>-3163.1745069661783</v>
      </c>
      <c r="T282" s="55">
        <v>0</v>
      </c>
      <c r="U282" s="54">
        <v>77</v>
      </c>
      <c r="V282" s="57">
        <f t="shared" si="86"/>
        <v>-3180</v>
      </c>
      <c r="W282" s="55">
        <v>0</v>
      </c>
      <c r="X282" s="55">
        <f t="shared" si="83"/>
        <v>7671.8059940227467</v>
      </c>
      <c r="Y282" s="117">
        <f t="shared" si="84"/>
        <v>1670242.0038806025</v>
      </c>
    </row>
    <row r="283" spans="1:25" ht="13.5" thickBot="1" x14ac:dyDescent="0.35">
      <c r="A283" s="54">
        <v>270</v>
      </c>
      <c r="B283" s="54">
        <v>46</v>
      </c>
      <c r="C283" s="54">
        <f t="shared" si="88"/>
        <v>6</v>
      </c>
      <c r="D283" s="55">
        <f t="shared" si="87"/>
        <v>23402.085759373807</v>
      </c>
      <c r="E283" s="57">
        <f t="shared" si="81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v>0</v>
      </c>
      <c r="K283" s="54" t="s">
        <v>79</v>
      </c>
      <c r="L283" s="55">
        <v>0</v>
      </c>
      <c r="M283" s="55">
        <f t="shared" si="85"/>
        <v>-254</v>
      </c>
      <c r="N283" s="54">
        <v>78</v>
      </c>
      <c r="O283" s="55">
        <v>0</v>
      </c>
      <c r="P283" s="55">
        <v>0</v>
      </c>
      <c r="Q283" s="54" t="s">
        <v>79</v>
      </c>
      <c r="R283" s="57">
        <v>0</v>
      </c>
      <c r="S283" s="55">
        <f t="shared" si="82"/>
        <v>-3163.1745069661783</v>
      </c>
      <c r="T283" s="55">
        <v>0</v>
      </c>
      <c r="U283" s="54">
        <v>78</v>
      </c>
      <c r="V283" s="57">
        <f t="shared" si="86"/>
        <v>-3190</v>
      </c>
      <c r="W283" s="55">
        <v>0</v>
      </c>
      <c r="X283" s="55">
        <f t="shared" si="83"/>
        <v>7659.8059940227467</v>
      </c>
      <c r="Y283" s="117">
        <f t="shared" si="84"/>
        <v>1684861.1515574609</v>
      </c>
    </row>
    <row r="284" spans="1:25" ht="13.5" thickBot="1" x14ac:dyDescent="0.35">
      <c r="A284" s="54">
        <v>271</v>
      </c>
      <c r="B284" s="54">
        <v>46</v>
      </c>
      <c r="C284" s="54">
        <f t="shared" si="88"/>
        <v>7</v>
      </c>
      <c r="D284" s="55">
        <f t="shared" si="87"/>
        <v>23402.085759373807</v>
      </c>
      <c r="E284" s="57">
        <f t="shared" si="81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v>0</v>
      </c>
      <c r="K284" s="54" t="s">
        <v>79</v>
      </c>
      <c r="L284" s="55">
        <v>0</v>
      </c>
      <c r="M284" s="55">
        <f t="shared" si="85"/>
        <v>-256</v>
      </c>
      <c r="N284" s="54">
        <v>79</v>
      </c>
      <c r="O284" s="55">
        <v>0</v>
      </c>
      <c r="P284" s="55">
        <v>0</v>
      </c>
      <c r="Q284" s="54" t="s">
        <v>79</v>
      </c>
      <c r="R284" s="57">
        <v>0</v>
      </c>
      <c r="S284" s="55">
        <f t="shared" si="82"/>
        <v>-3163.1745069661783</v>
      </c>
      <c r="T284" s="55">
        <v>0</v>
      </c>
      <c r="U284" s="54">
        <v>79</v>
      </c>
      <c r="V284" s="57">
        <f t="shared" si="86"/>
        <v>-3200</v>
      </c>
      <c r="W284" s="55">
        <v>0</v>
      </c>
      <c r="X284" s="55">
        <f t="shared" si="83"/>
        <v>7647.8059940227467</v>
      </c>
      <c r="Y284" s="117">
        <f t="shared" si="84"/>
        <v>1699529.2123496395</v>
      </c>
    </row>
    <row r="285" spans="1:25" ht="13.5" thickBot="1" x14ac:dyDescent="0.35">
      <c r="A285" s="54">
        <v>272</v>
      </c>
      <c r="B285" s="54">
        <v>46</v>
      </c>
      <c r="C285" s="54">
        <f t="shared" si="88"/>
        <v>8</v>
      </c>
      <c r="D285" s="55">
        <f t="shared" si="87"/>
        <v>23402.085759373807</v>
      </c>
      <c r="E285" s="57">
        <f t="shared" si="81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v>0</v>
      </c>
      <c r="K285" s="54" t="s">
        <v>79</v>
      </c>
      <c r="L285" s="55">
        <v>0</v>
      </c>
      <c r="M285" s="55">
        <f t="shared" si="85"/>
        <v>-258</v>
      </c>
      <c r="N285" s="54">
        <v>80</v>
      </c>
      <c r="O285" s="55">
        <v>0</v>
      </c>
      <c r="P285" s="55">
        <v>0</v>
      </c>
      <c r="Q285" s="54" t="s">
        <v>79</v>
      </c>
      <c r="R285" s="57">
        <v>0</v>
      </c>
      <c r="S285" s="55">
        <f t="shared" si="82"/>
        <v>-3163.1745069661783</v>
      </c>
      <c r="T285" s="55">
        <v>0</v>
      </c>
      <c r="U285" s="54">
        <v>80</v>
      </c>
      <c r="V285" s="57">
        <f t="shared" si="86"/>
        <v>-3210</v>
      </c>
      <c r="W285" s="55">
        <v>0</v>
      </c>
      <c r="X285" s="55">
        <f t="shared" si="83"/>
        <v>7635.8059940227467</v>
      </c>
      <c r="Y285" s="117">
        <f t="shared" si="84"/>
        <v>1714246.3900617857</v>
      </c>
    </row>
    <row r="286" spans="1:25" ht="13.5" thickBot="1" x14ac:dyDescent="0.35">
      <c r="A286" s="54">
        <v>273</v>
      </c>
      <c r="B286" s="54">
        <v>46</v>
      </c>
      <c r="C286" s="54">
        <f t="shared" si="88"/>
        <v>9</v>
      </c>
      <c r="D286" s="55">
        <f t="shared" si="87"/>
        <v>23402.085759373807</v>
      </c>
      <c r="E286" s="57">
        <f t="shared" si="81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v>0</v>
      </c>
      <c r="K286" s="54" t="s">
        <v>79</v>
      </c>
      <c r="L286" s="55">
        <v>0</v>
      </c>
      <c r="M286" s="55">
        <f t="shared" si="85"/>
        <v>-260</v>
      </c>
      <c r="N286" s="54">
        <v>81</v>
      </c>
      <c r="O286" s="55">
        <v>0</v>
      </c>
      <c r="P286" s="55">
        <v>0</v>
      </c>
      <c r="Q286" s="54" t="s">
        <v>79</v>
      </c>
      <c r="R286" s="57">
        <v>0</v>
      </c>
      <c r="S286" s="55">
        <f t="shared" si="82"/>
        <v>-3163.1745069661783</v>
      </c>
      <c r="T286" s="55">
        <v>0</v>
      </c>
      <c r="U286" s="54">
        <v>81</v>
      </c>
      <c r="V286" s="57">
        <f t="shared" si="86"/>
        <v>-3220</v>
      </c>
      <c r="W286" s="55">
        <v>0</v>
      </c>
      <c r="X286" s="55">
        <f t="shared" si="83"/>
        <v>7623.8059940227467</v>
      </c>
      <c r="Y286" s="117">
        <f t="shared" si="84"/>
        <v>1729012.8893477325</v>
      </c>
    </row>
    <row r="287" spans="1:25" ht="13.5" thickBot="1" x14ac:dyDescent="0.35">
      <c r="A287" s="54">
        <v>274</v>
      </c>
      <c r="B287" s="54">
        <v>46</v>
      </c>
      <c r="C287" s="54">
        <f t="shared" si="88"/>
        <v>10</v>
      </c>
      <c r="D287" s="55">
        <f t="shared" si="87"/>
        <v>23402.085759373807</v>
      </c>
      <c r="E287" s="57">
        <f t="shared" si="81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v>0</v>
      </c>
      <c r="K287" s="54" t="s">
        <v>79</v>
      </c>
      <c r="L287" s="55">
        <v>0</v>
      </c>
      <c r="M287" s="55">
        <f t="shared" si="85"/>
        <v>-262</v>
      </c>
      <c r="N287" s="54">
        <v>82</v>
      </c>
      <c r="O287" s="55">
        <v>0</v>
      </c>
      <c r="P287" s="55">
        <v>0</v>
      </c>
      <c r="Q287" s="54" t="s">
        <v>79</v>
      </c>
      <c r="R287" s="57">
        <v>0</v>
      </c>
      <c r="S287" s="55">
        <f t="shared" si="82"/>
        <v>-3163.1745069661783</v>
      </c>
      <c r="T287" s="55">
        <v>0</v>
      </c>
      <c r="U287" s="54">
        <v>82</v>
      </c>
      <c r="V287" s="57">
        <f t="shared" si="86"/>
        <v>-3230</v>
      </c>
      <c r="W287" s="55">
        <v>0</v>
      </c>
      <c r="X287" s="55">
        <f t="shared" si="83"/>
        <v>7611.8059940227467</v>
      </c>
      <c r="Y287" s="117">
        <f t="shared" si="84"/>
        <v>1743828.9157140374</v>
      </c>
    </row>
    <row r="288" spans="1:25" ht="13.5" thickBot="1" x14ac:dyDescent="0.35">
      <c r="A288" s="54">
        <v>275</v>
      </c>
      <c r="B288" s="54">
        <v>46</v>
      </c>
      <c r="C288" s="54">
        <f t="shared" si="88"/>
        <v>11</v>
      </c>
      <c r="D288" s="55">
        <f t="shared" si="87"/>
        <v>23402.085759373807</v>
      </c>
      <c r="E288" s="57">
        <f t="shared" si="81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v>0</v>
      </c>
      <c r="K288" s="54" t="s">
        <v>79</v>
      </c>
      <c r="L288" s="55">
        <v>0</v>
      </c>
      <c r="M288" s="55">
        <f t="shared" si="85"/>
        <v>-264</v>
      </c>
      <c r="N288" s="54">
        <v>83</v>
      </c>
      <c r="O288" s="55">
        <v>0</v>
      </c>
      <c r="P288" s="55">
        <v>0</v>
      </c>
      <c r="Q288" s="54" t="s">
        <v>79</v>
      </c>
      <c r="R288" s="57">
        <v>0</v>
      </c>
      <c r="S288" s="55">
        <f t="shared" si="82"/>
        <v>-3163.1745069661783</v>
      </c>
      <c r="T288" s="55">
        <v>0</v>
      </c>
      <c r="U288" s="54">
        <v>83</v>
      </c>
      <c r="V288" s="57">
        <f t="shared" si="86"/>
        <v>-3240</v>
      </c>
      <c r="W288" s="55">
        <v>0</v>
      </c>
      <c r="X288" s="55">
        <f t="shared" si="83"/>
        <v>7599.8059940227467</v>
      </c>
      <c r="Y288" s="117">
        <f t="shared" si="84"/>
        <v>1758694.6755235351</v>
      </c>
    </row>
    <row r="289" spans="1:25" ht="13.5" thickBot="1" x14ac:dyDescent="0.35">
      <c r="A289" s="54">
        <v>276</v>
      </c>
      <c r="B289" s="54">
        <v>47</v>
      </c>
      <c r="C289" s="54">
        <f t="shared" si="88"/>
        <v>0</v>
      </c>
      <c r="D289" s="55">
        <f>$D278*(1+$D$4)</f>
        <v>24572.190047342498</v>
      </c>
      <c r="E289" s="57">
        <f t="shared" si="81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v>0</v>
      </c>
      <c r="K289" s="54" t="s">
        <v>79</v>
      </c>
      <c r="L289" s="55">
        <v>0</v>
      </c>
      <c r="M289" s="55">
        <f t="shared" si="85"/>
        <v>-266</v>
      </c>
      <c r="N289" s="54">
        <v>84</v>
      </c>
      <c r="O289" s="55">
        <v>0</v>
      </c>
      <c r="P289" s="55">
        <v>0</v>
      </c>
      <c r="Q289" s="54" t="s">
        <v>79</v>
      </c>
      <c r="R289" s="57">
        <v>0</v>
      </c>
      <c r="S289" s="55">
        <f t="shared" si="82"/>
        <v>-3163.1745069661783</v>
      </c>
      <c r="T289" s="55">
        <v>0</v>
      </c>
      <c r="U289" s="54">
        <v>84</v>
      </c>
      <c r="V289" s="57">
        <f t="shared" si="86"/>
        <v>-3250</v>
      </c>
      <c r="W289" s="55">
        <v>0</v>
      </c>
      <c r="X289" s="55">
        <f t="shared" si="83"/>
        <v>8231.3633524055294</v>
      </c>
      <c r="Y289" s="117">
        <f t="shared" si="84"/>
        <v>1774253.9333572888</v>
      </c>
    </row>
    <row r="290" spans="1:25" ht="13.5" thickBot="1" x14ac:dyDescent="0.35">
      <c r="A290" s="54">
        <v>277</v>
      </c>
      <c r="B290" s="54">
        <v>47</v>
      </c>
      <c r="C290" s="54">
        <f t="shared" si="88"/>
        <v>1</v>
      </c>
      <c r="D290" s="55">
        <f t="shared" ref="D290:D300" si="89">$D289</f>
        <v>24572.190047342498</v>
      </c>
      <c r="E290" s="57">
        <f t="shared" si="81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v>0</v>
      </c>
      <c r="K290" s="54" t="s">
        <v>79</v>
      </c>
      <c r="L290" s="55">
        <v>0</v>
      </c>
      <c r="M290" s="55">
        <f t="shared" si="85"/>
        <v>-268</v>
      </c>
      <c r="N290" s="54">
        <v>85</v>
      </c>
      <c r="O290" s="55">
        <v>0</v>
      </c>
      <c r="P290" s="55">
        <v>0</v>
      </c>
      <c r="Q290" s="54" t="s">
        <v>79</v>
      </c>
      <c r="R290" s="57">
        <v>0</v>
      </c>
      <c r="S290" s="55">
        <f t="shared" si="82"/>
        <v>-3163.1745069661783</v>
      </c>
      <c r="T290" s="55">
        <v>0</v>
      </c>
      <c r="U290" s="54">
        <v>85</v>
      </c>
      <c r="V290" s="57">
        <f t="shared" si="86"/>
        <v>-3260</v>
      </c>
      <c r="W290" s="55">
        <v>0</v>
      </c>
      <c r="X290" s="55">
        <f t="shared" si="83"/>
        <v>8219.3633524055294</v>
      </c>
      <c r="Y290" s="117">
        <f t="shared" si="84"/>
        <v>1789866.0214320165</v>
      </c>
    </row>
    <row r="291" spans="1:25" ht="13.5" thickBot="1" x14ac:dyDescent="0.35">
      <c r="A291" s="54">
        <v>278</v>
      </c>
      <c r="B291" s="54">
        <v>47</v>
      </c>
      <c r="C291" s="54">
        <f t="shared" si="88"/>
        <v>2</v>
      </c>
      <c r="D291" s="55">
        <f t="shared" si="89"/>
        <v>24572.190047342498</v>
      </c>
      <c r="E291" s="57">
        <f t="shared" si="81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v>0</v>
      </c>
      <c r="K291" s="54" t="s">
        <v>79</v>
      </c>
      <c r="L291" s="55">
        <v>0</v>
      </c>
      <c r="M291" s="55">
        <f t="shared" si="85"/>
        <v>-270</v>
      </c>
      <c r="N291" s="54">
        <v>86</v>
      </c>
      <c r="O291" s="55">
        <v>0</v>
      </c>
      <c r="P291" s="55">
        <v>0</v>
      </c>
      <c r="Q291" s="54" t="s">
        <v>79</v>
      </c>
      <c r="R291" s="57">
        <v>0</v>
      </c>
      <c r="S291" s="55">
        <f t="shared" si="82"/>
        <v>-3163.1745069661783</v>
      </c>
      <c r="T291" s="55">
        <v>0</v>
      </c>
      <c r="U291" s="54">
        <v>86</v>
      </c>
      <c r="V291" s="57">
        <f t="shared" si="86"/>
        <v>-3270</v>
      </c>
      <c r="W291" s="55">
        <v>0</v>
      </c>
      <c r="X291" s="55">
        <f t="shared" si="83"/>
        <v>8207.3633524055294</v>
      </c>
      <c r="Y291" s="117">
        <f t="shared" si="84"/>
        <v>1805531.1598737221</v>
      </c>
    </row>
    <row r="292" spans="1:25" ht="13.5" thickBot="1" x14ac:dyDescent="0.35">
      <c r="A292" s="54">
        <v>279</v>
      </c>
      <c r="B292" s="54">
        <v>47</v>
      </c>
      <c r="C292" s="54">
        <f t="shared" si="88"/>
        <v>3</v>
      </c>
      <c r="D292" s="55">
        <f t="shared" si="89"/>
        <v>24572.190047342498</v>
      </c>
      <c r="E292" s="57">
        <f t="shared" si="81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v>0</v>
      </c>
      <c r="K292" s="54" t="s">
        <v>79</v>
      </c>
      <c r="L292" s="55">
        <v>0</v>
      </c>
      <c r="M292" s="55">
        <f t="shared" si="85"/>
        <v>-272</v>
      </c>
      <c r="N292" s="54">
        <v>87</v>
      </c>
      <c r="O292" s="55">
        <v>0</v>
      </c>
      <c r="P292" s="55">
        <v>0</v>
      </c>
      <c r="Q292" s="54" t="s">
        <v>79</v>
      </c>
      <c r="R292" s="57">
        <v>0</v>
      </c>
      <c r="S292" s="55">
        <f t="shared" si="82"/>
        <v>-3163.1745069661783</v>
      </c>
      <c r="T292" s="55">
        <v>0</v>
      </c>
      <c r="U292" s="54">
        <v>87</v>
      </c>
      <c r="V292" s="57">
        <f t="shared" si="86"/>
        <v>-3280</v>
      </c>
      <c r="W292" s="55">
        <v>0</v>
      </c>
      <c r="X292" s="55">
        <f t="shared" si="83"/>
        <v>8195.3633524055294</v>
      </c>
      <c r="Y292" s="117">
        <f t="shared" si="84"/>
        <v>1821249.5697256015</v>
      </c>
    </row>
    <row r="293" spans="1:25" ht="13.5" thickBot="1" x14ac:dyDescent="0.35">
      <c r="A293" s="54">
        <v>280</v>
      </c>
      <c r="B293" s="54">
        <v>47</v>
      </c>
      <c r="C293" s="54">
        <f t="shared" si="88"/>
        <v>4</v>
      </c>
      <c r="D293" s="55">
        <f t="shared" si="89"/>
        <v>24572.190047342498</v>
      </c>
      <c r="E293" s="57">
        <f t="shared" si="81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v>0</v>
      </c>
      <c r="K293" s="54" t="s">
        <v>79</v>
      </c>
      <c r="L293" s="55">
        <v>0</v>
      </c>
      <c r="M293" s="55">
        <f t="shared" si="85"/>
        <v>-274</v>
      </c>
      <c r="N293" s="54">
        <v>88</v>
      </c>
      <c r="O293" s="55">
        <v>0</v>
      </c>
      <c r="P293" s="55">
        <v>0</v>
      </c>
      <c r="Q293" s="54" t="s">
        <v>79</v>
      </c>
      <c r="R293" s="57">
        <v>0</v>
      </c>
      <c r="S293" s="55">
        <f t="shared" si="82"/>
        <v>-3163.1745069661783</v>
      </c>
      <c r="T293" s="55">
        <v>0</v>
      </c>
      <c r="U293" s="54">
        <v>88</v>
      </c>
      <c r="V293" s="57">
        <f t="shared" si="86"/>
        <v>-3290</v>
      </c>
      <c r="W293" s="55">
        <v>0</v>
      </c>
      <c r="X293" s="55">
        <f t="shared" si="83"/>
        <v>8183.3633524055294</v>
      </c>
      <c r="Y293" s="117">
        <f t="shared" si="84"/>
        <v>1837021.4729518637</v>
      </c>
    </row>
    <row r="294" spans="1:25" ht="13.5" thickBot="1" x14ac:dyDescent="0.35">
      <c r="A294" s="54">
        <v>281</v>
      </c>
      <c r="B294" s="54">
        <v>47</v>
      </c>
      <c r="C294" s="54">
        <f t="shared" si="88"/>
        <v>5</v>
      </c>
      <c r="D294" s="55">
        <f t="shared" si="89"/>
        <v>24572.190047342498</v>
      </c>
      <c r="E294" s="57">
        <f t="shared" si="81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v>0</v>
      </c>
      <c r="K294" s="54" t="s">
        <v>79</v>
      </c>
      <c r="L294" s="55">
        <v>0</v>
      </c>
      <c r="M294" s="55">
        <f t="shared" si="85"/>
        <v>-276</v>
      </c>
      <c r="N294" s="54">
        <v>89</v>
      </c>
      <c r="O294" s="55">
        <v>0</v>
      </c>
      <c r="P294" s="55">
        <v>0</v>
      </c>
      <c r="Q294" s="54" t="s">
        <v>79</v>
      </c>
      <c r="R294" s="57">
        <v>0</v>
      </c>
      <c r="S294" s="55">
        <f t="shared" si="82"/>
        <v>-3163.1745069661783</v>
      </c>
      <c r="T294" s="55">
        <v>0</v>
      </c>
      <c r="U294" s="54">
        <v>89</v>
      </c>
      <c r="V294" s="57">
        <f t="shared" si="86"/>
        <v>-3300</v>
      </c>
      <c r="W294" s="55">
        <v>0</v>
      </c>
      <c r="X294" s="55">
        <f t="shared" si="83"/>
        <v>8171.3633524055294</v>
      </c>
      <c r="Y294" s="117">
        <f t="shared" si="84"/>
        <v>1852847.0924415686</v>
      </c>
    </row>
    <row r="295" spans="1:25" ht="13.5" thickBot="1" x14ac:dyDescent="0.35">
      <c r="A295" s="54">
        <v>282</v>
      </c>
      <c r="B295" s="54">
        <v>47</v>
      </c>
      <c r="C295" s="54">
        <f t="shared" si="88"/>
        <v>6</v>
      </c>
      <c r="D295" s="55">
        <f t="shared" si="89"/>
        <v>24572.190047342498</v>
      </c>
      <c r="E295" s="57">
        <f t="shared" si="81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v>0</v>
      </c>
      <c r="K295" s="54" t="s">
        <v>79</v>
      </c>
      <c r="L295" s="55">
        <v>0</v>
      </c>
      <c r="M295" s="55">
        <f t="shared" si="85"/>
        <v>-278</v>
      </c>
      <c r="N295" s="54">
        <v>90</v>
      </c>
      <c r="O295" s="55">
        <v>0</v>
      </c>
      <c r="P295" s="55">
        <v>0</v>
      </c>
      <c r="Q295" s="54" t="s">
        <v>79</v>
      </c>
      <c r="R295" s="57">
        <v>0</v>
      </c>
      <c r="S295" s="55">
        <f t="shared" si="82"/>
        <v>-3163.1745069661783</v>
      </c>
      <c r="T295" s="55">
        <v>0</v>
      </c>
      <c r="U295" s="54">
        <v>90</v>
      </c>
      <c r="V295" s="57">
        <f t="shared" si="86"/>
        <v>-3310</v>
      </c>
      <c r="W295" s="55">
        <v>0</v>
      </c>
      <c r="X295" s="55">
        <f t="shared" si="83"/>
        <v>8159.3633524055294</v>
      </c>
      <c r="Y295" s="117">
        <f t="shared" si="84"/>
        <v>1868726.6520124807</v>
      </c>
    </row>
    <row r="296" spans="1:25" ht="13.5" thickBot="1" x14ac:dyDescent="0.35">
      <c r="A296" s="54">
        <v>283</v>
      </c>
      <c r="B296" s="54">
        <v>47</v>
      </c>
      <c r="C296" s="54">
        <f t="shared" si="88"/>
        <v>7</v>
      </c>
      <c r="D296" s="55">
        <f t="shared" si="89"/>
        <v>24572.190047342498</v>
      </c>
      <c r="E296" s="57">
        <f t="shared" si="81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v>0</v>
      </c>
      <c r="K296" s="54" t="s">
        <v>79</v>
      </c>
      <c r="L296" s="55">
        <v>0</v>
      </c>
      <c r="M296" s="55">
        <f t="shared" si="85"/>
        <v>-280</v>
      </c>
      <c r="N296" s="54">
        <v>91</v>
      </c>
      <c r="O296" s="55">
        <v>0</v>
      </c>
      <c r="P296" s="55">
        <v>0</v>
      </c>
      <c r="Q296" s="54" t="s">
        <v>79</v>
      </c>
      <c r="R296" s="57">
        <v>0</v>
      </c>
      <c r="S296" s="55">
        <f t="shared" si="82"/>
        <v>-3163.1745069661783</v>
      </c>
      <c r="T296" s="55">
        <v>0</v>
      </c>
      <c r="U296" s="54">
        <v>91</v>
      </c>
      <c r="V296" s="57">
        <f t="shared" si="86"/>
        <v>-3320</v>
      </c>
      <c r="W296" s="55">
        <v>0</v>
      </c>
      <c r="X296" s="55">
        <f t="shared" si="83"/>
        <v>8147.3633524055294</v>
      </c>
      <c r="Y296" s="117">
        <f t="shared" si="84"/>
        <v>1884660.3764149381</v>
      </c>
    </row>
    <row r="297" spans="1:25" ht="13.5" thickBot="1" x14ac:dyDescent="0.35">
      <c r="A297" s="54">
        <v>284</v>
      </c>
      <c r="B297" s="54">
        <v>47</v>
      </c>
      <c r="C297" s="54">
        <f t="shared" si="88"/>
        <v>8</v>
      </c>
      <c r="D297" s="55">
        <f t="shared" si="89"/>
        <v>24572.190047342498</v>
      </c>
      <c r="E297" s="57">
        <f t="shared" si="81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v>0</v>
      </c>
      <c r="K297" s="54" t="s">
        <v>79</v>
      </c>
      <c r="L297" s="55">
        <v>0</v>
      </c>
      <c r="M297" s="55">
        <f t="shared" si="85"/>
        <v>-282</v>
      </c>
      <c r="N297" s="54">
        <v>92</v>
      </c>
      <c r="O297" s="55">
        <v>0</v>
      </c>
      <c r="P297" s="55">
        <v>0</v>
      </c>
      <c r="Q297" s="54" t="s">
        <v>79</v>
      </c>
      <c r="R297" s="57">
        <v>0</v>
      </c>
      <c r="S297" s="55">
        <f t="shared" si="82"/>
        <v>-3163.1745069661783</v>
      </c>
      <c r="T297" s="55">
        <v>0</v>
      </c>
      <c r="U297" s="54">
        <v>92</v>
      </c>
      <c r="V297" s="57">
        <f t="shared" si="86"/>
        <v>-3330</v>
      </c>
      <c r="W297" s="55">
        <v>0</v>
      </c>
      <c r="X297" s="55">
        <f t="shared" si="83"/>
        <v>8135.3633524055294</v>
      </c>
      <c r="Y297" s="117">
        <f t="shared" si="84"/>
        <v>1900648.4913357394</v>
      </c>
    </row>
    <row r="298" spans="1:25" ht="13.5" thickBot="1" x14ac:dyDescent="0.35">
      <c r="A298" s="54">
        <v>285</v>
      </c>
      <c r="B298" s="54">
        <v>47</v>
      </c>
      <c r="C298" s="54">
        <f t="shared" si="88"/>
        <v>9</v>
      </c>
      <c r="D298" s="55">
        <f t="shared" si="89"/>
        <v>24572.190047342498</v>
      </c>
      <c r="E298" s="57">
        <f t="shared" si="81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v>0</v>
      </c>
      <c r="K298" s="54" t="s">
        <v>79</v>
      </c>
      <c r="L298" s="55">
        <v>0</v>
      </c>
      <c r="M298" s="55">
        <f t="shared" si="85"/>
        <v>-284</v>
      </c>
      <c r="N298" s="54">
        <v>93</v>
      </c>
      <c r="O298" s="55">
        <v>0</v>
      </c>
      <c r="P298" s="55">
        <v>0</v>
      </c>
      <c r="Q298" s="54" t="s">
        <v>79</v>
      </c>
      <c r="R298" s="57">
        <v>0</v>
      </c>
      <c r="S298" s="55">
        <f t="shared" si="82"/>
        <v>-3163.1745069661783</v>
      </c>
      <c r="T298" s="55">
        <v>0</v>
      </c>
      <c r="U298" s="54">
        <v>93</v>
      </c>
      <c r="V298" s="57">
        <f t="shared" si="86"/>
        <v>-3340</v>
      </c>
      <c r="W298" s="55">
        <v>0</v>
      </c>
      <c r="X298" s="55">
        <f t="shared" si="83"/>
        <v>8123.3633524055294</v>
      </c>
      <c r="Y298" s="117">
        <f t="shared" si="84"/>
        <v>1916691.2234020438</v>
      </c>
    </row>
    <row r="299" spans="1:25" ht="13.5" thickBot="1" x14ac:dyDescent="0.35">
      <c r="A299" s="54">
        <v>286</v>
      </c>
      <c r="B299" s="54">
        <v>47</v>
      </c>
      <c r="C299" s="54">
        <f t="shared" si="88"/>
        <v>10</v>
      </c>
      <c r="D299" s="55">
        <f t="shared" si="89"/>
        <v>24572.190047342498</v>
      </c>
      <c r="E299" s="57">
        <f t="shared" si="81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v>0</v>
      </c>
      <c r="K299" s="54" t="s">
        <v>79</v>
      </c>
      <c r="L299" s="55">
        <v>0</v>
      </c>
      <c r="M299" s="55">
        <f t="shared" si="85"/>
        <v>-286</v>
      </c>
      <c r="N299" s="54">
        <v>94</v>
      </c>
      <c r="O299" s="55">
        <v>0</v>
      </c>
      <c r="P299" s="55">
        <v>0</v>
      </c>
      <c r="Q299" s="54" t="s">
        <v>79</v>
      </c>
      <c r="R299" s="57">
        <v>0</v>
      </c>
      <c r="S299" s="55">
        <f t="shared" si="82"/>
        <v>-3163.1745069661783</v>
      </c>
      <c r="T299" s="55">
        <v>0</v>
      </c>
      <c r="U299" s="54">
        <v>94</v>
      </c>
      <c r="V299" s="57">
        <f t="shared" si="86"/>
        <v>-3350</v>
      </c>
      <c r="W299" s="55">
        <v>0</v>
      </c>
      <c r="X299" s="55">
        <f t="shared" si="83"/>
        <v>8111.3633524055294</v>
      </c>
      <c r="Y299" s="117">
        <f t="shared" si="84"/>
        <v>1932788.8001852913</v>
      </c>
    </row>
    <row r="300" spans="1:25" ht="13.5" thickBot="1" x14ac:dyDescent="0.35">
      <c r="A300" s="54">
        <v>287</v>
      </c>
      <c r="B300" s="54">
        <v>47</v>
      </c>
      <c r="C300" s="54">
        <f t="shared" si="88"/>
        <v>11</v>
      </c>
      <c r="D300" s="55">
        <f t="shared" si="89"/>
        <v>24572.190047342498</v>
      </c>
      <c r="E300" s="57">
        <f t="shared" si="81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v>0</v>
      </c>
      <c r="K300" s="54" t="s">
        <v>79</v>
      </c>
      <c r="L300" s="55">
        <v>0</v>
      </c>
      <c r="M300" s="55">
        <f t="shared" si="85"/>
        <v>-288</v>
      </c>
      <c r="N300" s="54">
        <v>95</v>
      </c>
      <c r="O300" s="55">
        <v>0</v>
      </c>
      <c r="P300" s="55">
        <v>0</v>
      </c>
      <c r="Q300" s="54" t="s">
        <v>79</v>
      </c>
      <c r="R300" s="57">
        <v>0</v>
      </c>
      <c r="S300" s="55">
        <f t="shared" si="82"/>
        <v>-3163.1745069661783</v>
      </c>
      <c r="T300" s="55">
        <v>0</v>
      </c>
      <c r="U300" s="54">
        <v>95</v>
      </c>
      <c r="V300" s="57">
        <f t="shared" si="86"/>
        <v>-3360</v>
      </c>
      <c r="W300" s="55">
        <v>0</v>
      </c>
      <c r="X300" s="55">
        <f t="shared" si="83"/>
        <v>8099.3633524055294</v>
      </c>
      <c r="Y300" s="117">
        <f t="shared" si="84"/>
        <v>1948941.4502051356</v>
      </c>
    </row>
    <row r="301" spans="1:25" ht="13.5" thickBot="1" x14ac:dyDescent="0.35">
      <c r="A301" s="54">
        <v>288</v>
      </c>
      <c r="B301" s="54">
        <v>48</v>
      </c>
      <c r="C301" s="54">
        <f t="shared" si="88"/>
        <v>0</v>
      </c>
      <c r="D301" s="55">
        <f>$D290*(1+$D$4)</f>
        <v>25800.799549709624</v>
      </c>
      <c r="E301" s="57">
        <f t="shared" si="81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v>0</v>
      </c>
      <c r="K301" s="54" t="s">
        <v>79</v>
      </c>
      <c r="L301" s="55">
        <v>0</v>
      </c>
      <c r="M301" s="55">
        <f t="shared" si="85"/>
        <v>-290</v>
      </c>
      <c r="N301" s="54">
        <v>96</v>
      </c>
      <c r="O301" s="55">
        <v>0</v>
      </c>
      <c r="P301" s="55">
        <v>0</v>
      </c>
      <c r="Q301" s="54" t="s">
        <v>79</v>
      </c>
      <c r="R301" s="57">
        <v>0</v>
      </c>
      <c r="S301" s="55">
        <f t="shared" si="82"/>
        <v>-3163.1745069661783</v>
      </c>
      <c r="T301" s="55">
        <v>0</v>
      </c>
      <c r="U301" s="54">
        <v>96</v>
      </c>
      <c r="V301" s="57">
        <f t="shared" si="86"/>
        <v>-3370</v>
      </c>
      <c r="W301" s="55">
        <v>0</v>
      </c>
      <c r="X301" s="55">
        <f t="shared" si="83"/>
        <v>8763.098578707446</v>
      </c>
      <c r="Y301" s="117">
        <f t="shared" si="84"/>
        <v>1965825.1381596979</v>
      </c>
    </row>
    <row r="302" spans="1:25" ht="13.5" thickBot="1" x14ac:dyDescent="0.35">
      <c r="A302" s="54">
        <v>289</v>
      </c>
      <c r="B302" s="54">
        <v>48</v>
      </c>
      <c r="C302" s="54">
        <f t="shared" si="88"/>
        <v>1</v>
      </c>
      <c r="D302" s="55">
        <f t="shared" ref="D302:D312" si="90">$D301</f>
        <v>25800.799549709624</v>
      </c>
      <c r="E302" s="57">
        <f t="shared" si="81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v>0</v>
      </c>
      <c r="K302" s="54" t="s">
        <v>79</v>
      </c>
      <c r="L302" s="55">
        <v>0</v>
      </c>
      <c r="M302" s="55">
        <f t="shared" si="85"/>
        <v>-292</v>
      </c>
      <c r="N302" s="54">
        <v>97</v>
      </c>
      <c r="O302" s="55">
        <v>0</v>
      </c>
      <c r="P302" s="55">
        <v>0</v>
      </c>
      <c r="Q302" s="54" t="s">
        <v>79</v>
      </c>
      <c r="R302" s="57">
        <v>0</v>
      </c>
      <c r="S302" s="55">
        <f t="shared" ref="S302:S333" si="91">PMT(5%/12,180,400000)</f>
        <v>-3163.1745069661783</v>
      </c>
      <c r="T302" s="55">
        <v>0</v>
      </c>
      <c r="U302" s="54">
        <v>97</v>
      </c>
      <c r="V302" s="57">
        <f t="shared" si="86"/>
        <v>-3380</v>
      </c>
      <c r="W302" s="55">
        <v>0</v>
      </c>
      <c r="X302" s="55">
        <f t="shared" si="83"/>
        <v>8751.098578707446</v>
      </c>
      <c r="Y302" s="117">
        <f t="shared" si="84"/>
        <v>1982767.1748140708</v>
      </c>
    </row>
    <row r="303" spans="1:25" ht="13.5" thickBot="1" x14ac:dyDescent="0.35">
      <c r="A303" s="54">
        <v>290</v>
      </c>
      <c r="B303" s="54">
        <v>48</v>
      </c>
      <c r="C303" s="54">
        <f t="shared" si="88"/>
        <v>2</v>
      </c>
      <c r="D303" s="55">
        <f t="shared" si="90"/>
        <v>25800.799549709624</v>
      </c>
      <c r="E303" s="57">
        <f t="shared" si="81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v>0</v>
      </c>
      <c r="K303" s="54" t="s">
        <v>79</v>
      </c>
      <c r="L303" s="55">
        <v>0</v>
      </c>
      <c r="M303" s="55">
        <f t="shared" ref="M303:M324" si="92">M302-2</f>
        <v>-294</v>
      </c>
      <c r="N303" s="54">
        <v>98</v>
      </c>
      <c r="O303" s="55">
        <v>0</v>
      </c>
      <c r="P303" s="55">
        <v>0</v>
      </c>
      <c r="Q303" s="54" t="s">
        <v>79</v>
      </c>
      <c r="R303" s="57">
        <v>0</v>
      </c>
      <c r="S303" s="55">
        <f t="shared" si="91"/>
        <v>-3163.1745069661783</v>
      </c>
      <c r="T303" s="55">
        <v>0</v>
      </c>
      <c r="U303" s="54">
        <v>98</v>
      </c>
      <c r="V303" s="57">
        <f t="shared" si="86"/>
        <v>-3390</v>
      </c>
      <c r="W303" s="55">
        <v>0</v>
      </c>
      <c r="X303" s="55">
        <f t="shared" si="83"/>
        <v>8739.098578707446</v>
      </c>
      <c r="Y303" s="117">
        <f t="shared" si="84"/>
        <v>1999767.803287837</v>
      </c>
    </row>
    <row r="304" spans="1:25" ht="13.5" thickBot="1" x14ac:dyDescent="0.35">
      <c r="A304" s="54">
        <v>291</v>
      </c>
      <c r="B304" s="54">
        <v>48</v>
      </c>
      <c r="C304" s="54">
        <f t="shared" si="88"/>
        <v>3</v>
      </c>
      <c r="D304" s="55">
        <f t="shared" si="90"/>
        <v>25800.799549709624</v>
      </c>
      <c r="E304" s="57">
        <f t="shared" si="81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v>0</v>
      </c>
      <c r="K304" s="54" t="s">
        <v>79</v>
      </c>
      <c r="L304" s="55">
        <v>0</v>
      </c>
      <c r="M304" s="55">
        <f t="shared" si="92"/>
        <v>-296</v>
      </c>
      <c r="N304" s="54">
        <v>99</v>
      </c>
      <c r="O304" s="55">
        <v>0</v>
      </c>
      <c r="P304" s="55">
        <v>0</v>
      </c>
      <c r="Q304" s="54" t="s">
        <v>79</v>
      </c>
      <c r="R304" s="57">
        <v>0</v>
      </c>
      <c r="S304" s="55">
        <f t="shared" si="91"/>
        <v>-3163.1745069661783</v>
      </c>
      <c r="T304" s="55">
        <v>0</v>
      </c>
      <c r="U304" s="54">
        <v>99</v>
      </c>
      <c r="V304" s="57">
        <f t="shared" si="86"/>
        <v>-3400</v>
      </c>
      <c r="W304" s="55">
        <v>0</v>
      </c>
      <c r="X304" s="55">
        <f t="shared" si="83"/>
        <v>8727.098578707446</v>
      </c>
      <c r="Y304" s="117">
        <f t="shared" si="84"/>
        <v>2016827.267713577</v>
      </c>
    </row>
    <row r="305" spans="1:25" ht="13.5" thickBot="1" x14ac:dyDescent="0.35">
      <c r="A305" s="54">
        <v>292</v>
      </c>
      <c r="B305" s="54">
        <v>48</v>
      </c>
      <c r="C305" s="54">
        <f t="shared" si="88"/>
        <v>4</v>
      </c>
      <c r="D305" s="55">
        <f t="shared" si="90"/>
        <v>25800.799549709624</v>
      </c>
      <c r="E305" s="57">
        <f t="shared" si="81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v>0</v>
      </c>
      <c r="K305" s="54" t="s">
        <v>79</v>
      </c>
      <c r="L305" s="55">
        <v>0</v>
      </c>
      <c r="M305" s="55">
        <f t="shared" si="92"/>
        <v>-298</v>
      </c>
      <c r="N305" s="54">
        <v>100</v>
      </c>
      <c r="O305" s="55">
        <v>0</v>
      </c>
      <c r="P305" s="55">
        <v>0</v>
      </c>
      <c r="Q305" s="54" t="s">
        <v>79</v>
      </c>
      <c r="R305" s="57">
        <v>0</v>
      </c>
      <c r="S305" s="55">
        <f t="shared" si="91"/>
        <v>-3163.1745069661783</v>
      </c>
      <c r="T305" s="55">
        <v>0</v>
      </c>
      <c r="U305" s="54">
        <v>100</v>
      </c>
      <c r="V305" s="57">
        <f t="shared" si="86"/>
        <v>-3410</v>
      </c>
      <c r="W305" s="55">
        <v>0</v>
      </c>
      <c r="X305" s="55">
        <f t="shared" si="83"/>
        <v>8715.098578707446</v>
      </c>
      <c r="Y305" s="117">
        <f t="shared" si="84"/>
        <v>2033945.8132410911</v>
      </c>
    </row>
    <row r="306" spans="1:25" ht="13.5" thickBot="1" x14ac:dyDescent="0.35">
      <c r="A306" s="54">
        <v>293</v>
      </c>
      <c r="B306" s="54">
        <v>48</v>
      </c>
      <c r="C306" s="54">
        <f t="shared" si="88"/>
        <v>5</v>
      </c>
      <c r="D306" s="55">
        <f t="shared" si="90"/>
        <v>25800.799549709624</v>
      </c>
      <c r="E306" s="57">
        <f t="shared" si="81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v>0</v>
      </c>
      <c r="K306" s="54" t="s">
        <v>79</v>
      </c>
      <c r="L306" s="55">
        <v>0</v>
      </c>
      <c r="M306" s="55">
        <f t="shared" si="92"/>
        <v>-300</v>
      </c>
      <c r="N306" s="54">
        <v>101</v>
      </c>
      <c r="O306" s="55">
        <v>0</v>
      </c>
      <c r="P306" s="55">
        <v>0</v>
      </c>
      <c r="Q306" s="54" t="s">
        <v>79</v>
      </c>
      <c r="R306" s="57">
        <v>0</v>
      </c>
      <c r="S306" s="55">
        <f t="shared" si="91"/>
        <v>-3163.1745069661783</v>
      </c>
      <c r="T306" s="55">
        <v>0</v>
      </c>
      <c r="U306" s="54">
        <v>101</v>
      </c>
      <c r="V306" s="57">
        <f t="shared" si="86"/>
        <v>-3420</v>
      </c>
      <c r="W306" s="55">
        <v>0</v>
      </c>
      <c r="X306" s="55">
        <f t="shared" si="83"/>
        <v>8703.098578707446</v>
      </c>
      <c r="Y306" s="117">
        <f t="shared" si="84"/>
        <v>2051123.6860416364</v>
      </c>
    </row>
    <row r="307" spans="1:25" ht="13.5" thickBot="1" x14ac:dyDescent="0.35">
      <c r="A307" s="54">
        <v>294</v>
      </c>
      <c r="B307" s="54">
        <v>48</v>
      </c>
      <c r="C307" s="54">
        <f t="shared" si="88"/>
        <v>6</v>
      </c>
      <c r="D307" s="55">
        <f t="shared" si="90"/>
        <v>25800.799549709624</v>
      </c>
      <c r="E307" s="57">
        <f t="shared" si="81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v>0</v>
      </c>
      <c r="K307" s="54" t="s">
        <v>79</v>
      </c>
      <c r="L307" s="55">
        <v>0</v>
      </c>
      <c r="M307" s="55">
        <f t="shared" si="92"/>
        <v>-302</v>
      </c>
      <c r="N307" s="54">
        <v>102</v>
      </c>
      <c r="O307" s="55">
        <v>0</v>
      </c>
      <c r="P307" s="55">
        <v>0</v>
      </c>
      <c r="Q307" s="54" t="s">
        <v>79</v>
      </c>
      <c r="R307" s="57">
        <v>0</v>
      </c>
      <c r="S307" s="55">
        <f t="shared" si="91"/>
        <v>-3163.1745069661783</v>
      </c>
      <c r="T307" s="55">
        <v>0</v>
      </c>
      <c r="U307" s="54">
        <v>102</v>
      </c>
      <c r="V307" s="57">
        <f t="shared" si="86"/>
        <v>-3430</v>
      </c>
      <c r="W307" s="55">
        <v>0</v>
      </c>
      <c r="X307" s="55">
        <f t="shared" si="83"/>
        <v>8691.098578707446</v>
      </c>
      <c r="Y307" s="117">
        <f t="shared" si="84"/>
        <v>2068361.1333121841</v>
      </c>
    </row>
    <row r="308" spans="1:25" ht="13.5" thickBot="1" x14ac:dyDescent="0.35">
      <c r="A308" s="54">
        <v>295</v>
      </c>
      <c r="B308" s="54">
        <v>48</v>
      </c>
      <c r="C308" s="54">
        <f t="shared" si="88"/>
        <v>7</v>
      </c>
      <c r="D308" s="55">
        <f t="shared" si="90"/>
        <v>25800.799549709624</v>
      </c>
      <c r="E308" s="57">
        <f t="shared" si="81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v>0</v>
      </c>
      <c r="K308" s="54" t="s">
        <v>79</v>
      </c>
      <c r="L308" s="55">
        <v>0</v>
      </c>
      <c r="M308" s="55">
        <f t="shared" si="92"/>
        <v>-304</v>
      </c>
      <c r="N308" s="54">
        <v>103</v>
      </c>
      <c r="O308" s="55">
        <v>0</v>
      </c>
      <c r="P308" s="55">
        <v>0</v>
      </c>
      <c r="Q308" s="54" t="s">
        <v>79</v>
      </c>
      <c r="R308" s="57">
        <v>0</v>
      </c>
      <c r="S308" s="55">
        <f t="shared" si="91"/>
        <v>-3163.1745069661783</v>
      </c>
      <c r="T308" s="55">
        <v>0</v>
      </c>
      <c r="U308" s="54">
        <v>103</v>
      </c>
      <c r="V308" s="57">
        <f t="shared" si="86"/>
        <v>-3440</v>
      </c>
      <c r="W308" s="55">
        <v>0</v>
      </c>
      <c r="X308" s="55">
        <f t="shared" si="83"/>
        <v>8679.098578707446</v>
      </c>
      <c r="Y308" s="117">
        <f t="shared" si="84"/>
        <v>2085658.4032796924</v>
      </c>
    </row>
    <row r="309" spans="1:25" ht="13.5" thickBot="1" x14ac:dyDescent="0.35">
      <c r="A309" s="54">
        <v>296</v>
      </c>
      <c r="B309" s="54">
        <v>48</v>
      </c>
      <c r="C309" s="54">
        <f t="shared" si="88"/>
        <v>8</v>
      </c>
      <c r="D309" s="55">
        <f t="shared" si="90"/>
        <v>25800.799549709624</v>
      </c>
      <c r="E309" s="57">
        <f t="shared" si="81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v>0</v>
      </c>
      <c r="K309" s="54" t="s">
        <v>79</v>
      </c>
      <c r="L309" s="55">
        <v>0</v>
      </c>
      <c r="M309" s="55">
        <f t="shared" si="92"/>
        <v>-306</v>
      </c>
      <c r="N309" s="54">
        <v>104</v>
      </c>
      <c r="O309" s="55">
        <v>0</v>
      </c>
      <c r="P309" s="55">
        <v>0</v>
      </c>
      <c r="Q309" s="54" t="s">
        <v>79</v>
      </c>
      <c r="R309" s="57">
        <v>0</v>
      </c>
      <c r="S309" s="55">
        <f t="shared" si="91"/>
        <v>-3163.1745069661783</v>
      </c>
      <c r="T309" s="55">
        <v>0</v>
      </c>
      <c r="U309" s="54">
        <v>104</v>
      </c>
      <c r="V309" s="57">
        <f t="shared" si="86"/>
        <v>-3450</v>
      </c>
      <c r="W309" s="55">
        <v>0</v>
      </c>
      <c r="X309" s="55">
        <f t="shared" si="83"/>
        <v>8667.098578707446</v>
      </c>
      <c r="Y309" s="117">
        <f t="shared" si="84"/>
        <v>2103015.7452053986</v>
      </c>
    </row>
    <row r="310" spans="1:25" ht="13.5" thickBot="1" x14ac:dyDescent="0.35">
      <c r="A310" s="54">
        <v>297</v>
      </c>
      <c r="B310" s="54">
        <v>48</v>
      </c>
      <c r="C310" s="54">
        <f t="shared" si="88"/>
        <v>9</v>
      </c>
      <c r="D310" s="55">
        <f t="shared" si="90"/>
        <v>25800.799549709624</v>
      </c>
      <c r="E310" s="57">
        <f t="shared" si="81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v>0</v>
      </c>
      <c r="K310" s="54" t="s">
        <v>79</v>
      </c>
      <c r="L310" s="55">
        <v>0</v>
      </c>
      <c r="M310" s="55">
        <f t="shared" si="92"/>
        <v>-308</v>
      </c>
      <c r="N310" s="54">
        <v>105</v>
      </c>
      <c r="O310" s="55">
        <v>0</v>
      </c>
      <c r="P310" s="55">
        <v>0</v>
      </c>
      <c r="Q310" s="54" t="s">
        <v>79</v>
      </c>
      <c r="R310" s="57">
        <v>0</v>
      </c>
      <c r="S310" s="55">
        <f t="shared" si="91"/>
        <v>-3163.1745069661783</v>
      </c>
      <c r="T310" s="55">
        <v>0</v>
      </c>
      <c r="U310" s="54">
        <v>105</v>
      </c>
      <c r="V310" s="57">
        <f t="shared" si="86"/>
        <v>-3460</v>
      </c>
      <c r="W310" s="55">
        <v>0</v>
      </c>
      <c r="X310" s="55">
        <f t="shared" si="83"/>
        <v>8655.098578707446</v>
      </c>
      <c r="Y310" s="117">
        <f t="shared" si="84"/>
        <v>2120433.4093891284</v>
      </c>
    </row>
    <row r="311" spans="1:25" ht="13.5" thickBot="1" x14ac:dyDescent="0.35">
      <c r="A311" s="54">
        <v>298</v>
      </c>
      <c r="B311" s="54">
        <v>48</v>
      </c>
      <c r="C311" s="54">
        <f t="shared" si="88"/>
        <v>10</v>
      </c>
      <c r="D311" s="55">
        <f t="shared" si="90"/>
        <v>25800.799549709624</v>
      </c>
      <c r="E311" s="57">
        <f t="shared" si="81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v>0</v>
      </c>
      <c r="K311" s="54" t="s">
        <v>79</v>
      </c>
      <c r="L311" s="55">
        <v>0</v>
      </c>
      <c r="M311" s="55">
        <f t="shared" si="92"/>
        <v>-310</v>
      </c>
      <c r="N311" s="54">
        <v>106</v>
      </c>
      <c r="O311" s="55">
        <v>0</v>
      </c>
      <c r="P311" s="55">
        <v>0</v>
      </c>
      <c r="Q311" s="54" t="s">
        <v>79</v>
      </c>
      <c r="R311" s="57">
        <v>0</v>
      </c>
      <c r="S311" s="55">
        <f t="shared" si="91"/>
        <v>-3163.1745069661783</v>
      </c>
      <c r="T311" s="55">
        <v>0</v>
      </c>
      <c r="U311" s="54">
        <v>106</v>
      </c>
      <c r="V311" s="57">
        <f t="shared" si="86"/>
        <v>-3470</v>
      </c>
      <c r="W311" s="55">
        <v>0</v>
      </c>
      <c r="X311" s="55">
        <f t="shared" si="83"/>
        <v>8643.098578707446</v>
      </c>
      <c r="Y311" s="117">
        <f t="shared" si="84"/>
        <v>2137911.6471736236</v>
      </c>
    </row>
    <row r="312" spans="1:25" ht="13.5" thickBot="1" x14ac:dyDescent="0.35">
      <c r="A312" s="54">
        <v>299</v>
      </c>
      <c r="B312" s="54">
        <v>48</v>
      </c>
      <c r="C312" s="54">
        <f t="shared" si="88"/>
        <v>11</v>
      </c>
      <c r="D312" s="55">
        <f t="shared" si="90"/>
        <v>25800.799549709624</v>
      </c>
      <c r="E312" s="57">
        <f t="shared" si="81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v>0</v>
      </c>
      <c r="K312" s="54" t="s">
        <v>79</v>
      </c>
      <c r="L312" s="55">
        <v>0</v>
      </c>
      <c r="M312" s="55">
        <f t="shared" si="92"/>
        <v>-312</v>
      </c>
      <c r="N312" s="54">
        <v>107</v>
      </c>
      <c r="O312" s="55">
        <v>0</v>
      </c>
      <c r="P312" s="55">
        <v>0</v>
      </c>
      <c r="Q312" s="54" t="s">
        <v>79</v>
      </c>
      <c r="R312" s="57">
        <v>0</v>
      </c>
      <c r="S312" s="55">
        <f t="shared" si="91"/>
        <v>-3163.1745069661783</v>
      </c>
      <c r="T312" s="55">
        <v>0</v>
      </c>
      <c r="U312" s="54">
        <v>107</v>
      </c>
      <c r="V312" s="57">
        <f t="shared" si="86"/>
        <v>-3480</v>
      </c>
      <c r="W312" s="55">
        <v>0</v>
      </c>
      <c r="X312" s="55">
        <f t="shared" si="83"/>
        <v>8631.098578707446</v>
      </c>
      <c r="Y312" s="117">
        <f t="shared" si="84"/>
        <v>2155450.7109488877</v>
      </c>
    </row>
    <row r="313" spans="1:25" ht="13.5" thickBot="1" x14ac:dyDescent="0.35">
      <c r="A313" s="54">
        <v>300</v>
      </c>
      <c r="B313" s="54">
        <v>49</v>
      </c>
      <c r="C313" s="54">
        <f t="shared" si="88"/>
        <v>0</v>
      </c>
      <c r="D313" s="55">
        <f>$D302*(1+$D$4)</f>
        <v>27090.839527195105</v>
      </c>
      <c r="E313" s="57">
        <f t="shared" si="81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v>0</v>
      </c>
      <c r="K313" s="54" t="s">
        <v>79</v>
      </c>
      <c r="L313" s="55">
        <v>0</v>
      </c>
      <c r="M313" s="55">
        <f t="shared" si="92"/>
        <v>-314</v>
      </c>
      <c r="N313" s="54">
        <v>108</v>
      </c>
      <c r="O313" s="55">
        <v>0</v>
      </c>
      <c r="P313" s="55">
        <v>0</v>
      </c>
      <c r="Q313" s="54" t="s">
        <v>79</v>
      </c>
      <c r="R313" s="57">
        <v>0</v>
      </c>
      <c r="S313" s="55">
        <f t="shared" si="91"/>
        <v>-3163.1745069661783</v>
      </c>
      <c r="T313" s="55">
        <v>0</v>
      </c>
      <c r="U313" s="54">
        <v>108</v>
      </c>
      <c r="V313" s="57">
        <f t="shared" si="86"/>
        <v>-3490</v>
      </c>
      <c r="W313" s="55">
        <v>0</v>
      </c>
      <c r="X313" s="55">
        <f t="shared" si="83"/>
        <v>9328.6205663244618</v>
      </c>
      <c r="Y313" s="117">
        <f t="shared" si="84"/>
        <v>2173760.3761441656</v>
      </c>
    </row>
    <row r="314" spans="1:25" ht="13.5" thickBot="1" x14ac:dyDescent="0.35">
      <c r="A314" s="54">
        <v>301</v>
      </c>
      <c r="B314" s="54">
        <v>49</v>
      </c>
      <c r="C314" s="54">
        <f t="shared" si="88"/>
        <v>1</v>
      </c>
      <c r="D314" s="55">
        <f t="shared" ref="D314:D324" si="93">$D313</f>
        <v>27090.839527195105</v>
      </c>
      <c r="E314" s="57">
        <f t="shared" si="81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v>0</v>
      </c>
      <c r="K314" s="54" t="s">
        <v>79</v>
      </c>
      <c r="L314" s="55">
        <v>0</v>
      </c>
      <c r="M314" s="55">
        <f t="shared" si="92"/>
        <v>-316</v>
      </c>
      <c r="N314" s="54">
        <v>109</v>
      </c>
      <c r="O314" s="55">
        <v>0</v>
      </c>
      <c r="P314" s="55">
        <v>0</v>
      </c>
      <c r="Q314" s="54" t="s">
        <v>79</v>
      </c>
      <c r="R314" s="57">
        <v>0</v>
      </c>
      <c r="S314" s="55">
        <f t="shared" si="91"/>
        <v>-3163.1745069661783</v>
      </c>
      <c r="T314" s="55">
        <v>0</v>
      </c>
      <c r="U314" s="54">
        <v>109</v>
      </c>
      <c r="V314" s="57">
        <f t="shared" si="86"/>
        <v>-3500</v>
      </c>
      <c r="W314" s="55">
        <v>0</v>
      </c>
      <c r="X314" s="55">
        <f t="shared" si="83"/>
        <v>9316.6205663244618</v>
      </c>
      <c r="Y314" s="117">
        <f t="shared" si="84"/>
        <v>2192134.3316110908</v>
      </c>
    </row>
    <row r="315" spans="1:25" ht="13.5" thickBot="1" x14ac:dyDescent="0.35">
      <c r="A315" s="54">
        <v>302</v>
      </c>
      <c r="B315" s="54">
        <v>49</v>
      </c>
      <c r="C315" s="54">
        <f t="shared" si="88"/>
        <v>2</v>
      </c>
      <c r="D315" s="55">
        <f t="shared" si="93"/>
        <v>27090.839527195105</v>
      </c>
      <c r="E315" s="57">
        <f t="shared" si="81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v>0</v>
      </c>
      <c r="K315" s="54" t="s">
        <v>79</v>
      </c>
      <c r="L315" s="55">
        <v>0</v>
      </c>
      <c r="M315" s="55">
        <f t="shared" si="92"/>
        <v>-318</v>
      </c>
      <c r="N315" s="54">
        <v>110</v>
      </c>
      <c r="O315" s="55">
        <v>0</v>
      </c>
      <c r="P315" s="55">
        <v>0</v>
      </c>
      <c r="Q315" s="54" t="s">
        <v>79</v>
      </c>
      <c r="R315" s="57">
        <v>0</v>
      </c>
      <c r="S315" s="55">
        <f t="shared" si="91"/>
        <v>-3163.1745069661783</v>
      </c>
      <c r="T315" s="55">
        <v>0</v>
      </c>
      <c r="U315" s="54">
        <v>110</v>
      </c>
      <c r="V315" s="57">
        <f t="shared" si="86"/>
        <v>-3510</v>
      </c>
      <c r="W315" s="55">
        <v>0</v>
      </c>
      <c r="X315" s="55">
        <f t="shared" si="83"/>
        <v>9304.6205663244618</v>
      </c>
      <c r="Y315" s="117">
        <f t="shared" si="84"/>
        <v>2210572.8452257947</v>
      </c>
    </row>
    <row r="316" spans="1:25" ht="13.5" thickBot="1" x14ac:dyDescent="0.35">
      <c r="A316" s="54">
        <v>303</v>
      </c>
      <c r="B316" s="54">
        <v>49</v>
      </c>
      <c r="C316" s="54">
        <f t="shared" si="88"/>
        <v>3</v>
      </c>
      <c r="D316" s="55">
        <f t="shared" si="93"/>
        <v>27090.839527195105</v>
      </c>
      <c r="E316" s="57">
        <f t="shared" si="81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v>0</v>
      </c>
      <c r="K316" s="54" t="s">
        <v>79</v>
      </c>
      <c r="L316" s="55">
        <v>0</v>
      </c>
      <c r="M316" s="55">
        <f t="shared" si="92"/>
        <v>-320</v>
      </c>
      <c r="N316" s="54">
        <v>111</v>
      </c>
      <c r="O316" s="55">
        <v>0</v>
      </c>
      <c r="P316" s="55">
        <v>0</v>
      </c>
      <c r="Q316" s="54" t="s">
        <v>79</v>
      </c>
      <c r="R316" s="57">
        <v>0</v>
      </c>
      <c r="S316" s="55">
        <f t="shared" si="91"/>
        <v>-3163.1745069661783</v>
      </c>
      <c r="T316" s="55">
        <v>0</v>
      </c>
      <c r="U316" s="54">
        <v>111</v>
      </c>
      <c r="V316" s="57">
        <f t="shared" si="86"/>
        <v>-3520</v>
      </c>
      <c r="W316" s="55">
        <v>0</v>
      </c>
      <c r="X316" s="55">
        <f t="shared" si="83"/>
        <v>9292.6205663244618</v>
      </c>
      <c r="Y316" s="117">
        <f t="shared" si="84"/>
        <v>2229076.1859805598</v>
      </c>
    </row>
    <row r="317" spans="1:25" ht="13.5" thickBot="1" x14ac:dyDescent="0.35">
      <c r="A317" s="54">
        <v>304</v>
      </c>
      <c r="B317" s="54">
        <v>49</v>
      </c>
      <c r="C317" s="54">
        <f t="shared" si="88"/>
        <v>4</v>
      </c>
      <c r="D317" s="55">
        <f t="shared" si="93"/>
        <v>27090.839527195105</v>
      </c>
      <c r="E317" s="57">
        <f t="shared" si="81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v>0</v>
      </c>
      <c r="K317" s="54" t="s">
        <v>79</v>
      </c>
      <c r="L317" s="55">
        <v>0</v>
      </c>
      <c r="M317" s="55">
        <f t="shared" si="92"/>
        <v>-322</v>
      </c>
      <c r="N317" s="54">
        <v>112</v>
      </c>
      <c r="O317" s="55">
        <v>0</v>
      </c>
      <c r="P317" s="55">
        <v>0</v>
      </c>
      <c r="Q317" s="54" t="s">
        <v>79</v>
      </c>
      <c r="R317" s="57">
        <v>0</v>
      </c>
      <c r="S317" s="55">
        <f t="shared" si="91"/>
        <v>-3163.1745069661783</v>
      </c>
      <c r="T317" s="55">
        <v>0</v>
      </c>
      <c r="U317" s="54">
        <v>112</v>
      </c>
      <c r="V317" s="57">
        <f t="shared" si="86"/>
        <v>-3530</v>
      </c>
      <c r="W317" s="55">
        <v>0</v>
      </c>
      <c r="X317" s="55">
        <f t="shared" si="83"/>
        <v>9280.6205663244618</v>
      </c>
      <c r="Y317" s="117">
        <f t="shared" si="84"/>
        <v>2247644.6239884696</v>
      </c>
    </row>
    <row r="318" spans="1:25" ht="13.5" thickBot="1" x14ac:dyDescent="0.35">
      <c r="A318" s="54">
        <v>305</v>
      </c>
      <c r="B318" s="54">
        <v>49</v>
      </c>
      <c r="C318" s="54">
        <f t="shared" si="88"/>
        <v>5</v>
      </c>
      <c r="D318" s="55">
        <f t="shared" si="93"/>
        <v>27090.839527195105</v>
      </c>
      <c r="E318" s="57">
        <f t="shared" si="81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v>0</v>
      </c>
      <c r="K318" s="54" t="s">
        <v>79</v>
      </c>
      <c r="L318" s="55">
        <v>0</v>
      </c>
      <c r="M318" s="55">
        <f t="shared" si="92"/>
        <v>-324</v>
      </c>
      <c r="N318" s="54">
        <v>113</v>
      </c>
      <c r="O318" s="55">
        <v>0</v>
      </c>
      <c r="P318" s="55">
        <v>0</v>
      </c>
      <c r="Q318" s="54" t="s">
        <v>79</v>
      </c>
      <c r="R318" s="57">
        <v>0</v>
      </c>
      <c r="S318" s="55">
        <f t="shared" si="91"/>
        <v>-3163.1745069661783</v>
      </c>
      <c r="T318" s="55">
        <v>0</v>
      </c>
      <c r="U318" s="54">
        <v>113</v>
      </c>
      <c r="V318" s="57">
        <f t="shared" si="86"/>
        <v>-3540</v>
      </c>
      <c r="W318" s="55">
        <v>0</v>
      </c>
      <c r="X318" s="55">
        <f t="shared" si="83"/>
        <v>9268.6205663244618</v>
      </c>
      <c r="Y318" s="117">
        <f t="shared" si="84"/>
        <v>2266278.4304880793</v>
      </c>
    </row>
    <row r="319" spans="1:25" ht="13.5" thickBot="1" x14ac:dyDescent="0.35">
      <c r="A319" s="54">
        <v>306</v>
      </c>
      <c r="B319" s="54">
        <v>49</v>
      </c>
      <c r="C319" s="54">
        <f t="shared" si="88"/>
        <v>6</v>
      </c>
      <c r="D319" s="55">
        <f t="shared" si="93"/>
        <v>27090.839527195105</v>
      </c>
      <c r="E319" s="57">
        <f t="shared" si="81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v>0</v>
      </c>
      <c r="K319" s="54" t="s">
        <v>79</v>
      </c>
      <c r="L319" s="55">
        <v>0</v>
      </c>
      <c r="M319" s="55">
        <f t="shared" si="92"/>
        <v>-326</v>
      </c>
      <c r="N319" s="54">
        <v>114</v>
      </c>
      <c r="O319" s="55">
        <v>0</v>
      </c>
      <c r="P319" s="55">
        <v>0</v>
      </c>
      <c r="Q319" s="54" t="s">
        <v>79</v>
      </c>
      <c r="R319" s="57">
        <v>0</v>
      </c>
      <c r="S319" s="55">
        <f t="shared" si="91"/>
        <v>-3163.1745069661783</v>
      </c>
      <c r="T319" s="55">
        <v>0</v>
      </c>
      <c r="U319" s="54">
        <v>114</v>
      </c>
      <c r="V319" s="57">
        <f t="shared" si="86"/>
        <v>-3550</v>
      </c>
      <c r="W319" s="55">
        <v>0</v>
      </c>
      <c r="X319" s="55">
        <f t="shared" si="83"/>
        <v>9256.6205663244618</v>
      </c>
      <c r="Y319" s="117">
        <f t="shared" si="84"/>
        <v>2284977.8778481041</v>
      </c>
    </row>
    <row r="320" spans="1:25" ht="13.5" thickBot="1" x14ac:dyDescent="0.35">
      <c r="A320" s="54">
        <v>307</v>
      </c>
      <c r="B320" s="54">
        <v>49</v>
      </c>
      <c r="C320" s="54">
        <f t="shared" si="88"/>
        <v>7</v>
      </c>
      <c r="D320" s="55">
        <f t="shared" si="93"/>
        <v>27090.839527195105</v>
      </c>
      <c r="E320" s="57">
        <f t="shared" si="81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v>0</v>
      </c>
      <c r="K320" s="54" t="s">
        <v>79</v>
      </c>
      <c r="L320" s="55">
        <v>0</v>
      </c>
      <c r="M320" s="55">
        <f t="shared" si="92"/>
        <v>-328</v>
      </c>
      <c r="N320" s="54">
        <v>115</v>
      </c>
      <c r="O320" s="55">
        <v>0</v>
      </c>
      <c r="P320" s="55">
        <v>0</v>
      </c>
      <c r="Q320" s="54" t="s">
        <v>79</v>
      </c>
      <c r="R320" s="57">
        <v>0</v>
      </c>
      <c r="S320" s="55">
        <f t="shared" si="91"/>
        <v>-3163.1745069661783</v>
      </c>
      <c r="T320" s="55">
        <v>0</v>
      </c>
      <c r="U320" s="54">
        <v>115</v>
      </c>
      <c r="V320" s="57">
        <f t="shared" si="86"/>
        <v>-3560</v>
      </c>
      <c r="W320" s="55">
        <v>0</v>
      </c>
      <c r="X320" s="55">
        <f t="shared" si="83"/>
        <v>9244.6205663244618</v>
      </c>
      <c r="Y320" s="117">
        <f t="shared" si="84"/>
        <v>2303743.2395721287</v>
      </c>
    </row>
    <row r="321" spans="1:25" ht="13.5" thickBot="1" x14ac:dyDescent="0.35">
      <c r="A321" s="54">
        <v>308</v>
      </c>
      <c r="B321" s="54">
        <v>49</v>
      </c>
      <c r="C321" s="54">
        <f t="shared" si="88"/>
        <v>8</v>
      </c>
      <c r="D321" s="55">
        <f t="shared" si="93"/>
        <v>27090.839527195105</v>
      </c>
      <c r="E321" s="57">
        <f t="shared" si="81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v>0</v>
      </c>
      <c r="K321" s="54" t="s">
        <v>79</v>
      </c>
      <c r="L321" s="55">
        <v>0</v>
      </c>
      <c r="M321" s="55">
        <f t="shared" si="92"/>
        <v>-330</v>
      </c>
      <c r="N321" s="54">
        <v>116</v>
      </c>
      <c r="O321" s="55">
        <v>0</v>
      </c>
      <c r="P321" s="55">
        <v>0</v>
      </c>
      <c r="Q321" s="54" t="s">
        <v>79</v>
      </c>
      <c r="R321" s="57">
        <v>0</v>
      </c>
      <c r="S321" s="55">
        <f t="shared" si="91"/>
        <v>-3163.1745069661783</v>
      </c>
      <c r="T321" s="55">
        <v>0</v>
      </c>
      <c r="U321" s="54">
        <v>116</v>
      </c>
      <c r="V321" s="57">
        <f t="shared" si="86"/>
        <v>-3570</v>
      </c>
      <c r="W321" s="55">
        <v>0</v>
      </c>
      <c r="X321" s="55">
        <f t="shared" si="83"/>
        <v>9232.6205663244618</v>
      </c>
      <c r="Y321" s="117">
        <f t="shared" si="84"/>
        <v>2322574.7903033369</v>
      </c>
    </row>
    <row r="322" spans="1:25" ht="13.5" thickBot="1" x14ac:dyDescent="0.35">
      <c r="A322" s="54">
        <v>309</v>
      </c>
      <c r="B322" s="54">
        <v>49</v>
      </c>
      <c r="C322" s="54">
        <f t="shared" si="88"/>
        <v>9</v>
      </c>
      <c r="D322" s="55">
        <f t="shared" si="93"/>
        <v>27090.839527195105</v>
      </c>
      <c r="E322" s="57">
        <f t="shared" si="81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v>0</v>
      </c>
      <c r="K322" s="54" t="s">
        <v>79</v>
      </c>
      <c r="L322" s="55">
        <v>0</v>
      </c>
      <c r="M322" s="55">
        <f t="shared" si="92"/>
        <v>-332</v>
      </c>
      <c r="N322" s="54">
        <v>117</v>
      </c>
      <c r="O322" s="55">
        <v>0</v>
      </c>
      <c r="P322" s="55">
        <v>0</v>
      </c>
      <c r="Q322" s="54" t="s">
        <v>79</v>
      </c>
      <c r="R322" s="57">
        <v>0</v>
      </c>
      <c r="S322" s="55">
        <f t="shared" si="91"/>
        <v>-3163.1745069661783</v>
      </c>
      <c r="T322" s="55">
        <v>0</v>
      </c>
      <c r="U322" s="54">
        <v>117</v>
      </c>
      <c r="V322" s="57">
        <f t="shared" si="86"/>
        <v>-3580</v>
      </c>
      <c r="W322" s="55">
        <v>0</v>
      </c>
      <c r="X322" s="55">
        <f t="shared" si="83"/>
        <v>9220.6205663244618</v>
      </c>
      <c r="Y322" s="117">
        <f t="shared" si="84"/>
        <v>2341472.8058292586</v>
      </c>
    </row>
    <row r="323" spans="1:25" ht="13.5" thickBot="1" x14ac:dyDescent="0.35">
      <c r="A323" s="54">
        <v>310</v>
      </c>
      <c r="B323" s="54">
        <v>49</v>
      </c>
      <c r="C323" s="54">
        <f t="shared" si="88"/>
        <v>10</v>
      </c>
      <c r="D323" s="55">
        <f t="shared" si="93"/>
        <v>27090.839527195105</v>
      </c>
      <c r="E323" s="57">
        <f t="shared" si="81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v>0</v>
      </c>
      <c r="K323" s="54" t="s">
        <v>79</v>
      </c>
      <c r="L323" s="55">
        <v>0</v>
      </c>
      <c r="M323" s="55">
        <f t="shared" si="92"/>
        <v>-334</v>
      </c>
      <c r="N323" s="54">
        <v>118</v>
      </c>
      <c r="O323" s="55">
        <v>0</v>
      </c>
      <c r="P323" s="55">
        <v>0</v>
      </c>
      <c r="Q323" s="54" t="s">
        <v>79</v>
      </c>
      <c r="R323" s="57">
        <v>0</v>
      </c>
      <c r="S323" s="55">
        <f t="shared" si="91"/>
        <v>-3163.1745069661783</v>
      </c>
      <c r="T323" s="55">
        <v>0</v>
      </c>
      <c r="U323" s="54">
        <v>118</v>
      </c>
      <c r="V323" s="57">
        <f t="shared" si="86"/>
        <v>-3590</v>
      </c>
      <c r="W323" s="55">
        <v>0</v>
      </c>
      <c r="X323" s="55">
        <f t="shared" si="83"/>
        <v>9208.6205663244618</v>
      </c>
      <c r="Y323" s="117">
        <f t="shared" si="84"/>
        <v>2360437.5630865381</v>
      </c>
    </row>
    <row r="324" spans="1:25" ht="13.5" thickBot="1" x14ac:dyDescent="0.35">
      <c r="A324" s="54">
        <v>311</v>
      </c>
      <c r="B324" s="54">
        <v>49</v>
      </c>
      <c r="C324" s="54">
        <f t="shared" si="88"/>
        <v>11</v>
      </c>
      <c r="D324" s="55">
        <f t="shared" si="93"/>
        <v>27090.839527195105</v>
      </c>
      <c r="E324" s="57">
        <f t="shared" si="81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v>0</v>
      </c>
      <c r="K324" s="54" t="s">
        <v>79</v>
      </c>
      <c r="L324" s="55">
        <v>0</v>
      </c>
      <c r="M324" s="55">
        <f t="shared" si="92"/>
        <v>-336</v>
      </c>
      <c r="N324" s="54">
        <v>119</v>
      </c>
      <c r="O324" s="55">
        <v>0</v>
      </c>
      <c r="P324" s="55">
        <v>0</v>
      </c>
      <c r="Q324" s="54" t="s">
        <v>79</v>
      </c>
      <c r="R324" s="57">
        <v>0</v>
      </c>
      <c r="S324" s="55">
        <f t="shared" si="91"/>
        <v>-3163.1745069661783</v>
      </c>
      <c r="T324" s="55">
        <v>0</v>
      </c>
      <c r="U324" s="54">
        <v>119</v>
      </c>
      <c r="V324" s="57">
        <f t="shared" si="86"/>
        <v>-3600</v>
      </c>
      <c r="W324" s="55">
        <v>0</v>
      </c>
      <c r="X324" s="55">
        <f t="shared" si="83"/>
        <v>9196.6205663244618</v>
      </c>
      <c r="Y324" s="117">
        <f t="shared" si="84"/>
        <v>2379469.3401657231</v>
      </c>
    </row>
    <row r="325" spans="1:25" ht="13.5" thickBot="1" x14ac:dyDescent="0.35">
      <c r="A325" s="54">
        <v>312</v>
      </c>
      <c r="B325" s="54">
        <v>50</v>
      </c>
      <c r="C325" s="54">
        <f t="shared" si="88"/>
        <v>0</v>
      </c>
      <c r="D325" s="55">
        <f>$D314*(1+$D$4)</f>
        <v>28445.381503554861</v>
      </c>
      <c r="E325" s="57">
        <f t="shared" si="81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v>0</v>
      </c>
      <c r="K325" s="54" t="s">
        <v>79</v>
      </c>
      <c r="L325" s="55">
        <f>12000</f>
        <v>12000</v>
      </c>
      <c r="M325" s="55">
        <v>0</v>
      </c>
      <c r="N325" s="54">
        <v>120</v>
      </c>
      <c r="O325" s="55">
        <f>-14000</f>
        <v>-14000</v>
      </c>
      <c r="P325" s="55">
        <v>0</v>
      </c>
      <c r="Q325" s="54" t="s">
        <v>79</v>
      </c>
      <c r="R325" s="57">
        <v>0</v>
      </c>
      <c r="S325" s="55">
        <f t="shared" si="91"/>
        <v>-3163.1745069661783</v>
      </c>
      <c r="T325" s="55">
        <v>0</v>
      </c>
      <c r="U325" s="54">
        <v>120</v>
      </c>
      <c r="V325" s="57">
        <f t="shared" si="86"/>
        <v>-3610</v>
      </c>
      <c r="W325" s="55">
        <v>0</v>
      </c>
      <c r="X325" s="55">
        <f t="shared" si="83"/>
        <v>8294.0543951667387</v>
      </c>
      <c r="Y325" s="117">
        <f t="shared" si="84"/>
        <v>2397677.8501449134</v>
      </c>
    </row>
    <row r="326" spans="1:25" ht="13.5" thickBot="1" x14ac:dyDescent="0.35">
      <c r="A326" s="54">
        <v>313</v>
      </c>
      <c r="B326" s="54">
        <v>50</v>
      </c>
      <c r="C326" s="54">
        <f t="shared" si="88"/>
        <v>1</v>
      </c>
      <c r="D326" s="55">
        <f t="shared" ref="D326:D336" si="94">$D325</f>
        <v>28445.381503554861</v>
      </c>
      <c r="E326" s="57">
        <f t="shared" si="81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v>0</v>
      </c>
      <c r="K326" s="54" t="s">
        <v>79</v>
      </c>
      <c r="L326" s="55">
        <v>0</v>
      </c>
      <c r="M326" s="55">
        <v>0</v>
      </c>
      <c r="N326" s="54" t="s">
        <v>79</v>
      </c>
      <c r="O326" s="57">
        <f t="shared" ref="O326:O357" si="95">PMT(5%/12,60,43390)</f>
        <v>-818.82282781363449</v>
      </c>
      <c r="P326" s="55">
        <f>-100</f>
        <v>-100</v>
      </c>
      <c r="Q326" s="54">
        <v>1</v>
      </c>
      <c r="R326" s="57">
        <v>0</v>
      </c>
      <c r="S326" s="55">
        <f t="shared" si="91"/>
        <v>-3163.1745069661783</v>
      </c>
      <c r="T326" s="55">
        <v>0</v>
      </c>
      <c r="U326" s="54">
        <v>121</v>
      </c>
      <c r="V326" s="57">
        <f t="shared" si="86"/>
        <v>-3620</v>
      </c>
      <c r="W326" s="55">
        <v>0</v>
      </c>
      <c r="X326" s="55">
        <f t="shared" si="83"/>
        <v>9365.2315673531048</v>
      </c>
      <c r="Y326" s="117">
        <f t="shared" si="84"/>
        <v>2417033.4060878702</v>
      </c>
    </row>
    <row r="327" spans="1:25" ht="13.5" thickBot="1" x14ac:dyDescent="0.35">
      <c r="A327" s="54">
        <v>314</v>
      </c>
      <c r="B327" s="54">
        <v>50</v>
      </c>
      <c r="C327" s="54">
        <f t="shared" si="88"/>
        <v>2</v>
      </c>
      <c r="D327" s="55">
        <f t="shared" si="94"/>
        <v>28445.381503554861</v>
      </c>
      <c r="E327" s="57">
        <f t="shared" si="81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v>0</v>
      </c>
      <c r="K327" s="54" t="s">
        <v>79</v>
      </c>
      <c r="L327" s="55">
        <v>0</v>
      </c>
      <c r="M327" s="55">
        <v>0</v>
      </c>
      <c r="N327" s="54" t="s">
        <v>79</v>
      </c>
      <c r="O327" s="57">
        <f t="shared" si="95"/>
        <v>-818.82282781363449</v>
      </c>
      <c r="P327" s="55">
        <f t="shared" ref="P327:P358" si="96">P326-2</f>
        <v>-102</v>
      </c>
      <c r="Q327" s="54">
        <v>2</v>
      </c>
      <c r="R327" s="57">
        <v>0</v>
      </c>
      <c r="S327" s="55">
        <f t="shared" si="91"/>
        <v>-3163.1745069661783</v>
      </c>
      <c r="T327" s="55">
        <v>0</v>
      </c>
      <c r="U327" s="54">
        <v>122</v>
      </c>
      <c r="V327" s="57">
        <f t="shared" si="86"/>
        <v>-3630</v>
      </c>
      <c r="W327" s="55">
        <v>0</v>
      </c>
      <c r="X327" s="55">
        <f t="shared" si="83"/>
        <v>9353.2315673531048</v>
      </c>
      <c r="Y327" s="117">
        <f t="shared" si="84"/>
        <v>2436457.6101805894</v>
      </c>
    </row>
    <row r="328" spans="1:25" ht="13.5" thickBot="1" x14ac:dyDescent="0.35">
      <c r="A328" s="54">
        <v>315</v>
      </c>
      <c r="B328" s="54">
        <v>50</v>
      </c>
      <c r="C328" s="54">
        <f t="shared" si="88"/>
        <v>3</v>
      </c>
      <c r="D328" s="55">
        <f t="shared" si="94"/>
        <v>28445.381503554861</v>
      </c>
      <c r="E328" s="57">
        <f t="shared" si="81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v>0</v>
      </c>
      <c r="K328" s="54" t="s">
        <v>79</v>
      </c>
      <c r="L328" s="55">
        <v>0</v>
      </c>
      <c r="M328" s="55">
        <v>0</v>
      </c>
      <c r="N328" s="54" t="s">
        <v>79</v>
      </c>
      <c r="O328" s="57">
        <f t="shared" si="95"/>
        <v>-818.82282781363449</v>
      </c>
      <c r="P328" s="55">
        <f t="shared" si="96"/>
        <v>-104</v>
      </c>
      <c r="Q328" s="54">
        <v>3</v>
      </c>
      <c r="R328" s="57">
        <v>0</v>
      </c>
      <c r="S328" s="55">
        <f t="shared" si="91"/>
        <v>-3163.1745069661783</v>
      </c>
      <c r="T328" s="55">
        <v>0</v>
      </c>
      <c r="U328" s="54">
        <v>123</v>
      </c>
      <c r="V328" s="57">
        <f t="shared" si="86"/>
        <v>-3640</v>
      </c>
      <c r="W328" s="55">
        <v>0</v>
      </c>
      <c r="X328" s="55">
        <f t="shared" si="83"/>
        <v>9341.2315673531048</v>
      </c>
      <c r="Y328" s="117">
        <f t="shared" si="84"/>
        <v>2455950.7484570281</v>
      </c>
    </row>
    <row r="329" spans="1:25" ht="13.5" thickBot="1" x14ac:dyDescent="0.35">
      <c r="A329" s="54">
        <v>316</v>
      </c>
      <c r="B329" s="54">
        <v>50</v>
      </c>
      <c r="C329" s="54">
        <f t="shared" si="88"/>
        <v>4</v>
      </c>
      <c r="D329" s="55">
        <f t="shared" si="94"/>
        <v>28445.381503554861</v>
      </c>
      <c r="E329" s="57">
        <f t="shared" si="81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v>0</v>
      </c>
      <c r="K329" s="54" t="s">
        <v>79</v>
      </c>
      <c r="L329" s="55">
        <v>0</v>
      </c>
      <c r="M329" s="55">
        <v>0</v>
      </c>
      <c r="N329" s="54" t="s">
        <v>79</v>
      </c>
      <c r="O329" s="57">
        <f t="shared" si="95"/>
        <v>-818.82282781363449</v>
      </c>
      <c r="P329" s="55">
        <f t="shared" si="96"/>
        <v>-106</v>
      </c>
      <c r="Q329" s="54">
        <v>4</v>
      </c>
      <c r="R329" s="57">
        <v>0</v>
      </c>
      <c r="S329" s="55">
        <f t="shared" si="91"/>
        <v>-3163.1745069661783</v>
      </c>
      <c r="T329" s="55">
        <v>0</v>
      </c>
      <c r="U329" s="54">
        <v>124</v>
      </c>
      <c r="V329" s="57">
        <f t="shared" si="86"/>
        <v>-3650</v>
      </c>
      <c r="W329" s="55">
        <v>0</v>
      </c>
      <c r="X329" s="55">
        <f t="shared" si="83"/>
        <v>9329.2315673531048</v>
      </c>
      <c r="Y329" s="117">
        <f t="shared" si="84"/>
        <v>2475513.108142952</v>
      </c>
    </row>
    <row r="330" spans="1:25" ht="13.5" thickBot="1" x14ac:dyDescent="0.35">
      <c r="A330" s="54">
        <v>317</v>
      </c>
      <c r="B330" s="54">
        <v>50</v>
      </c>
      <c r="C330" s="54">
        <f t="shared" si="88"/>
        <v>5</v>
      </c>
      <c r="D330" s="55">
        <f t="shared" si="94"/>
        <v>28445.381503554861</v>
      </c>
      <c r="E330" s="57">
        <f t="shared" si="81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v>0</v>
      </c>
      <c r="K330" s="54" t="s">
        <v>79</v>
      </c>
      <c r="L330" s="55">
        <v>0</v>
      </c>
      <c r="M330" s="55">
        <v>0</v>
      </c>
      <c r="N330" s="54" t="s">
        <v>79</v>
      </c>
      <c r="O330" s="57">
        <f t="shared" si="95"/>
        <v>-818.82282781363449</v>
      </c>
      <c r="P330" s="55">
        <f t="shared" si="96"/>
        <v>-108</v>
      </c>
      <c r="Q330" s="54">
        <v>5</v>
      </c>
      <c r="R330" s="57">
        <v>0</v>
      </c>
      <c r="S330" s="55">
        <f t="shared" si="91"/>
        <v>-3163.1745069661783</v>
      </c>
      <c r="T330" s="55">
        <v>0</v>
      </c>
      <c r="U330" s="54">
        <v>125</v>
      </c>
      <c r="V330" s="57">
        <f t="shared" si="86"/>
        <v>-3660</v>
      </c>
      <c r="W330" s="55">
        <v>0</v>
      </c>
      <c r="X330" s="55">
        <f t="shared" si="83"/>
        <v>9317.2315673531048</v>
      </c>
      <c r="Y330" s="117">
        <f t="shared" si="84"/>
        <v>2495144.9776609004</v>
      </c>
    </row>
    <row r="331" spans="1:25" ht="13.5" thickBot="1" x14ac:dyDescent="0.35">
      <c r="A331" s="54">
        <v>318</v>
      </c>
      <c r="B331" s="54">
        <v>50</v>
      </c>
      <c r="C331" s="54">
        <f t="shared" si="88"/>
        <v>6</v>
      </c>
      <c r="D331" s="55">
        <f t="shared" si="94"/>
        <v>28445.381503554861</v>
      </c>
      <c r="E331" s="57">
        <f t="shared" si="81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v>0</v>
      </c>
      <c r="K331" s="54" t="s">
        <v>79</v>
      </c>
      <c r="L331" s="55">
        <v>0</v>
      </c>
      <c r="M331" s="55">
        <v>0</v>
      </c>
      <c r="N331" s="54" t="s">
        <v>79</v>
      </c>
      <c r="O331" s="57">
        <f t="shared" si="95"/>
        <v>-818.82282781363449</v>
      </c>
      <c r="P331" s="55">
        <f t="shared" si="96"/>
        <v>-110</v>
      </c>
      <c r="Q331" s="54">
        <v>6</v>
      </c>
      <c r="R331" s="57">
        <v>0</v>
      </c>
      <c r="S331" s="55">
        <f t="shared" si="91"/>
        <v>-3163.1745069661783</v>
      </c>
      <c r="T331" s="55">
        <v>0</v>
      </c>
      <c r="U331" s="54">
        <v>126</v>
      </c>
      <c r="V331" s="57">
        <f t="shared" si="86"/>
        <v>-3670</v>
      </c>
      <c r="W331" s="55">
        <v>0</v>
      </c>
      <c r="X331" s="55">
        <f t="shared" si="83"/>
        <v>9305.2315673531048</v>
      </c>
      <c r="Y331" s="117">
        <f t="shared" si="84"/>
        <v>2514846.6466351738</v>
      </c>
    </row>
    <row r="332" spans="1:25" ht="13.5" thickBot="1" x14ac:dyDescent="0.35">
      <c r="A332" s="54">
        <v>319</v>
      </c>
      <c r="B332" s="54">
        <v>50</v>
      </c>
      <c r="C332" s="54">
        <f t="shared" si="88"/>
        <v>7</v>
      </c>
      <c r="D332" s="55">
        <f t="shared" si="94"/>
        <v>28445.381503554861</v>
      </c>
      <c r="E332" s="57">
        <f t="shared" si="81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v>0</v>
      </c>
      <c r="K332" s="54" t="s">
        <v>79</v>
      </c>
      <c r="L332" s="55">
        <v>0</v>
      </c>
      <c r="M332" s="55">
        <v>0</v>
      </c>
      <c r="N332" s="54" t="s">
        <v>79</v>
      </c>
      <c r="O332" s="57">
        <f t="shared" si="95"/>
        <v>-818.82282781363449</v>
      </c>
      <c r="P332" s="55">
        <f t="shared" si="96"/>
        <v>-112</v>
      </c>
      <c r="Q332" s="54">
        <v>7</v>
      </c>
      <c r="R332" s="57">
        <v>0</v>
      </c>
      <c r="S332" s="55">
        <f t="shared" si="91"/>
        <v>-3163.1745069661783</v>
      </c>
      <c r="T332" s="55">
        <v>0</v>
      </c>
      <c r="U332" s="54">
        <v>127</v>
      </c>
      <c r="V332" s="57">
        <f t="shared" si="86"/>
        <v>-3680</v>
      </c>
      <c r="W332" s="55">
        <v>0</v>
      </c>
      <c r="X332" s="55">
        <f t="shared" si="83"/>
        <v>9293.2315673531048</v>
      </c>
      <c r="Y332" s="117">
        <f t="shared" si="84"/>
        <v>2534618.4058968402</v>
      </c>
    </row>
    <row r="333" spans="1:25" ht="13.5" thickBot="1" x14ac:dyDescent="0.35">
      <c r="A333" s="54">
        <v>320</v>
      </c>
      <c r="B333" s="54">
        <v>50</v>
      </c>
      <c r="C333" s="54">
        <f t="shared" si="88"/>
        <v>8</v>
      </c>
      <c r="D333" s="55">
        <f t="shared" si="94"/>
        <v>28445.381503554861</v>
      </c>
      <c r="E333" s="57">
        <f t="shared" si="81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v>0</v>
      </c>
      <c r="K333" s="54" t="s">
        <v>79</v>
      </c>
      <c r="L333" s="55">
        <v>0</v>
      </c>
      <c r="M333" s="55">
        <v>0</v>
      </c>
      <c r="N333" s="54" t="s">
        <v>79</v>
      </c>
      <c r="O333" s="57">
        <f t="shared" si="95"/>
        <v>-818.82282781363449</v>
      </c>
      <c r="P333" s="55">
        <f t="shared" si="96"/>
        <v>-114</v>
      </c>
      <c r="Q333" s="54">
        <v>8</v>
      </c>
      <c r="R333" s="57">
        <v>0</v>
      </c>
      <c r="S333" s="55">
        <f t="shared" si="91"/>
        <v>-3163.1745069661783</v>
      </c>
      <c r="T333" s="55">
        <v>0</v>
      </c>
      <c r="U333" s="54">
        <v>128</v>
      </c>
      <c r="V333" s="57">
        <f t="shared" si="86"/>
        <v>-3690</v>
      </c>
      <c r="W333" s="55">
        <v>0</v>
      </c>
      <c r="X333" s="55">
        <f t="shared" si="83"/>
        <v>9281.2315673531048</v>
      </c>
      <c r="Y333" s="117">
        <f t="shared" si="84"/>
        <v>2554460.5474887635</v>
      </c>
    </row>
    <row r="334" spans="1:25" ht="13.5" thickBot="1" x14ac:dyDescent="0.35">
      <c r="A334" s="54">
        <v>321</v>
      </c>
      <c r="B334" s="54">
        <v>50</v>
      </c>
      <c r="C334" s="54">
        <f t="shared" si="88"/>
        <v>9</v>
      </c>
      <c r="D334" s="55">
        <f t="shared" si="94"/>
        <v>28445.381503554861</v>
      </c>
      <c r="E334" s="57">
        <f t="shared" ref="E334:E397" si="97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v>0</v>
      </c>
      <c r="K334" s="54" t="s">
        <v>79</v>
      </c>
      <c r="L334" s="55">
        <v>0</v>
      </c>
      <c r="M334" s="55">
        <v>0</v>
      </c>
      <c r="N334" s="54" t="s">
        <v>79</v>
      </c>
      <c r="O334" s="57">
        <f t="shared" si="95"/>
        <v>-818.82282781363449</v>
      </c>
      <c r="P334" s="55">
        <f t="shared" si="96"/>
        <v>-116</v>
      </c>
      <c r="Q334" s="54">
        <v>9</v>
      </c>
      <c r="R334" s="57">
        <v>0</v>
      </c>
      <c r="S334" s="55">
        <f t="shared" ref="S334:S365" si="98">PMT(5%/12,180,400000)</f>
        <v>-3163.1745069661783</v>
      </c>
      <c r="T334" s="55">
        <v>0</v>
      </c>
      <c r="U334" s="54">
        <v>129</v>
      </c>
      <c r="V334" s="57">
        <f t="shared" si="86"/>
        <v>-3700</v>
      </c>
      <c r="W334" s="55">
        <v>0</v>
      </c>
      <c r="X334" s="55">
        <f t="shared" ref="X334:X397" si="99">D334+E334+F334+G334+H334+I334+J334+L334+M334+R334+S334+T334+V334+W334+O334+P334</f>
        <v>9269.2315673531048</v>
      </c>
      <c r="Y334" s="117">
        <f t="shared" ref="Y334:Y397" si="100">X334+(Y333*(1+($D$7/12)))</f>
        <v>2574373.3646706529</v>
      </c>
    </row>
    <row r="335" spans="1:25" ht="13.5" thickBot="1" x14ac:dyDescent="0.35">
      <c r="A335" s="54">
        <v>322</v>
      </c>
      <c r="B335" s="54">
        <v>50</v>
      </c>
      <c r="C335" s="54">
        <f t="shared" si="88"/>
        <v>10</v>
      </c>
      <c r="D335" s="55">
        <f t="shared" si="94"/>
        <v>28445.381503554861</v>
      </c>
      <c r="E335" s="57">
        <f t="shared" si="97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v>0</v>
      </c>
      <c r="K335" s="54" t="s">
        <v>79</v>
      </c>
      <c r="L335" s="55">
        <v>0</v>
      </c>
      <c r="M335" s="55">
        <v>0</v>
      </c>
      <c r="N335" s="54" t="s">
        <v>79</v>
      </c>
      <c r="O335" s="57">
        <f t="shared" si="95"/>
        <v>-818.82282781363449</v>
      </c>
      <c r="P335" s="55">
        <f t="shared" si="96"/>
        <v>-118</v>
      </c>
      <c r="Q335" s="54">
        <v>10</v>
      </c>
      <c r="R335" s="57">
        <v>0</v>
      </c>
      <c r="S335" s="55">
        <f t="shared" si="98"/>
        <v>-3163.1745069661783</v>
      </c>
      <c r="T335" s="55">
        <v>0</v>
      </c>
      <c r="U335" s="54">
        <v>130</v>
      </c>
      <c r="V335" s="57">
        <f t="shared" ref="V335:V398" si="101">$V334-10</f>
        <v>-3710</v>
      </c>
      <c r="W335" s="55">
        <v>0</v>
      </c>
      <c r="X335" s="55">
        <f t="shared" si="99"/>
        <v>9257.2315673531048</v>
      </c>
      <c r="Y335" s="117">
        <f t="shared" si="100"/>
        <v>2594357.1519241338</v>
      </c>
    </row>
    <row r="336" spans="1:25" ht="13.5" thickBot="1" x14ac:dyDescent="0.35">
      <c r="A336" s="54">
        <v>323</v>
      </c>
      <c r="B336" s="54">
        <v>50</v>
      </c>
      <c r="C336" s="54">
        <f t="shared" si="88"/>
        <v>11</v>
      </c>
      <c r="D336" s="55">
        <f t="shared" si="94"/>
        <v>28445.381503554861</v>
      </c>
      <c r="E336" s="57">
        <f t="shared" si="97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v>0</v>
      </c>
      <c r="K336" s="54" t="s">
        <v>79</v>
      </c>
      <c r="L336" s="55">
        <v>0</v>
      </c>
      <c r="M336" s="55">
        <v>0</v>
      </c>
      <c r="N336" s="54" t="s">
        <v>79</v>
      </c>
      <c r="O336" s="57">
        <f t="shared" si="95"/>
        <v>-818.82282781363449</v>
      </c>
      <c r="P336" s="55">
        <f t="shared" si="96"/>
        <v>-120</v>
      </c>
      <c r="Q336" s="54">
        <v>11</v>
      </c>
      <c r="R336" s="57">
        <v>0</v>
      </c>
      <c r="S336" s="55">
        <f t="shared" si="98"/>
        <v>-3163.1745069661783</v>
      </c>
      <c r="T336" s="55">
        <v>0</v>
      </c>
      <c r="U336" s="54">
        <v>131</v>
      </c>
      <c r="V336" s="57">
        <f t="shared" si="101"/>
        <v>-3720</v>
      </c>
      <c r="W336" s="55">
        <v>0</v>
      </c>
      <c r="X336" s="55">
        <f t="shared" si="99"/>
        <v>9245.2315673531048</v>
      </c>
      <c r="Y336" s="117">
        <f t="shared" si="100"/>
        <v>2614412.2049578372</v>
      </c>
    </row>
    <row r="337" spans="1:25" ht="13.5" thickBot="1" x14ac:dyDescent="0.35">
      <c r="A337" s="54">
        <v>324</v>
      </c>
      <c r="B337" s="54">
        <v>51</v>
      </c>
      <c r="C337" s="54">
        <f t="shared" si="88"/>
        <v>0</v>
      </c>
      <c r="D337" s="55">
        <f>$D326*(1+$D$4)</f>
        <v>29867.650578732606</v>
      </c>
      <c r="E337" s="57">
        <f t="shared" si="97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v>0</v>
      </c>
      <c r="K337" s="54" t="s">
        <v>79</v>
      </c>
      <c r="L337" s="55">
        <v>0</v>
      </c>
      <c r="M337" s="55">
        <v>0</v>
      </c>
      <c r="N337" s="54" t="s">
        <v>79</v>
      </c>
      <c r="O337" s="57">
        <f t="shared" si="95"/>
        <v>-818.82282781363449</v>
      </c>
      <c r="P337" s="55">
        <f t="shared" si="96"/>
        <v>-122</v>
      </c>
      <c r="Q337" s="54">
        <v>12</v>
      </c>
      <c r="R337" s="57">
        <v>0</v>
      </c>
      <c r="S337" s="55">
        <f t="shared" si="98"/>
        <v>-3163.1745069661783</v>
      </c>
      <c r="T337" s="55">
        <v>0</v>
      </c>
      <c r="U337" s="54">
        <v>132</v>
      </c>
      <c r="V337" s="57">
        <f t="shared" si="101"/>
        <v>-3730</v>
      </c>
      <c r="W337" s="55">
        <v>0</v>
      </c>
      <c r="X337" s="55">
        <f t="shared" si="99"/>
        <v>10086.593012459754</v>
      </c>
      <c r="Y337" s="117">
        <f t="shared" si="100"/>
        <v>2635392.1821576213</v>
      </c>
    </row>
    <row r="338" spans="1:25" ht="13.5" thickBot="1" x14ac:dyDescent="0.35">
      <c r="A338" s="54">
        <v>325</v>
      </c>
      <c r="B338" s="54">
        <v>51</v>
      </c>
      <c r="C338" s="54">
        <f t="shared" si="88"/>
        <v>1</v>
      </c>
      <c r="D338" s="55">
        <f t="shared" ref="D338:D348" si="102">$D337</f>
        <v>29867.650578732606</v>
      </c>
      <c r="E338" s="57">
        <f t="shared" si="97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v>0</v>
      </c>
      <c r="K338" s="54" t="s">
        <v>79</v>
      </c>
      <c r="L338" s="55">
        <v>0</v>
      </c>
      <c r="M338" s="55">
        <v>0</v>
      </c>
      <c r="N338" s="54" t="s">
        <v>79</v>
      </c>
      <c r="O338" s="57">
        <f t="shared" si="95"/>
        <v>-818.82282781363449</v>
      </c>
      <c r="P338" s="55">
        <f t="shared" si="96"/>
        <v>-124</v>
      </c>
      <c r="Q338" s="54">
        <v>13</v>
      </c>
      <c r="R338" s="57">
        <v>0</v>
      </c>
      <c r="S338" s="55">
        <f t="shared" si="98"/>
        <v>-3163.1745069661783</v>
      </c>
      <c r="T338" s="55">
        <v>0</v>
      </c>
      <c r="U338" s="54">
        <v>133</v>
      </c>
      <c r="V338" s="57">
        <f t="shared" si="101"/>
        <v>-3740</v>
      </c>
      <c r="W338" s="55">
        <v>0</v>
      </c>
      <c r="X338" s="55">
        <f t="shared" si="99"/>
        <v>10074.593012459754</v>
      </c>
      <c r="Y338" s="117">
        <f t="shared" si="100"/>
        <v>2656447.5759290708</v>
      </c>
    </row>
    <row r="339" spans="1:25" ht="13.5" thickBot="1" x14ac:dyDescent="0.35">
      <c r="A339" s="54">
        <v>326</v>
      </c>
      <c r="B339" s="54">
        <v>51</v>
      </c>
      <c r="C339" s="54">
        <f t="shared" si="88"/>
        <v>2</v>
      </c>
      <c r="D339" s="55">
        <f t="shared" si="102"/>
        <v>29867.650578732606</v>
      </c>
      <c r="E339" s="57">
        <f t="shared" si="97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v>0</v>
      </c>
      <c r="K339" s="54" t="s">
        <v>79</v>
      </c>
      <c r="L339" s="55">
        <v>0</v>
      </c>
      <c r="M339" s="55">
        <v>0</v>
      </c>
      <c r="N339" s="54" t="s">
        <v>79</v>
      </c>
      <c r="O339" s="57">
        <f t="shared" si="95"/>
        <v>-818.82282781363449</v>
      </c>
      <c r="P339" s="55">
        <f t="shared" si="96"/>
        <v>-126</v>
      </c>
      <c r="Q339" s="54">
        <v>14</v>
      </c>
      <c r="R339" s="57">
        <v>0</v>
      </c>
      <c r="S339" s="55">
        <f t="shared" si="98"/>
        <v>-3163.1745069661783</v>
      </c>
      <c r="T339" s="55">
        <v>0</v>
      </c>
      <c r="U339" s="54">
        <v>134</v>
      </c>
      <c r="V339" s="57">
        <f t="shared" si="101"/>
        <v>-3750</v>
      </c>
      <c r="W339" s="55">
        <v>0</v>
      </c>
      <c r="X339" s="55">
        <f t="shared" si="99"/>
        <v>10062.593012459754</v>
      </c>
      <c r="Y339" s="117">
        <f t="shared" si="100"/>
        <v>2677578.7005079016</v>
      </c>
    </row>
    <row r="340" spans="1:25" ht="13.5" thickBot="1" x14ac:dyDescent="0.35">
      <c r="A340" s="54">
        <v>327</v>
      </c>
      <c r="B340" s="54">
        <v>51</v>
      </c>
      <c r="C340" s="54">
        <f t="shared" si="88"/>
        <v>3</v>
      </c>
      <c r="D340" s="55">
        <f t="shared" si="102"/>
        <v>29867.650578732606</v>
      </c>
      <c r="E340" s="57">
        <f t="shared" si="97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v>0</v>
      </c>
      <c r="K340" s="54" t="s">
        <v>79</v>
      </c>
      <c r="L340" s="55">
        <v>0</v>
      </c>
      <c r="M340" s="55">
        <v>0</v>
      </c>
      <c r="N340" s="54" t="s">
        <v>79</v>
      </c>
      <c r="O340" s="57">
        <f t="shared" si="95"/>
        <v>-818.82282781363449</v>
      </c>
      <c r="P340" s="55">
        <f t="shared" si="96"/>
        <v>-128</v>
      </c>
      <c r="Q340" s="54">
        <v>15</v>
      </c>
      <c r="R340" s="57">
        <v>0</v>
      </c>
      <c r="S340" s="55">
        <f t="shared" si="98"/>
        <v>-3163.1745069661783</v>
      </c>
      <c r="T340" s="55">
        <v>0</v>
      </c>
      <c r="U340" s="54">
        <v>135</v>
      </c>
      <c r="V340" s="57">
        <f t="shared" si="101"/>
        <v>-3760</v>
      </c>
      <c r="W340" s="55">
        <v>0</v>
      </c>
      <c r="X340" s="55">
        <f t="shared" si="99"/>
        <v>10050.593012459754</v>
      </c>
      <c r="Y340" s="117">
        <f t="shared" si="100"/>
        <v>2698785.871439144</v>
      </c>
    </row>
    <row r="341" spans="1:25" ht="13.5" thickBot="1" x14ac:dyDescent="0.35">
      <c r="A341" s="54">
        <v>328</v>
      </c>
      <c r="B341" s="54">
        <v>51</v>
      </c>
      <c r="C341" s="54">
        <f t="shared" si="88"/>
        <v>4</v>
      </c>
      <c r="D341" s="55">
        <f t="shared" si="102"/>
        <v>29867.650578732606</v>
      </c>
      <c r="E341" s="57">
        <f t="shared" si="97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v>0</v>
      </c>
      <c r="K341" s="54" t="s">
        <v>79</v>
      </c>
      <c r="L341" s="55">
        <v>0</v>
      </c>
      <c r="M341" s="55">
        <v>0</v>
      </c>
      <c r="N341" s="54" t="s">
        <v>79</v>
      </c>
      <c r="O341" s="57">
        <f t="shared" si="95"/>
        <v>-818.82282781363449</v>
      </c>
      <c r="P341" s="55">
        <f t="shared" si="96"/>
        <v>-130</v>
      </c>
      <c r="Q341" s="54">
        <v>16</v>
      </c>
      <c r="R341" s="57">
        <v>0</v>
      </c>
      <c r="S341" s="55">
        <f t="shared" si="98"/>
        <v>-3163.1745069661783</v>
      </c>
      <c r="T341" s="55">
        <v>0</v>
      </c>
      <c r="U341" s="54">
        <v>136</v>
      </c>
      <c r="V341" s="57">
        <f t="shared" si="101"/>
        <v>-3770</v>
      </c>
      <c r="W341" s="55">
        <v>0</v>
      </c>
      <c r="X341" s="55">
        <f t="shared" si="99"/>
        <v>10038.593012459754</v>
      </c>
      <c r="Y341" s="117">
        <f t="shared" si="100"/>
        <v>2720069.4055825998</v>
      </c>
    </row>
    <row r="342" spans="1:25" ht="13.5" thickBot="1" x14ac:dyDescent="0.35">
      <c r="A342" s="54">
        <v>329</v>
      </c>
      <c r="B342" s="54">
        <v>51</v>
      </c>
      <c r="C342" s="54">
        <f t="shared" si="88"/>
        <v>5</v>
      </c>
      <c r="D342" s="55">
        <f t="shared" si="102"/>
        <v>29867.650578732606</v>
      </c>
      <c r="E342" s="57">
        <f t="shared" si="97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v>0</v>
      </c>
      <c r="K342" s="54" t="s">
        <v>79</v>
      </c>
      <c r="L342" s="55">
        <v>0</v>
      </c>
      <c r="M342" s="55">
        <v>0</v>
      </c>
      <c r="N342" s="54" t="s">
        <v>79</v>
      </c>
      <c r="O342" s="57">
        <f t="shared" si="95"/>
        <v>-818.82282781363449</v>
      </c>
      <c r="P342" s="55">
        <f t="shared" si="96"/>
        <v>-132</v>
      </c>
      <c r="Q342" s="54">
        <v>17</v>
      </c>
      <c r="R342" s="57">
        <v>0</v>
      </c>
      <c r="S342" s="55">
        <f t="shared" si="98"/>
        <v>-3163.1745069661783</v>
      </c>
      <c r="T342" s="55">
        <v>0</v>
      </c>
      <c r="U342" s="54">
        <v>137</v>
      </c>
      <c r="V342" s="57">
        <f t="shared" si="101"/>
        <v>-3780</v>
      </c>
      <c r="W342" s="55">
        <v>0</v>
      </c>
      <c r="X342" s="55">
        <f t="shared" si="99"/>
        <v>10026.593012459754</v>
      </c>
      <c r="Y342" s="117">
        <f t="shared" si="100"/>
        <v>2741429.6211183202</v>
      </c>
    </row>
    <row r="343" spans="1:25" ht="13.5" thickBot="1" x14ac:dyDescent="0.35">
      <c r="A343" s="54">
        <v>330</v>
      </c>
      <c r="B343" s="54">
        <v>51</v>
      </c>
      <c r="C343" s="54">
        <f t="shared" si="88"/>
        <v>6</v>
      </c>
      <c r="D343" s="55">
        <f t="shared" si="102"/>
        <v>29867.650578732606</v>
      </c>
      <c r="E343" s="57">
        <f t="shared" si="97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v>0</v>
      </c>
      <c r="K343" s="54" t="s">
        <v>79</v>
      </c>
      <c r="L343" s="55">
        <v>0</v>
      </c>
      <c r="M343" s="55">
        <v>0</v>
      </c>
      <c r="N343" s="54" t="s">
        <v>79</v>
      </c>
      <c r="O343" s="57">
        <f t="shared" si="95"/>
        <v>-818.82282781363449</v>
      </c>
      <c r="P343" s="55">
        <f t="shared" si="96"/>
        <v>-134</v>
      </c>
      <c r="Q343" s="54">
        <v>18</v>
      </c>
      <c r="R343" s="57">
        <v>0</v>
      </c>
      <c r="S343" s="55">
        <f t="shared" si="98"/>
        <v>-3163.1745069661783</v>
      </c>
      <c r="T343" s="55">
        <v>0</v>
      </c>
      <c r="U343" s="54">
        <v>138</v>
      </c>
      <c r="V343" s="57">
        <f t="shared" si="101"/>
        <v>-3790</v>
      </c>
      <c r="W343" s="55">
        <v>0</v>
      </c>
      <c r="X343" s="55">
        <f t="shared" si="99"/>
        <v>10014.593012459754</v>
      </c>
      <c r="Y343" s="117">
        <f t="shared" si="100"/>
        <v>2762866.837552106</v>
      </c>
    </row>
    <row r="344" spans="1:25" ht="13.5" thickBot="1" x14ac:dyDescent="0.35">
      <c r="A344" s="54">
        <v>331</v>
      </c>
      <c r="B344" s="54">
        <v>51</v>
      </c>
      <c r="C344" s="54">
        <f t="shared" si="88"/>
        <v>7</v>
      </c>
      <c r="D344" s="55">
        <f t="shared" si="102"/>
        <v>29867.650578732606</v>
      </c>
      <c r="E344" s="57">
        <f t="shared" si="97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v>0</v>
      </c>
      <c r="K344" s="54" t="s">
        <v>79</v>
      </c>
      <c r="L344" s="55">
        <v>0</v>
      </c>
      <c r="M344" s="55">
        <v>0</v>
      </c>
      <c r="N344" s="54" t="s">
        <v>79</v>
      </c>
      <c r="O344" s="57">
        <f t="shared" si="95"/>
        <v>-818.82282781363449</v>
      </c>
      <c r="P344" s="55">
        <f t="shared" si="96"/>
        <v>-136</v>
      </c>
      <c r="Q344" s="54">
        <v>19</v>
      </c>
      <c r="R344" s="57">
        <v>0</v>
      </c>
      <c r="S344" s="55">
        <f t="shared" si="98"/>
        <v>-3163.1745069661783</v>
      </c>
      <c r="T344" s="55">
        <v>0</v>
      </c>
      <c r="U344" s="54">
        <v>139</v>
      </c>
      <c r="V344" s="57">
        <f t="shared" si="101"/>
        <v>-3800</v>
      </c>
      <c r="W344" s="55">
        <v>0</v>
      </c>
      <c r="X344" s="55">
        <f t="shared" si="99"/>
        <v>10002.593012459754</v>
      </c>
      <c r="Y344" s="117">
        <f t="shared" si="100"/>
        <v>2784381.3757210327</v>
      </c>
    </row>
    <row r="345" spans="1:25" ht="13.5" thickBot="1" x14ac:dyDescent="0.35">
      <c r="A345" s="54">
        <v>332</v>
      </c>
      <c r="B345" s="54">
        <v>51</v>
      </c>
      <c r="C345" s="54">
        <f t="shared" ref="C345:C408" si="103">C333</f>
        <v>8</v>
      </c>
      <c r="D345" s="55">
        <f t="shared" si="102"/>
        <v>29867.650578732606</v>
      </c>
      <c r="E345" s="57">
        <f t="shared" si="97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v>0</v>
      </c>
      <c r="K345" s="54" t="s">
        <v>79</v>
      </c>
      <c r="L345" s="55">
        <v>0</v>
      </c>
      <c r="M345" s="55">
        <v>0</v>
      </c>
      <c r="N345" s="54" t="s">
        <v>79</v>
      </c>
      <c r="O345" s="57">
        <f t="shared" si="95"/>
        <v>-818.82282781363449</v>
      </c>
      <c r="P345" s="55">
        <f t="shared" si="96"/>
        <v>-138</v>
      </c>
      <c r="Q345" s="54">
        <v>20</v>
      </c>
      <c r="R345" s="57">
        <v>0</v>
      </c>
      <c r="S345" s="55">
        <f t="shared" si="98"/>
        <v>-3163.1745069661783</v>
      </c>
      <c r="T345" s="55">
        <v>0</v>
      </c>
      <c r="U345" s="54">
        <v>140</v>
      </c>
      <c r="V345" s="57">
        <f t="shared" si="101"/>
        <v>-3810</v>
      </c>
      <c r="W345" s="55">
        <v>0</v>
      </c>
      <c r="X345" s="55">
        <f t="shared" si="99"/>
        <v>9990.5930124597544</v>
      </c>
      <c r="Y345" s="117">
        <f t="shared" si="100"/>
        <v>2805973.5577989966</v>
      </c>
    </row>
    <row r="346" spans="1:25" ht="13.5" thickBot="1" x14ac:dyDescent="0.35">
      <c r="A346" s="54">
        <v>333</v>
      </c>
      <c r="B346" s="54">
        <v>51</v>
      </c>
      <c r="C346" s="54">
        <f t="shared" si="103"/>
        <v>9</v>
      </c>
      <c r="D346" s="55">
        <f t="shared" si="102"/>
        <v>29867.650578732606</v>
      </c>
      <c r="E346" s="57">
        <f t="shared" si="97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v>0</v>
      </c>
      <c r="K346" s="54" t="s">
        <v>79</v>
      </c>
      <c r="L346" s="55">
        <v>0</v>
      </c>
      <c r="M346" s="55">
        <v>0</v>
      </c>
      <c r="N346" s="54" t="s">
        <v>79</v>
      </c>
      <c r="O346" s="57">
        <f t="shared" si="95"/>
        <v>-818.82282781363449</v>
      </c>
      <c r="P346" s="55">
        <f t="shared" si="96"/>
        <v>-140</v>
      </c>
      <c r="Q346" s="54">
        <v>21</v>
      </c>
      <c r="R346" s="57">
        <v>0</v>
      </c>
      <c r="S346" s="55">
        <f t="shared" si="98"/>
        <v>-3163.1745069661783</v>
      </c>
      <c r="T346" s="55">
        <v>0</v>
      </c>
      <c r="U346" s="54">
        <v>141</v>
      </c>
      <c r="V346" s="57">
        <f t="shared" si="101"/>
        <v>-3820</v>
      </c>
      <c r="W346" s="55">
        <v>0</v>
      </c>
      <c r="X346" s="55">
        <f t="shared" si="99"/>
        <v>9978.5930124597544</v>
      </c>
      <c r="Y346" s="117">
        <f t="shared" si="100"/>
        <v>2827643.7073022854</v>
      </c>
    </row>
    <row r="347" spans="1:25" ht="13.5" thickBot="1" x14ac:dyDescent="0.35">
      <c r="A347" s="54">
        <v>334</v>
      </c>
      <c r="B347" s="54">
        <v>51</v>
      </c>
      <c r="C347" s="54">
        <f t="shared" si="103"/>
        <v>10</v>
      </c>
      <c r="D347" s="55">
        <f t="shared" si="102"/>
        <v>29867.650578732606</v>
      </c>
      <c r="E347" s="57">
        <f t="shared" si="97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v>0</v>
      </c>
      <c r="K347" s="54" t="s">
        <v>79</v>
      </c>
      <c r="L347" s="55">
        <v>0</v>
      </c>
      <c r="M347" s="55">
        <v>0</v>
      </c>
      <c r="N347" s="54" t="s">
        <v>79</v>
      </c>
      <c r="O347" s="57">
        <f t="shared" si="95"/>
        <v>-818.82282781363449</v>
      </c>
      <c r="P347" s="55">
        <f t="shared" si="96"/>
        <v>-142</v>
      </c>
      <c r="Q347" s="54">
        <v>22</v>
      </c>
      <c r="R347" s="57">
        <v>0</v>
      </c>
      <c r="S347" s="55">
        <f t="shared" si="98"/>
        <v>-3163.1745069661783</v>
      </c>
      <c r="T347" s="55">
        <v>0</v>
      </c>
      <c r="U347" s="54">
        <v>142</v>
      </c>
      <c r="V347" s="57">
        <f t="shared" si="101"/>
        <v>-3830</v>
      </c>
      <c r="W347" s="55">
        <v>0</v>
      </c>
      <c r="X347" s="55">
        <f t="shared" si="99"/>
        <v>9966.5930124597544</v>
      </c>
      <c r="Y347" s="117">
        <f t="shared" si="100"/>
        <v>2849392.1490951711</v>
      </c>
    </row>
    <row r="348" spans="1:25" ht="13.5" thickBot="1" x14ac:dyDescent="0.35">
      <c r="A348" s="54">
        <v>335</v>
      </c>
      <c r="B348" s="54">
        <v>51</v>
      </c>
      <c r="C348" s="54">
        <f t="shared" si="103"/>
        <v>11</v>
      </c>
      <c r="D348" s="55">
        <f t="shared" si="102"/>
        <v>29867.650578732606</v>
      </c>
      <c r="E348" s="57">
        <f t="shared" si="97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v>0</v>
      </c>
      <c r="K348" s="54" t="s">
        <v>79</v>
      </c>
      <c r="L348" s="55">
        <v>0</v>
      </c>
      <c r="M348" s="55">
        <v>0</v>
      </c>
      <c r="N348" s="54" t="s">
        <v>79</v>
      </c>
      <c r="O348" s="57">
        <f t="shared" si="95"/>
        <v>-818.82282781363449</v>
      </c>
      <c r="P348" s="55">
        <f t="shared" si="96"/>
        <v>-144</v>
      </c>
      <c r="Q348" s="54">
        <v>23</v>
      </c>
      <c r="R348" s="57">
        <v>0</v>
      </c>
      <c r="S348" s="55">
        <f t="shared" si="98"/>
        <v>-3163.1745069661783</v>
      </c>
      <c r="T348" s="55">
        <v>0</v>
      </c>
      <c r="U348" s="54">
        <v>143</v>
      </c>
      <c r="V348" s="57">
        <f t="shared" si="101"/>
        <v>-3840</v>
      </c>
      <c r="W348" s="55">
        <v>0</v>
      </c>
      <c r="X348" s="55">
        <f t="shared" si="99"/>
        <v>9954.5930124597544</v>
      </c>
      <c r="Y348" s="117">
        <f t="shared" si="100"/>
        <v>2871219.2093955274</v>
      </c>
    </row>
    <row r="349" spans="1:25" ht="13.5" thickBot="1" x14ac:dyDescent="0.35">
      <c r="A349" s="54">
        <v>336</v>
      </c>
      <c r="B349" s="54">
        <v>52</v>
      </c>
      <c r="C349" s="54">
        <f t="shared" si="103"/>
        <v>0</v>
      </c>
      <c r="D349" s="55">
        <f>$D338*(1+$D$4)</f>
        <v>31361.033107669238</v>
      </c>
      <c r="E349" s="57">
        <f t="shared" si="97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v>0</v>
      </c>
      <c r="K349" s="54" t="s">
        <v>79</v>
      </c>
      <c r="L349" s="55">
        <v>0</v>
      </c>
      <c r="M349" s="55">
        <v>0</v>
      </c>
      <c r="N349" s="54" t="s">
        <v>79</v>
      </c>
      <c r="O349" s="57">
        <f t="shared" si="95"/>
        <v>-818.82282781363449</v>
      </c>
      <c r="P349" s="55">
        <f t="shared" si="96"/>
        <v>-146</v>
      </c>
      <c r="Q349" s="54">
        <v>24</v>
      </c>
      <c r="R349" s="57">
        <v>0</v>
      </c>
      <c r="S349" s="55">
        <f t="shared" si="98"/>
        <v>-3163.1745069661783</v>
      </c>
      <c r="T349" s="55">
        <v>0</v>
      </c>
      <c r="U349" s="54">
        <v>144</v>
      </c>
      <c r="V349" s="57">
        <f t="shared" si="101"/>
        <v>-3850</v>
      </c>
      <c r="W349" s="55">
        <v>0</v>
      </c>
      <c r="X349" s="55">
        <f t="shared" si="99"/>
        <v>10838.622529821736</v>
      </c>
      <c r="Y349" s="117">
        <f t="shared" si="100"/>
        <v>2894021.2452978306</v>
      </c>
    </row>
    <row r="350" spans="1:25" ht="13.5" thickBot="1" x14ac:dyDescent="0.35">
      <c r="A350" s="54">
        <v>337</v>
      </c>
      <c r="B350" s="54">
        <v>52</v>
      </c>
      <c r="C350" s="54">
        <f t="shared" si="103"/>
        <v>1</v>
      </c>
      <c r="D350" s="55">
        <f t="shared" ref="D350:D360" si="104">$D349</f>
        <v>31361.033107669238</v>
      </c>
      <c r="E350" s="57">
        <f t="shared" si="97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v>0</v>
      </c>
      <c r="K350" s="54" t="s">
        <v>79</v>
      </c>
      <c r="L350" s="55">
        <v>0</v>
      </c>
      <c r="M350" s="55">
        <v>0</v>
      </c>
      <c r="N350" s="54" t="s">
        <v>79</v>
      </c>
      <c r="O350" s="57">
        <f t="shared" si="95"/>
        <v>-818.82282781363449</v>
      </c>
      <c r="P350" s="55">
        <f t="shared" si="96"/>
        <v>-148</v>
      </c>
      <c r="Q350" s="54">
        <v>25</v>
      </c>
      <c r="R350" s="57">
        <v>0</v>
      </c>
      <c r="S350" s="55">
        <f t="shared" si="98"/>
        <v>-3163.1745069661783</v>
      </c>
      <c r="T350" s="55">
        <v>0</v>
      </c>
      <c r="U350" s="54">
        <v>145</v>
      </c>
      <c r="V350" s="57">
        <f t="shared" si="101"/>
        <v>-3860</v>
      </c>
      <c r="W350" s="55">
        <v>0</v>
      </c>
      <c r="X350" s="55">
        <f t="shared" si="99"/>
        <v>10826.622529821736</v>
      </c>
      <c r="Y350" s="117">
        <f t="shared" si="100"/>
        <v>2916906.2896830603</v>
      </c>
    </row>
    <row r="351" spans="1:25" ht="13.5" thickBot="1" x14ac:dyDescent="0.35">
      <c r="A351" s="54">
        <v>338</v>
      </c>
      <c r="B351" s="54">
        <v>52</v>
      </c>
      <c r="C351" s="54">
        <f t="shared" si="103"/>
        <v>2</v>
      </c>
      <c r="D351" s="55">
        <f t="shared" si="104"/>
        <v>31361.033107669238</v>
      </c>
      <c r="E351" s="57">
        <f t="shared" si="97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v>0</v>
      </c>
      <c r="K351" s="54" t="s">
        <v>79</v>
      </c>
      <c r="L351" s="55">
        <v>0</v>
      </c>
      <c r="M351" s="55">
        <v>0</v>
      </c>
      <c r="N351" s="54" t="s">
        <v>79</v>
      </c>
      <c r="O351" s="57">
        <f t="shared" si="95"/>
        <v>-818.82282781363449</v>
      </c>
      <c r="P351" s="55">
        <f t="shared" si="96"/>
        <v>-150</v>
      </c>
      <c r="Q351" s="54">
        <v>26</v>
      </c>
      <c r="R351" s="57">
        <v>0</v>
      </c>
      <c r="S351" s="55">
        <f t="shared" si="98"/>
        <v>-3163.1745069661783</v>
      </c>
      <c r="T351" s="55">
        <v>0</v>
      </c>
      <c r="U351" s="54">
        <v>146</v>
      </c>
      <c r="V351" s="57">
        <f t="shared" si="101"/>
        <v>-3870</v>
      </c>
      <c r="W351" s="55">
        <v>0</v>
      </c>
      <c r="X351" s="55">
        <f t="shared" si="99"/>
        <v>10814.622529821736</v>
      </c>
      <c r="Y351" s="117">
        <f t="shared" si="100"/>
        <v>2939874.6884198948</v>
      </c>
    </row>
    <row r="352" spans="1:25" ht="13.5" thickBot="1" x14ac:dyDescent="0.35">
      <c r="A352" s="54">
        <v>339</v>
      </c>
      <c r="B352" s="54">
        <v>52</v>
      </c>
      <c r="C352" s="54">
        <f t="shared" si="103"/>
        <v>3</v>
      </c>
      <c r="D352" s="55">
        <f t="shared" si="104"/>
        <v>31361.033107669238</v>
      </c>
      <c r="E352" s="57">
        <f t="shared" si="97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v>0</v>
      </c>
      <c r="K352" s="54" t="s">
        <v>79</v>
      </c>
      <c r="L352" s="55">
        <v>0</v>
      </c>
      <c r="M352" s="55">
        <v>0</v>
      </c>
      <c r="N352" s="54" t="s">
        <v>79</v>
      </c>
      <c r="O352" s="57">
        <f t="shared" si="95"/>
        <v>-818.82282781363449</v>
      </c>
      <c r="P352" s="55">
        <f t="shared" si="96"/>
        <v>-152</v>
      </c>
      <c r="Q352" s="54">
        <v>27</v>
      </c>
      <c r="R352" s="57">
        <v>0</v>
      </c>
      <c r="S352" s="55">
        <f t="shared" si="98"/>
        <v>-3163.1745069661783</v>
      </c>
      <c r="T352" s="55">
        <v>0</v>
      </c>
      <c r="U352" s="54">
        <v>147</v>
      </c>
      <c r="V352" s="57">
        <f t="shared" si="101"/>
        <v>-3880</v>
      </c>
      <c r="W352" s="55">
        <v>0</v>
      </c>
      <c r="X352" s="55">
        <f t="shared" si="99"/>
        <v>10802.622529821736</v>
      </c>
      <c r="Y352" s="117">
        <f t="shared" si="100"/>
        <v>2962926.7888181331</v>
      </c>
    </row>
    <row r="353" spans="1:25" ht="13.5" thickBot="1" x14ac:dyDescent="0.35">
      <c r="A353" s="54">
        <v>340</v>
      </c>
      <c r="B353" s="54">
        <v>52</v>
      </c>
      <c r="C353" s="54">
        <f t="shared" si="103"/>
        <v>4</v>
      </c>
      <c r="D353" s="55">
        <f t="shared" si="104"/>
        <v>31361.033107669238</v>
      </c>
      <c r="E353" s="57">
        <f t="shared" si="97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v>0</v>
      </c>
      <c r="K353" s="54" t="s">
        <v>79</v>
      </c>
      <c r="L353" s="55">
        <v>0</v>
      </c>
      <c r="M353" s="55">
        <v>0</v>
      </c>
      <c r="N353" s="54" t="s">
        <v>79</v>
      </c>
      <c r="O353" s="57">
        <f t="shared" si="95"/>
        <v>-818.82282781363449</v>
      </c>
      <c r="P353" s="55">
        <f t="shared" si="96"/>
        <v>-154</v>
      </c>
      <c r="Q353" s="54">
        <v>28</v>
      </c>
      <c r="R353" s="57">
        <v>0</v>
      </c>
      <c r="S353" s="55">
        <f t="shared" si="98"/>
        <v>-3163.1745069661783</v>
      </c>
      <c r="T353" s="55">
        <v>0</v>
      </c>
      <c r="U353" s="54">
        <v>148</v>
      </c>
      <c r="V353" s="57">
        <f t="shared" si="101"/>
        <v>-3890</v>
      </c>
      <c r="W353" s="55">
        <v>0</v>
      </c>
      <c r="X353" s="55">
        <f t="shared" si="99"/>
        <v>10790.622529821736</v>
      </c>
      <c r="Y353" s="117">
        <f t="shared" si="100"/>
        <v>2986062.939634697</v>
      </c>
    </row>
    <row r="354" spans="1:25" ht="13.5" thickBot="1" x14ac:dyDescent="0.35">
      <c r="A354" s="54">
        <v>341</v>
      </c>
      <c r="B354" s="54">
        <v>52</v>
      </c>
      <c r="C354" s="54">
        <f t="shared" si="103"/>
        <v>5</v>
      </c>
      <c r="D354" s="55">
        <f t="shared" si="104"/>
        <v>31361.033107669238</v>
      </c>
      <c r="E354" s="57">
        <f t="shared" si="97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v>0</v>
      </c>
      <c r="K354" s="54" t="s">
        <v>79</v>
      </c>
      <c r="L354" s="55">
        <v>0</v>
      </c>
      <c r="M354" s="55">
        <v>0</v>
      </c>
      <c r="N354" s="54" t="s">
        <v>79</v>
      </c>
      <c r="O354" s="57">
        <f t="shared" si="95"/>
        <v>-818.82282781363449</v>
      </c>
      <c r="P354" s="55">
        <f t="shared" si="96"/>
        <v>-156</v>
      </c>
      <c r="Q354" s="54">
        <v>29</v>
      </c>
      <c r="R354" s="57">
        <v>0</v>
      </c>
      <c r="S354" s="55">
        <f t="shared" si="98"/>
        <v>-3163.1745069661783</v>
      </c>
      <c r="T354" s="55">
        <v>0</v>
      </c>
      <c r="U354" s="54">
        <v>149</v>
      </c>
      <c r="V354" s="57">
        <f t="shared" si="101"/>
        <v>-3900</v>
      </c>
      <c r="W354" s="55">
        <v>0</v>
      </c>
      <c r="X354" s="55">
        <f t="shared" si="99"/>
        <v>10778.622529821736</v>
      </c>
      <c r="Y354" s="117">
        <f t="shared" si="100"/>
        <v>3009283.4910796634</v>
      </c>
    </row>
    <row r="355" spans="1:25" ht="13.5" thickBot="1" x14ac:dyDescent="0.35">
      <c r="A355" s="54">
        <v>342</v>
      </c>
      <c r="B355" s="54">
        <v>52</v>
      </c>
      <c r="C355" s="54">
        <f t="shared" si="103"/>
        <v>6</v>
      </c>
      <c r="D355" s="55">
        <f t="shared" si="104"/>
        <v>31361.033107669238</v>
      </c>
      <c r="E355" s="57">
        <f t="shared" si="97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v>0</v>
      </c>
      <c r="K355" s="54" t="s">
        <v>79</v>
      </c>
      <c r="L355" s="55">
        <v>0</v>
      </c>
      <c r="M355" s="55">
        <v>0</v>
      </c>
      <c r="N355" s="54" t="s">
        <v>79</v>
      </c>
      <c r="O355" s="57">
        <f t="shared" si="95"/>
        <v>-818.82282781363449</v>
      </c>
      <c r="P355" s="55">
        <f t="shared" si="96"/>
        <v>-158</v>
      </c>
      <c r="Q355" s="54">
        <v>30</v>
      </c>
      <c r="R355" s="57">
        <v>0</v>
      </c>
      <c r="S355" s="55">
        <f t="shared" si="98"/>
        <v>-3163.1745069661783</v>
      </c>
      <c r="T355" s="55">
        <v>0</v>
      </c>
      <c r="U355" s="54">
        <v>150</v>
      </c>
      <c r="V355" s="57">
        <f t="shared" si="101"/>
        <v>-3910</v>
      </c>
      <c r="W355" s="55">
        <v>0</v>
      </c>
      <c r="X355" s="55">
        <f t="shared" si="99"/>
        <v>10766.622529821736</v>
      </c>
      <c r="Y355" s="117">
        <f t="shared" si="100"/>
        <v>3032588.7948223171</v>
      </c>
    </row>
    <row r="356" spans="1:25" ht="13.5" thickBot="1" x14ac:dyDescent="0.35">
      <c r="A356" s="54">
        <v>343</v>
      </c>
      <c r="B356" s="54">
        <v>52</v>
      </c>
      <c r="C356" s="54">
        <f t="shared" si="103"/>
        <v>7</v>
      </c>
      <c r="D356" s="55">
        <f t="shared" si="104"/>
        <v>31361.033107669238</v>
      </c>
      <c r="E356" s="57">
        <f t="shared" si="97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v>0</v>
      </c>
      <c r="K356" s="54" t="s">
        <v>79</v>
      </c>
      <c r="L356" s="55">
        <v>0</v>
      </c>
      <c r="M356" s="55">
        <v>0</v>
      </c>
      <c r="N356" s="54" t="s">
        <v>79</v>
      </c>
      <c r="O356" s="57">
        <f t="shared" si="95"/>
        <v>-818.82282781363449</v>
      </c>
      <c r="P356" s="55">
        <f t="shared" si="96"/>
        <v>-160</v>
      </c>
      <c r="Q356" s="54">
        <v>31</v>
      </c>
      <c r="R356" s="57">
        <v>0</v>
      </c>
      <c r="S356" s="55">
        <f t="shared" si="98"/>
        <v>-3163.1745069661783</v>
      </c>
      <c r="T356" s="55">
        <v>0</v>
      </c>
      <c r="U356" s="54">
        <v>151</v>
      </c>
      <c r="V356" s="57">
        <f t="shared" si="101"/>
        <v>-3920</v>
      </c>
      <c r="W356" s="55">
        <v>0</v>
      </c>
      <c r="X356" s="55">
        <f t="shared" si="99"/>
        <v>10754.622529821736</v>
      </c>
      <c r="Y356" s="117">
        <f t="shared" si="100"/>
        <v>3055979.203997232</v>
      </c>
    </row>
    <row r="357" spans="1:25" ht="13.5" thickBot="1" x14ac:dyDescent="0.35">
      <c r="A357" s="54">
        <v>344</v>
      </c>
      <c r="B357" s="54">
        <v>52</v>
      </c>
      <c r="C357" s="54">
        <f t="shared" si="103"/>
        <v>8</v>
      </c>
      <c r="D357" s="55">
        <f t="shared" si="104"/>
        <v>31361.033107669238</v>
      </c>
      <c r="E357" s="57">
        <f t="shared" si="97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v>0</v>
      </c>
      <c r="K357" s="54" t="s">
        <v>79</v>
      </c>
      <c r="L357" s="55">
        <v>0</v>
      </c>
      <c r="M357" s="55">
        <v>0</v>
      </c>
      <c r="N357" s="54" t="s">
        <v>79</v>
      </c>
      <c r="O357" s="57">
        <f t="shared" si="95"/>
        <v>-818.82282781363449</v>
      </c>
      <c r="P357" s="55">
        <f t="shared" si="96"/>
        <v>-162</v>
      </c>
      <c r="Q357" s="54">
        <v>32</v>
      </c>
      <c r="R357" s="57">
        <v>0</v>
      </c>
      <c r="S357" s="55">
        <f t="shared" si="98"/>
        <v>-3163.1745069661783</v>
      </c>
      <c r="T357" s="55">
        <v>0</v>
      </c>
      <c r="U357" s="54">
        <v>152</v>
      </c>
      <c r="V357" s="57">
        <f t="shared" si="101"/>
        <v>-3930</v>
      </c>
      <c r="W357" s="55">
        <v>0</v>
      </c>
      <c r="X357" s="55">
        <f t="shared" si="99"/>
        <v>10742.622529821736</v>
      </c>
      <c r="Y357" s="117">
        <f t="shared" si="100"/>
        <v>3079455.0732103758</v>
      </c>
    </row>
    <row r="358" spans="1:25" ht="13.5" thickBot="1" x14ac:dyDescent="0.35">
      <c r="A358" s="54">
        <v>345</v>
      </c>
      <c r="B358" s="54">
        <v>52</v>
      </c>
      <c r="C358" s="54">
        <f t="shared" si="103"/>
        <v>9</v>
      </c>
      <c r="D358" s="55">
        <f t="shared" si="104"/>
        <v>31361.033107669238</v>
      </c>
      <c r="E358" s="57">
        <f t="shared" si="97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v>0</v>
      </c>
      <c r="K358" s="54" t="s">
        <v>79</v>
      </c>
      <c r="L358" s="55">
        <v>0</v>
      </c>
      <c r="M358" s="55">
        <v>0</v>
      </c>
      <c r="N358" s="54" t="s">
        <v>79</v>
      </c>
      <c r="O358" s="57">
        <f t="shared" ref="O358:O385" si="105">PMT(5%/12,60,43390)</f>
        <v>-818.82282781363449</v>
      </c>
      <c r="P358" s="55">
        <f t="shared" si="96"/>
        <v>-164</v>
      </c>
      <c r="Q358" s="54">
        <v>33</v>
      </c>
      <c r="R358" s="57">
        <v>0</v>
      </c>
      <c r="S358" s="55">
        <f t="shared" si="98"/>
        <v>-3163.1745069661783</v>
      </c>
      <c r="T358" s="55">
        <v>0</v>
      </c>
      <c r="U358" s="54">
        <v>153</v>
      </c>
      <c r="V358" s="57">
        <f t="shared" si="101"/>
        <v>-3940</v>
      </c>
      <c r="W358" s="55">
        <v>0</v>
      </c>
      <c r="X358" s="55">
        <f t="shared" si="99"/>
        <v>10730.622529821736</v>
      </c>
      <c r="Y358" s="117">
        <f t="shared" si="100"/>
        <v>3103016.7585452409</v>
      </c>
    </row>
    <row r="359" spans="1:25" ht="13.5" thickBot="1" x14ac:dyDescent="0.35">
      <c r="A359" s="54">
        <v>346</v>
      </c>
      <c r="B359" s="54">
        <v>52</v>
      </c>
      <c r="C359" s="54">
        <f t="shared" si="103"/>
        <v>10</v>
      </c>
      <c r="D359" s="55">
        <f t="shared" si="104"/>
        <v>31361.033107669238</v>
      </c>
      <c r="E359" s="57">
        <f t="shared" si="97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v>0</v>
      </c>
      <c r="K359" s="54" t="s">
        <v>79</v>
      </c>
      <c r="L359" s="55">
        <v>0</v>
      </c>
      <c r="M359" s="55">
        <v>0</v>
      </c>
      <c r="N359" s="54" t="s">
        <v>79</v>
      </c>
      <c r="O359" s="57">
        <f t="shared" si="105"/>
        <v>-818.82282781363449</v>
      </c>
      <c r="P359" s="55">
        <f t="shared" ref="P359:P390" si="106">P358-2</f>
        <v>-166</v>
      </c>
      <c r="Q359" s="54">
        <v>34</v>
      </c>
      <c r="R359" s="57">
        <v>0</v>
      </c>
      <c r="S359" s="55">
        <f t="shared" si="98"/>
        <v>-3163.1745069661783</v>
      </c>
      <c r="T359" s="55">
        <v>0</v>
      </c>
      <c r="U359" s="54">
        <v>154</v>
      </c>
      <c r="V359" s="57">
        <f t="shared" si="101"/>
        <v>-3950</v>
      </c>
      <c r="W359" s="55">
        <v>0</v>
      </c>
      <c r="X359" s="55">
        <f t="shared" si="99"/>
        <v>10718.622529821736</v>
      </c>
      <c r="Y359" s="117">
        <f t="shared" si="100"/>
        <v>3126664.6175690014</v>
      </c>
    </row>
    <row r="360" spans="1:25" ht="13.5" thickBot="1" x14ac:dyDescent="0.35">
      <c r="A360" s="54">
        <v>347</v>
      </c>
      <c r="B360" s="54">
        <v>52</v>
      </c>
      <c r="C360" s="54">
        <f t="shared" si="103"/>
        <v>11</v>
      </c>
      <c r="D360" s="55">
        <f t="shared" si="104"/>
        <v>31361.033107669238</v>
      </c>
      <c r="E360" s="57">
        <f t="shared" si="97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v>0</v>
      </c>
      <c r="K360" s="54" t="s">
        <v>79</v>
      </c>
      <c r="L360" s="55">
        <v>0</v>
      </c>
      <c r="M360" s="55">
        <v>0</v>
      </c>
      <c r="N360" s="54" t="s">
        <v>79</v>
      </c>
      <c r="O360" s="57">
        <f t="shared" si="105"/>
        <v>-818.82282781363449</v>
      </c>
      <c r="P360" s="55">
        <f t="shared" si="106"/>
        <v>-168</v>
      </c>
      <c r="Q360" s="54">
        <v>35</v>
      </c>
      <c r="R360" s="57">
        <v>0</v>
      </c>
      <c r="S360" s="55">
        <f t="shared" si="98"/>
        <v>-3163.1745069661783</v>
      </c>
      <c r="T360" s="55">
        <v>0</v>
      </c>
      <c r="U360" s="54">
        <v>155</v>
      </c>
      <c r="V360" s="57">
        <f t="shared" si="101"/>
        <v>-3960</v>
      </c>
      <c r="W360" s="55">
        <v>0</v>
      </c>
      <c r="X360" s="55">
        <f t="shared" si="99"/>
        <v>10706.622529821736</v>
      </c>
      <c r="Y360" s="117">
        <f t="shared" si="100"/>
        <v>3150399.0093386942</v>
      </c>
    </row>
    <row r="361" spans="1:25" ht="13.5" thickBot="1" x14ac:dyDescent="0.35">
      <c r="A361" s="54">
        <v>348</v>
      </c>
      <c r="B361" s="54">
        <v>53</v>
      </c>
      <c r="C361" s="54">
        <f t="shared" si="103"/>
        <v>0</v>
      </c>
      <c r="D361" s="55">
        <f>$D350*(1+$D$4)</f>
        <v>32929.084763052699</v>
      </c>
      <c r="E361" s="57">
        <f t="shared" si="97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v>0</v>
      </c>
      <c r="K361" s="54" t="s">
        <v>79</v>
      </c>
      <c r="L361" s="55">
        <v>0</v>
      </c>
      <c r="M361" s="55">
        <v>0</v>
      </c>
      <c r="N361" s="54" t="s">
        <v>79</v>
      </c>
      <c r="O361" s="57">
        <f t="shared" si="105"/>
        <v>-818.82282781363449</v>
      </c>
      <c r="P361" s="55">
        <f t="shared" si="106"/>
        <v>-170</v>
      </c>
      <c r="Q361" s="54">
        <v>36</v>
      </c>
      <c r="R361" s="57">
        <v>0</v>
      </c>
      <c r="S361" s="55">
        <f t="shared" si="98"/>
        <v>-3163.1745069661783</v>
      </c>
      <c r="T361" s="55">
        <v>0</v>
      </c>
      <c r="U361" s="54">
        <v>156</v>
      </c>
      <c r="V361" s="57">
        <f t="shared" si="101"/>
        <v>-3970</v>
      </c>
      <c r="W361" s="55">
        <v>0</v>
      </c>
      <c r="X361" s="55">
        <f t="shared" si="99"/>
        <v>11635.453523051809</v>
      </c>
      <c r="Y361" s="117">
        <f t="shared" si="100"/>
        <v>3175161.1254006573</v>
      </c>
    </row>
    <row r="362" spans="1:25" ht="13.5" thickBot="1" x14ac:dyDescent="0.35">
      <c r="A362" s="54">
        <v>349</v>
      </c>
      <c r="B362" s="54">
        <v>53</v>
      </c>
      <c r="C362" s="54">
        <f t="shared" si="103"/>
        <v>1</v>
      </c>
      <c r="D362" s="55">
        <f t="shared" ref="D362:D372" si="107">$D361</f>
        <v>32929.084763052699</v>
      </c>
      <c r="E362" s="57">
        <f t="shared" si="97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v>0</v>
      </c>
      <c r="K362" s="54" t="s">
        <v>79</v>
      </c>
      <c r="L362" s="55">
        <v>0</v>
      </c>
      <c r="M362" s="55">
        <v>0</v>
      </c>
      <c r="N362" s="54" t="s">
        <v>79</v>
      </c>
      <c r="O362" s="57">
        <f t="shared" si="105"/>
        <v>-818.82282781363449</v>
      </c>
      <c r="P362" s="55">
        <f t="shared" si="106"/>
        <v>-172</v>
      </c>
      <c r="Q362" s="54">
        <v>37</v>
      </c>
      <c r="R362" s="57">
        <v>0</v>
      </c>
      <c r="S362" s="55">
        <f t="shared" si="98"/>
        <v>-3163.1745069661783</v>
      </c>
      <c r="T362" s="55">
        <v>0</v>
      </c>
      <c r="U362" s="54">
        <v>157</v>
      </c>
      <c r="V362" s="57">
        <f t="shared" si="101"/>
        <v>-3980</v>
      </c>
      <c r="W362" s="55">
        <v>0</v>
      </c>
      <c r="X362" s="55">
        <f t="shared" si="99"/>
        <v>11623.453523051809</v>
      </c>
      <c r="Y362" s="117">
        <f t="shared" si="100"/>
        <v>3200014.4169462118</v>
      </c>
    </row>
    <row r="363" spans="1:25" ht="13.5" thickBot="1" x14ac:dyDescent="0.35">
      <c r="A363" s="54">
        <v>350</v>
      </c>
      <c r="B363" s="54">
        <v>53</v>
      </c>
      <c r="C363" s="54">
        <f t="shared" si="103"/>
        <v>2</v>
      </c>
      <c r="D363" s="55">
        <f t="shared" si="107"/>
        <v>32929.084763052699</v>
      </c>
      <c r="E363" s="57">
        <f t="shared" si="97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v>0</v>
      </c>
      <c r="K363" s="54" t="s">
        <v>79</v>
      </c>
      <c r="L363" s="55">
        <v>0</v>
      </c>
      <c r="M363" s="55">
        <v>0</v>
      </c>
      <c r="N363" s="54" t="s">
        <v>79</v>
      </c>
      <c r="O363" s="57">
        <f t="shared" si="105"/>
        <v>-818.82282781363449</v>
      </c>
      <c r="P363" s="55">
        <f t="shared" si="106"/>
        <v>-174</v>
      </c>
      <c r="Q363" s="54">
        <v>38</v>
      </c>
      <c r="R363" s="57">
        <v>0</v>
      </c>
      <c r="S363" s="55">
        <f t="shared" si="98"/>
        <v>-3163.1745069661783</v>
      </c>
      <c r="T363" s="55">
        <v>0</v>
      </c>
      <c r="U363" s="54">
        <v>158</v>
      </c>
      <c r="V363" s="57">
        <f t="shared" si="101"/>
        <v>-3990</v>
      </c>
      <c r="W363" s="55">
        <v>0</v>
      </c>
      <c r="X363" s="55">
        <f t="shared" si="99"/>
        <v>11611.453523051809</v>
      </c>
      <c r="Y363" s="117">
        <f t="shared" si="100"/>
        <v>3224959.2638732065</v>
      </c>
    </row>
    <row r="364" spans="1:25" ht="13.5" thickBot="1" x14ac:dyDescent="0.35">
      <c r="A364" s="54">
        <v>351</v>
      </c>
      <c r="B364" s="54">
        <v>53</v>
      </c>
      <c r="C364" s="54">
        <f t="shared" si="103"/>
        <v>3</v>
      </c>
      <c r="D364" s="55">
        <f t="shared" si="107"/>
        <v>32929.084763052699</v>
      </c>
      <c r="E364" s="57">
        <f t="shared" si="97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v>0</v>
      </c>
      <c r="K364" s="54" t="s">
        <v>79</v>
      </c>
      <c r="L364" s="55">
        <v>0</v>
      </c>
      <c r="M364" s="55">
        <v>0</v>
      </c>
      <c r="N364" s="54" t="s">
        <v>79</v>
      </c>
      <c r="O364" s="57">
        <f t="shared" si="105"/>
        <v>-818.82282781363449</v>
      </c>
      <c r="P364" s="55">
        <f t="shared" si="106"/>
        <v>-176</v>
      </c>
      <c r="Q364" s="54">
        <v>39</v>
      </c>
      <c r="R364" s="57">
        <v>0</v>
      </c>
      <c r="S364" s="55">
        <f t="shared" si="98"/>
        <v>-3163.1745069661783</v>
      </c>
      <c r="T364" s="55">
        <v>0</v>
      </c>
      <c r="U364" s="54">
        <v>159</v>
      </c>
      <c r="V364" s="57">
        <f t="shared" si="101"/>
        <v>-4000</v>
      </c>
      <c r="W364" s="55">
        <v>0</v>
      </c>
      <c r="X364" s="55">
        <f t="shared" si="99"/>
        <v>11599.453523051809</v>
      </c>
      <c r="Y364" s="117">
        <f t="shared" si="100"/>
        <v>3249996.0476623969</v>
      </c>
    </row>
    <row r="365" spans="1:25" ht="13.5" thickBot="1" x14ac:dyDescent="0.35">
      <c r="A365" s="54">
        <v>352</v>
      </c>
      <c r="B365" s="54">
        <v>53</v>
      </c>
      <c r="C365" s="54">
        <f t="shared" si="103"/>
        <v>4</v>
      </c>
      <c r="D365" s="55">
        <f t="shared" si="107"/>
        <v>32929.084763052699</v>
      </c>
      <c r="E365" s="57">
        <f t="shared" si="97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v>0</v>
      </c>
      <c r="K365" s="54" t="s">
        <v>79</v>
      </c>
      <c r="L365" s="55">
        <v>0</v>
      </c>
      <c r="M365" s="55">
        <v>0</v>
      </c>
      <c r="N365" s="54" t="s">
        <v>79</v>
      </c>
      <c r="O365" s="57">
        <f t="shared" si="105"/>
        <v>-818.82282781363449</v>
      </c>
      <c r="P365" s="55">
        <f t="shared" si="106"/>
        <v>-178</v>
      </c>
      <c r="Q365" s="54">
        <v>40</v>
      </c>
      <c r="R365" s="57">
        <v>0</v>
      </c>
      <c r="S365" s="55">
        <f t="shared" si="98"/>
        <v>-3163.1745069661783</v>
      </c>
      <c r="T365" s="55">
        <v>0</v>
      </c>
      <c r="U365" s="54">
        <v>160</v>
      </c>
      <c r="V365" s="57">
        <f t="shared" si="101"/>
        <v>-4010</v>
      </c>
      <c r="W365" s="55">
        <v>0</v>
      </c>
      <c r="X365" s="55">
        <f t="shared" si="99"/>
        <v>11587.453523051809</v>
      </c>
      <c r="Y365" s="117">
        <f t="shared" si="100"/>
        <v>3275125.1513840421</v>
      </c>
    </row>
    <row r="366" spans="1:25" ht="13.5" thickBot="1" x14ac:dyDescent="0.35">
      <c r="A366" s="54">
        <v>353</v>
      </c>
      <c r="B366" s="54">
        <v>53</v>
      </c>
      <c r="C366" s="54">
        <f t="shared" si="103"/>
        <v>5</v>
      </c>
      <c r="D366" s="55">
        <f t="shared" si="107"/>
        <v>32929.084763052699</v>
      </c>
      <c r="E366" s="57">
        <f t="shared" si="97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v>0</v>
      </c>
      <c r="K366" s="54" t="s">
        <v>79</v>
      </c>
      <c r="L366" s="55">
        <v>0</v>
      </c>
      <c r="M366" s="55">
        <v>0</v>
      </c>
      <c r="N366" s="54" t="s">
        <v>79</v>
      </c>
      <c r="O366" s="57">
        <f t="shared" si="105"/>
        <v>-818.82282781363449</v>
      </c>
      <c r="P366" s="55">
        <f t="shared" si="106"/>
        <v>-180</v>
      </c>
      <c r="Q366" s="54">
        <v>41</v>
      </c>
      <c r="R366" s="57">
        <v>0</v>
      </c>
      <c r="S366" s="55">
        <f t="shared" ref="S366:S385" si="108">PMT(5%/12,180,400000)</f>
        <v>-3163.1745069661783</v>
      </c>
      <c r="T366" s="55">
        <v>0</v>
      </c>
      <c r="U366" s="54">
        <v>161</v>
      </c>
      <c r="V366" s="57">
        <f t="shared" si="101"/>
        <v>-4020</v>
      </c>
      <c r="W366" s="55">
        <v>0</v>
      </c>
      <c r="X366" s="55">
        <f t="shared" si="99"/>
        <v>11575.453523051809</v>
      </c>
      <c r="Y366" s="117">
        <f t="shared" si="100"/>
        <v>3300346.9597045276</v>
      </c>
    </row>
    <row r="367" spans="1:25" ht="13.5" thickBot="1" x14ac:dyDescent="0.35">
      <c r="A367" s="54">
        <v>354</v>
      </c>
      <c r="B367" s="54">
        <v>53</v>
      </c>
      <c r="C367" s="54">
        <f t="shared" si="103"/>
        <v>6</v>
      </c>
      <c r="D367" s="55">
        <f t="shared" si="107"/>
        <v>32929.084763052699</v>
      </c>
      <c r="E367" s="57">
        <f t="shared" si="97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v>0</v>
      </c>
      <c r="K367" s="54" t="s">
        <v>79</v>
      </c>
      <c r="L367" s="55">
        <v>0</v>
      </c>
      <c r="M367" s="55">
        <v>0</v>
      </c>
      <c r="N367" s="54" t="s">
        <v>79</v>
      </c>
      <c r="O367" s="57">
        <f t="shared" si="105"/>
        <v>-818.82282781363449</v>
      </c>
      <c r="P367" s="55">
        <f t="shared" si="106"/>
        <v>-182</v>
      </c>
      <c r="Q367" s="54">
        <v>42</v>
      </c>
      <c r="R367" s="57">
        <v>0</v>
      </c>
      <c r="S367" s="55">
        <f t="shared" si="108"/>
        <v>-3163.1745069661783</v>
      </c>
      <c r="T367" s="55">
        <v>0</v>
      </c>
      <c r="U367" s="54">
        <v>162</v>
      </c>
      <c r="V367" s="57">
        <f t="shared" si="101"/>
        <v>-4030</v>
      </c>
      <c r="W367" s="55">
        <v>0</v>
      </c>
      <c r="X367" s="55">
        <f t="shared" si="99"/>
        <v>11563.453523051809</v>
      </c>
      <c r="Y367" s="117">
        <f t="shared" si="100"/>
        <v>3325661.858893015</v>
      </c>
    </row>
    <row r="368" spans="1:25" ht="13.5" thickBot="1" x14ac:dyDescent="0.35">
      <c r="A368" s="54">
        <v>355</v>
      </c>
      <c r="B368" s="54">
        <v>53</v>
      </c>
      <c r="C368" s="54">
        <f t="shared" si="103"/>
        <v>7</v>
      </c>
      <c r="D368" s="55">
        <f t="shared" si="107"/>
        <v>32929.084763052699</v>
      </c>
      <c r="E368" s="57">
        <f t="shared" si="97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v>0</v>
      </c>
      <c r="K368" s="54" t="s">
        <v>79</v>
      </c>
      <c r="L368" s="55">
        <v>0</v>
      </c>
      <c r="M368" s="55">
        <v>0</v>
      </c>
      <c r="N368" s="54" t="s">
        <v>79</v>
      </c>
      <c r="O368" s="57">
        <f t="shared" si="105"/>
        <v>-818.82282781363449</v>
      </c>
      <c r="P368" s="55">
        <f t="shared" si="106"/>
        <v>-184</v>
      </c>
      <c r="Q368" s="54">
        <v>43</v>
      </c>
      <c r="R368" s="57">
        <v>0</v>
      </c>
      <c r="S368" s="55">
        <f t="shared" si="108"/>
        <v>-3163.1745069661783</v>
      </c>
      <c r="T368" s="55">
        <v>0</v>
      </c>
      <c r="U368" s="54">
        <v>163</v>
      </c>
      <c r="V368" s="57">
        <f t="shared" si="101"/>
        <v>-4040</v>
      </c>
      <c r="W368" s="55">
        <v>0</v>
      </c>
      <c r="X368" s="55">
        <f t="shared" si="99"/>
        <v>11551.453523051809</v>
      </c>
      <c r="Y368" s="117">
        <f t="shared" si="100"/>
        <v>3351070.2368281209</v>
      </c>
    </row>
    <row r="369" spans="1:25" ht="13.5" thickBot="1" x14ac:dyDescent="0.35">
      <c r="A369" s="54">
        <v>356</v>
      </c>
      <c r="B369" s="54">
        <v>53</v>
      </c>
      <c r="C369" s="54">
        <f t="shared" si="103"/>
        <v>8</v>
      </c>
      <c r="D369" s="55">
        <f t="shared" si="107"/>
        <v>32929.084763052699</v>
      </c>
      <c r="E369" s="57">
        <f t="shared" si="97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v>0</v>
      </c>
      <c r="K369" s="54" t="s">
        <v>79</v>
      </c>
      <c r="L369" s="55">
        <v>0</v>
      </c>
      <c r="M369" s="55">
        <v>0</v>
      </c>
      <c r="N369" s="54" t="s">
        <v>79</v>
      </c>
      <c r="O369" s="57">
        <f t="shared" si="105"/>
        <v>-818.82282781363449</v>
      </c>
      <c r="P369" s="55">
        <f t="shared" si="106"/>
        <v>-186</v>
      </c>
      <c r="Q369" s="54">
        <v>44</v>
      </c>
      <c r="R369" s="57">
        <v>0</v>
      </c>
      <c r="S369" s="55">
        <f t="shared" si="108"/>
        <v>-3163.1745069661783</v>
      </c>
      <c r="T369" s="55">
        <v>0</v>
      </c>
      <c r="U369" s="54">
        <v>164</v>
      </c>
      <c r="V369" s="57">
        <f t="shared" si="101"/>
        <v>-4050</v>
      </c>
      <c r="W369" s="55">
        <v>0</v>
      </c>
      <c r="X369" s="55">
        <f t="shared" si="99"/>
        <v>11539.453523051809</v>
      </c>
      <c r="Y369" s="117">
        <f t="shared" si="100"/>
        <v>3376572.4830046231</v>
      </c>
    </row>
    <row r="370" spans="1:25" ht="13.5" thickBot="1" x14ac:dyDescent="0.35">
      <c r="A370" s="54">
        <v>357</v>
      </c>
      <c r="B370" s="54">
        <v>53</v>
      </c>
      <c r="C370" s="54">
        <f t="shared" si="103"/>
        <v>9</v>
      </c>
      <c r="D370" s="55">
        <f t="shared" si="107"/>
        <v>32929.084763052699</v>
      </c>
      <c r="E370" s="57">
        <f t="shared" si="97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v>0</v>
      </c>
      <c r="K370" s="54" t="s">
        <v>79</v>
      </c>
      <c r="L370" s="55">
        <v>0</v>
      </c>
      <c r="M370" s="55">
        <v>0</v>
      </c>
      <c r="N370" s="54" t="s">
        <v>79</v>
      </c>
      <c r="O370" s="57">
        <f t="shared" si="105"/>
        <v>-818.82282781363449</v>
      </c>
      <c r="P370" s="55">
        <f t="shared" si="106"/>
        <v>-188</v>
      </c>
      <c r="Q370" s="54">
        <v>45</v>
      </c>
      <c r="R370" s="57">
        <v>0</v>
      </c>
      <c r="S370" s="55">
        <f t="shared" si="108"/>
        <v>-3163.1745069661783</v>
      </c>
      <c r="T370" s="55">
        <v>0</v>
      </c>
      <c r="U370" s="54">
        <v>165</v>
      </c>
      <c r="V370" s="57">
        <f t="shared" si="101"/>
        <v>-4060</v>
      </c>
      <c r="W370" s="55">
        <v>0</v>
      </c>
      <c r="X370" s="55">
        <f t="shared" si="99"/>
        <v>11527.453523051809</v>
      </c>
      <c r="Y370" s="117">
        <f t="shared" si="100"/>
        <v>3402168.9885401945</v>
      </c>
    </row>
    <row r="371" spans="1:25" ht="13.5" thickBot="1" x14ac:dyDescent="0.35">
      <c r="A371" s="54">
        <v>358</v>
      </c>
      <c r="B371" s="54">
        <v>53</v>
      </c>
      <c r="C371" s="54">
        <f t="shared" si="103"/>
        <v>10</v>
      </c>
      <c r="D371" s="55">
        <f t="shared" si="107"/>
        <v>32929.084763052699</v>
      </c>
      <c r="E371" s="57">
        <f t="shared" si="97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v>0</v>
      </c>
      <c r="K371" s="54" t="s">
        <v>79</v>
      </c>
      <c r="L371" s="55">
        <v>0</v>
      </c>
      <c r="M371" s="55">
        <v>0</v>
      </c>
      <c r="N371" s="54" t="s">
        <v>79</v>
      </c>
      <c r="O371" s="57">
        <f t="shared" si="105"/>
        <v>-818.82282781363449</v>
      </c>
      <c r="P371" s="55">
        <f t="shared" si="106"/>
        <v>-190</v>
      </c>
      <c r="Q371" s="54">
        <v>46</v>
      </c>
      <c r="R371" s="57">
        <v>0</v>
      </c>
      <c r="S371" s="55">
        <f t="shared" si="108"/>
        <v>-3163.1745069661783</v>
      </c>
      <c r="T371" s="55">
        <v>0</v>
      </c>
      <c r="U371" s="54">
        <v>166</v>
      </c>
      <c r="V371" s="57">
        <f t="shared" si="101"/>
        <v>-4070</v>
      </c>
      <c r="W371" s="55">
        <v>0</v>
      </c>
      <c r="X371" s="55">
        <f t="shared" si="99"/>
        <v>11515.453523051809</v>
      </c>
      <c r="Y371" s="117">
        <f t="shared" si="100"/>
        <v>3427860.1461821636</v>
      </c>
    </row>
    <row r="372" spans="1:25" ht="13.5" thickBot="1" x14ac:dyDescent="0.35">
      <c r="A372" s="54">
        <v>359</v>
      </c>
      <c r="B372" s="54">
        <v>53</v>
      </c>
      <c r="C372" s="54">
        <f t="shared" si="103"/>
        <v>11</v>
      </c>
      <c r="D372" s="55">
        <f t="shared" si="107"/>
        <v>32929.084763052699</v>
      </c>
      <c r="E372" s="57">
        <f t="shared" si="97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v>0</v>
      </c>
      <c r="K372" s="54" t="s">
        <v>79</v>
      </c>
      <c r="L372" s="55">
        <v>0</v>
      </c>
      <c r="M372" s="55">
        <v>0</v>
      </c>
      <c r="N372" s="54" t="s">
        <v>79</v>
      </c>
      <c r="O372" s="57">
        <f t="shared" si="105"/>
        <v>-818.82282781363449</v>
      </c>
      <c r="P372" s="55">
        <f t="shared" si="106"/>
        <v>-192</v>
      </c>
      <c r="Q372" s="54">
        <v>47</v>
      </c>
      <c r="R372" s="57">
        <v>0</v>
      </c>
      <c r="S372" s="55">
        <f t="shared" si="108"/>
        <v>-3163.1745069661783</v>
      </c>
      <c r="T372" s="55">
        <v>0</v>
      </c>
      <c r="U372" s="54">
        <v>167</v>
      </c>
      <c r="V372" s="57">
        <f t="shared" si="101"/>
        <v>-4080</v>
      </c>
      <c r="W372" s="55">
        <v>0</v>
      </c>
      <c r="X372" s="55">
        <f t="shared" si="99"/>
        <v>11503.453523051809</v>
      </c>
      <c r="Y372" s="117">
        <f t="shared" si="100"/>
        <v>3453646.350314308</v>
      </c>
    </row>
    <row r="373" spans="1:25" ht="13.5" thickBot="1" x14ac:dyDescent="0.35">
      <c r="A373" s="54">
        <v>360</v>
      </c>
      <c r="B373" s="54">
        <v>54</v>
      </c>
      <c r="C373" s="54">
        <f t="shared" si="103"/>
        <v>0</v>
      </c>
      <c r="D373" s="55">
        <f>$D362*(1+$D$4)</f>
        <v>34575.539001205332</v>
      </c>
      <c r="E373" s="57">
        <f t="shared" si="97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v>0</v>
      </c>
      <c r="K373" s="54" t="s">
        <v>79</v>
      </c>
      <c r="L373" s="55">
        <v>0</v>
      </c>
      <c r="M373" s="55">
        <v>0</v>
      </c>
      <c r="N373" s="54" t="s">
        <v>79</v>
      </c>
      <c r="O373" s="57">
        <f t="shared" si="105"/>
        <v>-818.82282781363449</v>
      </c>
      <c r="P373" s="55">
        <f t="shared" si="106"/>
        <v>-194</v>
      </c>
      <c r="Q373" s="54">
        <v>48</v>
      </c>
      <c r="R373" s="57">
        <v>0</v>
      </c>
      <c r="S373" s="55">
        <f t="shared" si="108"/>
        <v>-3163.1745069661783</v>
      </c>
      <c r="T373" s="55">
        <v>0</v>
      </c>
      <c r="U373" s="54">
        <v>168</v>
      </c>
      <c r="V373" s="57">
        <f t="shared" si="101"/>
        <v>-4090</v>
      </c>
      <c r="W373" s="55">
        <v>0</v>
      </c>
      <c r="X373" s="55">
        <f t="shared" si="99"/>
        <v>12479.326065943384</v>
      </c>
      <c r="Y373" s="117">
        <f t="shared" si="100"/>
        <v>3480515.8695065612</v>
      </c>
    </row>
    <row r="374" spans="1:25" ht="13.5" thickBot="1" x14ac:dyDescent="0.35">
      <c r="A374" s="54">
        <v>361</v>
      </c>
      <c r="B374" s="54">
        <v>54</v>
      </c>
      <c r="C374" s="54">
        <f t="shared" si="103"/>
        <v>1</v>
      </c>
      <c r="D374" s="55">
        <f t="shared" ref="D374:D384" si="109">$D373</f>
        <v>34575.539001205332</v>
      </c>
      <c r="E374" s="57">
        <f t="shared" si="97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v>0</v>
      </c>
      <c r="K374" s="54" t="s">
        <v>79</v>
      </c>
      <c r="L374" s="55">
        <v>0</v>
      </c>
      <c r="M374" s="55">
        <v>0</v>
      </c>
      <c r="N374" s="54" t="s">
        <v>79</v>
      </c>
      <c r="O374" s="57">
        <f t="shared" si="105"/>
        <v>-818.82282781363449</v>
      </c>
      <c r="P374" s="55">
        <f t="shared" si="106"/>
        <v>-196</v>
      </c>
      <c r="Q374" s="54">
        <v>49</v>
      </c>
      <c r="R374" s="57">
        <v>0</v>
      </c>
      <c r="S374" s="55">
        <f t="shared" si="108"/>
        <v>-3163.1745069661783</v>
      </c>
      <c r="T374" s="55">
        <v>0</v>
      </c>
      <c r="U374" s="54">
        <v>169</v>
      </c>
      <c r="V374" s="57">
        <f t="shared" si="101"/>
        <v>-4100</v>
      </c>
      <c r="W374" s="55">
        <v>0</v>
      </c>
      <c r="X374" s="55">
        <f t="shared" si="99"/>
        <v>12467.326065943384</v>
      </c>
      <c r="Y374" s="117">
        <f t="shared" si="100"/>
        <v>3507485.3450287823</v>
      </c>
    </row>
    <row r="375" spans="1:25" ht="13.5" thickBot="1" x14ac:dyDescent="0.35">
      <c r="A375" s="54">
        <v>362</v>
      </c>
      <c r="B375" s="54">
        <v>54</v>
      </c>
      <c r="C375" s="54">
        <f t="shared" si="103"/>
        <v>2</v>
      </c>
      <c r="D375" s="55">
        <f t="shared" si="109"/>
        <v>34575.539001205332</v>
      </c>
      <c r="E375" s="57">
        <f t="shared" si="97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v>0</v>
      </c>
      <c r="K375" s="54" t="s">
        <v>79</v>
      </c>
      <c r="L375" s="55">
        <v>0</v>
      </c>
      <c r="M375" s="55">
        <v>0</v>
      </c>
      <c r="N375" s="54" t="s">
        <v>79</v>
      </c>
      <c r="O375" s="57">
        <f t="shared" si="105"/>
        <v>-818.82282781363449</v>
      </c>
      <c r="P375" s="55">
        <f t="shared" si="106"/>
        <v>-198</v>
      </c>
      <c r="Q375" s="54">
        <v>50</v>
      </c>
      <c r="R375" s="57">
        <v>0</v>
      </c>
      <c r="S375" s="55">
        <f t="shared" si="108"/>
        <v>-3163.1745069661783</v>
      </c>
      <c r="T375" s="55">
        <v>0</v>
      </c>
      <c r="U375" s="54">
        <v>170</v>
      </c>
      <c r="V375" s="57">
        <f t="shared" si="101"/>
        <v>-4110</v>
      </c>
      <c r="W375" s="55">
        <v>0</v>
      </c>
      <c r="X375" s="55">
        <f t="shared" si="99"/>
        <v>12455.326065943384</v>
      </c>
      <c r="Y375" s="117">
        <f t="shared" si="100"/>
        <v>3534555.1933656791</v>
      </c>
    </row>
    <row r="376" spans="1:25" ht="13.5" thickBot="1" x14ac:dyDescent="0.35">
      <c r="A376" s="54">
        <v>363</v>
      </c>
      <c r="B376" s="54">
        <v>54</v>
      </c>
      <c r="C376" s="54">
        <f t="shared" si="103"/>
        <v>3</v>
      </c>
      <c r="D376" s="55">
        <f t="shared" si="109"/>
        <v>34575.539001205332</v>
      </c>
      <c r="E376" s="57">
        <f t="shared" si="97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v>0</v>
      </c>
      <c r="K376" s="54" t="s">
        <v>79</v>
      </c>
      <c r="L376" s="55">
        <v>0</v>
      </c>
      <c r="M376" s="55">
        <v>0</v>
      </c>
      <c r="N376" s="54" t="s">
        <v>79</v>
      </c>
      <c r="O376" s="57">
        <f t="shared" si="105"/>
        <v>-818.82282781363449</v>
      </c>
      <c r="P376" s="55">
        <f t="shared" si="106"/>
        <v>-200</v>
      </c>
      <c r="Q376" s="54">
        <v>51</v>
      </c>
      <c r="R376" s="57">
        <v>0</v>
      </c>
      <c r="S376" s="55">
        <f t="shared" si="108"/>
        <v>-3163.1745069661783</v>
      </c>
      <c r="T376" s="55">
        <v>0</v>
      </c>
      <c r="U376" s="54">
        <v>171</v>
      </c>
      <c r="V376" s="57">
        <f t="shared" si="101"/>
        <v>-4120</v>
      </c>
      <c r="W376" s="55">
        <v>0</v>
      </c>
      <c r="X376" s="55">
        <f t="shared" si="99"/>
        <v>12443.326065943384</v>
      </c>
      <c r="Y376" s="117">
        <f t="shared" si="100"/>
        <v>3561725.8327373131</v>
      </c>
    </row>
    <row r="377" spans="1:25" ht="13.5" thickBot="1" x14ac:dyDescent="0.35">
      <c r="A377" s="54">
        <v>364</v>
      </c>
      <c r="B377" s="54">
        <v>54</v>
      </c>
      <c r="C377" s="54">
        <f t="shared" si="103"/>
        <v>4</v>
      </c>
      <c r="D377" s="55">
        <f t="shared" si="109"/>
        <v>34575.539001205332</v>
      </c>
      <c r="E377" s="57">
        <f t="shared" si="97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v>0</v>
      </c>
      <c r="K377" s="54" t="s">
        <v>79</v>
      </c>
      <c r="L377" s="55">
        <v>0</v>
      </c>
      <c r="M377" s="55">
        <v>0</v>
      </c>
      <c r="N377" s="54" t="s">
        <v>79</v>
      </c>
      <c r="O377" s="57">
        <f t="shared" si="105"/>
        <v>-818.82282781363449</v>
      </c>
      <c r="P377" s="55">
        <f t="shared" si="106"/>
        <v>-202</v>
      </c>
      <c r="Q377" s="54">
        <v>52</v>
      </c>
      <c r="R377" s="57">
        <v>0</v>
      </c>
      <c r="S377" s="55">
        <f t="shared" si="108"/>
        <v>-3163.1745069661783</v>
      </c>
      <c r="T377" s="55">
        <v>0</v>
      </c>
      <c r="U377" s="54">
        <v>172</v>
      </c>
      <c r="V377" s="57">
        <f t="shared" si="101"/>
        <v>-4130</v>
      </c>
      <c r="W377" s="55">
        <v>0</v>
      </c>
      <c r="X377" s="55">
        <f t="shared" si="99"/>
        <v>12431.326065943384</v>
      </c>
      <c r="Y377" s="117">
        <f t="shared" si="100"/>
        <v>3588997.6831063288</v>
      </c>
    </row>
    <row r="378" spans="1:25" ht="13.5" thickBot="1" x14ac:dyDescent="0.35">
      <c r="A378" s="54">
        <v>365</v>
      </c>
      <c r="B378" s="54">
        <v>54</v>
      </c>
      <c r="C378" s="54">
        <f t="shared" si="103"/>
        <v>5</v>
      </c>
      <c r="D378" s="55">
        <f t="shared" si="109"/>
        <v>34575.539001205332</v>
      </c>
      <c r="E378" s="57">
        <f t="shared" si="97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v>0</v>
      </c>
      <c r="K378" s="54" t="s">
        <v>79</v>
      </c>
      <c r="L378" s="55">
        <v>0</v>
      </c>
      <c r="M378" s="55">
        <v>0</v>
      </c>
      <c r="N378" s="54" t="s">
        <v>79</v>
      </c>
      <c r="O378" s="57">
        <f t="shared" si="105"/>
        <v>-818.82282781363449</v>
      </c>
      <c r="P378" s="55">
        <f t="shared" si="106"/>
        <v>-204</v>
      </c>
      <c r="Q378" s="54">
        <v>53</v>
      </c>
      <c r="R378" s="57">
        <v>0</v>
      </c>
      <c r="S378" s="55">
        <f t="shared" si="108"/>
        <v>-3163.1745069661783</v>
      </c>
      <c r="T378" s="55">
        <v>0</v>
      </c>
      <c r="U378" s="54">
        <v>173</v>
      </c>
      <c r="V378" s="57">
        <f t="shared" si="101"/>
        <v>-4140</v>
      </c>
      <c r="W378" s="55">
        <v>0</v>
      </c>
      <c r="X378" s="55">
        <f t="shared" si="99"/>
        <v>12419.326065943384</v>
      </c>
      <c r="Y378" s="117">
        <f t="shared" si="100"/>
        <v>3616371.1661852156</v>
      </c>
    </row>
    <row r="379" spans="1:25" ht="13.5" thickBot="1" x14ac:dyDescent="0.35">
      <c r="A379" s="54">
        <v>366</v>
      </c>
      <c r="B379" s="54">
        <v>54</v>
      </c>
      <c r="C379" s="54">
        <f t="shared" si="103"/>
        <v>6</v>
      </c>
      <c r="D379" s="55">
        <f t="shared" si="109"/>
        <v>34575.539001205332</v>
      </c>
      <c r="E379" s="57">
        <f t="shared" si="97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v>0</v>
      </c>
      <c r="K379" s="54" t="s">
        <v>79</v>
      </c>
      <c r="L379" s="55">
        <v>0</v>
      </c>
      <c r="M379" s="55">
        <v>0</v>
      </c>
      <c r="N379" s="54" t="s">
        <v>79</v>
      </c>
      <c r="O379" s="57">
        <f t="shared" si="105"/>
        <v>-818.82282781363449</v>
      </c>
      <c r="P379" s="55">
        <f t="shared" si="106"/>
        <v>-206</v>
      </c>
      <c r="Q379" s="54">
        <v>54</v>
      </c>
      <c r="R379" s="57">
        <v>0</v>
      </c>
      <c r="S379" s="55">
        <f t="shared" si="108"/>
        <v>-3163.1745069661783</v>
      </c>
      <c r="T379" s="55">
        <v>0</v>
      </c>
      <c r="U379" s="54">
        <v>174</v>
      </c>
      <c r="V379" s="57">
        <f t="shared" si="101"/>
        <v>-4150</v>
      </c>
      <c r="W379" s="55">
        <v>0</v>
      </c>
      <c r="X379" s="55">
        <f t="shared" si="99"/>
        <v>12407.326065943384</v>
      </c>
      <c r="Y379" s="117">
        <f t="shared" si="100"/>
        <v>3643846.7054435974</v>
      </c>
    </row>
    <row r="380" spans="1:25" ht="13.5" thickBot="1" x14ac:dyDescent="0.35">
      <c r="A380" s="54">
        <v>367</v>
      </c>
      <c r="B380" s="54">
        <v>54</v>
      </c>
      <c r="C380" s="54">
        <f t="shared" si="103"/>
        <v>7</v>
      </c>
      <c r="D380" s="55">
        <f t="shared" si="109"/>
        <v>34575.539001205332</v>
      </c>
      <c r="E380" s="57">
        <f t="shared" si="97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v>0</v>
      </c>
      <c r="K380" s="54" t="s">
        <v>79</v>
      </c>
      <c r="L380" s="55">
        <v>0</v>
      </c>
      <c r="M380" s="55">
        <v>0</v>
      </c>
      <c r="N380" s="54" t="s">
        <v>79</v>
      </c>
      <c r="O380" s="57">
        <f t="shared" si="105"/>
        <v>-818.82282781363449</v>
      </c>
      <c r="P380" s="55">
        <f t="shared" si="106"/>
        <v>-208</v>
      </c>
      <c r="Q380" s="54">
        <v>55</v>
      </c>
      <c r="R380" s="57">
        <v>0</v>
      </c>
      <c r="S380" s="55">
        <f t="shared" si="108"/>
        <v>-3163.1745069661783</v>
      </c>
      <c r="T380" s="55">
        <v>0</v>
      </c>
      <c r="U380" s="54">
        <v>175</v>
      </c>
      <c r="V380" s="57">
        <f t="shared" si="101"/>
        <v>-4160</v>
      </c>
      <c r="W380" s="55">
        <v>0</v>
      </c>
      <c r="X380" s="55">
        <f t="shared" si="99"/>
        <v>12395.326065943384</v>
      </c>
      <c r="Y380" s="117">
        <f t="shared" si="100"/>
        <v>3671424.726115556</v>
      </c>
    </row>
    <row r="381" spans="1:25" ht="13.5" thickBot="1" x14ac:dyDescent="0.35">
      <c r="A381" s="54">
        <v>368</v>
      </c>
      <c r="B381" s="54">
        <v>54</v>
      </c>
      <c r="C381" s="54">
        <f t="shared" si="103"/>
        <v>8</v>
      </c>
      <c r="D381" s="55">
        <f t="shared" si="109"/>
        <v>34575.539001205332</v>
      </c>
      <c r="E381" s="57">
        <f t="shared" si="97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v>0</v>
      </c>
      <c r="K381" s="54" t="s">
        <v>79</v>
      </c>
      <c r="L381" s="55">
        <v>0</v>
      </c>
      <c r="M381" s="55">
        <v>0</v>
      </c>
      <c r="N381" s="54" t="s">
        <v>79</v>
      </c>
      <c r="O381" s="57">
        <f t="shared" si="105"/>
        <v>-818.82282781363449</v>
      </c>
      <c r="P381" s="55">
        <f t="shared" si="106"/>
        <v>-210</v>
      </c>
      <c r="Q381" s="54">
        <v>56</v>
      </c>
      <c r="R381" s="57">
        <v>0</v>
      </c>
      <c r="S381" s="55">
        <f t="shared" si="108"/>
        <v>-3163.1745069661783</v>
      </c>
      <c r="T381" s="55">
        <v>0</v>
      </c>
      <c r="U381" s="54">
        <v>176</v>
      </c>
      <c r="V381" s="57">
        <f t="shared" si="101"/>
        <v>-4170</v>
      </c>
      <c r="W381" s="55">
        <v>0</v>
      </c>
      <c r="X381" s="55">
        <f t="shared" si="99"/>
        <v>12383.326065943384</v>
      </c>
      <c r="Y381" s="117">
        <f t="shared" si="100"/>
        <v>3699105.6552069811</v>
      </c>
    </row>
    <row r="382" spans="1:25" ht="13.5" thickBot="1" x14ac:dyDescent="0.35">
      <c r="A382" s="54">
        <v>369</v>
      </c>
      <c r="B382" s="54">
        <v>54</v>
      </c>
      <c r="C382" s="54">
        <f t="shared" si="103"/>
        <v>9</v>
      </c>
      <c r="D382" s="55">
        <f t="shared" si="109"/>
        <v>34575.539001205332</v>
      </c>
      <c r="E382" s="57">
        <f t="shared" si="97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v>0</v>
      </c>
      <c r="K382" s="54" t="s">
        <v>79</v>
      </c>
      <c r="L382" s="55">
        <v>0</v>
      </c>
      <c r="M382" s="55">
        <v>0</v>
      </c>
      <c r="N382" s="54" t="s">
        <v>79</v>
      </c>
      <c r="O382" s="57">
        <f t="shared" si="105"/>
        <v>-818.82282781363449</v>
      </c>
      <c r="P382" s="55">
        <f t="shared" si="106"/>
        <v>-212</v>
      </c>
      <c r="Q382" s="54">
        <v>57</v>
      </c>
      <c r="R382" s="57">
        <v>0</v>
      </c>
      <c r="S382" s="55">
        <f t="shared" si="108"/>
        <v>-3163.1745069661783</v>
      </c>
      <c r="T382" s="55">
        <v>0</v>
      </c>
      <c r="U382" s="54">
        <v>177</v>
      </c>
      <c r="V382" s="57">
        <f t="shared" si="101"/>
        <v>-4180</v>
      </c>
      <c r="W382" s="55">
        <v>0</v>
      </c>
      <c r="X382" s="55">
        <f t="shared" si="99"/>
        <v>12371.326065943384</v>
      </c>
      <c r="Y382" s="117">
        <f t="shared" si="100"/>
        <v>3726889.9215029539</v>
      </c>
    </row>
    <row r="383" spans="1:25" ht="13.5" thickBot="1" x14ac:dyDescent="0.35">
      <c r="A383" s="54">
        <v>370</v>
      </c>
      <c r="B383" s="54">
        <v>54</v>
      </c>
      <c r="C383" s="54">
        <f t="shared" si="103"/>
        <v>10</v>
      </c>
      <c r="D383" s="55">
        <f t="shared" si="109"/>
        <v>34575.539001205332</v>
      </c>
      <c r="E383" s="57">
        <f t="shared" si="97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v>0</v>
      </c>
      <c r="K383" s="54" t="s">
        <v>79</v>
      </c>
      <c r="L383" s="55">
        <v>0</v>
      </c>
      <c r="M383" s="55">
        <v>0</v>
      </c>
      <c r="N383" s="54" t="s">
        <v>79</v>
      </c>
      <c r="O383" s="57">
        <f t="shared" si="105"/>
        <v>-818.82282781363449</v>
      </c>
      <c r="P383" s="55">
        <f t="shared" si="106"/>
        <v>-214</v>
      </c>
      <c r="Q383" s="54">
        <v>58</v>
      </c>
      <c r="R383" s="57">
        <v>0</v>
      </c>
      <c r="S383" s="55">
        <f t="shared" si="108"/>
        <v>-3163.1745069661783</v>
      </c>
      <c r="T383" s="55">
        <v>0</v>
      </c>
      <c r="U383" s="54">
        <v>178</v>
      </c>
      <c r="V383" s="57">
        <f t="shared" si="101"/>
        <v>-4190</v>
      </c>
      <c r="W383" s="55">
        <v>0</v>
      </c>
      <c r="X383" s="55">
        <f t="shared" si="99"/>
        <v>12359.326065943384</v>
      </c>
      <c r="Y383" s="117">
        <f t="shared" si="100"/>
        <v>3754777.9555751598</v>
      </c>
    </row>
    <row r="384" spans="1:25" ht="13.5" thickBot="1" x14ac:dyDescent="0.35">
      <c r="A384" s="54">
        <v>371</v>
      </c>
      <c r="B384" s="54">
        <v>54</v>
      </c>
      <c r="C384" s="54">
        <f t="shared" si="103"/>
        <v>11</v>
      </c>
      <c r="D384" s="55">
        <f t="shared" si="109"/>
        <v>34575.539001205332</v>
      </c>
      <c r="E384" s="57">
        <f t="shared" si="97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v>0</v>
      </c>
      <c r="K384" s="54" t="s">
        <v>79</v>
      </c>
      <c r="L384" s="55">
        <v>0</v>
      </c>
      <c r="M384" s="55">
        <v>0</v>
      </c>
      <c r="N384" s="54" t="s">
        <v>79</v>
      </c>
      <c r="O384" s="57">
        <f t="shared" si="105"/>
        <v>-818.82282781363449</v>
      </c>
      <c r="P384" s="55">
        <f t="shared" si="106"/>
        <v>-216</v>
      </c>
      <c r="Q384" s="54">
        <v>59</v>
      </c>
      <c r="R384" s="57">
        <v>0</v>
      </c>
      <c r="S384" s="55">
        <f t="shared" si="108"/>
        <v>-3163.1745069661783</v>
      </c>
      <c r="T384" s="55">
        <v>0</v>
      </c>
      <c r="U384" s="54">
        <v>179</v>
      </c>
      <c r="V384" s="57">
        <f t="shared" si="101"/>
        <v>-4200</v>
      </c>
      <c r="W384" s="55">
        <v>0</v>
      </c>
      <c r="X384" s="55">
        <f t="shared" si="99"/>
        <v>12347.326065943384</v>
      </c>
      <c r="Y384" s="117">
        <f t="shared" si="100"/>
        <v>3782770.1897893329</v>
      </c>
    </row>
    <row r="385" spans="1:25" ht="13.5" thickBot="1" x14ac:dyDescent="0.35">
      <c r="A385" s="54">
        <v>372</v>
      </c>
      <c r="B385" s="54">
        <v>55</v>
      </c>
      <c r="C385" s="54">
        <f t="shared" si="103"/>
        <v>0</v>
      </c>
      <c r="D385" s="55">
        <f>$D374*(1+$D$4)</f>
        <v>36304.315951265598</v>
      </c>
      <c r="E385" s="57">
        <f t="shared" si="97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v>0</v>
      </c>
      <c r="K385" s="54" t="s">
        <v>79</v>
      </c>
      <c r="L385" s="55">
        <v>0</v>
      </c>
      <c r="M385" s="55">
        <v>0</v>
      </c>
      <c r="N385" s="54" t="s">
        <v>79</v>
      </c>
      <c r="O385" s="57">
        <f t="shared" si="105"/>
        <v>-818.82282781363449</v>
      </c>
      <c r="P385" s="55">
        <f t="shared" si="106"/>
        <v>-218</v>
      </c>
      <c r="Q385" s="54">
        <v>60</v>
      </c>
      <c r="R385" s="57">
        <v>0</v>
      </c>
      <c r="S385" s="55">
        <f t="shared" si="108"/>
        <v>-3163.1745069661783</v>
      </c>
      <c r="T385" s="55">
        <v>0</v>
      </c>
      <c r="U385" s="54">
        <v>180</v>
      </c>
      <c r="V385" s="57">
        <f t="shared" si="101"/>
        <v>-4210</v>
      </c>
      <c r="W385" s="55">
        <v>0</v>
      </c>
      <c r="X385" s="55">
        <f t="shared" si="99"/>
        <v>13372.592235979548</v>
      </c>
      <c r="Y385" s="117">
        <f t="shared" si="100"/>
        <v>3811904.3244827678</v>
      </c>
    </row>
    <row r="386" spans="1:25" ht="13.5" thickBot="1" x14ac:dyDescent="0.35">
      <c r="A386" s="54">
        <v>373</v>
      </c>
      <c r="B386" s="54">
        <v>55</v>
      </c>
      <c r="C386" s="54">
        <f t="shared" si="103"/>
        <v>1</v>
      </c>
      <c r="D386" s="55">
        <f t="shared" ref="D386:D396" si="110">$D385</f>
        <v>36304.315951265598</v>
      </c>
      <c r="E386" s="57">
        <f t="shared" si="97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v>0</v>
      </c>
      <c r="K386" s="54" t="s">
        <v>79</v>
      </c>
      <c r="L386" s="55">
        <v>0</v>
      </c>
      <c r="M386" s="55">
        <v>0</v>
      </c>
      <c r="N386" s="54" t="s">
        <v>79</v>
      </c>
      <c r="O386" s="55">
        <v>0</v>
      </c>
      <c r="P386" s="55">
        <f t="shared" si="106"/>
        <v>-220</v>
      </c>
      <c r="Q386" s="54">
        <v>61</v>
      </c>
      <c r="R386" s="57">
        <v>0</v>
      </c>
      <c r="S386" s="55">
        <v>0</v>
      </c>
      <c r="T386" s="55">
        <v>0</v>
      </c>
      <c r="U386" s="54">
        <v>181</v>
      </c>
      <c r="V386" s="57">
        <f t="shared" si="101"/>
        <v>-4220</v>
      </c>
      <c r="W386" s="55">
        <v>0</v>
      </c>
      <c r="X386" s="55">
        <f t="shared" si="99"/>
        <v>17342.589570759359</v>
      </c>
      <c r="Y386" s="117">
        <f t="shared" si="100"/>
        <v>3845129.848738872</v>
      </c>
    </row>
    <row r="387" spans="1:25" ht="13.5" thickBot="1" x14ac:dyDescent="0.35">
      <c r="A387" s="54">
        <v>374</v>
      </c>
      <c r="B387" s="54">
        <v>55</v>
      </c>
      <c r="C387" s="54">
        <f t="shared" si="103"/>
        <v>2</v>
      </c>
      <c r="D387" s="55">
        <f t="shared" si="110"/>
        <v>36304.315951265598</v>
      </c>
      <c r="E387" s="57">
        <f t="shared" si="97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v>0</v>
      </c>
      <c r="K387" s="54" t="s">
        <v>79</v>
      </c>
      <c r="L387" s="55">
        <v>0</v>
      </c>
      <c r="M387" s="55">
        <v>0</v>
      </c>
      <c r="N387" s="54" t="s">
        <v>79</v>
      </c>
      <c r="O387" s="55">
        <v>0</v>
      </c>
      <c r="P387" s="55">
        <f t="shared" si="106"/>
        <v>-222</v>
      </c>
      <c r="Q387" s="54">
        <v>62</v>
      </c>
      <c r="R387" s="57">
        <v>0</v>
      </c>
      <c r="S387" s="55">
        <v>0</v>
      </c>
      <c r="T387" s="55">
        <v>0</v>
      </c>
      <c r="U387" s="54">
        <v>182</v>
      </c>
      <c r="V387" s="57">
        <f t="shared" si="101"/>
        <v>-4230</v>
      </c>
      <c r="W387" s="55">
        <v>0</v>
      </c>
      <c r="X387" s="55">
        <f t="shared" si="99"/>
        <v>17330.589570759359</v>
      </c>
      <c r="Y387" s="117">
        <f t="shared" si="100"/>
        <v>3878481.8126793765</v>
      </c>
    </row>
    <row r="388" spans="1:25" ht="13.5" thickBot="1" x14ac:dyDescent="0.35">
      <c r="A388" s="54">
        <v>375</v>
      </c>
      <c r="B388" s="54">
        <v>55</v>
      </c>
      <c r="C388" s="54">
        <f t="shared" si="103"/>
        <v>3</v>
      </c>
      <c r="D388" s="55">
        <f t="shared" si="110"/>
        <v>36304.315951265598</v>
      </c>
      <c r="E388" s="57">
        <f t="shared" si="97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v>0</v>
      </c>
      <c r="K388" s="54" t="s">
        <v>79</v>
      </c>
      <c r="L388" s="55">
        <v>0</v>
      </c>
      <c r="M388" s="55">
        <v>0</v>
      </c>
      <c r="N388" s="54" t="s">
        <v>79</v>
      </c>
      <c r="O388" s="55">
        <v>0</v>
      </c>
      <c r="P388" s="55">
        <f t="shared" si="106"/>
        <v>-224</v>
      </c>
      <c r="Q388" s="54">
        <v>63</v>
      </c>
      <c r="R388" s="57">
        <v>0</v>
      </c>
      <c r="S388" s="55">
        <v>0</v>
      </c>
      <c r="T388" s="55">
        <v>0</v>
      </c>
      <c r="U388" s="54">
        <v>183</v>
      </c>
      <c r="V388" s="57">
        <f t="shared" si="101"/>
        <v>-4240</v>
      </c>
      <c r="W388" s="55">
        <v>0</v>
      </c>
      <c r="X388" s="55">
        <f t="shared" si="99"/>
        <v>17318.589570759359</v>
      </c>
      <c r="Y388" s="117">
        <f t="shared" si="100"/>
        <v>3911960.7431362998</v>
      </c>
    </row>
    <row r="389" spans="1:25" ht="13.5" thickBot="1" x14ac:dyDescent="0.35">
      <c r="A389" s="54">
        <v>376</v>
      </c>
      <c r="B389" s="54">
        <v>55</v>
      </c>
      <c r="C389" s="54">
        <f t="shared" si="103"/>
        <v>4</v>
      </c>
      <c r="D389" s="55">
        <f t="shared" si="110"/>
        <v>36304.315951265598</v>
      </c>
      <c r="E389" s="57">
        <f t="shared" si="97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v>0</v>
      </c>
      <c r="K389" s="54" t="s">
        <v>79</v>
      </c>
      <c r="L389" s="55">
        <v>0</v>
      </c>
      <c r="M389" s="55">
        <v>0</v>
      </c>
      <c r="N389" s="54" t="s">
        <v>79</v>
      </c>
      <c r="O389" s="55">
        <v>0</v>
      </c>
      <c r="P389" s="55">
        <f t="shared" si="106"/>
        <v>-226</v>
      </c>
      <c r="Q389" s="54">
        <v>64</v>
      </c>
      <c r="R389" s="57">
        <v>0</v>
      </c>
      <c r="S389" s="55">
        <v>0</v>
      </c>
      <c r="T389" s="55">
        <v>0</v>
      </c>
      <c r="U389" s="54">
        <v>184</v>
      </c>
      <c r="V389" s="57">
        <f t="shared" si="101"/>
        <v>-4250</v>
      </c>
      <c r="W389" s="55">
        <v>0</v>
      </c>
      <c r="X389" s="55">
        <f t="shared" si="99"/>
        <v>17306.589570759359</v>
      </c>
      <c r="Y389" s="117">
        <f t="shared" si="100"/>
        <v>3945567.1691367938</v>
      </c>
    </row>
    <row r="390" spans="1:25" ht="13.5" thickBot="1" x14ac:dyDescent="0.35">
      <c r="A390" s="54">
        <v>377</v>
      </c>
      <c r="B390" s="54">
        <v>55</v>
      </c>
      <c r="C390" s="54">
        <f t="shared" si="103"/>
        <v>5</v>
      </c>
      <c r="D390" s="55">
        <f t="shared" si="110"/>
        <v>36304.315951265598</v>
      </c>
      <c r="E390" s="57">
        <f t="shared" si="97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v>0</v>
      </c>
      <c r="K390" s="54" t="s">
        <v>79</v>
      </c>
      <c r="L390" s="55">
        <v>0</v>
      </c>
      <c r="M390" s="55">
        <v>0</v>
      </c>
      <c r="N390" s="54" t="s">
        <v>79</v>
      </c>
      <c r="O390" s="55">
        <v>0</v>
      </c>
      <c r="P390" s="55">
        <f t="shared" si="106"/>
        <v>-228</v>
      </c>
      <c r="Q390" s="54">
        <v>65</v>
      </c>
      <c r="R390" s="57">
        <v>0</v>
      </c>
      <c r="S390" s="55">
        <v>0</v>
      </c>
      <c r="T390" s="55">
        <v>0</v>
      </c>
      <c r="U390" s="54">
        <v>185</v>
      </c>
      <c r="V390" s="57">
        <f t="shared" si="101"/>
        <v>-4260</v>
      </c>
      <c r="W390" s="55">
        <v>0</v>
      </c>
      <c r="X390" s="55">
        <f t="shared" si="99"/>
        <v>17294.589570759359</v>
      </c>
      <c r="Y390" s="117">
        <f t="shared" si="100"/>
        <v>3979301.6219122899</v>
      </c>
    </row>
    <row r="391" spans="1:25" ht="13.5" thickBot="1" x14ac:dyDescent="0.35">
      <c r="A391" s="54">
        <v>378</v>
      </c>
      <c r="B391" s="54">
        <v>55</v>
      </c>
      <c r="C391" s="54">
        <f t="shared" si="103"/>
        <v>6</v>
      </c>
      <c r="D391" s="55">
        <f t="shared" si="110"/>
        <v>36304.315951265598</v>
      </c>
      <c r="E391" s="57">
        <f t="shared" si="97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v>0</v>
      </c>
      <c r="K391" s="54" t="s">
        <v>79</v>
      </c>
      <c r="L391" s="55">
        <v>0</v>
      </c>
      <c r="M391" s="55">
        <v>0</v>
      </c>
      <c r="N391" s="54" t="s">
        <v>79</v>
      </c>
      <c r="O391" s="55">
        <v>0</v>
      </c>
      <c r="P391" s="55">
        <f t="shared" ref="P391:P422" si="111">P390-2</f>
        <v>-230</v>
      </c>
      <c r="Q391" s="54">
        <v>66</v>
      </c>
      <c r="R391" s="57">
        <v>0</v>
      </c>
      <c r="S391" s="55">
        <v>0</v>
      </c>
      <c r="T391" s="55">
        <v>0</v>
      </c>
      <c r="U391" s="54">
        <v>186</v>
      </c>
      <c r="V391" s="57">
        <f t="shared" si="101"/>
        <v>-4270</v>
      </c>
      <c r="W391" s="55">
        <v>0</v>
      </c>
      <c r="X391" s="55">
        <f t="shared" si="99"/>
        <v>17282.589570759359</v>
      </c>
      <c r="Y391" s="117">
        <f t="shared" si="100"/>
        <v>4013164.6349076838</v>
      </c>
    </row>
    <row r="392" spans="1:25" ht="13.5" thickBot="1" x14ac:dyDescent="0.35">
      <c r="A392" s="54">
        <v>379</v>
      </c>
      <c r="B392" s="54">
        <v>55</v>
      </c>
      <c r="C392" s="54">
        <f t="shared" si="103"/>
        <v>7</v>
      </c>
      <c r="D392" s="55">
        <f t="shared" si="110"/>
        <v>36304.315951265598</v>
      </c>
      <c r="E392" s="57">
        <f t="shared" si="97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v>0</v>
      </c>
      <c r="K392" s="54" t="s">
        <v>79</v>
      </c>
      <c r="L392" s="55">
        <v>0</v>
      </c>
      <c r="M392" s="55">
        <v>0</v>
      </c>
      <c r="N392" s="54" t="s">
        <v>79</v>
      </c>
      <c r="O392" s="55">
        <v>0</v>
      </c>
      <c r="P392" s="55">
        <f t="shared" si="111"/>
        <v>-232</v>
      </c>
      <c r="Q392" s="54">
        <v>67</v>
      </c>
      <c r="R392" s="57">
        <v>0</v>
      </c>
      <c r="S392" s="55">
        <v>0</v>
      </c>
      <c r="T392" s="55">
        <v>0</v>
      </c>
      <c r="U392" s="54">
        <v>187</v>
      </c>
      <c r="V392" s="57">
        <f t="shared" si="101"/>
        <v>-4280</v>
      </c>
      <c r="W392" s="55">
        <v>0</v>
      </c>
      <c r="X392" s="55">
        <f t="shared" si="99"/>
        <v>17270.589570759359</v>
      </c>
      <c r="Y392" s="117">
        <f t="shared" si="100"/>
        <v>4047156.7437905585</v>
      </c>
    </row>
    <row r="393" spans="1:25" ht="13.5" thickBot="1" x14ac:dyDescent="0.35">
      <c r="A393" s="54">
        <v>380</v>
      </c>
      <c r="B393" s="54">
        <v>55</v>
      </c>
      <c r="C393" s="54">
        <f t="shared" si="103"/>
        <v>8</v>
      </c>
      <c r="D393" s="55">
        <f t="shared" si="110"/>
        <v>36304.315951265598</v>
      </c>
      <c r="E393" s="57">
        <f t="shared" si="97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v>0</v>
      </c>
      <c r="K393" s="54" t="s">
        <v>79</v>
      </c>
      <c r="L393" s="55">
        <v>0</v>
      </c>
      <c r="M393" s="55">
        <v>0</v>
      </c>
      <c r="N393" s="54" t="s">
        <v>79</v>
      </c>
      <c r="O393" s="55">
        <v>0</v>
      </c>
      <c r="P393" s="55">
        <f t="shared" si="111"/>
        <v>-234</v>
      </c>
      <c r="Q393" s="54">
        <v>68</v>
      </c>
      <c r="R393" s="57">
        <v>0</v>
      </c>
      <c r="S393" s="55">
        <v>0</v>
      </c>
      <c r="T393" s="55">
        <v>0</v>
      </c>
      <c r="U393" s="54">
        <v>188</v>
      </c>
      <c r="V393" s="57">
        <f t="shared" si="101"/>
        <v>-4290</v>
      </c>
      <c r="W393" s="55">
        <v>0</v>
      </c>
      <c r="X393" s="55">
        <f t="shared" si="99"/>
        <v>17258.589570759359</v>
      </c>
      <c r="Y393" s="117">
        <f t="shared" si="100"/>
        <v>4081278.486460445</v>
      </c>
    </row>
    <row r="394" spans="1:25" ht="13.5" thickBot="1" x14ac:dyDescent="0.35">
      <c r="A394" s="54">
        <v>381</v>
      </c>
      <c r="B394" s="54">
        <v>55</v>
      </c>
      <c r="C394" s="54">
        <f t="shared" si="103"/>
        <v>9</v>
      </c>
      <c r="D394" s="55">
        <f t="shared" si="110"/>
        <v>36304.315951265598</v>
      </c>
      <c r="E394" s="57">
        <f t="shared" si="97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v>0</v>
      </c>
      <c r="K394" s="54" t="s">
        <v>79</v>
      </c>
      <c r="L394" s="55">
        <v>0</v>
      </c>
      <c r="M394" s="55">
        <v>0</v>
      </c>
      <c r="N394" s="54" t="s">
        <v>79</v>
      </c>
      <c r="O394" s="55">
        <v>0</v>
      </c>
      <c r="P394" s="55">
        <f t="shared" si="111"/>
        <v>-236</v>
      </c>
      <c r="Q394" s="54">
        <v>69</v>
      </c>
      <c r="R394" s="57">
        <v>0</v>
      </c>
      <c r="S394" s="55">
        <v>0</v>
      </c>
      <c r="T394" s="55">
        <v>0</v>
      </c>
      <c r="U394" s="54">
        <v>189</v>
      </c>
      <c r="V394" s="57">
        <f t="shared" si="101"/>
        <v>-4300</v>
      </c>
      <c r="W394" s="55">
        <v>0</v>
      </c>
      <c r="X394" s="55">
        <f t="shared" si="99"/>
        <v>17246.589570759359</v>
      </c>
      <c r="Y394" s="117">
        <f t="shared" si="100"/>
        <v>4115530.4030581228</v>
      </c>
    </row>
    <row r="395" spans="1:25" ht="13.5" thickBot="1" x14ac:dyDescent="0.35">
      <c r="A395" s="54">
        <v>382</v>
      </c>
      <c r="B395" s="54">
        <v>55</v>
      </c>
      <c r="C395" s="54">
        <f t="shared" si="103"/>
        <v>10</v>
      </c>
      <c r="D395" s="55">
        <f t="shared" si="110"/>
        <v>36304.315951265598</v>
      </c>
      <c r="E395" s="57">
        <f t="shared" si="97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v>0</v>
      </c>
      <c r="K395" s="54" t="s">
        <v>79</v>
      </c>
      <c r="L395" s="55">
        <v>0</v>
      </c>
      <c r="M395" s="55">
        <v>0</v>
      </c>
      <c r="N395" s="54" t="s">
        <v>79</v>
      </c>
      <c r="O395" s="55">
        <v>0</v>
      </c>
      <c r="P395" s="55">
        <f t="shared" si="111"/>
        <v>-238</v>
      </c>
      <c r="Q395" s="54">
        <v>70</v>
      </c>
      <c r="R395" s="57">
        <v>0</v>
      </c>
      <c r="S395" s="55">
        <v>0</v>
      </c>
      <c r="T395" s="55">
        <v>0</v>
      </c>
      <c r="U395" s="54">
        <v>190</v>
      </c>
      <c r="V395" s="57">
        <f t="shared" si="101"/>
        <v>-4310</v>
      </c>
      <c r="W395" s="55">
        <v>0</v>
      </c>
      <c r="X395" s="55">
        <f t="shared" si="99"/>
        <v>17234.589570759359</v>
      </c>
      <c r="Y395" s="117">
        <f t="shared" si="100"/>
        <v>4149913.0359749575</v>
      </c>
    </row>
    <row r="396" spans="1:25" ht="13.5" thickBot="1" x14ac:dyDescent="0.35">
      <c r="A396" s="54">
        <v>383</v>
      </c>
      <c r="B396" s="54">
        <v>55</v>
      </c>
      <c r="C396" s="54">
        <f t="shared" si="103"/>
        <v>11</v>
      </c>
      <c r="D396" s="55">
        <f t="shared" si="110"/>
        <v>36304.315951265598</v>
      </c>
      <c r="E396" s="57">
        <f t="shared" si="97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v>0</v>
      </c>
      <c r="K396" s="54" t="s">
        <v>79</v>
      </c>
      <c r="L396" s="55">
        <v>0</v>
      </c>
      <c r="M396" s="55">
        <v>0</v>
      </c>
      <c r="N396" s="54" t="s">
        <v>79</v>
      </c>
      <c r="O396" s="55">
        <v>0</v>
      </c>
      <c r="P396" s="55">
        <f t="shared" si="111"/>
        <v>-240</v>
      </c>
      <c r="Q396" s="54">
        <v>71</v>
      </c>
      <c r="R396" s="57">
        <v>0</v>
      </c>
      <c r="S396" s="55">
        <v>0</v>
      </c>
      <c r="T396" s="55">
        <v>0</v>
      </c>
      <c r="U396" s="54">
        <v>191</v>
      </c>
      <c r="V396" s="57">
        <f t="shared" si="101"/>
        <v>-4320</v>
      </c>
      <c r="W396" s="55">
        <v>0</v>
      </c>
      <c r="X396" s="55">
        <f t="shared" si="99"/>
        <v>17222.589570759359</v>
      </c>
      <c r="Y396" s="117">
        <f t="shared" si="100"/>
        <v>4184426.929862279</v>
      </c>
    </row>
    <row r="397" spans="1:25" ht="13.5" thickBot="1" x14ac:dyDescent="0.35">
      <c r="A397" s="54">
        <v>384</v>
      </c>
      <c r="B397" s="54">
        <v>56</v>
      </c>
      <c r="C397" s="54">
        <f t="shared" si="103"/>
        <v>0</v>
      </c>
      <c r="D397" s="55">
        <f>$D386*(1+$D$4)</f>
        <v>38119.531748828878</v>
      </c>
      <c r="E397" s="57">
        <f t="shared" si="97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v>0</v>
      </c>
      <c r="K397" s="54" t="s">
        <v>79</v>
      </c>
      <c r="L397" s="55">
        <v>0</v>
      </c>
      <c r="M397" s="55">
        <v>0</v>
      </c>
      <c r="N397" s="54" t="s">
        <v>79</v>
      </c>
      <c r="O397" s="55">
        <v>0</v>
      </c>
      <c r="P397" s="55">
        <f t="shared" si="111"/>
        <v>-242</v>
      </c>
      <c r="Q397" s="54">
        <v>72</v>
      </c>
      <c r="R397" s="57">
        <v>0</v>
      </c>
      <c r="S397" s="55">
        <v>0</v>
      </c>
      <c r="T397" s="55">
        <v>0</v>
      </c>
      <c r="U397" s="54">
        <v>192</v>
      </c>
      <c r="V397" s="57">
        <f t="shared" si="101"/>
        <v>-4330</v>
      </c>
      <c r="W397" s="55">
        <v>0</v>
      </c>
      <c r="X397" s="55">
        <f t="shared" si="99"/>
        <v>18299.719049297331</v>
      </c>
      <c r="Y397" s="117">
        <f t="shared" si="100"/>
        <v>4220161.7611193359</v>
      </c>
    </row>
    <row r="398" spans="1:25" ht="13.5" thickBot="1" x14ac:dyDescent="0.35">
      <c r="A398" s="54">
        <v>385</v>
      </c>
      <c r="B398" s="54">
        <v>56</v>
      </c>
      <c r="C398" s="54">
        <f t="shared" si="103"/>
        <v>1</v>
      </c>
      <c r="D398" s="55">
        <f t="shared" ref="D398:D408" si="112">$D397</f>
        <v>38119.531748828878</v>
      </c>
      <c r="E398" s="57">
        <f t="shared" ref="E398:E445" si="113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v>0</v>
      </c>
      <c r="K398" s="54" t="s">
        <v>79</v>
      </c>
      <c r="L398" s="55">
        <v>0</v>
      </c>
      <c r="M398" s="55">
        <v>0</v>
      </c>
      <c r="N398" s="54" t="s">
        <v>79</v>
      </c>
      <c r="O398" s="55">
        <v>0</v>
      </c>
      <c r="P398" s="55">
        <f t="shared" si="111"/>
        <v>-244</v>
      </c>
      <c r="Q398" s="54">
        <v>73</v>
      </c>
      <c r="R398" s="57">
        <v>0</v>
      </c>
      <c r="S398" s="55">
        <v>0</v>
      </c>
      <c r="T398" s="55">
        <v>0</v>
      </c>
      <c r="U398" s="54">
        <v>193</v>
      </c>
      <c r="V398" s="57">
        <f t="shared" si="101"/>
        <v>-4340</v>
      </c>
      <c r="W398" s="55">
        <v>0</v>
      </c>
      <c r="X398" s="55">
        <f t="shared" ref="X398:X444" si="114">D398+E398+F398+G398+H398+I398+J398+L398+M398+R398+S398+T398+V398+W398+O398+P398</f>
        <v>18287.719049297331</v>
      </c>
      <c r="Y398" s="117">
        <f t="shared" ref="Y398:Y445" si="115">X398+(Y397*(1+($D$7/12)))</f>
        <v>4256033.4875066299</v>
      </c>
    </row>
    <row r="399" spans="1:25" ht="13.5" thickBot="1" x14ac:dyDescent="0.35">
      <c r="A399" s="54">
        <v>386</v>
      </c>
      <c r="B399" s="54">
        <v>56</v>
      </c>
      <c r="C399" s="54">
        <f t="shared" si="103"/>
        <v>2</v>
      </c>
      <c r="D399" s="55">
        <f t="shared" si="112"/>
        <v>38119.531748828878</v>
      </c>
      <c r="E399" s="57">
        <f t="shared" si="113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v>0</v>
      </c>
      <c r="K399" s="54" t="s">
        <v>79</v>
      </c>
      <c r="L399" s="55">
        <v>0</v>
      </c>
      <c r="M399" s="55">
        <v>0</v>
      </c>
      <c r="N399" s="54" t="s">
        <v>79</v>
      </c>
      <c r="O399" s="55">
        <v>0</v>
      </c>
      <c r="P399" s="55">
        <f t="shared" si="111"/>
        <v>-246</v>
      </c>
      <c r="Q399" s="54">
        <v>74</v>
      </c>
      <c r="R399" s="57">
        <v>0</v>
      </c>
      <c r="S399" s="55">
        <v>0</v>
      </c>
      <c r="T399" s="55">
        <v>0</v>
      </c>
      <c r="U399" s="54">
        <v>194</v>
      </c>
      <c r="V399" s="57">
        <f t="shared" ref="V399:V445" si="116">$V398-10</f>
        <v>-4350</v>
      </c>
      <c r="W399" s="55">
        <v>0</v>
      </c>
      <c r="X399" s="55">
        <f t="shared" si="114"/>
        <v>18275.719049297331</v>
      </c>
      <c r="Y399" s="117">
        <f t="shared" si="115"/>
        <v>4292042.6794205382</v>
      </c>
    </row>
    <row r="400" spans="1:25" ht="13.5" thickBot="1" x14ac:dyDescent="0.35">
      <c r="A400" s="54">
        <v>387</v>
      </c>
      <c r="B400" s="54">
        <v>56</v>
      </c>
      <c r="C400" s="54">
        <f t="shared" si="103"/>
        <v>3</v>
      </c>
      <c r="D400" s="55">
        <f t="shared" si="112"/>
        <v>38119.531748828878</v>
      </c>
      <c r="E400" s="57">
        <f t="shared" si="113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v>0</v>
      </c>
      <c r="K400" s="54" t="s">
        <v>79</v>
      </c>
      <c r="L400" s="55">
        <v>0</v>
      </c>
      <c r="M400" s="55">
        <v>0</v>
      </c>
      <c r="N400" s="54" t="s">
        <v>79</v>
      </c>
      <c r="O400" s="55">
        <v>0</v>
      </c>
      <c r="P400" s="55">
        <f t="shared" si="111"/>
        <v>-248</v>
      </c>
      <c r="Q400" s="54">
        <v>75</v>
      </c>
      <c r="R400" s="57">
        <v>0</v>
      </c>
      <c r="S400" s="55">
        <v>0</v>
      </c>
      <c r="T400" s="55">
        <v>0</v>
      </c>
      <c r="U400" s="54">
        <v>195</v>
      </c>
      <c r="V400" s="57">
        <f t="shared" si="116"/>
        <v>-4360</v>
      </c>
      <c r="W400" s="55">
        <v>0</v>
      </c>
      <c r="X400" s="55">
        <f t="shared" si="114"/>
        <v>18263.719049297331</v>
      </c>
      <c r="Y400" s="117">
        <f t="shared" si="115"/>
        <v>4328189.9096340872</v>
      </c>
    </row>
    <row r="401" spans="1:25" ht="13.5" thickBot="1" x14ac:dyDescent="0.35">
      <c r="A401" s="54">
        <v>388</v>
      </c>
      <c r="B401" s="54">
        <v>56</v>
      </c>
      <c r="C401" s="54">
        <f t="shared" si="103"/>
        <v>4</v>
      </c>
      <c r="D401" s="55">
        <f t="shared" si="112"/>
        <v>38119.531748828878</v>
      </c>
      <c r="E401" s="57">
        <f t="shared" si="113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v>0</v>
      </c>
      <c r="K401" s="54" t="s">
        <v>79</v>
      </c>
      <c r="L401" s="55">
        <v>0</v>
      </c>
      <c r="M401" s="55">
        <v>0</v>
      </c>
      <c r="N401" s="54" t="s">
        <v>79</v>
      </c>
      <c r="O401" s="55">
        <v>0</v>
      </c>
      <c r="P401" s="55">
        <f t="shared" si="111"/>
        <v>-250</v>
      </c>
      <c r="Q401" s="54">
        <v>76</v>
      </c>
      <c r="R401" s="57">
        <v>0</v>
      </c>
      <c r="S401" s="55">
        <v>0</v>
      </c>
      <c r="T401" s="55">
        <v>0</v>
      </c>
      <c r="U401" s="54">
        <v>196</v>
      </c>
      <c r="V401" s="57">
        <f t="shared" si="116"/>
        <v>-4370</v>
      </c>
      <c r="W401" s="55">
        <v>0</v>
      </c>
      <c r="X401" s="55">
        <f t="shared" si="114"/>
        <v>18251.719049297331</v>
      </c>
      <c r="Y401" s="117">
        <f t="shared" si="115"/>
        <v>4364475.7533068601</v>
      </c>
    </row>
    <row r="402" spans="1:25" ht="13.5" thickBot="1" x14ac:dyDescent="0.35">
      <c r="A402" s="54">
        <v>389</v>
      </c>
      <c r="B402" s="54">
        <v>56</v>
      </c>
      <c r="C402" s="54">
        <f t="shared" si="103"/>
        <v>5</v>
      </c>
      <c r="D402" s="55">
        <f t="shared" si="112"/>
        <v>38119.531748828878</v>
      </c>
      <c r="E402" s="57">
        <f t="shared" si="113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v>0</v>
      </c>
      <c r="K402" s="54" t="s">
        <v>79</v>
      </c>
      <c r="L402" s="55">
        <v>0</v>
      </c>
      <c r="M402" s="55">
        <v>0</v>
      </c>
      <c r="N402" s="54" t="s">
        <v>79</v>
      </c>
      <c r="O402" s="55">
        <v>0</v>
      </c>
      <c r="P402" s="55">
        <f t="shared" si="111"/>
        <v>-252</v>
      </c>
      <c r="Q402" s="54">
        <v>77</v>
      </c>
      <c r="R402" s="57">
        <v>0</v>
      </c>
      <c r="S402" s="55">
        <v>0</v>
      </c>
      <c r="T402" s="55">
        <v>0</v>
      </c>
      <c r="U402" s="54">
        <v>197</v>
      </c>
      <c r="V402" s="57">
        <f t="shared" si="116"/>
        <v>-4380</v>
      </c>
      <c r="W402" s="55">
        <v>0</v>
      </c>
      <c r="X402" s="55">
        <f t="shared" si="114"/>
        <v>18239.719049297331</v>
      </c>
      <c r="Y402" s="117">
        <f t="shared" si="115"/>
        <v>4400900.7879949361</v>
      </c>
    </row>
    <row r="403" spans="1:25" ht="13.5" thickBot="1" x14ac:dyDescent="0.35">
      <c r="A403" s="54">
        <v>390</v>
      </c>
      <c r="B403" s="54">
        <v>56</v>
      </c>
      <c r="C403" s="54">
        <f t="shared" si="103"/>
        <v>6</v>
      </c>
      <c r="D403" s="55">
        <f t="shared" si="112"/>
        <v>38119.531748828878</v>
      </c>
      <c r="E403" s="57">
        <f t="shared" si="113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v>0</v>
      </c>
      <c r="K403" s="54" t="s">
        <v>79</v>
      </c>
      <c r="L403" s="55">
        <v>0</v>
      </c>
      <c r="M403" s="55">
        <v>0</v>
      </c>
      <c r="N403" s="54" t="s">
        <v>79</v>
      </c>
      <c r="O403" s="55">
        <v>0</v>
      </c>
      <c r="P403" s="55">
        <f t="shared" si="111"/>
        <v>-254</v>
      </c>
      <c r="Q403" s="54">
        <v>78</v>
      </c>
      <c r="R403" s="57">
        <v>0</v>
      </c>
      <c r="S403" s="55">
        <v>0</v>
      </c>
      <c r="T403" s="55">
        <v>0</v>
      </c>
      <c r="U403" s="54">
        <v>198</v>
      </c>
      <c r="V403" s="57">
        <f t="shared" si="116"/>
        <v>-4390</v>
      </c>
      <c r="W403" s="55">
        <v>0</v>
      </c>
      <c r="X403" s="55">
        <f t="shared" si="114"/>
        <v>18227.719049297331</v>
      </c>
      <c r="Y403" s="117">
        <f t="shared" si="115"/>
        <v>4437465.5936608789</v>
      </c>
    </row>
    <row r="404" spans="1:25" ht="13.5" thickBot="1" x14ac:dyDescent="0.35">
      <c r="A404" s="54">
        <v>391</v>
      </c>
      <c r="B404" s="54">
        <v>56</v>
      </c>
      <c r="C404" s="54">
        <f t="shared" si="103"/>
        <v>7</v>
      </c>
      <c r="D404" s="55">
        <f t="shared" si="112"/>
        <v>38119.531748828878</v>
      </c>
      <c r="E404" s="57">
        <f t="shared" si="113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v>0</v>
      </c>
      <c r="K404" s="54" t="s">
        <v>79</v>
      </c>
      <c r="L404" s="55">
        <v>0</v>
      </c>
      <c r="M404" s="55">
        <v>0</v>
      </c>
      <c r="N404" s="54" t="s">
        <v>79</v>
      </c>
      <c r="O404" s="55">
        <v>0</v>
      </c>
      <c r="P404" s="55">
        <f t="shared" si="111"/>
        <v>-256</v>
      </c>
      <c r="Q404" s="54">
        <v>79</v>
      </c>
      <c r="R404" s="57">
        <v>0</v>
      </c>
      <c r="S404" s="55">
        <v>0</v>
      </c>
      <c r="T404" s="55">
        <v>0</v>
      </c>
      <c r="U404" s="54">
        <v>199</v>
      </c>
      <c r="V404" s="57">
        <f t="shared" si="116"/>
        <v>-4400</v>
      </c>
      <c r="W404" s="55">
        <v>0</v>
      </c>
      <c r="X404" s="55">
        <f t="shared" si="114"/>
        <v>18215.719049297331</v>
      </c>
      <c r="Y404" s="117">
        <f t="shared" si="115"/>
        <v>4474170.7526837634</v>
      </c>
    </row>
    <row r="405" spans="1:25" ht="13.5" thickBot="1" x14ac:dyDescent="0.35">
      <c r="A405" s="54">
        <v>392</v>
      </c>
      <c r="B405" s="54">
        <v>56</v>
      </c>
      <c r="C405" s="54">
        <f t="shared" si="103"/>
        <v>8</v>
      </c>
      <c r="D405" s="55">
        <f t="shared" si="112"/>
        <v>38119.531748828878</v>
      </c>
      <c r="E405" s="57">
        <f t="shared" si="113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v>0</v>
      </c>
      <c r="K405" s="54" t="s">
        <v>79</v>
      </c>
      <c r="L405" s="55">
        <v>0</v>
      </c>
      <c r="M405" s="55">
        <v>0</v>
      </c>
      <c r="N405" s="54" t="s">
        <v>79</v>
      </c>
      <c r="O405" s="55">
        <v>0</v>
      </c>
      <c r="P405" s="55">
        <f t="shared" si="111"/>
        <v>-258</v>
      </c>
      <c r="Q405" s="54">
        <v>80</v>
      </c>
      <c r="R405" s="57">
        <v>0</v>
      </c>
      <c r="S405" s="55">
        <v>0</v>
      </c>
      <c r="T405" s="55">
        <v>0</v>
      </c>
      <c r="U405" s="54">
        <v>200</v>
      </c>
      <c r="V405" s="57">
        <f t="shared" si="116"/>
        <v>-4410</v>
      </c>
      <c r="W405" s="55">
        <v>0</v>
      </c>
      <c r="X405" s="55">
        <f t="shared" si="114"/>
        <v>18203.719049297331</v>
      </c>
      <c r="Y405" s="117">
        <f t="shared" si="115"/>
        <v>4511016.8498692429</v>
      </c>
    </row>
    <row r="406" spans="1:25" ht="13.5" thickBot="1" x14ac:dyDescent="0.35">
      <c r="A406" s="54">
        <v>393</v>
      </c>
      <c r="B406" s="54">
        <v>56</v>
      </c>
      <c r="C406" s="54">
        <f t="shared" si="103"/>
        <v>9</v>
      </c>
      <c r="D406" s="55">
        <f t="shared" si="112"/>
        <v>38119.531748828878</v>
      </c>
      <c r="E406" s="57">
        <f t="shared" si="113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v>0</v>
      </c>
      <c r="K406" s="54" t="s">
        <v>79</v>
      </c>
      <c r="L406" s="55">
        <v>0</v>
      </c>
      <c r="M406" s="55">
        <v>0</v>
      </c>
      <c r="N406" s="54" t="s">
        <v>79</v>
      </c>
      <c r="O406" s="55">
        <v>0</v>
      </c>
      <c r="P406" s="55">
        <f t="shared" si="111"/>
        <v>-260</v>
      </c>
      <c r="Q406" s="54">
        <v>81</v>
      </c>
      <c r="R406" s="57">
        <v>0</v>
      </c>
      <c r="S406" s="55">
        <v>0</v>
      </c>
      <c r="T406" s="55">
        <v>0</v>
      </c>
      <c r="U406" s="54">
        <v>201</v>
      </c>
      <c r="V406" s="57">
        <f t="shared" si="116"/>
        <v>-4420</v>
      </c>
      <c r="W406" s="55">
        <v>0</v>
      </c>
      <c r="X406" s="55">
        <f t="shared" si="114"/>
        <v>18191.719049297331</v>
      </c>
      <c r="Y406" s="117">
        <f t="shared" si="115"/>
        <v>4548004.4724596618</v>
      </c>
    </row>
    <row r="407" spans="1:25" ht="13.5" thickBot="1" x14ac:dyDescent="0.35">
      <c r="A407" s="54">
        <v>394</v>
      </c>
      <c r="B407" s="54">
        <v>56</v>
      </c>
      <c r="C407" s="54">
        <f t="shared" si="103"/>
        <v>10</v>
      </c>
      <c r="D407" s="55">
        <f t="shared" si="112"/>
        <v>38119.531748828878</v>
      </c>
      <c r="E407" s="57">
        <f t="shared" si="113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v>0</v>
      </c>
      <c r="K407" s="54" t="s">
        <v>79</v>
      </c>
      <c r="L407" s="55">
        <v>0</v>
      </c>
      <c r="M407" s="55">
        <v>0</v>
      </c>
      <c r="N407" s="54" t="s">
        <v>79</v>
      </c>
      <c r="O407" s="55">
        <v>0</v>
      </c>
      <c r="P407" s="55">
        <f t="shared" si="111"/>
        <v>-262</v>
      </c>
      <c r="Q407" s="54">
        <v>82</v>
      </c>
      <c r="R407" s="57">
        <v>0</v>
      </c>
      <c r="S407" s="55">
        <v>0</v>
      </c>
      <c r="T407" s="55">
        <v>0</v>
      </c>
      <c r="U407" s="54">
        <v>202</v>
      </c>
      <c r="V407" s="57">
        <f t="shared" si="116"/>
        <v>-4430</v>
      </c>
      <c r="W407" s="55">
        <v>0</v>
      </c>
      <c r="X407" s="55">
        <f t="shared" si="114"/>
        <v>18179.719049297331</v>
      </c>
      <c r="Y407" s="117">
        <f t="shared" si="115"/>
        <v>4585134.2101442078</v>
      </c>
    </row>
    <row r="408" spans="1:25" ht="13.5" thickBot="1" x14ac:dyDescent="0.35">
      <c r="A408" s="54">
        <v>395</v>
      </c>
      <c r="B408" s="54">
        <v>56</v>
      </c>
      <c r="C408" s="54">
        <f t="shared" si="103"/>
        <v>11</v>
      </c>
      <c r="D408" s="55">
        <f t="shared" si="112"/>
        <v>38119.531748828878</v>
      </c>
      <c r="E408" s="57">
        <f t="shared" si="113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v>0</v>
      </c>
      <c r="K408" s="54" t="s">
        <v>79</v>
      </c>
      <c r="L408" s="55">
        <v>0</v>
      </c>
      <c r="M408" s="55">
        <v>0</v>
      </c>
      <c r="N408" s="54" t="s">
        <v>79</v>
      </c>
      <c r="O408" s="55">
        <v>0</v>
      </c>
      <c r="P408" s="55">
        <f t="shared" si="111"/>
        <v>-264</v>
      </c>
      <c r="Q408" s="54">
        <v>83</v>
      </c>
      <c r="R408" s="57">
        <v>0</v>
      </c>
      <c r="S408" s="55">
        <v>0</v>
      </c>
      <c r="T408" s="55">
        <v>0</v>
      </c>
      <c r="U408" s="54">
        <v>203</v>
      </c>
      <c r="V408" s="57">
        <f t="shared" si="116"/>
        <v>-4440</v>
      </c>
      <c r="W408" s="55">
        <v>0</v>
      </c>
      <c r="X408" s="55">
        <f t="shared" si="114"/>
        <v>18167.719049297331</v>
      </c>
      <c r="Y408" s="117">
        <f t="shared" si="115"/>
        <v>4622406.6550691063</v>
      </c>
    </row>
    <row r="409" spans="1:25" ht="13.5" thickBot="1" x14ac:dyDescent="0.35">
      <c r="A409" s="54">
        <v>396</v>
      </c>
      <c r="B409" s="54">
        <v>57</v>
      </c>
      <c r="C409" s="54">
        <f t="shared" ref="C409:C445" si="117">C397</f>
        <v>0</v>
      </c>
      <c r="D409" s="55">
        <f>$D398*(1+$D$4)</f>
        <v>40025.508336270323</v>
      </c>
      <c r="E409" s="57">
        <f t="shared" si="113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v>0</v>
      </c>
      <c r="K409" s="54" t="s">
        <v>79</v>
      </c>
      <c r="L409" s="55">
        <v>0</v>
      </c>
      <c r="M409" s="55">
        <v>0</v>
      </c>
      <c r="N409" s="54" t="s">
        <v>79</v>
      </c>
      <c r="O409" s="55">
        <v>0</v>
      </c>
      <c r="P409" s="55">
        <f t="shared" si="111"/>
        <v>-266</v>
      </c>
      <c r="Q409" s="54">
        <v>84</v>
      </c>
      <c r="R409" s="57">
        <v>0</v>
      </c>
      <c r="S409" s="55">
        <v>0</v>
      </c>
      <c r="T409" s="55">
        <v>0</v>
      </c>
      <c r="U409" s="54">
        <v>204</v>
      </c>
      <c r="V409" s="57">
        <f t="shared" si="116"/>
        <v>-4450</v>
      </c>
      <c r="W409" s="55">
        <v>0</v>
      </c>
      <c r="X409" s="55">
        <f t="shared" si="114"/>
        <v>19299.305001762194</v>
      </c>
      <c r="Y409" s="117">
        <f t="shared" si="115"/>
        <v>4660965.9878003225</v>
      </c>
    </row>
    <row r="410" spans="1:25" ht="13.5" thickBot="1" x14ac:dyDescent="0.35">
      <c r="A410" s="54">
        <v>397</v>
      </c>
      <c r="B410" s="54">
        <v>57</v>
      </c>
      <c r="C410" s="54">
        <f t="shared" si="117"/>
        <v>1</v>
      </c>
      <c r="D410" s="55">
        <f t="shared" ref="D410:D420" si="118">$D409</f>
        <v>40025.508336270323</v>
      </c>
      <c r="E410" s="57">
        <f t="shared" si="113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v>0</v>
      </c>
      <c r="K410" s="54" t="s">
        <v>79</v>
      </c>
      <c r="L410" s="55">
        <v>0</v>
      </c>
      <c r="M410" s="55">
        <v>0</v>
      </c>
      <c r="N410" s="54" t="s">
        <v>79</v>
      </c>
      <c r="O410" s="55">
        <v>0</v>
      </c>
      <c r="P410" s="55">
        <f t="shared" si="111"/>
        <v>-268</v>
      </c>
      <c r="Q410" s="54">
        <v>85</v>
      </c>
      <c r="R410" s="57">
        <v>0</v>
      </c>
      <c r="S410" s="55">
        <v>0</v>
      </c>
      <c r="T410" s="55">
        <v>0</v>
      </c>
      <c r="U410" s="54">
        <v>205</v>
      </c>
      <c r="V410" s="57">
        <f t="shared" si="116"/>
        <v>-4460</v>
      </c>
      <c r="W410" s="55">
        <v>0</v>
      </c>
      <c r="X410" s="55">
        <f t="shared" si="114"/>
        <v>19287.305001762194</v>
      </c>
      <c r="Y410" s="117">
        <f t="shared" si="115"/>
        <v>4699673.9844179191</v>
      </c>
    </row>
    <row r="411" spans="1:25" ht="13.5" thickBot="1" x14ac:dyDescent="0.35">
      <c r="A411" s="54">
        <v>398</v>
      </c>
      <c r="B411" s="54">
        <v>57</v>
      </c>
      <c r="C411" s="54">
        <f t="shared" si="117"/>
        <v>2</v>
      </c>
      <c r="D411" s="55">
        <f t="shared" si="118"/>
        <v>40025.508336270323</v>
      </c>
      <c r="E411" s="57">
        <f t="shared" si="113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v>0</v>
      </c>
      <c r="K411" s="54" t="s">
        <v>79</v>
      </c>
      <c r="L411" s="55">
        <v>0</v>
      </c>
      <c r="M411" s="55">
        <v>0</v>
      </c>
      <c r="N411" s="54" t="s">
        <v>79</v>
      </c>
      <c r="O411" s="55">
        <v>0</v>
      </c>
      <c r="P411" s="55">
        <f t="shared" si="111"/>
        <v>-270</v>
      </c>
      <c r="Q411" s="54">
        <v>86</v>
      </c>
      <c r="R411" s="57">
        <v>0</v>
      </c>
      <c r="S411" s="55">
        <v>0</v>
      </c>
      <c r="T411" s="55">
        <v>0</v>
      </c>
      <c r="U411" s="54">
        <v>206</v>
      </c>
      <c r="V411" s="57">
        <f t="shared" si="116"/>
        <v>-4470</v>
      </c>
      <c r="W411" s="55">
        <v>0</v>
      </c>
      <c r="X411" s="55">
        <f t="shared" si="114"/>
        <v>19275.305001762194</v>
      </c>
      <c r="Y411" s="117">
        <f t="shared" si="115"/>
        <v>4738531.2643547552</v>
      </c>
    </row>
    <row r="412" spans="1:25" ht="13.5" thickBot="1" x14ac:dyDescent="0.35">
      <c r="A412" s="54">
        <v>399</v>
      </c>
      <c r="B412" s="54">
        <v>57</v>
      </c>
      <c r="C412" s="54">
        <f t="shared" si="117"/>
        <v>3</v>
      </c>
      <c r="D412" s="55">
        <f t="shared" si="118"/>
        <v>40025.508336270323</v>
      </c>
      <c r="E412" s="57">
        <f t="shared" si="113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v>0</v>
      </c>
      <c r="K412" s="54" t="s">
        <v>79</v>
      </c>
      <c r="L412" s="55">
        <v>0</v>
      </c>
      <c r="M412" s="55">
        <v>0</v>
      </c>
      <c r="N412" s="54" t="s">
        <v>79</v>
      </c>
      <c r="O412" s="55">
        <v>0</v>
      </c>
      <c r="P412" s="55">
        <f t="shared" si="111"/>
        <v>-272</v>
      </c>
      <c r="Q412" s="54">
        <v>87</v>
      </c>
      <c r="R412" s="57">
        <v>0</v>
      </c>
      <c r="S412" s="55">
        <v>0</v>
      </c>
      <c r="T412" s="55">
        <v>0</v>
      </c>
      <c r="U412" s="54">
        <v>207</v>
      </c>
      <c r="V412" s="57">
        <f t="shared" si="116"/>
        <v>-4480</v>
      </c>
      <c r="W412" s="55">
        <v>0</v>
      </c>
      <c r="X412" s="55">
        <f t="shared" si="114"/>
        <v>19263.305001762194</v>
      </c>
      <c r="Y412" s="117">
        <f t="shared" si="115"/>
        <v>4777538.4496246614</v>
      </c>
    </row>
    <row r="413" spans="1:25" ht="13.5" thickBot="1" x14ac:dyDescent="0.35">
      <c r="A413" s="54">
        <v>400</v>
      </c>
      <c r="B413" s="54">
        <v>57</v>
      </c>
      <c r="C413" s="54">
        <f t="shared" si="117"/>
        <v>4</v>
      </c>
      <c r="D413" s="55">
        <f t="shared" si="118"/>
        <v>40025.508336270323</v>
      </c>
      <c r="E413" s="57">
        <f t="shared" si="113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v>0</v>
      </c>
      <c r="K413" s="54" t="s">
        <v>79</v>
      </c>
      <c r="L413" s="55">
        <v>0</v>
      </c>
      <c r="M413" s="55">
        <v>0</v>
      </c>
      <c r="N413" s="54" t="s">
        <v>79</v>
      </c>
      <c r="O413" s="55">
        <v>0</v>
      </c>
      <c r="P413" s="55">
        <f t="shared" si="111"/>
        <v>-274</v>
      </c>
      <c r="Q413" s="54">
        <v>88</v>
      </c>
      <c r="R413" s="57">
        <v>0</v>
      </c>
      <c r="S413" s="55">
        <v>0</v>
      </c>
      <c r="T413" s="55">
        <v>0</v>
      </c>
      <c r="U413" s="54">
        <v>208</v>
      </c>
      <c r="V413" s="57">
        <f t="shared" si="116"/>
        <v>-4490</v>
      </c>
      <c r="W413" s="55">
        <v>0</v>
      </c>
      <c r="X413" s="55">
        <f t="shared" si="114"/>
        <v>19251.305001762194</v>
      </c>
      <c r="Y413" s="117">
        <f t="shared" si="115"/>
        <v>4816696.1648331927</v>
      </c>
    </row>
    <row r="414" spans="1:25" ht="13.5" thickBot="1" x14ac:dyDescent="0.35">
      <c r="A414" s="54">
        <v>401</v>
      </c>
      <c r="B414" s="54">
        <v>57</v>
      </c>
      <c r="C414" s="54">
        <f t="shared" si="117"/>
        <v>5</v>
      </c>
      <c r="D414" s="55">
        <f t="shared" si="118"/>
        <v>40025.508336270323</v>
      </c>
      <c r="E414" s="57">
        <f t="shared" si="113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v>0</v>
      </c>
      <c r="K414" s="54" t="s">
        <v>79</v>
      </c>
      <c r="L414" s="55">
        <v>0</v>
      </c>
      <c r="M414" s="55">
        <v>0</v>
      </c>
      <c r="N414" s="54" t="s">
        <v>79</v>
      </c>
      <c r="O414" s="55">
        <v>0</v>
      </c>
      <c r="P414" s="55">
        <f t="shared" si="111"/>
        <v>-276</v>
      </c>
      <c r="Q414" s="54">
        <v>89</v>
      </c>
      <c r="R414" s="57">
        <v>0</v>
      </c>
      <c r="S414" s="55">
        <v>0</v>
      </c>
      <c r="T414" s="55">
        <v>0</v>
      </c>
      <c r="U414" s="54">
        <v>209</v>
      </c>
      <c r="V414" s="57">
        <f t="shared" si="116"/>
        <v>-4500</v>
      </c>
      <c r="W414" s="55">
        <v>0</v>
      </c>
      <c r="X414" s="55">
        <f t="shared" si="114"/>
        <v>19239.305001762194</v>
      </c>
      <c r="Y414" s="117">
        <f t="shared" si="115"/>
        <v>4856005.0371884257</v>
      </c>
    </row>
    <row r="415" spans="1:25" ht="13.5" thickBot="1" x14ac:dyDescent="0.35">
      <c r="A415" s="54">
        <v>402</v>
      </c>
      <c r="B415" s="54">
        <v>57</v>
      </c>
      <c r="C415" s="54">
        <f t="shared" si="117"/>
        <v>6</v>
      </c>
      <c r="D415" s="55">
        <f t="shared" si="118"/>
        <v>40025.508336270323</v>
      </c>
      <c r="E415" s="57">
        <f t="shared" si="113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v>0</v>
      </c>
      <c r="K415" s="54" t="s">
        <v>79</v>
      </c>
      <c r="L415" s="55">
        <v>0</v>
      </c>
      <c r="M415" s="55">
        <v>0</v>
      </c>
      <c r="N415" s="54" t="s">
        <v>79</v>
      </c>
      <c r="O415" s="55">
        <v>0</v>
      </c>
      <c r="P415" s="55">
        <f t="shared" si="111"/>
        <v>-278</v>
      </c>
      <c r="Q415" s="54">
        <v>90</v>
      </c>
      <c r="R415" s="57">
        <v>0</v>
      </c>
      <c r="S415" s="55">
        <v>0</v>
      </c>
      <c r="T415" s="55">
        <v>0</v>
      </c>
      <c r="U415" s="54">
        <v>210</v>
      </c>
      <c r="V415" s="57">
        <f t="shared" si="116"/>
        <v>-4510</v>
      </c>
      <c r="W415" s="55">
        <v>0</v>
      </c>
      <c r="X415" s="55">
        <f t="shared" si="114"/>
        <v>19227.305001762194</v>
      </c>
      <c r="Y415" s="117">
        <f t="shared" si="115"/>
        <v>4895465.696511806</v>
      </c>
    </row>
    <row r="416" spans="1:25" ht="13.5" thickBot="1" x14ac:dyDescent="0.35">
      <c r="A416" s="54">
        <v>403</v>
      </c>
      <c r="B416" s="54">
        <v>57</v>
      </c>
      <c r="C416" s="54">
        <f t="shared" si="117"/>
        <v>7</v>
      </c>
      <c r="D416" s="55">
        <f t="shared" si="118"/>
        <v>40025.508336270323</v>
      </c>
      <c r="E416" s="57">
        <f t="shared" si="113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v>0</v>
      </c>
      <c r="K416" s="54" t="s">
        <v>79</v>
      </c>
      <c r="L416" s="55">
        <v>0</v>
      </c>
      <c r="M416" s="55">
        <v>0</v>
      </c>
      <c r="N416" s="54" t="s">
        <v>79</v>
      </c>
      <c r="O416" s="55">
        <v>0</v>
      </c>
      <c r="P416" s="55">
        <f t="shared" si="111"/>
        <v>-280</v>
      </c>
      <c r="Q416" s="54">
        <v>91</v>
      </c>
      <c r="R416" s="57">
        <v>0</v>
      </c>
      <c r="S416" s="55">
        <v>0</v>
      </c>
      <c r="T416" s="55">
        <v>0</v>
      </c>
      <c r="U416" s="54">
        <v>211</v>
      </c>
      <c r="V416" s="57">
        <f t="shared" si="116"/>
        <v>-4520</v>
      </c>
      <c r="W416" s="55">
        <v>0</v>
      </c>
      <c r="X416" s="55">
        <f t="shared" si="114"/>
        <v>19215.305001762194</v>
      </c>
      <c r="Y416" s="117">
        <f t="shared" si="115"/>
        <v>4935078.7752490332</v>
      </c>
    </row>
    <row r="417" spans="1:25" ht="13.5" thickBot="1" x14ac:dyDescent="0.35">
      <c r="A417" s="54">
        <v>404</v>
      </c>
      <c r="B417" s="54">
        <v>57</v>
      </c>
      <c r="C417" s="54">
        <f t="shared" si="117"/>
        <v>8</v>
      </c>
      <c r="D417" s="55">
        <f t="shared" si="118"/>
        <v>40025.508336270323</v>
      </c>
      <c r="E417" s="57">
        <f t="shared" si="113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v>0</v>
      </c>
      <c r="K417" s="54" t="s">
        <v>79</v>
      </c>
      <c r="L417" s="55">
        <v>0</v>
      </c>
      <c r="M417" s="55">
        <v>0</v>
      </c>
      <c r="N417" s="54" t="s">
        <v>79</v>
      </c>
      <c r="O417" s="55">
        <v>0</v>
      </c>
      <c r="P417" s="55">
        <f t="shared" si="111"/>
        <v>-282</v>
      </c>
      <c r="Q417" s="54">
        <v>92</v>
      </c>
      <c r="R417" s="57">
        <v>0</v>
      </c>
      <c r="S417" s="55">
        <v>0</v>
      </c>
      <c r="T417" s="55">
        <v>0</v>
      </c>
      <c r="U417" s="54">
        <v>212</v>
      </c>
      <c r="V417" s="57">
        <f t="shared" si="116"/>
        <v>-4530</v>
      </c>
      <c r="W417" s="55">
        <v>0</v>
      </c>
      <c r="X417" s="55">
        <f t="shared" si="114"/>
        <v>19203.305001762194</v>
      </c>
      <c r="Y417" s="117">
        <f t="shared" si="115"/>
        <v>4974844.9084809991</v>
      </c>
    </row>
    <row r="418" spans="1:25" ht="13.5" thickBot="1" x14ac:dyDescent="0.35">
      <c r="A418" s="54">
        <v>405</v>
      </c>
      <c r="B418" s="54">
        <v>57</v>
      </c>
      <c r="C418" s="54">
        <f t="shared" si="117"/>
        <v>9</v>
      </c>
      <c r="D418" s="55">
        <f t="shared" si="118"/>
        <v>40025.508336270323</v>
      </c>
      <c r="E418" s="57">
        <f t="shared" si="113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v>0</v>
      </c>
      <c r="K418" s="54" t="s">
        <v>79</v>
      </c>
      <c r="L418" s="55">
        <v>0</v>
      </c>
      <c r="M418" s="55">
        <v>0</v>
      </c>
      <c r="N418" s="54" t="s">
        <v>79</v>
      </c>
      <c r="O418" s="55">
        <v>0</v>
      </c>
      <c r="P418" s="55">
        <f t="shared" si="111"/>
        <v>-284</v>
      </c>
      <c r="Q418" s="54">
        <v>93</v>
      </c>
      <c r="R418" s="57">
        <v>0</v>
      </c>
      <c r="S418" s="55">
        <v>0</v>
      </c>
      <c r="T418" s="55">
        <v>0</v>
      </c>
      <c r="U418" s="54">
        <v>213</v>
      </c>
      <c r="V418" s="57">
        <f t="shared" si="116"/>
        <v>-4540</v>
      </c>
      <c r="W418" s="55">
        <v>0</v>
      </c>
      <c r="X418" s="55">
        <f t="shared" si="114"/>
        <v>19191.305001762194</v>
      </c>
      <c r="Y418" s="117">
        <f t="shared" si="115"/>
        <v>5014764.7339347648</v>
      </c>
    </row>
    <row r="419" spans="1:25" ht="13.5" thickBot="1" x14ac:dyDescent="0.35">
      <c r="A419" s="54">
        <v>406</v>
      </c>
      <c r="B419" s="54">
        <v>57</v>
      </c>
      <c r="C419" s="54">
        <f t="shared" si="117"/>
        <v>10</v>
      </c>
      <c r="D419" s="55">
        <f t="shared" si="118"/>
        <v>40025.508336270323</v>
      </c>
      <c r="E419" s="57">
        <f t="shared" si="113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v>0</v>
      </c>
      <c r="K419" s="54" t="s">
        <v>79</v>
      </c>
      <c r="L419" s="55">
        <v>0</v>
      </c>
      <c r="M419" s="55">
        <v>0</v>
      </c>
      <c r="N419" s="54" t="s">
        <v>79</v>
      </c>
      <c r="O419" s="55">
        <v>0</v>
      </c>
      <c r="P419" s="55">
        <f t="shared" si="111"/>
        <v>-286</v>
      </c>
      <c r="Q419" s="54">
        <v>94</v>
      </c>
      <c r="R419" s="57">
        <v>0</v>
      </c>
      <c r="S419" s="55">
        <v>0</v>
      </c>
      <c r="T419" s="55">
        <v>0</v>
      </c>
      <c r="U419" s="54">
        <v>214</v>
      </c>
      <c r="V419" s="57">
        <f t="shared" si="116"/>
        <v>-4550</v>
      </c>
      <c r="W419" s="55">
        <v>0</v>
      </c>
      <c r="X419" s="55">
        <f t="shared" si="114"/>
        <v>19179.305001762194</v>
      </c>
      <c r="Y419" s="117">
        <f t="shared" si="115"/>
        <v>5054838.8919945881</v>
      </c>
    </row>
    <row r="420" spans="1:25" ht="13.5" thickBot="1" x14ac:dyDescent="0.35">
      <c r="A420" s="54">
        <v>407</v>
      </c>
      <c r="B420" s="54">
        <v>57</v>
      </c>
      <c r="C420" s="54">
        <f t="shared" si="117"/>
        <v>11</v>
      </c>
      <c r="D420" s="55">
        <f t="shared" si="118"/>
        <v>40025.508336270323</v>
      </c>
      <c r="E420" s="57">
        <f t="shared" si="113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v>0</v>
      </c>
      <c r="K420" s="54" t="s">
        <v>79</v>
      </c>
      <c r="L420" s="55">
        <v>0</v>
      </c>
      <c r="M420" s="55">
        <v>0</v>
      </c>
      <c r="N420" s="54" t="s">
        <v>79</v>
      </c>
      <c r="O420" s="55">
        <v>0</v>
      </c>
      <c r="P420" s="55">
        <f t="shared" si="111"/>
        <v>-288</v>
      </c>
      <c r="Q420" s="54">
        <v>95</v>
      </c>
      <c r="R420" s="57">
        <v>0</v>
      </c>
      <c r="S420" s="55">
        <v>0</v>
      </c>
      <c r="T420" s="55">
        <v>0</v>
      </c>
      <c r="U420" s="54">
        <v>215</v>
      </c>
      <c r="V420" s="57">
        <f t="shared" si="116"/>
        <v>-4560</v>
      </c>
      <c r="W420" s="55">
        <v>0</v>
      </c>
      <c r="X420" s="55">
        <f t="shared" si="114"/>
        <v>19167.305001762194</v>
      </c>
      <c r="Y420" s="117">
        <f t="shared" si="115"/>
        <v>5095068.0257129939</v>
      </c>
    </row>
    <row r="421" spans="1:25" ht="13.5" thickBot="1" x14ac:dyDescent="0.35">
      <c r="A421" s="54">
        <v>408</v>
      </c>
      <c r="B421" s="54">
        <v>58</v>
      </c>
      <c r="C421" s="54">
        <f t="shared" si="117"/>
        <v>0</v>
      </c>
      <c r="D421" s="55">
        <f>$D410*(1+$D$4)</f>
        <v>42026.783753083837</v>
      </c>
      <c r="E421" s="57">
        <f t="shared" si="113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v>0</v>
      </c>
      <c r="K421" s="54" t="s">
        <v>79</v>
      </c>
      <c r="L421" s="55">
        <v>0</v>
      </c>
      <c r="M421" s="55">
        <v>0</v>
      </c>
      <c r="N421" s="54" t="s">
        <v>79</v>
      </c>
      <c r="O421" s="55">
        <v>0</v>
      </c>
      <c r="P421" s="55">
        <f t="shared" si="111"/>
        <v>-290</v>
      </c>
      <c r="Q421" s="54">
        <v>96</v>
      </c>
      <c r="R421" s="57">
        <v>0</v>
      </c>
      <c r="S421" s="55">
        <v>0</v>
      </c>
      <c r="T421" s="55">
        <v>0</v>
      </c>
      <c r="U421" s="54">
        <v>216</v>
      </c>
      <c r="V421" s="57">
        <f t="shared" si="116"/>
        <v>-4570</v>
      </c>
      <c r="W421" s="55">
        <v>0</v>
      </c>
      <c r="X421" s="55">
        <f t="shared" si="114"/>
        <v>20356.070251850302</v>
      </c>
      <c r="Y421" s="117">
        <f t="shared" si="115"/>
        <v>5136653.546071982</v>
      </c>
    </row>
    <row r="422" spans="1:25" ht="13.5" thickBot="1" x14ac:dyDescent="0.35">
      <c r="A422" s="54">
        <v>409</v>
      </c>
      <c r="B422" s="54">
        <v>58</v>
      </c>
      <c r="C422" s="54">
        <f t="shared" si="117"/>
        <v>1</v>
      </c>
      <c r="D422" s="55">
        <f t="shared" ref="D422:D432" si="119">$D421</f>
        <v>42026.783753083837</v>
      </c>
      <c r="E422" s="57">
        <f t="shared" si="113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v>0</v>
      </c>
      <c r="K422" s="54" t="s">
        <v>79</v>
      </c>
      <c r="L422" s="55">
        <v>0</v>
      </c>
      <c r="M422" s="55">
        <v>0</v>
      </c>
      <c r="N422" s="54" t="s">
        <v>79</v>
      </c>
      <c r="O422" s="55">
        <v>0</v>
      </c>
      <c r="P422" s="55">
        <f t="shared" si="111"/>
        <v>-292</v>
      </c>
      <c r="Q422" s="54">
        <v>97</v>
      </c>
      <c r="R422" s="57">
        <v>0</v>
      </c>
      <c r="S422" s="55">
        <v>0</v>
      </c>
      <c r="T422" s="55">
        <v>0</v>
      </c>
      <c r="U422" s="54">
        <v>217</v>
      </c>
      <c r="V422" s="57">
        <f t="shared" si="116"/>
        <v>-4580</v>
      </c>
      <c r="W422" s="55">
        <v>0</v>
      </c>
      <c r="X422" s="55">
        <f t="shared" si="114"/>
        <v>20344.070251850302</v>
      </c>
      <c r="Y422" s="117">
        <f t="shared" si="115"/>
        <v>5178400.3394324658</v>
      </c>
    </row>
    <row r="423" spans="1:25" ht="13.5" thickBot="1" x14ac:dyDescent="0.35">
      <c r="A423" s="54">
        <v>410</v>
      </c>
      <c r="B423" s="54">
        <v>58</v>
      </c>
      <c r="C423" s="54">
        <f t="shared" si="117"/>
        <v>2</v>
      </c>
      <c r="D423" s="55">
        <f t="shared" si="119"/>
        <v>42026.783753083837</v>
      </c>
      <c r="E423" s="57">
        <f t="shared" si="113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v>0</v>
      </c>
      <c r="K423" s="54" t="s">
        <v>79</v>
      </c>
      <c r="L423" s="55">
        <v>0</v>
      </c>
      <c r="M423" s="55">
        <v>0</v>
      </c>
      <c r="N423" s="54" t="s">
        <v>79</v>
      </c>
      <c r="O423" s="55">
        <v>0</v>
      </c>
      <c r="P423" s="55">
        <f t="shared" ref="P423:P445" si="120">P422-2</f>
        <v>-294</v>
      </c>
      <c r="Q423" s="54">
        <v>98</v>
      </c>
      <c r="R423" s="57">
        <v>0</v>
      </c>
      <c r="S423" s="55">
        <v>0</v>
      </c>
      <c r="T423" s="55">
        <v>0</v>
      </c>
      <c r="U423" s="54">
        <v>218</v>
      </c>
      <c r="V423" s="57">
        <f t="shared" si="116"/>
        <v>-4590</v>
      </c>
      <c r="W423" s="55">
        <v>0</v>
      </c>
      <c r="X423" s="55">
        <f t="shared" si="114"/>
        <v>20332.070251850302</v>
      </c>
      <c r="Y423" s="117">
        <f t="shared" si="115"/>
        <v>5220309.077765285</v>
      </c>
    </row>
    <row r="424" spans="1:25" ht="13.5" thickBot="1" x14ac:dyDescent="0.35">
      <c r="A424" s="54">
        <v>411</v>
      </c>
      <c r="B424" s="54">
        <v>58</v>
      </c>
      <c r="C424" s="54">
        <f t="shared" si="117"/>
        <v>3</v>
      </c>
      <c r="D424" s="55">
        <f t="shared" si="119"/>
        <v>42026.783753083837</v>
      </c>
      <c r="E424" s="57">
        <f t="shared" si="113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v>0</v>
      </c>
      <c r="K424" s="54" t="s">
        <v>79</v>
      </c>
      <c r="L424" s="55">
        <v>0</v>
      </c>
      <c r="M424" s="55">
        <v>0</v>
      </c>
      <c r="N424" s="54" t="s">
        <v>79</v>
      </c>
      <c r="O424" s="55">
        <v>0</v>
      </c>
      <c r="P424" s="55">
        <f t="shared" si="120"/>
        <v>-296</v>
      </c>
      <c r="Q424" s="54">
        <v>99</v>
      </c>
      <c r="R424" s="57">
        <v>0</v>
      </c>
      <c r="S424" s="55">
        <v>0</v>
      </c>
      <c r="T424" s="55">
        <v>0</v>
      </c>
      <c r="U424" s="54">
        <v>219</v>
      </c>
      <c r="V424" s="57">
        <f t="shared" si="116"/>
        <v>-4600</v>
      </c>
      <c r="W424" s="55">
        <v>0</v>
      </c>
      <c r="X424" s="55">
        <f t="shared" si="114"/>
        <v>20320.070251850302</v>
      </c>
      <c r="Y424" s="117">
        <f t="shared" si="115"/>
        <v>5262380.4358411571</v>
      </c>
    </row>
    <row r="425" spans="1:25" ht="13.5" thickBot="1" x14ac:dyDescent="0.35">
      <c r="A425" s="54">
        <v>412</v>
      </c>
      <c r="B425" s="54">
        <v>58</v>
      </c>
      <c r="C425" s="54">
        <f t="shared" si="117"/>
        <v>4</v>
      </c>
      <c r="D425" s="55">
        <f t="shared" si="119"/>
        <v>42026.783753083837</v>
      </c>
      <c r="E425" s="57">
        <f t="shared" si="113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v>0</v>
      </c>
      <c r="K425" s="54" t="s">
        <v>79</v>
      </c>
      <c r="L425" s="55">
        <v>0</v>
      </c>
      <c r="M425" s="55">
        <v>0</v>
      </c>
      <c r="N425" s="54" t="s">
        <v>79</v>
      </c>
      <c r="O425" s="55">
        <v>0</v>
      </c>
      <c r="P425" s="55">
        <f t="shared" si="120"/>
        <v>-298</v>
      </c>
      <c r="Q425" s="54">
        <v>100</v>
      </c>
      <c r="R425" s="57">
        <v>0</v>
      </c>
      <c r="S425" s="55">
        <v>0</v>
      </c>
      <c r="T425" s="55">
        <v>0</v>
      </c>
      <c r="U425" s="54">
        <v>220</v>
      </c>
      <c r="V425" s="57">
        <f t="shared" si="116"/>
        <v>-4610</v>
      </c>
      <c r="W425" s="55">
        <v>0</v>
      </c>
      <c r="X425" s="55">
        <f t="shared" si="114"/>
        <v>20308.070251850302</v>
      </c>
      <c r="Y425" s="117">
        <f t="shared" si="115"/>
        <v>5304615.091242346</v>
      </c>
    </row>
    <row r="426" spans="1:25" ht="13.5" thickBot="1" x14ac:dyDescent="0.35">
      <c r="A426" s="54">
        <v>413</v>
      </c>
      <c r="B426" s="54">
        <v>58</v>
      </c>
      <c r="C426" s="54">
        <f t="shared" si="117"/>
        <v>5</v>
      </c>
      <c r="D426" s="55">
        <f t="shared" si="119"/>
        <v>42026.783753083837</v>
      </c>
      <c r="E426" s="57">
        <f t="shared" si="113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v>0</v>
      </c>
      <c r="K426" s="54" t="s">
        <v>79</v>
      </c>
      <c r="L426" s="55">
        <v>0</v>
      </c>
      <c r="M426" s="55">
        <v>0</v>
      </c>
      <c r="N426" s="54" t="s">
        <v>79</v>
      </c>
      <c r="O426" s="55">
        <v>0</v>
      </c>
      <c r="P426" s="55">
        <f t="shared" si="120"/>
        <v>-300</v>
      </c>
      <c r="Q426" s="54">
        <v>101</v>
      </c>
      <c r="R426" s="57">
        <v>0</v>
      </c>
      <c r="S426" s="55">
        <v>0</v>
      </c>
      <c r="T426" s="55">
        <v>0</v>
      </c>
      <c r="U426" s="54">
        <v>221</v>
      </c>
      <c r="V426" s="57">
        <f t="shared" si="116"/>
        <v>-4620</v>
      </c>
      <c r="W426" s="55">
        <v>0</v>
      </c>
      <c r="X426" s="55">
        <f t="shared" si="114"/>
        <v>20296.070251850302</v>
      </c>
      <c r="Y426" s="117">
        <f t="shared" si="115"/>
        <v>5347013.7243743725</v>
      </c>
    </row>
    <row r="427" spans="1:25" ht="13.5" thickBot="1" x14ac:dyDescent="0.35">
      <c r="A427" s="54">
        <v>414</v>
      </c>
      <c r="B427" s="54">
        <v>58</v>
      </c>
      <c r="C427" s="54">
        <f t="shared" si="117"/>
        <v>6</v>
      </c>
      <c r="D427" s="55">
        <f t="shared" si="119"/>
        <v>42026.783753083837</v>
      </c>
      <c r="E427" s="57">
        <f t="shared" si="113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v>0</v>
      </c>
      <c r="K427" s="54" t="s">
        <v>79</v>
      </c>
      <c r="L427" s="55">
        <v>0</v>
      </c>
      <c r="M427" s="55">
        <v>0</v>
      </c>
      <c r="N427" s="54" t="s">
        <v>79</v>
      </c>
      <c r="O427" s="55">
        <v>0</v>
      </c>
      <c r="P427" s="55">
        <f t="shared" si="120"/>
        <v>-302</v>
      </c>
      <c r="Q427" s="54">
        <v>102</v>
      </c>
      <c r="R427" s="57">
        <v>0</v>
      </c>
      <c r="S427" s="55">
        <v>0</v>
      </c>
      <c r="T427" s="55">
        <v>0</v>
      </c>
      <c r="U427" s="54">
        <v>222</v>
      </c>
      <c r="V427" s="57">
        <f t="shared" si="116"/>
        <v>-4630</v>
      </c>
      <c r="W427" s="55">
        <v>0</v>
      </c>
      <c r="X427" s="55">
        <f t="shared" si="114"/>
        <v>20284.070251850302</v>
      </c>
      <c r="Y427" s="117">
        <f t="shared" si="115"/>
        <v>5389577.0184777826</v>
      </c>
    </row>
    <row r="428" spans="1:25" ht="13.5" thickBot="1" x14ac:dyDescent="0.35">
      <c r="A428" s="54">
        <v>415</v>
      </c>
      <c r="B428" s="54">
        <v>58</v>
      </c>
      <c r="C428" s="54">
        <f t="shared" si="117"/>
        <v>7</v>
      </c>
      <c r="D428" s="55">
        <f t="shared" si="119"/>
        <v>42026.783753083837</v>
      </c>
      <c r="E428" s="57">
        <f t="shared" si="113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v>0</v>
      </c>
      <c r="K428" s="54" t="s">
        <v>79</v>
      </c>
      <c r="L428" s="55">
        <v>0</v>
      </c>
      <c r="M428" s="55">
        <v>0</v>
      </c>
      <c r="N428" s="54" t="s">
        <v>79</v>
      </c>
      <c r="O428" s="55">
        <v>0</v>
      </c>
      <c r="P428" s="55">
        <f t="shared" si="120"/>
        <v>-304</v>
      </c>
      <c r="Q428" s="54">
        <v>103</v>
      </c>
      <c r="R428" s="57">
        <v>0</v>
      </c>
      <c r="S428" s="55">
        <v>0</v>
      </c>
      <c r="T428" s="55">
        <v>0</v>
      </c>
      <c r="U428" s="54">
        <v>223</v>
      </c>
      <c r="V428" s="57">
        <f t="shared" si="116"/>
        <v>-4640</v>
      </c>
      <c r="W428" s="55">
        <v>0</v>
      </c>
      <c r="X428" s="55">
        <f t="shared" si="114"/>
        <v>20272.070251850302</v>
      </c>
      <c r="Y428" s="117">
        <f t="shared" si="115"/>
        <v>5432305.6596399574</v>
      </c>
    </row>
    <row r="429" spans="1:25" ht="13.5" thickBot="1" x14ac:dyDescent="0.35">
      <c r="A429" s="54">
        <v>416</v>
      </c>
      <c r="B429" s="54">
        <v>58</v>
      </c>
      <c r="C429" s="54">
        <f t="shared" si="117"/>
        <v>8</v>
      </c>
      <c r="D429" s="55">
        <f t="shared" si="119"/>
        <v>42026.783753083837</v>
      </c>
      <c r="E429" s="57">
        <f t="shared" si="113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v>0</v>
      </c>
      <c r="K429" s="54" t="s">
        <v>79</v>
      </c>
      <c r="L429" s="55">
        <v>0</v>
      </c>
      <c r="M429" s="55">
        <v>0</v>
      </c>
      <c r="N429" s="54" t="s">
        <v>79</v>
      </c>
      <c r="O429" s="55">
        <v>0</v>
      </c>
      <c r="P429" s="55">
        <f t="shared" si="120"/>
        <v>-306</v>
      </c>
      <c r="Q429" s="54">
        <v>104</v>
      </c>
      <c r="R429" s="57">
        <v>0</v>
      </c>
      <c r="S429" s="55">
        <v>0</v>
      </c>
      <c r="T429" s="55">
        <v>0</v>
      </c>
      <c r="U429" s="54">
        <v>224</v>
      </c>
      <c r="V429" s="57">
        <f t="shared" si="116"/>
        <v>-4650</v>
      </c>
      <c r="W429" s="55">
        <v>0</v>
      </c>
      <c r="X429" s="55">
        <f t="shared" si="114"/>
        <v>20260.070251850302</v>
      </c>
      <c r="Y429" s="117">
        <f t="shared" si="115"/>
        <v>5475200.3368069744</v>
      </c>
    </row>
    <row r="430" spans="1:25" ht="13.5" thickBot="1" x14ac:dyDescent="0.35">
      <c r="A430" s="54">
        <v>417</v>
      </c>
      <c r="B430" s="54">
        <v>58</v>
      </c>
      <c r="C430" s="54">
        <f t="shared" si="117"/>
        <v>9</v>
      </c>
      <c r="D430" s="55">
        <f t="shared" si="119"/>
        <v>42026.783753083837</v>
      </c>
      <c r="E430" s="57">
        <f t="shared" si="113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v>0</v>
      </c>
      <c r="K430" s="54" t="s">
        <v>79</v>
      </c>
      <c r="L430" s="55">
        <v>0</v>
      </c>
      <c r="M430" s="55">
        <v>0</v>
      </c>
      <c r="N430" s="54" t="s">
        <v>79</v>
      </c>
      <c r="O430" s="55">
        <v>0</v>
      </c>
      <c r="P430" s="55">
        <f t="shared" si="120"/>
        <v>-308</v>
      </c>
      <c r="Q430" s="54">
        <v>105</v>
      </c>
      <c r="R430" s="57">
        <v>0</v>
      </c>
      <c r="S430" s="55">
        <v>0</v>
      </c>
      <c r="T430" s="55">
        <v>0</v>
      </c>
      <c r="U430" s="54">
        <v>225</v>
      </c>
      <c r="V430" s="57">
        <f t="shared" si="116"/>
        <v>-4660</v>
      </c>
      <c r="W430" s="55">
        <v>0</v>
      </c>
      <c r="X430" s="55">
        <f t="shared" si="114"/>
        <v>20248.070251850302</v>
      </c>
      <c r="Y430" s="117">
        <f t="shared" si="115"/>
        <v>5518261.7417955203</v>
      </c>
    </row>
    <row r="431" spans="1:25" ht="13.5" thickBot="1" x14ac:dyDescent="0.35">
      <c r="A431" s="54">
        <v>418</v>
      </c>
      <c r="B431" s="54">
        <v>58</v>
      </c>
      <c r="C431" s="54">
        <f t="shared" si="117"/>
        <v>10</v>
      </c>
      <c r="D431" s="55">
        <f t="shared" si="119"/>
        <v>42026.783753083837</v>
      </c>
      <c r="E431" s="57">
        <f t="shared" si="113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v>0</v>
      </c>
      <c r="K431" s="54" t="s">
        <v>79</v>
      </c>
      <c r="L431" s="55">
        <v>0</v>
      </c>
      <c r="M431" s="55">
        <v>0</v>
      </c>
      <c r="N431" s="54" t="s">
        <v>79</v>
      </c>
      <c r="O431" s="55">
        <v>0</v>
      </c>
      <c r="P431" s="55">
        <f t="shared" si="120"/>
        <v>-310</v>
      </c>
      <c r="Q431" s="54">
        <v>106</v>
      </c>
      <c r="R431" s="57">
        <v>0</v>
      </c>
      <c r="S431" s="55">
        <v>0</v>
      </c>
      <c r="T431" s="55">
        <v>0</v>
      </c>
      <c r="U431" s="54">
        <v>226</v>
      </c>
      <c r="V431" s="57">
        <f t="shared" si="116"/>
        <v>-4670</v>
      </c>
      <c r="W431" s="55">
        <v>0</v>
      </c>
      <c r="X431" s="55">
        <f t="shared" si="114"/>
        <v>20236.070251850302</v>
      </c>
      <c r="Y431" s="117">
        <f t="shared" si="115"/>
        <v>5561490.5693048518</v>
      </c>
    </row>
    <row r="432" spans="1:25" ht="13.5" thickBot="1" x14ac:dyDescent="0.35">
      <c r="A432" s="54">
        <v>419</v>
      </c>
      <c r="B432" s="54">
        <v>58</v>
      </c>
      <c r="C432" s="54">
        <f t="shared" si="117"/>
        <v>11</v>
      </c>
      <c r="D432" s="55">
        <f t="shared" si="119"/>
        <v>42026.783753083837</v>
      </c>
      <c r="E432" s="57">
        <f t="shared" si="113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v>0</v>
      </c>
      <c r="K432" s="54" t="s">
        <v>79</v>
      </c>
      <c r="L432" s="55">
        <v>0</v>
      </c>
      <c r="M432" s="55">
        <v>0</v>
      </c>
      <c r="N432" s="54" t="s">
        <v>79</v>
      </c>
      <c r="O432" s="55">
        <v>0</v>
      </c>
      <c r="P432" s="55">
        <f t="shared" si="120"/>
        <v>-312</v>
      </c>
      <c r="Q432" s="54">
        <v>107</v>
      </c>
      <c r="R432" s="57">
        <v>0</v>
      </c>
      <c r="S432" s="55">
        <v>0</v>
      </c>
      <c r="T432" s="55">
        <v>0</v>
      </c>
      <c r="U432" s="54">
        <v>227</v>
      </c>
      <c r="V432" s="57">
        <f t="shared" si="116"/>
        <v>-4680</v>
      </c>
      <c r="W432" s="55">
        <v>0</v>
      </c>
      <c r="X432" s="55">
        <f t="shared" si="114"/>
        <v>20224.070251850302</v>
      </c>
      <c r="Y432" s="117">
        <f t="shared" si="115"/>
        <v>5604887.516928806</v>
      </c>
    </row>
    <row r="433" spans="1:25" ht="13.5" thickBot="1" x14ac:dyDescent="0.35">
      <c r="A433" s="54">
        <v>420</v>
      </c>
      <c r="B433" s="54">
        <v>59</v>
      </c>
      <c r="C433" s="54">
        <f t="shared" si="117"/>
        <v>0</v>
      </c>
      <c r="D433" s="55">
        <f>$D422*(1+$D$4)</f>
        <v>44128.122940738031</v>
      </c>
      <c r="E433" s="57">
        <f t="shared" si="113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v>0</v>
      </c>
      <c r="K433" s="54" t="s">
        <v>79</v>
      </c>
      <c r="L433" s="55">
        <v>0</v>
      </c>
      <c r="M433" s="55">
        <v>0</v>
      </c>
      <c r="N433" s="54" t="s">
        <v>79</v>
      </c>
      <c r="O433" s="55">
        <v>0</v>
      </c>
      <c r="P433" s="55">
        <f t="shared" si="120"/>
        <v>-314</v>
      </c>
      <c r="Q433" s="54">
        <v>108</v>
      </c>
      <c r="R433" s="57">
        <v>0</v>
      </c>
      <c r="S433" s="55">
        <v>0</v>
      </c>
      <c r="T433" s="55">
        <v>0</v>
      </c>
      <c r="U433" s="54">
        <v>228</v>
      </c>
      <c r="V433" s="57">
        <f t="shared" si="116"/>
        <v>-4690</v>
      </c>
      <c r="W433" s="55">
        <v>0</v>
      </c>
      <c r="X433" s="55">
        <f t="shared" si="114"/>
        <v>21472.873764442818</v>
      </c>
      <c r="Y433" s="117">
        <f t="shared" si="115"/>
        <v>5649714.0886804527</v>
      </c>
    </row>
    <row r="434" spans="1:25" ht="13.5" thickBot="1" x14ac:dyDescent="0.35">
      <c r="A434" s="54">
        <v>421</v>
      </c>
      <c r="B434" s="54">
        <v>59</v>
      </c>
      <c r="C434" s="54">
        <f t="shared" si="117"/>
        <v>1</v>
      </c>
      <c r="D434" s="55">
        <f t="shared" ref="D434:D445" si="121">$D433</f>
        <v>44128.122940738031</v>
      </c>
      <c r="E434" s="57">
        <f t="shared" si="113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v>0</v>
      </c>
      <c r="K434" s="54" t="s">
        <v>79</v>
      </c>
      <c r="L434" s="55">
        <v>0</v>
      </c>
      <c r="M434" s="55">
        <v>0</v>
      </c>
      <c r="N434" s="54" t="s">
        <v>79</v>
      </c>
      <c r="O434" s="55">
        <v>0</v>
      </c>
      <c r="P434" s="55">
        <f t="shared" si="120"/>
        <v>-316</v>
      </c>
      <c r="Q434" s="54">
        <v>109</v>
      </c>
      <c r="R434" s="57">
        <v>0</v>
      </c>
      <c r="S434" s="55">
        <v>0</v>
      </c>
      <c r="T434" s="55">
        <v>0</v>
      </c>
      <c r="U434" s="54">
        <v>229</v>
      </c>
      <c r="V434" s="57">
        <f t="shared" si="116"/>
        <v>-4700</v>
      </c>
      <c r="W434" s="55">
        <v>0</v>
      </c>
      <c r="X434" s="55">
        <f t="shared" si="114"/>
        <v>21460.873764442818</v>
      </c>
      <c r="Y434" s="117">
        <f t="shared" si="115"/>
        <v>5694715.4378143977</v>
      </c>
    </row>
    <row r="435" spans="1:25" ht="13.5" thickBot="1" x14ac:dyDescent="0.35">
      <c r="A435" s="54">
        <v>422</v>
      </c>
      <c r="B435" s="54">
        <v>59</v>
      </c>
      <c r="C435" s="54">
        <f t="shared" si="117"/>
        <v>2</v>
      </c>
      <c r="D435" s="55">
        <f t="shared" si="121"/>
        <v>44128.122940738031</v>
      </c>
      <c r="E435" s="57">
        <f t="shared" si="113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v>0</v>
      </c>
      <c r="K435" s="54" t="s">
        <v>79</v>
      </c>
      <c r="L435" s="55">
        <v>0</v>
      </c>
      <c r="M435" s="55">
        <v>0</v>
      </c>
      <c r="N435" s="54" t="s">
        <v>79</v>
      </c>
      <c r="O435" s="55">
        <v>0</v>
      </c>
      <c r="P435" s="55">
        <f t="shared" si="120"/>
        <v>-318</v>
      </c>
      <c r="Q435" s="54">
        <v>110</v>
      </c>
      <c r="R435" s="57">
        <v>0</v>
      </c>
      <c r="S435" s="55">
        <v>0</v>
      </c>
      <c r="T435" s="55">
        <v>0</v>
      </c>
      <c r="U435" s="54">
        <v>230</v>
      </c>
      <c r="V435" s="57">
        <f t="shared" si="116"/>
        <v>-4710</v>
      </c>
      <c r="W435" s="55">
        <v>0</v>
      </c>
      <c r="X435" s="55">
        <f t="shared" si="114"/>
        <v>21448.873764442818</v>
      </c>
      <c r="Y435" s="117">
        <f t="shared" si="115"/>
        <v>5739892.2925697342</v>
      </c>
    </row>
    <row r="436" spans="1:25" ht="13.5" thickBot="1" x14ac:dyDescent="0.35">
      <c r="A436" s="54">
        <v>423</v>
      </c>
      <c r="B436" s="54">
        <v>59</v>
      </c>
      <c r="C436" s="54">
        <f t="shared" si="117"/>
        <v>3</v>
      </c>
      <c r="D436" s="55">
        <f t="shared" si="121"/>
        <v>44128.122940738031</v>
      </c>
      <c r="E436" s="57">
        <f t="shared" si="113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v>0</v>
      </c>
      <c r="K436" s="54" t="s">
        <v>79</v>
      </c>
      <c r="L436" s="55">
        <v>0</v>
      </c>
      <c r="M436" s="55">
        <v>0</v>
      </c>
      <c r="N436" s="54" t="s">
        <v>79</v>
      </c>
      <c r="O436" s="55">
        <v>0</v>
      </c>
      <c r="P436" s="55">
        <f t="shared" si="120"/>
        <v>-320</v>
      </c>
      <c r="Q436" s="54">
        <v>111</v>
      </c>
      <c r="R436" s="57">
        <v>0</v>
      </c>
      <c r="S436" s="55">
        <v>0</v>
      </c>
      <c r="T436" s="55">
        <v>0</v>
      </c>
      <c r="U436" s="54">
        <v>231</v>
      </c>
      <c r="V436" s="57">
        <f t="shared" si="116"/>
        <v>-4720</v>
      </c>
      <c r="W436" s="55">
        <v>0</v>
      </c>
      <c r="X436" s="55">
        <f t="shared" si="114"/>
        <v>21436.873764442818</v>
      </c>
      <c r="Y436" s="117">
        <f t="shared" si="115"/>
        <v>5785245.3842198849</v>
      </c>
    </row>
    <row r="437" spans="1:25" ht="13.5" thickBot="1" x14ac:dyDescent="0.35">
      <c r="A437" s="54">
        <v>424</v>
      </c>
      <c r="B437" s="54">
        <v>59</v>
      </c>
      <c r="C437" s="54">
        <f t="shared" si="117"/>
        <v>4</v>
      </c>
      <c r="D437" s="55">
        <f t="shared" si="121"/>
        <v>44128.122940738031</v>
      </c>
      <c r="E437" s="57">
        <f t="shared" si="113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v>0</v>
      </c>
      <c r="K437" s="54" t="s">
        <v>79</v>
      </c>
      <c r="L437" s="55">
        <v>0</v>
      </c>
      <c r="M437" s="55">
        <v>0</v>
      </c>
      <c r="N437" s="54" t="s">
        <v>79</v>
      </c>
      <c r="O437" s="55">
        <v>0</v>
      </c>
      <c r="P437" s="55">
        <f t="shared" si="120"/>
        <v>-322</v>
      </c>
      <c r="Q437" s="54">
        <v>112</v>
      </c>
      <c r="R437" s="57">
        <v>0</v>
      </c>
      <c r="S437" s="55">
        <v>0</v>
      </c>
      <c r="T437" s="55">
        <v>0</v>
      </c>
      <c r="U437" s="54">
        <v>232</v>
      </c>
      <c r="V437" s="57">
        <f t="shared" si="116"/>
        <v>-4730</v>
      </c>
      <c r="W437" s="55">
        <v>0</v>
      </c>
      <c r="X437" s="55">
        <f t="shared" si="114"/>
        <v>21424.873764442818</v>
      </c>
      <c r="Y437" s="117">
        <f t="shared" si="115"/>
        <v>5830775.4470852446</v>
      </c>
    </row>
    <row r="438" spans="1:25" ht="13.5" thickBot="1" x14ac:dyDescent="0.35">
      <c r="A438" s="54">
        <v>425</v>
      </c>
      <c r="B438" s="54">
        <v>59</v>
      </c>
      <c r="C438" s="54">
        <f t="shared" si="117"/>
        <v>5</v>
      </c>
      <c r="D438" s="55">
        <f t="shared" si="121"/>
        <v>44128.122940738031</v>
      </c>
      <c r="E438" s="57">
        <f t="shared" si="113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v>0</v>
      </c>
      <c r="K438" s="54" t="s">
        <v>79</v>
      </c>
      <c r="L438" s="55">
        <v>0</v>
      </c>
      <c r="M438" s="55">
        <v>0</v>
      </c>
      <c r="N438" s="54" t="s">
        <v>79</v>
      </c>
      <c r="O438" s="55">
        <v>0</v>
      </c>
      <c r="P438" s="55">
        <f t="shared" si="120"/>
        <v>-324</v>
      </c>
      <c r="Q438" s="54">
        <v>113</v>
      </c>
      <c r="R438" s="57">
        <v>0</v>
      </c>
      <c r="S438" s="55">
        <v>0</v>
      </c>
      <c r="T438" s="55">
        <v>0</v>
      </c>
      <c r="U438" s="54">
        <v>233</v>
      </c>
      <c r="V438" s="57">
        <f t="shared" si="116"/>
        <v>-4740</v>
      </c>
      <c r="W438" s="55">
        <v>0</v>
      </c>
      <c r="X438" s="55">
        <f t="shared" si="114"/>
        <v>21412.873764442818</v>
      </c>
      <c r="Y438" s="117">
        <f t="shared" si="115"/>
        <v>5876483.2185458764</v>
      </c>
    </row>
    <row r="439" spans="1:25" ht="13.5" thickBot="1" x14ac:dyDescent="0.35">
      <c r="A439" s="54">
        <v>426</v>
      </c>
      <c r="B439" s="54">
        <v>59</v>
      </c>
      <c r="C439" s="54">
        <f t="shared" si="117"/>
        <v>6</v>
      </c>
      <c r="D439" s="55">
        <f t="shared" si="121"/>
        <v>44128.122940738031</v>
      </c>
      <c r="E439" s="57">
        <f t="shared" si="113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v>0</v>
      </c>
      <c r="K439" s="54" t="s">
        <v>79</v>
      </c>
      <c r="L439" s="55">
        <v>0</v>
      </c>
      <c r="M439" s="55">
        <v>0</v>
      </c>
      <c r="N439" s="54" t="s">
        <v>79</v>
      </c>
      <c r="O439" s="55">
        <v>0</v>
      </c>
      <c r="P439" s="55">
        <f t="shared" si="120"/>
        <v>-326</v>
      </c>
      <c r="Q439" s="54">
        <v>114</v>
      </c>
      <c r="R439" s="57">
        <v>0</v>
      </c>
      <c r="S439" s="55">
        <v>0</v>
      </c>
      <c r="T439" s="55">
        <v>0</v>
      </c>
      <c r="U439" s="54">
        <v>234</v>
      </c>
      <c r="V439" s="57">
        <f t="shared" si="116"/>
        <v>-4750</v>
      </c>
      <c r="W439" s="55">
        <v>0</v>
      </c>
      <c r="X439" s="55">
        <f t="shared" si="114"/>
        <v>21400.873764442818</v>
      </c>
      <c r="Y439" s="117">
        <f t="shared" si="115"/>
        <v>5922369.439054261</v>
      </c>
    </row>
    <row r="440" spans="1:25" ht="13.5" thickBot="1" x14ac:dyDescent="0.35">
      <c r="A440" s="54">
        <v>427</v>
      </c>
      <c r="B440" s="54">
        <v>59</v>
      </c>
      <c r="C440" s="54">
        <f t="shared" si="117"/>
        <v>7</v>
      </c>
      <c r="D440" s="55">
        <f t="shared" si="121"/>
        <v>44128.122940738031</v>
      </c>
      <c r="E440" s="57">
        <f t="shared" si="113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v>0</v>
      </c>
      <c r="K440" s="54" t="s">
        <v>79</v>
      </c>
      <c r="L440" s="55">
        <v>0</v>
      </c>
      <c r="M440" s="55">
        <v>0</v>
      </c>
      <c r="N440" s="54" t="s">
        <v>79</v>
      </c>
      <c r="O440" s="55">
        <v>0</v>
      </c>
      <c r="P440" s="55">
        <f t="shared" si="120"/>
        <v>-328</v>
      </c>
      <c r="Q440" s="54">
        <v>115</v>
      </c>
      <c r="R440" s="57">
        <v>0</v>
      </c>
      <c r="S440" s="55">
        <v>0</v>
      </c>
      <c r="T440" s="55">
        <v>0</v>
      </c>
      <c r="U440" s="54">
        <v>235</v>
      </c>
      <c r="V440" s="57">
        <f t="shared" si="116"/>
        <v>-4760</v>
      </c>
      <c r="W440" s="55">
        <v>0</v>
      </c>
      <c r="X440" s="55">
        <f t="shared" si="114"/>
        <v>21388.873764442818</v>
      </c>
      <c r="Y440" s="117">
        <f t="shared" si="115"/>
        <v>5968434.852148097</v>
      </c>
    </row>
    <row r="441" spans="1:25" ht="15.75" customHeight="1" thickBot="1" x14ac:dyDescent="0.35">
      <c r="A441" s="54">
        <v>428</v>
      </c>
      <c r="B441" s="54">
        <v>59</v>
      </c>
      <c r="C441" s="54">
        <f t="shared" si="117"/>
        <v>8</v>
      </c>
      <c r="D441" s="55">
        <f t="shared" si="121"/>
        <v>44128.122940738031</v>
      </c>
      <c r="E441" s="57">
        <f t="shared" si="113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v>0</v>
      </c>
      <c r="K441" s="54" t="s">
        <v>79</v>
      </c>
      <c r="L441" s="55">
        <v>0</v>
      </c>
      <c r="M441" s="55">
        <v>0</v>
      </c>
      <c r="N441" s="54" t="s">
        <v>79</v>
      </c>
      <c r="O441" s="55">
        <v>0</v>
      </c>
      <c r="P441" s="55">
        <f t="shared" si="120"/>
        <v>-330</v>
      </c>
      <c r="Q441" s="54">
        <v>116</v>
      </c>
      <c r="R441" s="57">
        <v>0</v>
      </c>
      <c r="S441" s="55">
        <v>0</v>
      </c>
      <c r="T441" s="55">
        <v>0</v>
      </c>
      <c r="U441" s="54">
        <v>236</v>
      </c>
      <c r="V441" s="57">
        <f t="shared" si="116"/>
        <v>-4770</v>
      </c>
      <c r="W441" s="55">
        <v>0</v>
      </c>
      <c r="X441" s="55">
        <f t="shared" si="114"/>
        <v>21376.873764442818</v>
      </c>
      <c r="Y441" s="117">
        <f t="shared" si="115"/>
        <v>6014680.2044631569</v>
      </c>
    </row>
    <row r="442" spans="1:25" ht="15.75" customHeight="1" thickBot="1" x14ac:dyDescent="0.35">
      <c r="A442" s="54">
        <v>429</v>
      </c>
      <c r="B442" s="54">
        <v>59</v>
      </c>
      <c r="C442" s="54">
        <f t="shared" si="117"/>
        <v>9</v>
      </c>
      <c r="D442" s="55">
        <f t="shared" si="121"/>
        <v>44128.122940738031</v>
      </c>
      <c r="E442" s="57">
        <f t="shared" si="113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v>0</v>
      </c>
      <c r="K442" s="54" t="s">
        <v>79</v>
      </c>
      <c r="L442" s="55">
        <v>0</v>
      </c>
      <c r="M442" s="55">
        <v>0</v>
      </c>
      <c r="N442" s="54" t="s">
        <v>79</v>
      </c>
      <c r="O442" s="55">
        <v>0</v>
      </c>
      <c r="P442" s="55">
        <f t="shared" si="120"/>
        <v>-332</v>
      </c>
      <c r="Q442" s="54">
        <v>117</v>
      </c>
      <c r="R442" s="57">
        <v>0</v>
      </c>
      <c r="S442" s="55">
        <v>0</v>
      </c>
      <c r="T442" s="55">
        <v>0</v>
      </c>
      <c r="U442" s="54">
        <v>237</v>
      </c>
      <c r="V442" s="57">
        <f t="shared" si="116"/>
        <v>-4780</v>
      </c>
      <c r="W442" s="55">
        <v>0</v>
      </c>
      <c r="X442" s="55">
        <f t="shared" si="114"/>
        <v>21364.873764442818</v>
      </c>
      <c r="Y442" s="117">
        <f t="shared" si="115"/>
        <v>6061106.2457461962</v>
      </c>
    </row>
    <row r="443" spans="1:25" ht="15.75" customHeight="1" thickBot="1" x14ac:dyDescent="0.35">
      <c r="A443" s="54">
        <v>430</v>
      </c>
      <c r="B443" s="54">
        <v>59</v>
      </c>
      <c r="C443" s="54">
        <f t="shared" si="117"/>
        <v>10</v>
      </c>
      <c r="D443" s="55">
        <f t="shared" si="121"/>
        <v>44128.122940738031</v>
      </c>
      <c r="E443" s="57">
        <f t="shared" si="113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v>0</v>
      </c>
      <c r="K443" s="54" t="s">
        <v>79</v>
      </c>
      <c r="L443" s="55">
        <v>0</v>
      </c>
      <c r="M443" s="55">
        <v>0</v>
      </c>
      <c r="N443" s="54" t="s">
        <v>79</v>
      </c>
      <c r="O443" s="55">
        <v>0</v>
      </c>
      <c r="P443" s="55">
        <f t="shared" si="120"/>
        <v>-334</v>
      </c>
      <c r="Q443" s="54">
        <v>118</v>
      </c>
      <c r="R443" s="57">
        <v>0</v>
      </c>
      <c r="S443" s="55">
        <v>0</v>
      </c>
      <c r="T443" s="55">
        <v>0</v>
      </c>
      <c r="U443" s="54">
        <v>238</v>
      </c>
      <c r="V443" s="57">
        <f t="shared" si="116"/>
        <v>-4790</v>
      </c>
      <c r="W443" s="55">
        <v>0</v>
      </c>
      <c r="X443" s="55">
        <f t="shared" si="114"/>
        <v>21352.873764442818</v>
      </c>
      <c r="Y443" s="117">
        <f t="shared" si="115"/>
        <v>6107713.7288679155</v>
      </c>
    </row>
    <row r="444" spans="1:25" ht="15.75" customHeight="1" thickBot="1" x14ac:dyDescent="0.35">
      <c r="A444" s="54">
        <v>431</v>
      </c>
      <c r="B444" s="54">
        <v>59</v>
      </c>
      <c r="C444" s="54">
        <f t="shared" si="117"/>
        <v>11</v>
      </c>
      <c r="D444" s="55">
        <f t="shared" si="121"/>
        <v>44128.122940738031</v>
      </c>
      <c r="E444" s="57">
        <f t="shared" si="113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v>0</v>
      </c>
      <c r="K444" s="54" t="s">
        <v>79</v>
      </c>
      <c r="L444" s="55">
        <v>0</v>
      </c>
      <c r="M444" s="55">
        <v>0</v>
      </c>
      <c r="N444" s="54" t="s">
        <v>79</v>
      </c>
      <c r="O444" s="55">
        <v>0</v>
      </c>
      <c r="P444" s="55">
        <f t="shared" si="120"/>
        <v>-336</v>
      </c>
      <c r="Q444" s="54">
        <v>119</v>
      </c>
      <c r="R444" s="57">
        <v>0</v>
      </c>
      <c r="S444" s="55">
        <v>0</v>
      </c>
      <c r="T444" s="55">
        <v>0</v>
      </c>
      <c r="U444" s="54">
        <v>239</v>
      </c>
      <c r="V444" s="57">
        <f t="shared" si="116"/>
        <v>-4800</v>
      </c>
      <c r="W444" s="55">
        <v>0</v>
      </c>
      <c r="X444" s="55">
        <f t="shared" si="114"/>
        <v>21340.873764442818</v>
      </c>
      <c r="Y444" s="117">
        <f t="shared" si="115"/>
        <v>6154503.4098359747</v>
      </c>
    </row>
    <row r="445" spans="1:25" ht="15.75" customHeight="1" thickBot="1" x14ac:dyDescent="0.35">
      <c r="A445" s="54">
        <v>432</v>
      </c>
      <c r="B445" s="54">
        <v>60</v>
      </c>
      <c r="C445" s="54">
        <f t="shared" si="117"/>
        <v>0</v>
      </c>
      <c r="D445" s="55">
        <f t="shared" si="121"/>
        <v>44128.122940738031</v>
      </c>
      <c r="E445" s="57">
        <f t="shared" si="113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v>0</v>
      </c>
      <c r="K445" s="54" t="s">
        <v>79</v>
      </c>
      <c r="L445" s="55">
        <v>0</v>
      </c>
      <c r="M445" s="55">
        <v>0</v>
      </c>
      <c r="N445" s="54" t="s">
        <v>79</v>
      </c>
      <c r="O445" s="55">
        <v>18000</v>
      </c>
      <c r="P445" s="55">
        <f t="shared" si="120"/>
        <v>-338</v>
      </c>
      <c r="Q445" s="54">
        <v>120</v>
      </c>
      <c r="R445" s="57">
        <v>0</v>
      </c>
      <c r="S445" s="55">
        <v>0</v>
      </c>
      <c r="T445" s="55">
        <v>902000</v>
      </c>
      <c r="U445" s="54">
        <v>240</v>
      </c>
      <c r="V445" s="57">
        <f t="shared" si="116"/>
        <v>-4810</v>
      </c>
      <c r="W445" s="55">
        <v>0</v>
      </c>
      <c r="X445" s="55">
        <f>D445+E445+F445+G445+H445+I445+J445+L445+M445+R445+S445+T445+V445+W445+E449+W447+O445+P445</f>
        <v>2695173.6751255621</v>
      </c>
      <c r="Y445" s="117">
        <f t="shared" si="115"/>
        <v>8875320.8491691872</v>
      </c>
    </row>
    <row r="446" spans="1:25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</row>
    <row r="447" spans="1:25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FV(8%/12,432,,-(NPV(8%/12,W14:W445)+W13))</f>
        <v>0</v>
      </c>
      <c r="X447" s="114"/>
      <c r="Y447" s="114"/>
    </row>
    <row r="448" spans="1:25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A1:AB1"/>
    <mergeCell ref="W11:W12"/>
    <mergeCell ref="X11:X12"/>
    <mergeCell ref="Y11:Y12"/>
    <mergeCell ref="A1:B1"/>
    <mergeCell ref="C1:K1"/>
    <mergeCell ref="A2:Z2"/>
    <mergeCell ref="A11:A12"/>
    <mergeCell ref="B11:C11"/>
    <mergeCell ref="D11:D12"/>
    <mergeCell ref="F11:F12"/>
    <mergeCell ref="G11:G12"/>
    <mergeCell ref="H11:Q11"/>
    <mergeCell ref="R11:U11"/>
    <mergeCell ref="V11:V1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3F896-33CD-4186-8BC9-13F34F78DCA9}">
  <sheetPr>
    <tabColor theme="9" tint="0.79998168889431442"/>
    <outlinePr summaryBelow="0" summaryRight="0"/>
  </sheetPr>
  <dimension ref="A1:AB449"/>
  <sheetViews>
    <sheetView zoomScale="70" zoomScaleNormal="70" workbookViewId="0">
      <pane ySplit="12" topLeftCell="A428" activePane="bottomLeft" state="frozen"/>
      <selection activeCell="O9" sqref="O9"/>
      <selection pane="bottomLeft" activeCell="O446" sqref="O446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2.7265625" style="35" customWidth="1"/>
    <col min="11" max="11" width="8.26953125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19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87</v>
      </c>
      <c r="B1" s="143"/>
      <c r="C1" s="139" t="s">
        <v>88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M5</f>
        <v>6700875.4956412092</v>
      </c>
      <c r="AB2" s="118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1111797.1994810367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19">
        <f t="dataTable" ref="AB3:AB10" dt2D="1" dtr="1" r1="Z1" r2="D7"/>
        <v>4250272.5159578053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19">
        <v>6700875.4956412092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6700875.4956412092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19">
        <v>9208992.1618610378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19">
        <v>57576867.126133703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19">
        <v>241205678.69832322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19">
        <v>5385284355.0517693</v>
      </c>
    </row>
    <row r="9" spans="1:28" ht="14.5" x14ac:dyDescent="0.35">
      <c r="A9" s="49"/>
      <c r="B9" s="49"/>
      <c r="C9" s="49"/>
      <c r="D9" s="49"/>
      <c r="E9" s="49"/>
      <c r="F9" s="49"/>
      <c r="G9" s="46"/>
      <c r="H9" s="48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114"/>
      <c r="Z9" s="114"/>
      <c r="AA9" s="97">
        <v>0.35</v>
      </c>
      <c r="AB9" s="119">
        <v>26805082894.847794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20">
        <v>135620173585.94441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35" t="s">
        <v>56</v>
      </c>
      <c r="G11" s="156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53" t="s">
        <v>63</v>
      </c>
      <c r="Z11" s="114"/>
      <c r="AA11" s="114"/>
      <c r="AB11" s="114"/>
    </row>
    <row r="12" spans="1:28" ht="39.5" thickBot="1" x14ac:dyDescent="0.35">
      <c r="A12" s="138"/>
      <c r="B12" s="52" t="s">
        <v>64</v>
      </c>
      <c r="C12" s="52" t="s">
        <v>65</v>
      </c>
      <c r="D12" s="146"/>
      <c r="E12" s="52" t="s">
        <v>66</v>
      </c>
      <c r="F12" s="147"/>
      <c r="G12" s="157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54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62">
        <v>0</v>
      </c>
      <c r="F13" s="115">
        <v>0</v>
      </c>
      <c r="G13" s="114">
        <v>0</v>
      </c>
      <c r="H13" s="55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4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8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7">
        <f t="shared" ref="G14:G77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5">
        <v>0</v>
      </c>
      <c r="X14" s="55">
        <f t="shared" ref="X14:X77" si="3">D14+E14+F14+G14+H14+I14+J14+L14+M14+R14+S14+T14+V14+W14+O14+P14</f>
        <v>2936.5512371593813</v>
      </c>
      <c r="Y14" s="117">
        <f t="shared" ref="Y14:Y77" si="4">X14+(Y13*(1+($D$7/12)))</f>
        <v>11471.967903826047</v>
      </c>
      <c r="Z14" s="114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5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6">$V14-10</f>
        <v>-510</v>
      </c>
      <c r="W15" s="55">
        <v>0</v>
      </c>
      <c r="X15" s="55">
        <f t="shared" si="3"/>
        <v>2926.5512371593813</v>
      </c>
      <c r="Y15" s="117">
        <f t="shared" si="4"/>
        <v>14446.31900725137</v>
      </c>
      <c r="Z15" s="114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5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7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6"/>
        <v>-520</v>
      </c>
      <c r="W16" s="55">
        <v>0</v>
      </c>
      <c r="X16" s="55">
        <f t="shared" si="3"/>
        <v>2916.5512371593813</v>
      </c>
      <c r="Y16" s="117">
        <f t="shared" si="4"/>
        <v>17423.063240274299</v>
      </c>
      <c r="Z16" s="114"/>
      <c r="AA16" s="114"/>
      <c r="AB16" s="114"/>
    </row>
    <row r="17" spans="1:25" ht="15.75" customHeight="1" thickBot="1" x14ac:dyDescent="0.35">
      <c r="A17" s="54">
        <v>4</v>
      </c>
      <c r="B17" s="54">
        <v>24</v>
      </c>
      <c r="C17" s="54">
        <v>4</v>
      </c>
      <c r="D17" s="55">
        <f t="shared" si="5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7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6"/>
        <v>-530</v>
      </c>
      <c r="W17" s="55">
        <v>0</v>
      </c>
      <c r="X17" s="55">
        <f t="shared" si="3"/>
        <v>2906.5512371593813</v>
      </c>
      <c r="Y17" s="117">
        <f t="shared" si="4"/>
        <v>20402.21057426816</v>
      </c>
    </row>
    <row r="18" spans="1:25" ht="15.75" customHeight="1" thickBot="1" x14ac:dyDescent="0.35">
      <c r="A18" s="54">
        <v>5</v>
      </c>
      <c r="B18" s="54">
        <v>24</v>
      </c>
      <c r="C18" s="54">
        <v>5</v>
      </c>
      <c r="D18" s="55">
        <f t="shared" si="5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7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6"/>
        <v>-540</v>
      </c>
      <c r="W18" s="55">
        <v>0</v>
      </c>
      <c r="X18" s="55">
        <f t="shared" si="3"/>
        <v>2896.5512371593813</v>
      </c>
      <c r="Y18" s="117">
        <f t="shared" si="4"/>
        <v>23383.771022153654</v>
      </c>
    </row>
    <row r="19" spans="1:25" ht="15.75" customHeight="1" thickBot="1" x14ac:dyDescent="0.35">
      <c r="A19" s="54">
        <v>6</v>
      </c>
      <c r="B19" s="54">
        <v>24</v>
      </c>
      <c r="C19" s="54">
        <v>6</v>
      </c>
      <c r="D19" s="55">
        <f t="shared" si="5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7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6"/>
        <v>-550</v>
      </c>
      <c r="W19" s="55">
        <v>0</v>
      </c>
      <c r="X19" s="55">
        <f t="shared" si="3"/>
        <v>2886.5512371593813</v>
      </c>
      <c r="Y19" s="117">
        <f t="shared" si="4"/>
        <v>26367.754638572012</v>
      </c>
    </row>
    <row r="20" spans="1:25" ht="15.75" customHeight="1" thickBot="1" x14ac:dyDescent="0.35">
      <c r="A20" s="54">
        <v>7</v>
      </c>
      <c r="B20" s="54">
        <v>24</v>
      </c>
      <c r="C20" s="54">
        <v>7</v>
      </c>
      <c r="D20" s="55">
        <f t="shared" si="5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7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6"/>
        <v>-560</v>
      </c>
      <c r="W20" s="55">
        <v>0</v>
      </c>
      <c r="X20" s="55">
        <f t="shared" si="3"/>
        <v>2876.5512371593813</v>
      </c>
      <c r="Y20" s="117">
        <f t="shared" si="4"/>
        <v>29354.171520058779</v>
      </c>
    </row>
    <row r="21" spans="1:25" ht="15.75" customHeight="1" thickBot="1" x14ac:dyDescent="0.35">
      <c r="A21" s="54">
        <v>8</v>
      </c>
      <c r="B21" s="54">
        <v>24</v>
      </c>
      <c r="C21" s="54">
        <v>8</v>
      </c>
      <c r="D21" s="55">
        <f t="shared" si="5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7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6"/>
        <v>-570</v>
      </c>
      <c r="W21" s="55">
        <v>0</v>
      </c>
      <c r="X21" s="55">
        <f t="shared" si="3"/>
        <v>2866.5512371593813</v>
      </c>
      <c r="Y21" s="117">
        <f t="shared" si="4"/>
        <v>32343.031805218401</v>
      </c>
    </row>
    <row r="22" spans="1:25" ht="15.75" customHeight="1" thickBot="1" x14ac:dyDescent="0.35">
      <c r="A22" s="54">
        <v>9</v>
      </c>
      <c r="B22" s="54">
        <v>24</v>
      </c>
      <c r="C22" s="54">
        <v>9</v>
      </c>
      <c r="D22" s="55">
        <f t="shared" si="5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7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6"/>
        <v>-580</v>
      </c>
      <c r="W22" s="55">
        <v>0</v>
      </c>
      <c r="X22" s="55">
        <f t="shared" si="3"/>
        <v>2856.5512371593813</v>
      </c>
      <c r="Y22" s="117">
        <f t="shared" si="4"/>
        <v>35334.345674899523</v>
      </c>
    </row>
    <row r="23" spans="1:25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5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7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6"/>
        <v>-590</v>
      </c>
      <c r="W23" s="55">
        <v>0</v>
      </c>
      <c r="X23" s="55">
        <f t="shared" si="3"/>
        <v>2846.5512371593813</v>
      </c>
      <c r="Y23" s="117">
        <f t="shared" si="4"/>
        <v>38328.123352370982</v>
      </c>
    </row>
    <row r="24" spans="1:25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5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7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6"/>
        <v>-600</v>
      </c>
      <c r="W24" s="55">
        <v>0</v>
      </c>
      <c r="X24" s="55">
        <f t="shared" si="3"/>
        <v>2836.5512371593813</v>
      </c>
      <c r="Y24" s="117">
        <f t="shared" si="4"/>
        <v>41324.375103498576</v>
      </c>
    </row>
    <row r="25" spans="1:25" ht="15.75" customHeight="1" thickBot="1" x14ac:dyDescent="0.35">
      <c r="A25" s="54">
        <v>12</v>
      </c>
      <c r="B25" s="54">
        <v>25</v>
      </c>
      <c r="C25" s="54">
        <f t="shared" ref="C25:C88" si="8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7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(1.06)*R24</f>
        <v>-1590</v>
      </c>
      <c r="S25" s="55">
        <v>0</v>
      </c>
      <c r="T25" s="55">
        <v>0</v>
      </c>
      <c r="U25" s="54" t="s">
        <v>79</v>
      </c>
      <c r="V25" s="57">
        <f t="shared" si="6"/>
        <v>-610</v>
      </c>
      <c r="W25" s="55">
        <v>0</v>
      </c>
      <c r="X25" s="55">
        <f t="shared" si="3"/>
        <v>2973.2179038260474</v>
      </c>
      <c r="Y25" s="117">
        <f t="shared" si="4"/>
        <v>44469.777903589202</v>
      </c>
    </row>
    <row r="26" spans="1:25" ht="15.75" customHeight="1" thickBot="1" x14ac:dyDescent="0.35">
      <c r="A26" s="54">
        <v>13</v>
      </c>
      <c r="B26" s="54">
        <v>25</v>
      </c>
      <c r="C26" s="54">
        <f t="shared" si="8"/>
        <v>1</v>
      </c>
      <c r="D26" s="55">
        <f t="shared" ref="D26:D36" si="9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0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1">$R25</f>
        <v>-1590</v>
      </c>
      <c r="S26" s="55">
        <v>0</v>
      </c>
      <c r="T26" s="55">
        <v>0</v>
      </c>
      <c r="U26" s="54" t="s">
        <v>79</v>
      </c>
      <c r="V26" s="57">
        <f t="shared" si="6"/>
        <v>-620</v>
      </c>
      <c r="W26" s="55">
        <v>0</v>
      </c>
      <c r="X26" s="55">
        <f t="shared" si="3"/>
        <v>2960.2179038260474</v>
      </c>
      <c r="Y26" s="117">
        <f t="shared" si="4"/>
        <v>47615.286548680204</v>
      </c>
    </row>
    <row r="27" spans="1:25" ht="15.75" customHeight="1" thickBot="1" x14ac:dyDescent="0.35">
      <c r="A27" s="54">
        <v>14</v>
      </c>
      <c r="B27" s="54">
        <v>25</v>
      </c>
      <c r="C27" s="54">
        <f t="shared" si="8"/>
        <v>2</v>
      </c>
      <c r="D27" s="55">
        <f t="shared" si="9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1"/>
        <v>-1590</v>
      </c>
      <c r="S27" s="55">
        <v>0</v>
      </c>
      <c r="T27" s="55">
        <v>0</v>
      </c>
      <c r="U27" s="54" t="s">
        <v>79</v>
      </c>
      <c r="V27" s="57">
        <f t="shared" si="6"/>
        <v>-630</v>
      </c>
      <c r="W27" s="55">
        <v>0</v>
      </c>
      <c r="X27" s="55">
        <f t="shared" si="3"/>
        <v>2950.2179038260474</v>
      </c>
      <c r="Y27" s="117">
        <f t="shared" si="4"/>
        <v>50763.901479792417</v>
      </c>
    </row>
    <row r="28" spans="1:25" ht="15.75" customHeight="1" thickBot="1" x14ac:dyDescent="0.35">
      <c r="A28" s="54">
        <v>15</v>
      </c>
      <c r="B28" s="54">
        <v>25</v>
      </c>
      <c r="C28" s="54">
        <f t="shared" si="8"/>
        <v>3</v>
      </c>
      <c r="D28" s="55">
        <f t="shared" si="9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2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1"/>
        <v>-1590</v>
      </c>
      <c r="S28" s="55">
        <v>0</v>
      </c>
      <c r="T28" s="55">
        <v>0</v>
      </c>
      <c r="U28" s="54" t="s">
        <v>79</v>
      </c>
      <c r="V28" s="57">
        <f t="shared" si="6"/>
        <v>-640</v>
      </c>
      <c r="W28" s="55">
        <v>0</v>
      </c>
      <c r="X28" s="55">
        <f t="shared" si="3"/>
        <v>2940.2179038260474</v>
      </c>
      <c r="Y28" s="117">
        <f t="shared" si="4"/>
        <v>53915.635639784261</v>
      </c>
    </row>
    <row r="29" spans="1:25" ht="15.75" customHeight="1" thickBot="1" x14ac:dyDescent="0.35">
      <c r="A29" s="54">
        <v>16</v>
      </c>
      <c r="B29" s="54">
        <v>25</v>
      </c>
      <c r="C29" s="54">
        <f t="shared" si="8"/>
        <v>4</v>
      </c>
      <c r="D29" s="55">
        <f t="shared" si="9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2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1"/>
        <v>-1590</v>
      </c>
      <c r="S29" s="55">
        <v>0</v>
      </c>
      <c r="T29" s="55">
        <v>0</v>
      </c>
      <c r="U29" s="54" t="s">
        <v>79</v>
      </c>
      <c r="V29" s="57">
        <f t="shared" si="6"/>
        <v>-650</v>
      </c>
      <c r="W29" s="55">
        <v>0</v>
      </c>
      <c r="X29" s="55">
        <f t="shared" si="3"/>
        <v>2930.2179038260474</v>
      </c>
      <c r="Y29" s="117">
        <f t="shared" si="4"/>
        <v>57070.502025442736</v>
      </c>
    </row>
    <row r="30" spans="1:25" ht="15.75" customHeight="1" thickBot="1" x14ac:dyDescent="0.35">
      <c r="A30" s="54">
        <v>17</v>
      </c>
      <c r="B30" s="54">
        <v>25</v>
      </c>
      <c r="C30" s="54">
        <f t="shared" si="8"/>
        <v>5</v>
      </c>
      <c r="D30" s="55">
        <f t="shared" si="9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2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1"/>
        <v>-1590</v>
      </c>
      <c r="S30" s="55">
        <v>0</v>
      </c>
      <c r="T30" s="55">
        <v>0</v>
      </c>
      <c r="U30" s="54" t="s">
        <v>79</v>
      </c>
      <c r="V30" s="57">
        <f t="shared" si="6"/>
        <v>-660</v>
      </c>
      <c r="W30" s="55">
        <v>0</v>
      </c>
      <c r="X30" s="55">
        <f t="shared" si="3"/>
        <v>2920.2179038260474</v>
      </c>
      <c r="Y30" s="117">
        <f t="shared" si="4"/>
        <v>60228.513687708124</v>
      </c>
    </row>
    <row r="31" spans="1:25" ht="15.75" customHeight="1" thickBot="1" x14ac:dyDescent="0.35">
      <c r="A31" s="54">
        <v>18</v>
      </c>
      <c r="B31" s="54">
        <v>25</v>
      </c>
      <c r="C31" s="54">
        <f t="shared" si="8"/>
        <v>6</v>
      </c>
      <c r="D31" s="55">
        <f t="shared" si="9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2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1"/>
        <v>-1590</v>
      </c>
      <c r="S31" s="55">
        <v>0</v>
      </c>
      <c r="T31" s="55">
        <v>0</v>
      </c>
      <c r="U31" s="54" t="s">
        <v>79</v>
      </c>
      <c r="V31" s="57">
        <f t="shared" si="6"/>
        <v>-670</v>
      </c>
      <c r="W31" s="55">
        <v>0</v>
      </c>
      <c r="X31" s="55">
        <f t="shared" si="3"/>
        <v>2910.2179038260474</v>
      </c>
      <c r="Y31" s="117">
        <f t="shared" si="4"/>
        <v>63389.683731899626</v>
      </c>
    </row>
    <row r="32" spans="1:25" ht="15.75" customHeight="1" thickBot="1" x14ac:dyDescent="0.35">
      <c r="A32" s="54">
        <v>19</v>
      </c>
      <c r="B32" s="54">
        <v>25</v>
      </c>
      <c r="C32" s="54">
        <f t="shared" si="8"/>
        <v>7</v>
      </c>
      <c r="D32" s="55">
        <f t="shared" si="9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2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1"/>
        <v>-1590</v>
      </c>
      <c r="S32" s="55">
        <v>0</v>
      </c>
      <c r="T32" s="55">
        <v>0</v>
      </c>
      <c r="U32" s="54" t="s">
        <v>79</v>
      </c>
      <c r="V32" s="57">
        <f t="shared" si="6"/>
        <v>-680</v>
      </c>
      <c r="W32" s="55">
        <v>0</v>
      </c>
      <c r="X32" s="55">
        <f t="shared" si="3"/>
        <v>2900.2179038260474</v>
      </c>
      <c r="Y32" s="117">
        <f t="shared" si="4"/>
        <v>66554.025317941923</v>
      </c>
    </row>
    <row r="33" spans="1:25" ht="15.75" customHeight="1" thickBot="1" x14ac:dyDescent="0.35">
      <c r="A33" s="54">
        <v>20</v>
      </c>
      <c r="B33" s="54">
        <v>25</v>
      </c>
      <c r="C33" s="54">
        <f t="shared" si="8"/>
        <v>8</v>
      </c>
      <c r="D33" s="55">
        <f t="shared" si="9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2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1"/>
        <v>-1590</v>
      </c>
      <c r="S33" s="55">
        <v>0</v>
      </c>
      <c r="T33" s="55">
        <v>0</v>
      </c>
      <c r="U33" s="54" t="s">
        <v>79</v>
      </c>
      <c r="V33" s="57">
        <f t="shared" si="6"/>
        <v>-690</v>
      </c>
      <c r="W33" s="55">
        <v>0</v>
      </c>
      <c r="X33" s="55">
        <f t="shared" si="3"/>
        <v>2890.2179038260474</v>
      </c>
      <c r="Y33" s="117">
        <f t="shared" si="4"/>
        <v>69721.551660592726</v>
      </c>
    </row>
    <row r="34" spans="1:25" ht="15.75" customHeight="1" thickBot="1" x14ac:dyDescent="0.35">
      <c r="A34" s="54">
        <v>21</v>
      </c>
      <c r="B34" s="54">
        <v>25</v>
      </c>
      <c r="C34" s="54">
        <f t="shared" si="8"/>
        <v>9</v>
      </c>
      <c r="D34" s="55">
        <f t="shared" si="9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2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1"/>
        <v>-1590</v>
      </c>
      <c r="S34" s="55">
        <v>0</v>
      </c>
      <c r="T34" s="55">
        <v>0</v>
      </c>
      <c r="U34" s="54" t="s">
        <v>79</v>
      </c>
      <c r="V34" s="57">
        <f t="shared" si="6"/>
        <v>-700</v>
      </c>
      <c r="W34" s="55">
        <v>0</v>
      </c>
      <c r="X34" s="55">
        <f t="shared" si="3"/>
        <v>2880.2179038260474</v>
      </c>
      <c r="Y34" s="117">
        <f t="shared" si="4"/>
        <v>72892.276029671251</v>
      </c>
    </row>
    <row r="35" spans="1:25" ht="15.75" customHeight="1" thickBot="1" x14ac:dyDescent="0.35">
      <c r="A35" s="54">
        <v>22</v>
      </c>
      <c r="B35" s="54">
        <v>25</v>
      </c>
      <c r="C35" s="54">
        <f t="shared" si="8"/>
        <v>10</v>
      </c>
      <c r="D35" s="55">
        <f t="shared" si="9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2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1"/>
        <v>-1590</v>
      </c>
      <c r="S35" s="55">
        <v>0</v>
      </c>
      <c r="T35" s="55">
        <v>0</v>
      </c>
      <c r="U35" s="54" t="s">
        <v>79</v>
      </c>
      <c r="V35" s="57">
        <f t="shared" si="6"/>
        <v>-710</v>
      </c>
      <c r="W35" s="55">
        <v>0</v>
      </c>
      <c r="X35" s="55">
        <f t="shared" si="3"/>
        <v>2870.2179038260474</v>
      </c>
      <c r="Y35" s="117">
        <f t="shared" si="4"/>
        <v>76066.211750287592</v>
      </c>
    </row>
    <row r="36" spans="1:25" ht="15.75" customHeight="1" thickBot="1" x14ac:dyDescent="0.35">
      <c r="A36" s="54">
        <v>23</v>
      </c>
      <c r="B36" s="54">
        <v>25</v>
      </c>
      <c r="C36" s="54">
        <f t="shared" si="8"/>
        <v>11</v>
      </c>
      <c r="D36" s="55">
        <f t="shared" si="9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2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1"/>
        <v>-1590</v>
      </c>
      <c r="S36" s="55">
        <v>0</v>
      </c>
      <c r="T36" s="55">
        <v>0</v>
      </c>
      <c r="U36" s="54" t="s">
        <v>79</v>
      </c>
      <c r="V36" s="57">
        <f t="shared" si="6"/>
        <v>-720</v>
      </c>
      <c r="W36" s="55">
        <v>0</v>
      </c>
      <c r="X36" s="55">
        <f t="shared" si="3"/>
        <v>2860.2179038260474</v>
      </c>
      <c r="Y36" s="117">
        <f t="shared" si="4"/>
        <v>79243.372203073173</v>
      </c>
    </row>
    <row r="37" spans="1:25" ht="13.5" thickBot="1" x14ac:dyDescent="0.35">
      <c r="A37" s="54">
        <v>24</v>
      </c>
      <c r="B37" s="54">
        <v>26</v>
      </c>
      <c r="C37" s="54">
        <f t="shared" si="8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2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6"/>
        <v>-730</v>
      </c>
      <c r="W37" s="55">
        <v>0</v>
      </c>
      <c r="X37" s="55">
        <f t="shared" si="3"/>
        <v>2985.8179038260473</v>
      </c>
      <c r="Y37" s="117">
        <f t="shared" si="4"/>
        <v>82559.370824412021</v>
      </c>
    </row>
    <row r="38" spans="1:25" ht="13.5" thickBot="1" x14ac:dyDescent="0.35">
      <c r="A38" s="54">
        <v>25</v>
      </c>
      <c r="B38" s="54">
        <v>26</v>
      </c>
      <c r="C38" s="54">
        <f t="shared" si="8"/>
        <v>1</v>
      </c>
      <c r="D38" s="55">
        <f t="shared" ref="D38:D48" si="13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0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4">$R37</f>
        <v>-1685.4</v>
      </c>
      <c r="S38" s="55">
        <v>0</v>
      </c>
      <c r="T38" s="55">
        <v>0</v>
      </c>
      <c r="U38" s="54" t="s">
        <v>79</v>
      </c>
      <c r="V38" s="57">
        <f t="shared" si="6"/>
        <v>-740</v>
      </c>
      <c r="W38" s="55">
        <v>0</v>
      </c>
      <c r="X38" s="55">
        <f t="shared" si="3"/>
        <v>2972.8179038260473</v>
      </c>
      <c r="Y38" s="117">
        <f t="shared" si="4"/>
        <v>85876.186106673107</v>
      </c>
    </row>
    <row r="39" spans="1:25" ht="13.5" thickBot="1" x14ac:dyDescent="0.35">
      <c r="A39" s="54">
        <v>26</v>
      </c>
      <c r="B39" s="54">
        <v>26</v>
      </c>
      <c r="C39" s="54">
        <f t="shared" si="8"/>
        <v>2</v>
      </c>
      <c r="D39" s="55">
        <f t="shared" si="13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4"/>
        <v>-1685.4</v>
      </c>
      <c r="S39" s="55">
        <v>0</v>
      </c>
      <c r="T39" s="55">
        <v>0</v>
      </c>
      <c r="U39" s="54" t="s">
        <v>79</v>
      </c>
      <c r="V39" s="57">
        <f t="shared" si="6"/>
        <v>-750</v>
      </c>
      <c r="W39" s="55">
        <v>0</v>
      </c>
      <c r="X39" s="55">
        <f t="shared" si="3"/>
        <v>2962.8179038260473</v>
      </c>
      <c r="Y39" s="117">
        <f t="shared" si="4"/>
        <v>89196.821452610282</v>
      </c>
    </row>
    <row r="40" spans="1:25" ht="13.5" thickBot="1" x14ac:dyDescent="0.35">
      <c r="A40" s="54">
        <v>27</v>
      </c>
      <c r="B40" s="54">
        <v>26</v>
      </c>
      <c r="C40" s="54">
        <f t="shared" si="8"/>
        <v>3</v>
      </c>
      <c r="D40" s="55">
        <f t="shared" si="13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5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4"/>
        <v>-1685.4</v>
      </c>
      <c r="S40" s="55">
        <v>0</v>
      </c>
      <c r="T40" s="55">
        <v>0</v>
      </c>
      <c r="U40" s="54" t="s">
        <v>79</v>
      </c>
      <c r="V40" s="57">
        <f t="shared" si="6"/>
        <v>-760</v>
      </c>
      <c r="W40" s="55">
        <v>0</v>
      </c>
      <c r="X40" s="55">
        <f t="shared" si="3"/>
        <v>2952.8179038260473</v>
      </c>
      <c r="Y40" s="117">
        <f t="shared" si="4"/>
        <v>92521.292779155527</v>
      </c>
    </row>
    <row r="41" spans="1:25" ht="13.5" thickBot="1" x14ac:dyDescent="0.35">
      <c r="A41" s="54">
        <v>28</v>
      </c>
      <c r="B41" s="54">
        <v>26</v>
      </c>
      <c r="C41" s="54">
        <f t="shared" si="8"/>
        <v>4</v>
      </c>
      <c r="D41" s="55">
        <f t="shared" si="13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5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4"/>
        <v>-1685.4</v>
      </c>
      <c r="S41" s="55">
        <v>0</v>
      </c>
      <c r="T41" s="55">
        <v>0</v>
      </c>
      <c r="U41" s="54" t="s">
        <v>79</v>
      </c>
      <c r="V41" s="57">
        <f t="shared" si="6"/>
        <v>-770</v>
      </c>
      <c r="W41" s="55">
        <v>0</v>
      </c>
      <c r="X41" s="55">
        <f t="shared" si="3"/>
        <v>2942.8179038260473</v>
      </c>
      <c r="Y41" s="117">
        <f t="shared" si="4"/>
        <v>95849.61606956138</v>
      </c>
    </row>
    <row r="42" spans="1:25" ht="13.5" thickBot="1" x14ac:dyDescent="0.35">
      <c r="A42" s="54">
        <v>29</v>
      </c>
      <c r="B42" s="54">
        <v>26</v>
      </c>
      <c r="C42" s="54">
        <f t="shared" si="8"/>
        <v>5</v>
      </c>
      <c r="D42" s="55">
        <f t="shared" si="13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5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4"/>
        <v>-1685.4</v>
      </c>
      <c r="S42" s="55">
        <v>0</v>
      </c>
      <c r="T42" s="55">
        <v>0</v>
      </c>
      <c r="U42" s="54" t="s">
        <v>79</v>
      </c>
      <c r="V42" s="57">
        <f t="shared" si="6"/>
        <v>-780</v>
      </c>
      <c r="W42" s="55">
        <v>0</v>
      </c>
      <c r="X42" s="55">
        <f t="shared" si="3"/>
        <v>2932.8179038260473</v>
      </c>
      <c r="Y42" s="117">
        <f t="shared" si="4"/>
        <v>99181.807373677264</v>
      </c>
    </row>
    <row r="43" spans="1:25" ht="13.5" thickBot="1" x14ac:dyDescent="0.35">
      <c r="A43" s="54">
        <v>30</v>
      </c>
      <c r="B43" s="54">
        <v>26</v>
      </c>
      <c r="C43" s="54">
        <f t="shared" si="8"/>
        <v>6</v>
      </c>
      <c r="D43" s="55">
        <f t="shared" si="13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5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4"/>
        <v>-1685.4</v>
      </c>
      <c r="S43" s="55">
        <v>0</v>
      </c>
      <c r="T43" s="55">
        <v>0</v>
      </c>
      <c r="U43" s="54" t="s">
        <v>79</v>
      </c>
      <c r="V43" s="57">
        <f t="shared" si="6"/>
        <v>-790</v>
      </c>
      <c r="W43" s="55">
        <v>0</v>
      </c>
      <c r="X43" s="55">
        <f t="shared" si="3"/>
        <v>2922.8179038260473</v>
      </c>
      <c r="Y43" s="117">
        <f t="shared" si="4"/>
        <v>102517.88280822696</v>
      </c>
    </row>
    <row r="44" spans="1:25" ht="13.5" thickBot="1" x14ac:dyDescent="0.35">
      <c r="A44" s="54">
        <v>31</v>
      </c>
      <c r="B44" s="54">
        <v>26</v>
      </c>
      <c r="C44" s="54">
        <f t="shared" si="8"/>
        <v>7</v>
      </c>
      <c r="D44" s="55">
        <f t="shared" si="13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5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4"/>
        <v>-1685.4</v>
      </c>
      <c r="S44" s="55">
        <v>0</v>
      </c>
      <c r="T44" s="55">
        <v>0</v>
      </c>
      <c r="U44" s="54" t="s">
        <v>79</v>
      </c>
      <c r="V44" s="57">
        <f t="shared" si="6"/>
        <v>-800</v>
      </c>
      <c r="W44" s="55">
        <v>0</v>
      </c>
      <c r="X44" s="55">
        <f t="shared" si="3"/>
        <v>2912.8179038260473</v>
      </c>
      <c r="Y44" s="117">
        <f t="shared" si="4"/>
        <v>105857.85855708728</v>
      </c>
    </row>
    <row r="45" spans="1:25" ht="13.5" thickBot="1" x14ac:dyDescent="0.35">
      <c r="A45" s="54">
        <v>32</v>
      </c>
      <c r="B45" s="54">
        <v>26</v>
      </c>
      <c r="C45" s="54">
        <f t="shared" si="8"/>
        <v>8</v>
      </c>
      <c r="D45" s="55">
        <f t="shared" si="13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5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4"/>
        <v>-1685.4</v>
      </c>
      <c r="S45" s="55">
        <v>0</v>
      </c>
      <c r="T45" s="55">
        <v>0</v>
      </c>
      <c r="U45" s="54" t="s">
        <v>79</v>
      </c>
      <c r="V45" s="57">
        <f t="shared" si="6"/>
        <v>-810</v>
      </c>
      <c r="W45" s="55">
        <v>0</v>
      </c>
      <c r="X45" s="55">
        <f t="shared" si="3"/>
        <v>2902.8179038260473</v>
      </c>
      <c r="Y45" s="117">
        <f t="shared" si="4"/>
        <v>109201.75087156786</v>
      </c>
    </row>
    <row r="46" spans="1:25" ht="13.5" thickBot="1" x14ac:dyDescent="0.35">
      <c r="A46" s="54">
        <v>33</v>
      </c>
      <c r="B46" s="54">
        <v>26</v>
      </c>
      <c r="C46" s="54">
        <f t="shared" si="8"/>
        <v>9</v>
      </c>
      <c r="D46" s="55">
        <f t="shared" si="13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si="1"/>
        <v>-752.61542950728563</v>
      </c>
      <c r="H46" s="57">
        <f t="shared" si="15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4"/>
        <v>-1685.4</v>
      </c>
      <c r="S46" s="55">
        <v>0</v>
      </c>
      <c r="T46" s="55">
        <v>0</v>
      </c>
      <c r="U46" s="54" t="s">
        <v>79</v>
      </c>
      <c r="V46" s="57">
        <f t="shared" si="6"/>
        <v>-820</v>
      </c>
      <c r="W46" s="55">
        <v>0</v>
      </c>
      <c r="X46" s="55">
        <f t="shared" si="3"/>
        <v>2892.8179038260473</v>
      </c>
      <c r="Y46" s="117">
        <f t="shared" si="4"/>
        <v>112549.5760706921</v>
      </c>
    </row>
    <row r="47" spans="1:25" ht="13.5" thickBot="1" x14ac:dyDescent="0.35">
      <c r="A47" s="54">
        <v>34</v>
      </c>
      <c r="B47" s="54">
        <v>26</v>
      </c>
      <c r="C47" s="54">
        <f t="shared" si="8"/>
        <v>10</v>
      </c>
      <c r="D47" s="55">
        <f t="shared" si="13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"/>
        <v>-752.61542950728563</v>
      </c>
      <c r="H47" s="57">
        <f t="shared" si="15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4"/>
        <v>-1685.4</v>
      </c>
      <c r="S47" s="55">
        <v>0</v>
      </c>
      <c r="T47" s="55">
        <v>0</v>
      </c>
      <c r="U47" s="54" t="s">
        <v>79</v>
      </c>
      <c r="V47" s="57">
        <f t="shared" si="6"/>
        <v>-830</v>
      </c>
      <c r="W47" s="55">
        <v>0</v>
      </c>
      <c r="X47" s="55">
        <f t="shared" si="3"/>
        <v>2882.8179038260473</v>
      </c>
      <c r="Y47" s="117">
        <f t="shared" si="4"/>
        <v>115901.35054147936</v>
      </c>
    </row>
    <row r="48" spans="1:25" ht="13.5" thickBot="1" x14ac:dyDescent="0.35">
      <c r="A48" s="54">
        <v>35</v>
      </c>
      <c r="B48" s="54">
        <v>26</v>
      </c>
      <c r="C48" s="54">
        <f t="shared" si="8"/>
        <v>11</v>
      </c>
      <c r="D48" s="55">
        <f t="shared" si="13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"/>
        <v>-752.61542950728563</v>
      </c>
      <c r="H48" s="57">
        <f t="shared" si="15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4"/>
        <v>-1685.4</v>
      </c>
      <c r="S48" s="55">
        <v>0</v>
      </c>
      <c r="T48" s="55">
        <v>0</v>
      </c>
      <c r="U48" s="54" t="s">
        <v>79</v>
      </c>
      <c r="V48" s="57">
        <f t="shared" si="6"/>
        <v>-840</v>
      </c>
      <c r="W48" s="55">
        <v>0</v>
      </c>
      <c r="X48" s="55">
        <f t="shared" si="3"/>
        <v>2872.8179038260473</v>
      </c>
      <c r="Y48" s="117">
        <f t="shared" si="4"/>
        <v>119257.09073922824</v>
      </c>
    </row>
    <row r="49" spans="1:25" ht="13.5" thickBot="1" x14ac:dyDescent="0.35">
      <c r="A49" s="54">
        <v>36</v>
      </c>
      <c r="B49" s="54">
        <v>27</v>
      </c>
      <c r="C49" s="54">
        <f t="shared" si="8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"/>
        <v>-752.61542950728563</v>
      </c>
      <c r="H49" s="57">
        <f t="shared" si="15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6"/>
        <v>-850</v>
      </c>
      <c r="W49" s="55">
        <v>0</v>
      </c>
      <c r="X49" s="55">
        <f t="shared" si="3"/>
        <v>3004.2439038260472</v>
      </c>
      <c r="Y49" s="117">
        <f t="shared" si="4"/>
        <v>122758.23918780107</v>
      </c>
    </row>
    <row r="50" spans="1:25" ht="13.5" thickBot="1" x14ac:dyDescent="0.35">
      <c r="A50" s="54">
        <v>37</v>
      </c>
      <c r="B50" s="54">
        <v>27</v>
      </c>
      <c r="C50" s="54">
        <f t="shared" si="8"/>
        <v>1</v>
      </c>
      <c r="D50" s="55">
        <f t="shared" ref="D50:D60" si="16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"/>
        <v>-752.61542950728563</v>
      </c>
      <c r="H50" s="57">
        <f t="shared" si="10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7">$R49</f>
        <v>-1786.5240000000001</v>
      </c>
      <c r="S50" s="55">
        <v>0</v>
      </c>
      <c r="T50" s="55">
        <v>0</v>
      </c>
      <c r="U50" s="54" t="s">
        <v>79</v>
      </c>
      <c r="V50" s="57">
        <f t="shared" si="6"/>
        <v>-860</v>
      </c>
      <c r="W50" s="55">
        <v>0</v>
      </c>
      <c r="X50" s="55">
        <f t="shared" si="3"/>
        <v>2991.2439038260472</v>
      </c>
      <c r="Y50" s="117">
        <f t="shared" si="4"/>
        <v>126260.97575490962</v>
      </c>
    </row>
    <row r="51" spans="1:25" ht="13.5" thickBot="1" x14ac:dyDescent="0.35">
      <c r="A51" s="54">
        <v>38</v>
      </c>
      <c r="B51" s="54">
        <v>27</v>
      </c>
      <c r="C51" s="54">
        <f t="shared" si="8"/>
        <v>2</v>
      </c>
      <c r="D51" s="55">
        <f t="shared" si="16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7"/>
        <v>-1786.5240000000001</v>
      </c>
      <c r="S51" s="55">
        <v>0</v>
      </c>
      <c r="T51" s="55">
        <v>0</v>
      </c>
      <c r="U51" s="54" t="s">
        <v>79</v>
      </c>
      <c r="V51" s="57">
        <f t="shared" si="6"/>
        <v>-870</v>
      </c>
      <c r="W51" s="55">
        <v>0</v>
      </c>
      <c r="X51" s="55">
        <f t="shared" si="3"/>
        <v>2981.2439038260472</v>
      </c>
      <c r="Y51" s="117">
        <f t="shared" si="4"/>
        <v>129768.30705771447</v>
      </c>
    </row>
    <row r="52" spans="1:25" ht="13.5" thickBot="1" x14ac:dyDescent="0.35">
      <c r="A52" s="54">
        <v>39</v>
      </c>
      <c r="B52" s="54">
        <v>27</v>
      </c>
      <c r="C52" s="54">
        <f t="shared" si="8"/>
        <v>3</v>
      </c>
      <c r="D52" s="55">
        <f t="shared" si="16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"/>
        <v>-752.61542950728563</v>
      </c>
      <c r="H52" s="57">
        <f t="shared" ref="H52:H61" si="18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7"/>
        <v>-1786.5240000000001</v>
      </c>
      <c r="S52" s="55">
        <v>0</v>
      </c>
      <c r="T52" s="55">
        <v>0</v>
      </c>
      <c r="U52" s="54" t="s">
        <v>79</v>
      </c>
      <c r="V52" s="57">
        <f t="shared" si="6"/>
        <v>-880</v>
      </c>
      <c r="W52" s="55">
        <v>0</v>
      </c>
      <c r="X52" s="55">
        <f t="shared" si="3"/>
        <v>2971.2439038260472</v>
      </c>
      <c r="Y52" s="117">
        <f t="shared" si="4"/>
        <v>133280.25224094765</v>
      </c>
    </row>
    <row r="53" spans="1:25" ht="13.5" thickBot="1" x14ac:dyDescent="0.35">
      <c r="A53" s="54">
        <v>40</v>
      </c>
      <c r="B53" s="54">
        <v>27</v>
      </c>
      <c r="C53" s="54">
        <f t="shared" si="8"/>
        <v>4</v>
      </c>
      <c r="D53" s="55">
        <f t="shared" si="16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"/>
        <v>-752.61542950728563</v>
      </c>
      <c r="H53" s="57">
        <f t="shared" si="18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7"/>
        <v>-1786.5240000000001</v>
      </c>
      <c r="S53" s="55">
        <v>0</v>
      </c>
      <c r="T53" s="55">
        <v>0</v>
      </c>
      <c r="U53" s="54" t="s">
        <v>79</v>
      </c>
      <c r="V53" s="57">
        <f t="shared" si="6"/>
        <v>-890</v>
      </c>
      <c r="W53" s="55">
        <v>0</v>
      </c>
      <c r="X53" s="55">
        <f t="shared" si="3"/>
        <v>2961.2439038260472</v>
      </c>
      <c r="Y53" s="117">
        <f t="shared" si="4"/>
        <v>136796.83052911097</v>
      </c>
    </row>
    <row r="54" spans="1:25" ht="13.5" thickBot="1" x14ac:dyDescent="0.35">
      <c r="A54" s="54">
        <v>41</v>
      </c>
      <c r="B54" s="54">
        <v>27</v>
      </c>
      <c r="C54" s="54">
        <f t="shared" si="8"/>
        <v>5</v>
      </c>
      <c r="D54" s="55">
        <f t="shared" si="16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"/>
        <v>-752.61542950728563</v>
      </c>
      <c r="H54" s="57">
        <f t="shared" si="18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7"/>
        <v>-1786.5240000000001</v>
      </c>
      <c r="S54" s="55">
        <v>0</v>
      </c>
      <c r="T54" s="55">
        <v>0</v>
      </c>
      <c r="U54" s="54" t="s">
        <v>79</v>
      </c>
      <c r="V54" s="57">
        <f t="shared" si="6"/>
        <v>-900</v>
      </c>
      <c r="W54" s="55">
        <v>0</v>
      </c>
      <c r="X54" s="55">
        <f t="shared" si="3"/>
        <v>2951.2439038260472</v>
      </c>
      <c r="Y54" s="117">
        <f t="shared" si="4"/>
        <v>140318.06122680832</v>
      </c>
    </row>
    <row r="55" spans="1:25" ht="13.5" thickBot="1" x14ac:dyDescent="0.35">
      <c r="A55" s="54">
        <v>42</v>
      </c>
      <c r="B55" s="54">
        <v>27</v>
      </c>
      <c r="C55" s="54">
        <f t="shared" si="8"/>
        <v>6</v>
      </c>
      <c r="D55" s="55">
        <f t="shared" si="16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"/>
        <v>-752.61542950728563</v>
      </c>
      <c r="H55" s="57">
        <f t="shared" si="18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7"/>
        <v>-1786.5240000000001</v>
      </c>
      <c r="S55" s="55">
        <v>0</v>
      </c>
      <c r="T55" s="55">
        <v>0</v>
      </c>
      <c r="U55" s="54" t="s">
        <v>79</v>
      </c>
      <c r="V55" s="57">
        <f t="shared" si="6"/>
        <v>-910</v>
      </c>
      <c r="W55" s="55">
        <v>0</v>
      </c>
      <c r="X55" s="55">
        <f t="shared" si="3"/>
        <v>2941.2439038260472</v>
      </c>
      <c r="Y55" s="117">
        <f t="shared" si="4"/>
        <v>143843.96371907942</v>
      </c>
    </row>
    <row r="56" spans="1:25" ht="13.5" thickBot="1" x14ac:dyDescent="0.35">
      <c r="A56" s="54">
        <v>43</v>
      </c>
      <c r="B56" s="54">
        <v>27</v>
      </c>
      <c r="C56" s="54">
        <f t="shared" si="8"/>
        <v>7</v>
      </c>
      <c r="D56" s="55">
        <f t="shared" si="16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"/>
        <v>-752.61542950728563</v>
      </c>
      <c r="H56" s="57">
        <f t="shared" si="18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7"/>
        <v>-1786.5240000000001</v>
      </c>
      <c r="S56" s="55">
        <v>0</v>
      </c>
      <c r="T56" s="55">
        <v>0</v>
      </c>
      <c r="U56" s="54" t="s">
        <v>79</v>
      </c>
      <c r="V56" s="57">
        <f t="shared" si="6"/>
        <v>-920</v>
      </c>
      <c r="W56" s="55">
        <v>0</v>
      </c>
      <c r="X56" s="55">
        <f t="shared" si="3"/>
        <v>2931.2439038260472</v>
      </c>
      <c r="Y56" s="117">
        <f t="shared" si="4"/>
        <v>147374.55747173497</v>
      </c>
    </row>
    <row r="57" spans="1:25" ht="13.5" thickBot="1" x14ac:dyDescent="0.35">
      <c r="A57" s="54">
        <v>44</v>
      </c>
      <c r="B57" s="54">
        <v>27</v>
      </c>
      <c r="C57" s="54">
        <f t="shared" si="8"/>
        <v>8</v>
      </c>
      <c r="D57" s="55">
        <f t="shared" si="16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"/>
        <v>-752.61542950728563</v>
      </c>
      <c r="H57" s="57">
        <f t="shared" si="18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7"/>
        <v>-1786.5240000000001</v>
      </c>
      <c r="S57" s="55">
        <v>0</v>
      </c>
      <c r="T57" s="55">
        <v>0</v>
      </c>
      <c r="U57" s="54" t="s">
        <v>79</v>
      </c>
      <c r="V57" s="57">
        <f t="shared" si="6"/>
        <v>-930</v>
      </c>
      <c r="W57" s="55">
        <v>0</v>
      </c>
      <c r="X57" s="55">
        <f t="shared" si="3"/>
        <v>2921.2439038260472</v>
      </c>
      <c r="Y57" s="117">
        <f t="shared" si="4"/>
        <v>150909.86203169325</v>
      </c>
    </row>
    <row r="58" spans="1:25" ht="13.5" thickBot="1" x14ac:dyDescent="0.35">
      <c r="A58" s="54">
        <v>45</v>
      </c>
      <c r="B58" s="54">
        <v>27</v>
      </c>
      <c r="C58" s="54">
        <f t="shared" si="8"/>
        <v>9</v>
      </c>
      <c r="D58" s="55">
        <f t="shared" si="16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"/>
        <v>-752.61542950728563</v>
      </c>
      <c r="H58" s="57">
        <f t="shared" si="18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7"/>
        <v>-1786.5240000000001</v>
      </c>
      <c r="S58" s="55">
        <v>0</v>
      </c>
      <c r="T58" s="55">
        <v>0</v>
      </c>
      <c r="U58" s="54" t="s">
        <v>79</v>
      </c>
      <c r="V58" s="57">
        <f t="shared" si="6"/>
        <v>-940</v>
      </c>
      <c r="W58" s="55">
        <v>0</v>
      </c>
      <c r="X58" s="55">
        <f t="shared" si="3"/>
        <v>2911.2439038260472</v>
      </c>
      <c r="Y58" s="117">
        <f t="shared" si="4"/>
        <v>154449.89702731802</v>
      </c>
    </row>
    <row r="59" spans="1:25" ht="13.5" thickBot="1" x14ac:dyDescent="0.35">
      <c r="A59" s="54">
        <v>46</v>
      </c>
      <c r="B59" s="54">
        <v>27</v>
      </c>
      <c r="C59" s="54">
        <f t="shared" si="8"/>
        <v>10</v>
      </c>
      <c r="D59" s="55">
        <f t="shared" si="16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"/>
        <v>-752.61542950728563</v>
      </c>
      <c r="H59" s="57">
        <f t="shared" si="18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7"/>
        <v>-1786.5240000000001</v>
      </c>
      <c r="S59" s="55">
        <v>0</v>
      </c>
      <c r="T59" s="55">
        <v>0</v>
      </c>
      <c r="U59" s="54" t="s">
        <v>79</v>
      </c>
      <c r="V59" s="57">
        <f t="shared" si="6"/>
        <v>-950</v>
      </c>
      <c r="W59" s="55">
        <v>0</v>
      </c>
      <c r="X59" s="55">
        <f t="shared" si="3"/>
        <v>2901.2439038260472</v>
      </c>
      <c r="Y59" s="117">
        <f t="shared" si="4"/>
        <v>157994.68216875789</v>
      </c>
    </row>
    <row r="60" spans="1:25" ht="13.5" thickBot="1" x14ac:dyDescent="0.35">
      <c r="A60" s="54">
        <v>47</v>
      </c>
      <c r="B60" s="54">
        <v>27</v>
      </c>
      <c r="C60" s="54">
        <f t="shared" si="8"/>
        <v>11</v>
      </c>
      <c r="D60" s="55">
        <f t="shared" si="16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"/>
        <v>-752.61542950728563</v>
      </c>
      <c r="H60" s="57">
        <f t="shared" si="18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7"/>
        <v>-1786.5240000000001</v>
      </c>
      <c r="S60" s="55">
        <v>0</v>
      </c>
      <c r="T60" s="55">
        <v>0</v>
      </c>
      <c r="U60" s="54" t="s">
        <v>79</v>
      </c>
      <c r="V60" s="57">
        <f t="shared" si="6"/>
        <v>-960</v>
      </c>
      <c r="W60" s="55">
        <v>0</v>
      </c>
      <c r="X60" s="55">
        <f t="shared" si="3"/>
        <v>2891.2439038260472</v>
      </c>
      <c r="Y60" s="117">
        <f t="shared" si="4"/>
        <v>161544.2372482871</v>
      </c>
    </row>
    <row r="61" spans="1:25" ht="13.5" thickBot="1" x14ac:dyDescent="0.35">
      <c r="A61" s="54">
        <v>48</v>
      </c>
      <c r="B61" s="54">
        <v>28</v>
      </c>
      <c r="C61" s="54">
        <f t="shared" si="8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"/>
        <v>-752.61542950728563</v>
      </c>
      <c r="H61" s="57">
        <f t="shared" si="18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6"/>
        <v>-970</v>
      </c>
      <c r="W61" s="55">
        <v>0</v>
      </c>
      <c r="X61" s="55">
        <f t="shared" si="3"/>
        <v>3028.7299638260492</v>
      </c>
      <c r="Y61" s="117">
        <f t="shared" si="4"/>
        <v>165246.06820064769</v>
      </c>
    </row>
    <row r="62" spans="1:25" ht="13.5" thickBot="1" x14ac:dyDescent="0.35">
      <c r="A62" s="54">
        <v>49</v>
      </c>
      <c r="B62" s="54">
        <v>28</v>
      </c>
      <c r="C62" s="54">
        <f t="shared" si="8"/>
        <v>1</v>
      </c>
      <c r="D62" s="55">
        <f t="shared" ref="D62:D72" si="19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"/>
        <v>-752.61542950728563</v>
      </c>
      <c r="H62" s="57">
        <f t="shared" si="10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0">$R61</f>
        <v>-1893.7154400000002</v>
      </c>
      <c r="S62" s="55">
        <v>0</v>
      </c>
      <c r="T62" s="55">
        <v>0</v>
      </c>
      <c r="U62" s="54" t="s">
        <v>79</v>
      </c>
      <c r="V62" s="57">
        <f t="shared" si="6"/>
        <v>-980</v>
      </c>
      <c r="W62" s="55">
        <v>0</v>
      </c>
      <c r="X62" s="55">
        <f t="shared" si="3"/>
        <v>3015.7299638260492</v>
      </c>
      <c r="Y62" s="117">
        <f t="shared" si="4"/>
        <v>168950.32344864309</v>
      </c>
    </row>
    <row r="63" spans="1:25" ht="13.5" thickBot="1" x14ac:dyDescent="0.35">
      <c r="A63" s="54">
        <v>50</v>
      </c>
      <c r="B63" s="54">
        <v>28</v>
      </c>
      <c r="C63" s="54">
        <f t="shared" si="8"/>
        <v>2</v>
      </c>
      <c r="D63" s="55">
        <f t="shared" si="19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0"/>
        <v>-1893.7154400000002</v>
      </c>
      <c r="S63" s="55">
        <v>0</v>
      </c>
      <c r="T63" s="55">
        <v>0</v>
      </c>
      <c r="U63" s="54" t="s">
        <v>79</v>
      </c>
      <c r="V63" s="57">
        <f t="shared" si="6"/>
        <v>-990</v>
      </c>
      <c r="W63" s="55">
        <v>0</v>
      </c>
      <c r="X63" s="55">
        <f t="shared" si="3"/>
        <v>3005.7299638260492</v>
      </c>
      <c r="Y63" s="117">
        <f t="shared" si="4"/>
        <v>172660.01309350514</v>
      </c>
    </row>
    <row r="64" spans="1:25" ht="13.5" thickBot="1" x14ac:dyDescent="0.35">
      <c r="A64" s="54">
        <v>51</v>
      </c>
      <c r="B64" s="54">
        <v>28</v>
      </c>
      <c r="C64" s="54">
        <f t="shared" si="8"/>
        <v>3</v>
      </c>
      <c r="D64" s="55">
        <f t="shared" si="19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"/>
        <v>-752.61542950728563</v>
      </c>
      <c r="H64" s="57">
        <f t="shared" ref="H64:H73" si="21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0"/>
        <v>-1893.7154400000002</v>
      </c>
      <c r="S64" s="55">
        <v>0</v>
      </c>
      <c r="T64" s="55">
        <v>0</v>
      </c>
      <c r="U64" s="54" t="s">
        <v>79</v>
      </c>
      <c r="V64" s="57">
        <f t="shared" si="6"/>
        <v>-1000</v>
      </c>
      <c r="W64" s="55">
        <v>0</v>
      </c>
      <c r="X64" s="55">
        <f t="shared" si="3"/>
        <v>2995.7299638260492</v>
      </c>
      <c r="Y64" s="117">
        <f t="shared" si="4"/>
        <v>176375.15977855411</v>
      </c>
    </row>
    <row r="65" spans="1:25" ht="13.5" thickBot="1" x14ac:dyDescent="0.35">
      <c r="A65" s="54">
        <v>52</v>
      </c>
      <c r="B65" s="54">
        <v>28</v>
      </c>
      <c r="C65" s="54">
        <f t="shared" si="8"/>
        <v>4</v>
      </c>
      <c r="D65" s="55">
        <f t="shared" si="19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"/>
        <v>-752.61542950728563</v>
      </c>
      <c r="H65" s="57">
        <f t="shared" si="21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0"/>
        <v>-1893.7154400000002</v>
      </c>
      <c r="S65" s="55">
        <v>0</v>
      </c>
      <c r="T65" s="55">
        <v>0</v>
      </c>
      <c r="U65" s="54" t="s">
        <v>79</v>
      </c>
      <c r="V65" s="57">
        <f t="shared" si="6"/>
        <v>-1010</v>
      </c>
      <c r="W65" s="55">
        <v>0</v>
      </c>
      <c r="X65" s="55">
        <f t="shared" si="3"/>
        <v>2985.7299638260492</v>
      </c>
      <c r="Y65" s="117">
        <f t="shared" si="4"/>
        <v>180095.78624145745</v>
      </c>
    </row>
    <row r="66" spans="1:25" ht="13.5" thickBot="1" x14ac:dyDescent="0.35">
      <c r="A66" s="54">
        <v>53</v>
      </c>
      <c r="B66" s="54">
        <v>28</v>
      </c>
      <c r="C66" s="54">
        <f t="shared" si="8"/>
        <v>5</v>
      </c>
      <c r="D66" s="55">
        <f t="shared" si="19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"/>
        <v>-752.61542950728563</v>
      </c>
      <c r="H66" s="57">
        <f t="shared" si="21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0"/>
        <v>-1893.7154400000002</v>
      </c>
      <c r="S66" s="55">
        <v>0</v>
      </c>
      <c r="T66" s="55">
        <v>0</v>
      </c>
      <c r="U66" s="54" t="s">
        <v>79</v>
      </c>
      <c r="V66" s="57">
        <f t="shared" si="6"/>
        <v>-1020</v>
      </c>
      <c r="W66" s="55">
        <v>0</v>
      </c>
      <c r="X66" s="55">
        <f t="shared" si="3"/>
        <v>2975.7299638260492</v>
      </c>
      <c r="Y66" s="117">
        <f t="shared" si="4"/>
        <v>183821.91531462289</v>
      </c>
    </row>
    <row r="67" spans="1:25" ht="13.5" thickBot="1" x14ac:dyDescent="0.35">
      <c r="A67" s="54">
        <v>54</v>
      </c>
      <c r="B67" s="54">
        <v>28</v>
      </c>
      <c r="C67" s="54">
        <f t="shared" si="8"/>
        <v>6</v>
      </c>
      <c r="D67" s="55">
        <f t="shared" si="19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"/>
        <v>-752.61542950728563</v>
      </c>
      <c r="H67" s="57">
        <f t="shared" si="21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0"/>
        <v>-1893.7154400000002</v>
      </c>
      <c r="S67" s="55">
        <v>0</v>
      </c>
      <c r="T67" s="55">
        <v>0</v>
      </c>
      <c r="U67" s="54" t="s">
        <v>79</v>
      </c>
      <c r="V67" s="57">
        <f t="shared" si="6"/>
        <v>-1030</v>
      </c>
      <c r="W67" s="55">
        <v>0</v>
      </c>
      <c r="X67" s="55">
        <f t="shared" si="3"/>
        <v>2965.7299638260492</v>
      </c>
      <c r="Y67" s="117">
        <f t="shared" si="4"/>
        <v>187553.56992559318</v>
      </c>
    </row>
    <row r="68" spans="1:25" ht="13.5" thickBot="1" x14ac:dyDescent="0.35">
      <c r="A68" s="54">
        <v>55</v>
      </c>
      <c r="B68" s="54">
        <v>28</v>
      </c>
      <c r="C68" s="54">
        <f t="shared" si="8"/>
        <v>7</v>
      </c>
      <c r="D68" s="55">
        <f t="shared" si="19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"/>
        <v>-752.61542950728563</v>
      </c>
      <c r="H68" s="57">
        <f t="shared" si="21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0"/>
        <v>-1893.7154400000002</v>
      </c>
      <c r="S68" s="55">
        <v>0</v>
      </c>
      <c r="T68" s="55">
        <v>0</v>
      </c>
      <c r="U68" s="54" t="s">
        <v>79</v>
      </c>
      <c r="V68" s="57">
        <f t="shared" si="6"/>
        <v>-1040</v>
      </c>
      <c r="W68" s="55">
        <v>0</v>
      </c>
      <c r="X68" s="55">
        <f t="shared" si="3"/>
        <v>2955.7299638260492</v>
      </c>
      <c r="Y68" s="117">
        <f t="shared" si="4"/>
        <v>191290.77309744252</v>
      </c>
    </row>
    <row r="69" spans="1:25" ht="13.5" thickBot="1" x14ac:dyDescent="0.35">
      <c r="A69" s="54">
        <v>56</v>
      </c>
      <c r="B69" s="54">
        <v>28</v>
      </c>
      <c r="C69" s="54">
        <f t="shared" si="8"/>
        <v>8</v>
      </c>
      <c r="D69" s="55">
        <f t="shared" si="19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"/>
        <v>-752.61542950728563</v>
      </c>
      <c r="H69" s="57">
        <f t="shared" si="21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0"/>
        <v>-1893.7154400000002</v>
      </c>
      <c r="S69" s="55">
        <v>0</v>
      </c>
      <c r="T69" s="55">
        <v>0</v>
      </c>
      <c r="U69" s="54" t="s">
        <v>79</v>
      </c>
      <c r="V69" s="57">
        <f t="shared" si="6"/>
        <v>-1050</v>
      </c>
      <c r="W69" s="55">
        <v>0</v>
      </c>
      <c r="X69" s="55">
        <f t="shared" si="3"/>
        <v>2945.7299638260492</v>
      </c>
      <c r="Y69" s="117">
        <f t="shared" si="4"/>
        <v>195033.54794917456</v>
      </c>
    </row>
    <row r="70" spans="1:25" ht="13.5" thickBot="1" x14ac:dyDescent="0.35">
      <c r="A70" s="54">
        <v>57</v>
      </c>
      <c r="B70" s="54">
        <v>28</v>
      </c>
      <c r="C70" s="54">
        <f t="shared" si="8"/>
        <v>9</v>
      </c>
      <c r="D70" s="55">
        <f t="shared" si="19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"/>
        <v>-752.61542950728563</v>
      </c>
      <c r="H70" s="57">
        <f t="shared" si="21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0"/>
        <v>-1893.7154400000002</v>
      </c>
      <c r="S70" s="55">
        <v>0</v>
      </c>
      <c r="T70" s="55">
        <v>0</v>
      </c>
      <c r="U70" s="54" t="s">
        <v>79</v>
      </c>
      <c r="V70" s="57">
        <f t="shared" si="6"/>
        <v>-1060</v>
      </c>
      <c r="W70" s="55">
        <v>0</v>
      </c>
      <c r="X70" s="55">
        <f t="shared" si="3"/>
        <v>2935.7299638260492</v>
      </c>
      <c r="Y70" s="117">
        <f t="shared" si="4"/>
        <v>198781.91769612217</v>
      </c>
    </row>
    <row r="71" spans="1:25" ht="13.5" thickBot="1" x14ac:dyDescent="0.35">
      <c r="A71" s="54">
        <v>58</v>
      </c>
      <c r="B71" s="54">
        <v>28</v>
      </c>
      <c r="C71" s="54">
        <f t="shared" si="8"/>
        <v>10</v>
      </c>
      <c r="D71" s="55">
        <f t="shared" si="19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"/>
        <v>-752.61542950728563</v>
      </c>
      <c r="H71" s="57">
        <f t="shared" si="21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0"/>
        <v>-1893.7154400000002</v>
      </c>
      <c r="S71" s="55">
        <v>0</v>
      </c>
      <c r="T71" s="55">
        <v>0</v>
      </c>
      <c r="U71" s="54" t="s">
        <v>79</v>
      </c>
      <c r="V71" s="57">
        <f t="shared" si="6"/>
        <v>-1070</v>
      </c>
      <c r="W71" s="55">
        <v>0</v>
      </c>
      <c r="X71" s="55">
        <f t="shared" si="3"/>
        <v>2925.7299638260492</v>
      </c>
      <c r="Y71" s="117">
        <f t="shared" si="4"/>
        <v>202535.90565034872</v>
      </c>
    </row>
    <row r="72" spans="1:25" ht="13.5" thickBot="1" x14ac:dyDescent="0.35">
      <c r="A72" s="54">
        <v>59</v>
      </c>
      <c r="B72" s="54">
        <v>28</v>
      </c>
      <c r="C72" s="54">
        <f t="shared" si="8"/>
        <v>11</v>
      </c>
      <c r="D72" s="55">
        <f t="shared" si="19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"/>
        <v>-752.61542950728563</v>
      </c>
      <c r="H72" s="57">
        <f t="shared" si="21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0"/>
        <v>-1893.7154400000002</v>
      </c>
      <c r="S72" s="55">
        <v>0</v>
      </c>
      <c r="T72" s="55">
        <v>0</v>
      </c>
      <c r="U72" s="54" t="s">
        <v>79</v>
      </c>
      <c r="V72" s="57">
        <f t="shared" si="6"/>
        <v>-1080</v>
      </c>
      <c r="W72" s="55">
        <v>0</v>
      </c>
      <c r="X72" s="55">
        <f t="shared" si="3"/>
        <v>2915.7299638260492</v>
      </c>
      <c r="Y72" s="117">
        <f t="shared" si="4"/>
        <v>206295.53522105122</v>
      </c>
    </row>
    <row r="73" spans="1:25" ht="13.5" thickBot="1" x14ac:dyDescent="0.35">
      <c r="A73" s="54">
        <v>60</v>
      </c>
      <c r="B73" s="54">
        <v>29</v>
      </c>
      <c r="C73" s="54">
        <f t="shared" si="8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"/>
        <v>-752.61542950728563</v>
      </c>
      <c r="H73" s="57">
        <f t="shared" si="21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6"/>
        <v>-1090</v>
      </c>
      <c r="W73" s="55">
        <v>0</v>
      </c>
      <c r="X73" s="55">
        <f t="shared" si="3"/>
        <v>3059.5184124260486</v>
      </c>
      <c r="Y73" s="117">
        <f t="shared" si="4"/>
        <v>210214.61836356498</v>
      </c>
    </row>
    <row r="74" spans="1:25" ht="13.5" thickBot="1" x14ac:dyDescent="0.35">
      <c r="A74" s="54">
        <v>61</v>
      </c>
      <c r="B74" s="54">
        <v>29</v>
      </c>
      <c r="C74" s="54">
        <f t="shared" si="8"/>
        <v>1</v>
      </c>
      <c r="D74" s="55">
        <f t="shared" ref="D74:D84" si="22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"/>
        <v>-752.61542950728563</v>
      </c>
      <c r="H74" s="57">
        <f t="shared" si="10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3">$R73</f>
        <v>-2007.3383664000003</v>
      </c>
      <c r="S74" s="55">
        <v>0</v>
      </c>
      <c r="T74" s="55">
        <v>0</v>
      </c>
      <c r="U74" s="54" t="s">
        <v>79</v>
      </c>
      <c r="V74" s="57">
        <f t="shared" si="6"/>
        <v>-1100</v>
      </c>
      <c r="W74" s="55">
        <v>0</v>
      </c>
      <c r="X74" s="55">
        <f t="shared" si="3"/>
        <v>3046.5184124260486</v>
      </c>
      <c r="Y74" s="117">
        <f t="shared" si="4"/>
        <v>214137.03101917254</v>
      </c>
    </row>
    <row r="75" spans="1:25" ht="13.5" thickBot="1" x14ac:dyDescent="0.35">
      <c r="A75" s="54">
        <v>62</v>
      </c>
      <c r="B75" s="54">
        <v>29</v>
      </c>
      <c r="C75" s="54">
        <f t="shared" si="8"/>
        <v>2</v>
      </c>
      <c r="D75" s="55">
        <f t="shared" si="22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3"/>
        <v>-2007.3383664000003</v>
      </c>
      <c r="S75" s="55">
        <v>0</v>
      </c>
      <c r="T75" s="55">
        <v>0</v>
      </c>
      <c r="U75" s="54" t="s">
        <v>79</v>
      </c>
      <c r="V75" s="57">
        <f t="shared" si="6"/>
        <v>-1110</v>
      </c>
      <c r="W75" s="55">
        <v>0</v>
      </c>
      <c r="X75" s="55">
        <f t="shared" si="3"/>
        <v>3036.5184124260486</v>
      </c>
      <c r="Y75" s="117">
        <f t="shared" si="4"/>
        <v>218065.78706084515</v>
      </c>
    </row>
    <row r="76" spans="1:25" ht="13.5" thickBot="1" x14ac:dyDescent="0.35">
      <c r="A76" s="54">
        <v>63</v>
      </c>
      <c r="B76" s="54">
        <v>29</v>
      </c>
      <c r="C76" s="54">
        <f t="shared" si="8"/>
        <v>3</v>
      </c>
      <c r="D76" s="55">
        <f t="shared" si="22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"/>
        <v>-752.61542950728563</v>
      </c>
      <c r="H76" s="57">
        <f t="shared" ref="H76:H85" si="24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3"/>
        <v>-2007.3383664000003</v>
      </c>
      <c r="S76" s="55">
        <v>0</v>
      </c>
      <c r="T76" s="55">
        <v>0</v>
      </c>
      <c r="U76" s="54" t="s">
        <v>79</v>
      </c>
      <c r="V76" s="57">
        <f t="shared" si="6"/>
        <v>-1120</v>
      </c>
      <c r="W76" s="55">
        <v>0</v>
      </c>
      <c r="X76" s="55">
        <f t="shared" si="3"/>
        <v>3026.5184124260486</v>
      </c>
      <c r="Y76" s="117">
        <f t="shared" si="4"/>
        <v>222000.91291935806</v>
      </c>
    </row>
    <row r="77" spans="1:25" ht="13.5" thickBot="1" x14ac:dyDescent="0.35">
      <c r="A77" s="54">
        <v>64</v>
      </c>
      <c r="B77" s="54">
        <v>29</v>
      </c>
      <c r="C77" s="54">
        <f t="shared" si="8"/>
        <v>4</v>
      </c>
      <c r="D77" s="55">
        <f t="shared" si="22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"/>
        <v>-752.61542950728563</v>
      </c>
      <c r="H77" s="57">
        <f t="shared" si="24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3"/>
        <v>-2007.3383664000003</v>
      </c>
      <c r="S77" s="55">
        <v>0</v>
      </c>
      <c r="T77" s="55">
        <v>0</v>
      </c>
      <c r="U77" s="54" t="s">
        <v>79</v>
      </c>
      <c r="V77" s="57">
        <f t="shared" si="6"/>
        <v>-1130</v>
      </c>
      <c r="W77" s="55">
        <v>0</v>
      </c>
      <c r="X77" s="55">
        <f t="shared" si="3"/>
        <v>3016.5184124260486</v>
      </c>
      <c r="Y77" s="117">
        <f t="shared" si="4"/>
        <v>225942.43513561477</v>
      </c>
    </row>
    <row r="78" spans="1:25" ht="13.5" thickBot="1" x14ac:dyDescent="0.35">
      <c r="A78" s="54">
        <v>65</v>
      </c>
      <c r="B78" s="54">
        <v>29</v>
      </c>
      <c r="C78" s="54">
        <f t="shared" si="8"/>
        <v>5</v>
      </c>
      <c r="D78" s="55">
        <f t="shared" si="22"/>
        <v>10210.252500000002</v>
      </c>
      <c r="E78" s="57">
        <f t="shared" ref="E78:E141" si="25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33" si="26">-PMT(4%/12,120,-(FV(4%/12,24,,-35000)+FV(4%/12,12,,-35000)))</f>
        <v>-752.61542950728563</v>
      </c>
      <c r="H78" s="57">
        <f t="shared" si="24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3"/>
        <v>-2007.3383664000003</v>
      </c>
      <c r="S78" s="55">
        <v>0</v>
      </c>
      <c r="T78" s="55">
        <v>0</v>
      </c>
      <c r="U78" s="54" t="s">
        <v>79</v>
      </c>
      <c r="V78" s="57">
        <f t="shared" si="6"/>
        <v>-1140</v>
      </c>
      <c r="W78" s="55">
        <v>0</v>
      </c>
      <c r="X78" s="55">
        <f t="shared" ref="X78:X141" si="27">D78+E78+F78+G78+H78+I78+J78+L78+M78+R78+S78+T78+V78+W78+O78+P78</f>
        <v>3006.5184124260486</v>
      </c>
      <c r="Y78" s="117">
        <f t="shared" ref="Y78:Y141" si="28">X78+(Y77*(1+($D$7/12)))</f>
        <v>229890.38036110587</v>
      </c>
    </row>
    <row r="79" spans="1:25" ht="13.5" thickBot="1" x14ac:dyDescent="0.35">
      <c r="A79" s="54">
        <v>66</v>
      </c>
      <c r="B79" s="54">
        <v>29</v>
      </c>
      <c r="C79" s="54">
        <f t="shared" si="8"/>
        <v>6</v>
      </c>
      <c r="D79" s="55">
        <f t="shared" si="22"/>
        <v>10210.252500000002</v>
      </c>
      <c r="E79" s="57">
        <f t="shared" si="25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6"/>
        <v>-752.61542950728563</v>
      </c>
      <c r="H79" s="57">
        <f t="shared" si="24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3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29">$V78-10</f>
        <v>-1150</v>
      </c>
      <c r="W79" s="55">
        <v>0</v>
      </c>
      <c r="X79" s="55">
        <f t="shared" si="27"/>
        <v>2996.5184124260486</v>
      </c>
      <c r="Y79" s="117">
        <f t="shared" si="28"/>
        <v>233844.77535836986</v>
      </c>
    </row>
    <row r="80" spans="1:25" ht="13.5" thickBot="1" x14ac:dyDescent="0.35">
      <c r="A80" s="54">
        <v>67</v>
      </c>
      <c r="B80" s="54">
        <v>29</v>
      </c>
      <c r="C80" s="54">
        <f t="shared" si="8"/>
        <v>7</v>
      </c>
      <c r="D80" s="55">
        <f t="shared" si="22"/>
        <v>10210.252500000002</v>
      </c>
      <c r="E80" s="57">
        <f t="shared" si="25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6"/>
        <v>-752.61542950728563</v>
      </c>
      <c r="H80" s="57">
        <f t="shared" si="24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3"/>
        <v>-2007.3383664000003</v>
      </c>
      <c r="S80" s="55">
        <v>0</v>
      </c>
      <c r="T80" s="55">
        <v>0</v>
      </c>
      <c r="U80" s="54" t="s">
        <v>79</v>
      </c>
      <c r="V80" s="57">
        <f t="shared" si="29"/>
        <v>-1160</v>
      </c>
      <c r="W80" s="55">
        <v>0</v>
      </c>
      <c r="X80" s="55">
        <f t="shared" si="27"/>
        <v>2986.5184124260486</v>
      </c>
      <c r="Y80" s="117">
        <f t="shared" si="28"/>
        <v>237805.6470014558</v>
      </c>
    </row>
    <row r="81" spans="1:25" ht="13.5" thickBot="1" x14ac:dyDescent="0.35">
      <c r="A81" s="54">
        <v>68</v>
      </c>
      <c r="B81" s="54">
        <v>29</v>
      </c>
      <c r="C81" s="54">
        <f t="shared" si="8"/>
        <v>8</v>
      </c>
      <c r="D81" s="55">
        <f t="shared" si="22"/>
        <v>10210.252500000002</v>
      </c>
      <c r="E81" s="57">
        <f t="shared" si="25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6"/>
        <v>-752.61542950728563</v>
      </c>
      <c r="H81" s="57">
        <f t="shared" si="24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3"/>
        <v>-2007.3383664000003</v>
      </c>
      <c r="S81" s="55">
        <v>0</v>
      </c>
      <c r="T81" s="55">
        <v>0</v>
      </c>
      <c r="U81" s="54" t="s">
        <v>79</v>
      </c>
      <c r="V81" s="57">
        <f t="shared" si="29"/>
        <v>-1170</v>
      </c>
      <c r="W81" s="55">
        <v>0</v>
      </c>
      <c r="X81" s="55">
        <f t="shared" si="27"/>
        <v>2976.5184124260486</v>
      </c>
      <c r="Y81" s="117">
        <f t="shared" si="28"/>
        <v>241773.02227638793</v>
      </c>
    </row>
    <row r="82" spans="1:25" ht="13.5" thickBot="1" x14ac:dyDescent="0.35">
      <c r="A82" s="54">
        <v>69</v>
      </c>
      <c r="B82" s="54">
        <v>29</v>
      </c>
      <c r="C82" s="54">
        <f t="shared" si="8"/>
        <v>9</v>
      </c>
      <c r="D82" s="55">
        <f t="shared" si="22"/>
        <v>10210.252500000002</v>
      </c>
      <c r="E82" s="57">
        <f t="shared" si="25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6"/>
        <v>-752.61542950728563</v>
      </c>
      <c r="H82" s="57">
        <f t="shared" si="24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3"/>
        <v>-2007.3383664000003</v>
      </c>
      <c r="S82" s="55">
        <v>0</v>
      </c>
      <c r="T82" s="55">
        <v>0</v>
      </c>
      <c r="U82" s="54" t="s">
        <v>79</v>
      </c>
      <c r="V82" s="57">
        <f t="shared" si="29"/>
        <v>-1180</v>
      </c>
      <c r="W82" s="55">
        <v>0</v>
      </c>
      <c r="X82" s="55">
        <f t="shared" si="27"/>
        <v>2966.5184124260486</v>
      </c>
      <c r="Y82" s="117">
        <f t="shared" si="28"/>
        <v>245746.92828163225</v>
      </c>
    </row>
    <row r="83" spans="1:25" ht="13.5" thickBot="1" x14ac:dyDescent="0.35">
      <c r="A83" s="54">
        <v>70</v>
      </c>
      <c r="B83" s="54">
        <v>29</v>
      </c>
      <c r="C83" s="54">
        <f t="shared" si="8"/>
        <v>10</v>
      </c>
      <c r="D83" s="55">
        <f t="shared" si="22"/>
        <v>10210.252500000002</v>
      </c>
      <c r="E83" s="57">
        <f t="shared" si="25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6"/>
        <v>-752.61542950728563</v>
      </c>
      <c r="H83" s="57">
        <f t="shared" si="24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3"/>
        <v>-2007.3383664000003</v>
      </c>
      <c r="S83" s="55">
        <v>0</v>
      </c>
      <c r="T83" s="55">
        <v>0</v>
      </c>
      <c r="U83" s="54" t="s">
        <v>79</v>
      </c>
      <c r="V83" s="57">
        <f t="shared" si="29"/>
        <v>-1190</v>
      </c>
      <c r="W83" s="55">
        <v>0</v>
      </c>
      <c r="X83" s="55">
        <f t="shared" si="27"/>
        <v>2956.5184124260486</v>
      </c>
      <c r="Y83" s="117">
        <f t="shared" si="28"/>
        <v>249727.39222856509</v>
      </c>
    </row>
    <row r="84" spans="1:25" ht="13.5" thickBot="1" x14ac:dyDescent="0.35">
      <c r="A84" s="54">
        <v>71</v>
      </c>
      <c r="B84" s="54">
        <v>29</v>
      </c>
      <c r="C84" s="54">
        <f t="shared" si="8"/>
        <v>11</v>
      </c>
      <c r="D84" s="55">
        <f t="shared" si="22"/>
        <v>10210.252500000002</v>
      </c>
      <c r="E84" s="57">
        <f t="shared" si="25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6"/>
        <v>-752.61542950728563</v>
      </c>
      <c r="H84" s="57">
        <f t="shared" si="24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3"/>
        <v>-2007.3383664000003</v>
      </c>
      <c r="S84" s="55">
        <v>0</v>
      </c>
      <c r="T84" s="55">
        <v>0</v>
      </c>
      <c r="U84" s="54" t="s">
        <v>79</v>
      </c>
      <c r="V84" s="57">
        <f t="shared" si="29"/>
        <v>-1200</v>
      </c>
      <c r="W84" s="55">
        <v>0</v>
      </c>
      <c r="X84" s="55">
        <f t="shared" si="27"/>
        <v>2946.5184124260486</v>
      </c>
      <c r="Y84" s="117">
        <f t="shared" si="28"/>
        <v>253714.44144194349</v>
      </c>
    </row>
    <row r="85" spans="1:25" ht="13.5" thickBot="1" x14ac:dyDescent="0.35">
      <c r="A85" s="54">
        <v>72</v>
      </c>
      <c r="B85" s="54">
        <v>30</v>
      </c>
      <c r="C85" s="54">
        <f t="shared" si="8"/>
        <v>0</v>
      </c>
      <c r="D85" s="55">
        <f>$D74*(1+$D$4)</f>
        <v>10720.765125000004</v>
      </c>
      <c r="E85" s="57">
        <f t="shared" si="25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6"/>
        <v>-752.61542950728563</v>
      </c>
      <c r="H85" s="57">
        <f t="shared" si="24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29"/>
        <v>-1210</v>
      </c>
      <c r="W85" s="55">
        <v>0</v>
      </c>
      <c r="X85" s="55">
        <f t="shared" si="27"/>
        <v>-2903.1399458079513</v>
      </c>
      <c r="Y85" s="117">
        <f t="shared" si="28"/>
        <v>251868.44500214362</v>
      </c>
    </row>
    <row r="86" spans="1:25" ht="13.5" thickBot="1" x14ac:dyDescent="0.35">
      <c r="A86" s="54">
        <v>73</v>
      </c>
      <c r="B86" s="54">
        <v>30</v>
      </c>
      <c r="C86" s="54">
        <f t="shared" si="8"/>
        <v>1</v>
      </c>
      <c r="D86" s="55">
        <f t="shared" ref="D86:D96" si="30">$D85</f>
        <v>10720.765125000004</v>
      </c>
      <c r="E86" s="57">
        <f t="shared" si="25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6"/>
        <v>-752.61542950728563</v>
      </c>
      <c r="H86" s="55">
        <v>0</v>
      </c>
      <c r="I86" s="57">
        <f t="shared" ref="I86:I145" si="31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2">$R85</f>
        <v>-2127.7786683840004</v>
      </c>
      <c r="S86" s="55">
        <v>0</v>
      </c>
      <c r="T86" s="55">
        <v>0</v>
      </c>
      <c r="U86" s="54" t="s">
        <v>79</v>
      </c>
      <c r="V86" s="57">
        <f t="shared" si="29"/>
        <v>-1220</v>
      </c>
      <c r="W86" s="55">
        <v>0</v>
      </c>
      <c r="X86" s="55">
        <f t="shared" si="27"/>
        <v>2694.8362667388174</v>
      </c>
      <c r="Y86" s="117">
        <f t="shared" si="28"/>
        <v>255612.73312305805</v>
      </c>
    </row>
    <row r="87" spans="1:25" ht="13.5" thickBot="1" x14ac:dyDescent="0.35">
      <c r="A87" s="54">
        <v>74</v>
      </c>
      <c r="B87" s="54">
        <v>30</v>
      </c>
      <c r="C87" s="54">
        <f t="shared" si="8"/>
        <v>2</v>
      </c>
      <c r="D87" s="55">
        <f t="shared" si="30"/>
        <v>10720.765125000004</v>
      </c>
      <c r="E87" s="57">
        <f t="shared" si="25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6"/>
        <v>-752.61542950728563</v>
      </c>
      <c r="H87" s="55">
        <v>0</v>
      </c>
      <c r="I87" s="57">
        <f t="shared" si="31"/>
        <v>-347.02378745323108</v>
      </c>
      <c r="J87" s="57">
        <f t="shared" ref="J87:J150" si="33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2"/>
        <v>-2127.7786683840004</v>
      </c>
      <c r="S87" s="55">
        <v>0</v>
      </c>
      <c r="T87" s="55">
        <v>0</v>
      </c>
      <c r="U87" s="54" t="s">
        <v>79</v>
      </c>
      <c r="V87" s="57">
        <f t="shared" si="29"/>
        <v>-1230</v>
      </c>
      <c r="W87" s="55">
        <v>0</v>
      </c>
      <c r="X87" s="55">
        <f t="shared" si="27"/>
        <v>2681.8362667388174</v>
      </c>
      <c r="Y87" s="117">
        <f t="shared" si="28"/>
        <v>259359.62244447629</v>
      </c>
    </row>
    <row r="88" spans="1:25" ht="13.5" thickBot="1" x14ac:dyDescent="0.35">
      <c r="A88" s="54">
        <v>75</v>
      </c>
      <c r="B88" s="54">
        <v>30</v>
      </c>
      <c r="C88" s="54">
        <f t="shared" si="8"/>
        <v>3</v>
      </c>
      <c r="D88" s="55">
        <f t="shared" si="30"/>
        <v>10720.765125000004</v>
      </c>
      <c r="E88" s="57">
        <f t="shared" si="25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6"/>
        <v>-752.61542950728563</v>
      </c>
      <c r="H88" s="55">
        <v>0</v>
      </c>
      <c r="I88" s="57">
        <f t="shared" si="31"/>
        <v>-347.02378745323108</v>
      </c>
      <c r="J88" s="57">
        <f t="shared" si="33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2"/>
        <v>-2127.7786683840004</v>
      </c>
      <c r="S88" s="55">
        <v>0</v>
      </c>
      <c r="T88" s="55">
        <v>0</v>
      </c>
      <c r="U88" s="54" t="s">
        <v>79</v>
      </c>
      <c r="V88" s="57">
        <f t="shared" si="29"/>
        <v>-1240</v>
      </c>
      <c r="W88" s="55">
        <v>0</v>
      </c>
      <c r="X88" s="55">
        <f t="shared" si="27"/>
        <v>2668.8362667388174</v>
      </c>
      <c r="Y88" s="117">
        <f t="shared" si="28"/>
        <v>263109.12380473374</v>
      </c>
    </row>
    <row r="89" spans="1:25" ht="13.5" thickBot="1" x14ac:dyDescent="0.35">
      <c r="A89" s="54">
        <v>76</v>
      </c>
      <c r="B89" s="54">
        <v>30</v>
      </c>
      <c r="C89" s="54">
        <f t="shared" ref="C89:C152" si="34">C77</f>
        <v>4</v>
      </c>
      <c r="D89" s="55">
        <f t="shared" si="30"/>
        <v>10720.765125000004</v>
      </c>
      <c r="E89" s="57">
        <f t="shared" si="25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6"/>
        <v>-752.61542950728563</v>
      </c>
      <c r="H89" s="55">
        <v>0</v>
      </c>
      <c r="I89" s="57">
        <f t="shared" si="31"/>
        <v>-347.02378745323108</v>
      </c>
      <c r="J89" s="57">
        <f t="shared" si="33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2"/>
        <v>-2127.7786683840004</v>
      </c>
      <c r="S89" s="55">
        <v>0</v>
      </c>
      <c r="T89" s="55">
        <v>0</v>
      </c>
      <c r="U89" s="54" t="s">
        <v>79</v>
      </c>
      <c r="V89" s="57">
        <f t="shared" si="29"/>
        <v>-1250</v>
      </c>
      <c r="W89" s="55">
        <v>0</v>
      </c>
      <c r="X89" s="55">
        <f t="shared" si="27"/>
        <v>2655.8362667388174</v>
      </c>
      <c r="Y89" s="117">
        <f t="shared" si="28"/>
        <v>266861.2480873256</v>
      </c>
    </row>
    <row r="90" spans="1:25" ht="13.5" thickBot="1" x14ac:dyDescent="0.35">
      <c r="A90" s="54">
        <v>77</v>
      </c>
      <c r="B90" s="54">
        <v>30</v>
      </c>
      <c r="C90" s="54">
        <f t="shared" si="34"/>
        <v>5</v>
      </c>
      <c r="D90" s="55">
        <f t="shared" si="30"/>
        <v>10720.765125000004</v>
      </c>
      <c r="E90" s="57">
        <f t="shared" si="25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6"/>
        <v>-752.61542950728563</v>
      </c>
      <c r="H90" s="55">
        <v>0</v>
      </c>
      <c r="I90" s="57">
        <f t="shared" si="31"/>
        <v>-347.02378745323108</v>
      </c>
      <c r="J90" s="57">
        <f t="shared" si="33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2"/>
        <v>-2127.7786683840004</v>
      </c>
      <c r="S90" s="55">
        <v>0</v>
      </c>
      <c r="T90" s="55">
        <v>0</v>
      </c>
      <c r="U90" s="54" t="s">
        <v>79</v>
      </c>
      <c r="V90" s="57">
        <f t="shared" si="29"/>
        <v>-1260</v>
      </c>
      <c r="W90" s="55">
        <v>0</v>
      </c>
      <c r="X90" s="55">
        <f t="shared" si="27"/>
        <v>2642.8362667388174</v>
      </c>
      <c r="Y90" s="117">
        <f t="shared" si="28"/>
        <v>270616.00622109493</v>
      </c>
    </row>
    <row r="91" spans="1:25" ht="13.5" thickBot="1" x14ac:dyDescent="0.35">
      <c r="A91" s="54">
        <v>78</v>
      </c>
      <c r="B91" s="54">
        <v>30</v>
      </c>
      <c r="C91" s="54">
        <f t="shared" si="34"/>
        <v>6</v>
      </c>
      <c r="D91" s="55">
        <f t="shared" si="30"/>
        <v>10720.765125000004</v>
      </c>
      <c r="E91" s="57">
        <f t="shared" si="25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6"/>
        <v>-752.61542950728563</v>
      </c>
      <c r="H91" s="55">
        <v>0</v>
      </c>
      <c r="I91" s="57">
        <f t="shared" si="31"/>
        <v>-347.02378745323108</v>
      </c>
      <c r="J91" s="57">
        <f t="shared" si="33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2"/>
        <v>-2127.7786683840004</v>
      </c>
      <c r="S91" s="55">
        <v>0</v>
      </c>
      <c r="T91" s="55">
        <v>0</v>
      </c>
      <c r="U91" s="54" t="s">
        <v>79</v>
      </c>
      <c r="V91" s="57">
        <f t="shared" si="29"/>
        <v>-1270</v>
      </c>
      <c r="W91" s="55">
        <v>0</v>
      </c>
      <c r="X91" s="55">
        <f t="shared" si="27"/>
        <v>2629.8362667388174</v>
      </c>
      <c r="Y91" s="117">
        <f t="shared" si="28"/>
        <v>274373.40918042167</v>
      </c>
    </row>
    <row r="92" spans="1:25" ht="13.5" thickBot="1" x14ac:dyDescent="0.35">
      <c r="A92" s="54">
        <v>79</v>
      </c>
      <c r="B92" s="54">
        <v>30</v>
      </c>
      <c r="C92" s="54">
        <f t="shared" si="34"/>
        <v>7</v>
      </c>
      <c r="D92" s="55">
        <f t="shared" si="30"/>
        <v>10720.765125000004</v>
      </c>
      <c r="E92" s="57">
        <f t="shared" si="25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6"/>
        <v>-752.61542950728563</v>
      </c>
      <c r="H92" s="55">
        <v>0</v>
      </c>
      <c r="I92" s="57">
        <f t="shared" si="31"/>
        <v>-347.02378745323108</v>
      </c>
      <c r="J92" s="57">
        <f t="shared" si="33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2"/>
        <v>-2127.7786683840004</v>
      </c>
      <c r="S92" s="55">
        <v>0</v>
      </c>
      <c r="T92" s="55">
        <v>0</v>
      </c>
      <c r="U92" s="54" t="s">
        <v>79</v>
      </c>
      <c r="V92" s="57">
        <f t="shared" si="29"/>
        <v>-1280</v>
      </c>
      <c r="W92" s="55">
        <v>0</v>
      </c>
      <c r="X92" s="55">
        <f t="shared" si="27"/>
        <v>2616.8362667388174</v>
      </c>
      <c r="Y92" s="117">
        <f t="shared" si="28"/>
        <v>278133.46798541228</v>
      </c>
    </row>
    <row r="93" spans="1:25" ht="13.5" thickBot="1" x14ac:dyDescent="0.35">
      <c r="A93" s="54">
        <v>80</v>
      </c>
      <c r="B93" s="54">
        <v>30</v>
      </c>
      <c r="C93" s="54">
        <f t="shared" si="34"/>
        <v>8</v>
      </c>
      <c r="D93" s="55">
        <f t="shared" si="30"/>
        <v>10720.765125000004</v>
      </c>
      <c r="E93" s="57">
        <f t="shared" si="25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6"/>
        <v>-752.61542950728563</v>
      </c>
      <c r="H93" s="55">
        <v>0</v>
      </c>
      <c r="I93" s="57">
        <f t="shared" si="31"/>
        <v>-347.02378745323108</v>
      </c>
      <c r="J93" s="57">
        <f t="shared" si="33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2"/>
        <v>-2127.7786683840004</v>
      </c>
      <c r="S93" s="55">
        <v>0</v>
      </c>
      <c r="T93" s="55">
        <v>0</v>
      </c>
      <c r="U93" s="54" t="s">
        <v>79</v>
      </c>
      <c r="V93" s="57">
        <f t="shared" si="29"/>
        <v>-1290</v>
      </c>
      <c r="W93" s="55">
        <v>0</v>
      </c>
      <c r="X93" s="55">
        <f t="shared" si="27"/>
        <v>2603.8362667388174</v>
      </c>
      <c r="Y93" s="117">
        <f t="shared" si="28"/>
        <v>281896.1937020903</v>
      </c>
    </row>
    <row r="94" spans="1:25" ht="13.5" thickBot="1" x14ac:dyDescent="0.35">
      <c r="A94" s="54">
        <v>81</v>
      </c>
      <c r="B94" s="54">
        <v>30</v>
      </c>
      <c r="C94" s="54">
        <f t="shared" si="34"/>
        <v>9</v>
      </c>
      <c r="D94" s="55">
        <f t="shared" si="30"/>
        <v>10720.765125000004</v>
      </c>
      <c r="E94" s="57">
        <f t="shared" si="25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6"/>
        <v>-752.61542950728563</v>
      </c>
      <c r="H94" s="55">
        <v>0</v>
      </c>
      <c r="I94" s="57">
        <f t="shared" si="31"/>
        <v>-347.02378745323108</v>
      </c>
      <c r="J94" s="57">
        <f t="shared" si="33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2"/>
        <v>-2127.7786683840004</v>
      </c>
      <c r="S94" s="55">
        <v>0</v>
      </c>
      <c r="T94" s="55">
        <v>0</v>
      </c>
      <c r="U94" s="54" t="s">
        <v>79</v>
      </c>
      <c r="V94" s="57">
        <f t="shared" si="29"/>
        <v>-1300</v>
      </c>
      <c r="W94" s="55">
        <v>0</v>
      </c>
      <c r="X94" s="55">
        <f t="shared" si="27"/>
        <v>2590.8362667388174</v>
      </c>
      <c r="Y94" s="117">
        <f t="shared" si="28"/>
        <v>285661.59744258784</v>
      </c>
    </row>
    <row r="95" spans="1:25" ht="13.5" thickBot="1" x14ac:dyDescent="0.35">
      <c r="A95" s="54">
        <v>82</v>
      </c>
      <c r="B95" s="54">
        <v>30</v>
      </c>
      <c r="C95" s="54">
        <f t="shared" si="34"/>
        <v>10</v>
      </c>
      <c r="D95" s="55">
        <f t="shared" si="30"/>
        <v>10720.765125000004</v>
      </c>
      <c r="E95" s="57">
        <f t="shared" si="25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6"/>
        <v>-752.61542950728563</v>
      </c>
      <c r="H95" s="55">
        <v>0</v>
      </c>
      <c r="I95" s="57">
        <f t="shared" si="31"/>
        <v>-347.02378745323108</v>
      </c>
      <c r="J95" s="57">
        <f t="shared" si="33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2"/>
        <v>-2127.7786683840004</v>
      </c>
      <c r="S95" s="55">
        <v>0</v>
      </c>
      <c r="T95" s="55">
        <v>0</v>
      </c>
      <c r="U95" s="54" t="s">
        <v>79</v>
      </c>
      <c r="V95" s="57">
        <f t="shared" si="29"/>
        <v>-1310</v>
      </c>
      <c r="W95" s="55">
        <v>0</v>
      </c>
      <c r="X95" s="55">
        <f t="shared" si="27"/>
        <v>2577.8362667388174</v>
      </c>
      <c r="Y95" s="117">
        <f t="shared" si="28"/>
        <v>289429.69036533742</v>
      </c>
    </row>
    <row r="96" spans="1:25" ht="13.5" thickBot="1" x14ac:dyDescent="0.35">
      <c r="A96" s="54">
        <v>83</v>
      </c>
      <c r="B96" s="54">
        <v>30</v>
      </c>
      <c r="C96" s="54">
        <f t="shared" si="34"/>
        <v>11</v>
      </c>
      <c r="D96" s="55">
        <f t="shared" si="30"/>
        <v>10720.765125000004</v>
      </c>
      <c r="E96" s="57">
        <f t="shared" si="25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6"/>
        <v>-752.61542950728563</v>
      </c>
      <c r="H96" s="55">
        <v>0</v>
      </c>
      <c r="I96" s="57">
        <f t="shared" si="31"/>
        <v>-347.02378745323108</v>
      </c>
      <c r="J96" s="57">
        <f t="shared" si="33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2"/>
        <v>-2127.7786683840004</v>
      </c>
      <c r="S96" s="55">
        <v>0</v>
      </c>
      <c r="T96" s="55">
        <v>0</v>
      </c>
      <c r="U96" s="54" t="s">
        <v>79</v>
      </c>
      <c r="V96" s="57">
        <f t="shared" si="29"/>
        <v>-1320</v>
      </c>
      <c r="W96" s="55">
        <v>0</v>
      </c>
      <c r="X96" s="55">
        <f t="shared" si="27"/>
        <v>2564.8362667388174</v>
      </c>
      <c r="Y96" s="117">
        <f t="shared" si="28"/>
        <v>293200.48367526516</v>
      </c>
    </row>
    <row r="97" spans="1:25" ht="13.5" thickBot="1" x14ac:dyDescent="0.35">
      <c r="A97" s="54">
        <v>84</v>
      </c>
      <c r="B97" s="54">
        <v>31</v>
      </c>
      <c r="C97" s="54">
        <f t="shared" si="34"/>
        <v>0</v>
      </c>
      <c r="D97" s="55">
        <f>$D86*(1+$D$4)</f>
        <v>11256.803381250003</v>
      </c>
      <c r="E97" s="57">
        <f t="shared" si="25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6"/>
        <v>-752.61542950728563</v>
      </c>
      <c r="H97" s="55">
        <v>0</v>
      </c>
      <c r="I97" s="57">
        <f t="shared" si="31"/>
        <v>-347.02378745323108</v>
      </c>
      <c r="J97" s="57">
        <f t="shared" si="33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29"/>
        <v>-1330</v>
      </c>
      <c r="W97" s="55">
        <v>0</v>
      </c>
      <c r="X97" s="55">
        <f t="shared" si="27"/>
        <v>2718.9905875732779</v>
      </c>
      <c r="Y97" s="117">
        <f t="shared" si="28"/>
        <v>297141.14294481871</v>
      </c>
    </row>
    <row r="98" spans="1:25" ht="13.5" thickBot="1" x14ac:dyDescent="0.35">
      <c r="A98" s="54">
        <v>85</v>
      </c>
      <c r="B98" s="54">
        <v>31</v>
      </c>
      <c r="C98" s="54">
        <f t="shared" si="34"/>
        <v>1</v>
      </c>
      <c r="D98" s="55">
        <f t="shared" ref="D98:D108" si="35">$D97</f>
        <v>11256.803381250003</v>
      </c>
      <c r="E98" s="57">
        <f t="shared" si="25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6"/>
        <v>-752.61542950728563</v>
      </c>
      <c r="H98" s="55">
        <v>0</v>
      </c>
      <c r="I98" s="57">
        <f t="shared" si="31"/>
        <v>-347.02378745323108</v>
      </c>
      <c r="J98" s="57">
        <f t="shared" si="33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6">$R97</f>
        <v>-2255.4453884870404</v>
      </c>
      <c r="S98" s="55">
        <v>0</v>
      </c>
      <c r="T98" s="55">
        <v>0</v>
      </c>
      <c r="U98" s="54" t="s">
        <v>79</v>
      </c>
      <c r="V98" s="57">
        <f t="shared" si="29"/>
        <v>-1340</v>
      </c>
      <c r="W98" s="55">
        <v>0</v>
      </c>
      <c r="X98" s="55">
        <f t="shared" si="27"/>
        <v>2705.9905875732779</v>
      </c>
      <c r="Y98" s="117">
        <f t="shared" si="28"/>
        <v>301085.22162799537</v>
      </c>
    </row>
    <row r="99" spans="1:25" ht="13.5" thickBot="1" x14ac:dyDescent="0.35">
      <c r="A99" s="54">
        <v>86</v>
      </c>
      <c r="B99" s="54">
        <v>31</v>
      </c>
      <c r="C99" s="54">
        <f t="shared" si="34"/>
        <v>2</v>
      </c>
      <c r="D99" s="55">
        <f t="shared" si="35"/>
        <v>11256.803381250003</v>
      </c>
      <c r="E99" s="57">
        <f t="shared" si="25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6"/>
        <v>-752.61542950728563</v>
      </c>
      <c r="H99" s="55">
        <v>0</v>
      </c>
      <c r="I99" s="57">
        <f t="shared" si="31"/>
        <v>-347.02378745323108</v>
      </c>
      <c r="J99" s="57">
        <f t="shared" si="33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6"/>
        <v>-2255.4453884870404</v>
      </c>
      <c r="S99" s="55">
        <v>0</v>
      </c>
      <c r="T99" s="55">
        <v>0</v>
      </c>
      <c r="U99" s="54" t="s">
        <v>79</v>
      </c>
      <c r="V99" s="57">
        <f t="shared" si="29"/>
        <v>-1350</v>
      </c>
      <c r="W99" s="55">
        <v>0</v>
      </c>
      <c r="X99" s="55">
        <f t="shared" si="27"/>
        <v>2692.9905875732779</v>
      </c>
      <c r="Y99" s="117">
        <f t="shared" si="28"/>
        <v>305032.73397235194</v>
      </c>
    </row>
    <row r="100" spans="1:25" ht="13.5" thickBot="1" x14ac:dyDescent="0.35">
      <c r="A100" s="54">
        <v>87</v>
      </c>
      <c r="B100" s="54">
        <v>31</v>
      </c>
      <c r="C100" s="54">
        <f t="shared" si="34"/>
        <v>3</v>
      </c>
      <c r="D100" s="55">
        <f t="shared" si="35"/>
        <v>11256.803381250003</v>
      </c>
      <c r="E100" s="57">
        <f t="shared" si="25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6"/>
        <v>-752.61542950728563</v>
      </c>
      <c r="H100" s="55">
        <v>0</v>
      </c>
      <c r="I100" s="57">
        <f t="shared" si="31"/>
        <v>-347.02378745323108</v>
      </c>
      <c r="J100" s="57">
        <f t="shared" si="33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6"/>
        <v>-2255.4453884870404</v>
      </c>
      <c r="S100" s="55">
        <v>0</v>
      </c>
      <c r="T100" s="55">
        <v>0</v>
      </c>
      <c r="U100" s="54" t="s">
        <v>79</v>
      </c>
      <c r="V100" s="57">
        <f t="shared" si="29"/>
        <v>-1360</v>
      </c>
      <c r="W100" s="55">
        <v>0</v>
      </c>
      <c r="X100" s="55">
        <f t="shared" si="27"/>
        <v>2679.9905875732779</v>
      </c>
      <c r="Y100" s="117">
        <f t="shared" si="28"/>
        <v>308983.69428480999</v>
      </c>
    </row>
    <row r="101" spans="1:25" ht="13.5" thickBot="1" x14ac:dyDescent="0.35">
      <c r="A101" s="54">
        <v>88</v>
      </c>
      <c r="B101" s="54">
        <v>31</v>
      </c>
      <c r="C101" s="54">
        <f t="shared" si="34"/>
        <v>4</v>
      </c>
      <c r="D101" s="55">
        <f t="shared" si="35"/>
        <v>11256.803381250003</v>
      </c>
      <c r="E101" s="57">
        <f t="shared" si="25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6"/>
        <v>-752.61542950728563</v>
      </c>
      <c r="H101" s="55">
        <v>0</v>
      </c>
      <c r="I101" s="57">
        <f t="shared" si="31"/>
        <v>-347.02378745323108</v>
      </c>
      <c r="J101" s="57">
        <f t="shared" si="33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6"/>
        <v>-2255.4453884870404</v>
      </c>
      <c r="S101" s="55">
        <v>0</v>
      </c>
      <c r="T101" s="55">
        <v>0</v>
      </c>
      <c r="U101" s="54" t="s">
        <v>79</v>
      </c>
      <c r="V101" s="57">
        <f t="shared" si="29"/>
        <v>-1370</v>
      </c>
      <c r="W101" s="55">
        <v>0</v>
      </c>
      <c r="X101" s="55">
        <f t="shared" si="27"/>
        <v>2666.9905875732779</v>
      </c>
      <c r="Y101" s="117">
        <f t="shared" si="28"/>
        <v>312938.11693190329</v>
      </c>
    </row>
    <row r="102" spans="1:25" ht="13.5" thickBot="1" x14ac:dyDescent="0.35">
      <c r="A102" s="54">
        <v>89</v>
      </c>
      <c r="B102" s="54">
        <v>31</v>
      </c>
      <c r="C102" s="54">
        <f t="shared" si="34"/>
        <v>5</v>
      </c>
      <c r="D102" s="55">
        <f t="shared" si="35"/>
        <v>11256.803381250003</v>
      </c>
      <c r="E102" s="57">
        <f t="shared" si="25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6"/>
        <v>-752.61542950728563</v>
      </c>
      <c r="H102" s="55">
        <v>0</v>
      </c>
      <c r="I102" s="57">
        <f t="shared" si="31"/>
        <v>-347.02378745323108</v>
      </c>
      <c r="J102" s="57">
        <f t="shared" si="33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6"/>
        <v>-2255.4453884870404</v>
      </c>
      <c r="S102" s="55">
        <v>0</v>
      </c>
      <c r="T102" s="55">
        <v>0</v>
      </c>
      <c r="U102" s="54" t="s">
        <v>79</v>
      </c>
      <c r="V102" s="57">
        <f t="shared" si="29"/>
        <v>-1380</v>
      </c>
      <c r="W102" s="55">
        <v>0</v>
      </c>
      <c r="X102" s="55">
        <f t="shared" si="27"/>
        <v>2653.9905875732779</v>
      </c>
      <c r="Y102" s="117">
        <f t="shared" si="28"/>
        <v>316896.01634002617</v>
      </c>
    </row>
    <row r="103" spans="1:25" ht="13.5" thickBot="1" x14ac:dyDescent="0.35">
      <c r="A103" s="54">
        <v>90</v>
      </c>
      <c r="B103" s="54">
        <v>31</v>
      </c>
      <c r="C103" s="54">
        <f t="shared" si="34"/>
        <v>6</v>
      </c>
      <c r="D103" s="55">
        <f t="shared" si="35"/>
        <v>11256.803381250003</v>
      </c>
      <c r="E103" s="57">
        <f t="shared" si="25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6"/>
        <v>-752.61542950728563</v>
      </c>
      <c r="H103" s="55">
        <v>0</v>
      </c>
      <c r="I103" s="57">
        <f t="shared" si="31"/>
        <v>-347.02378745323108</v>
      </c>
      <c r="J103" s="57">
        <f t="shared" si="33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6"/>
        <v>-2255.4453884870404</v>
      </c>
      <c r="S103" s="55">
        <v>0</v>
      </c>
      <c r="T103" s="55">
        <v>0</v>
      </c>
      <c r="U103" s="54" t="s">
        <v>79</v>
      </c>
      <c r="V103" s="57">
        <f t="shared" si="29"/>
        <v>-1390</v>
      </c>
      <c r="W103" s="55">
        <v>0</v>
      </c>
      <c r="X103" s="55">
        <f t="shared" si="27"/>
        <v>2640.9905875732779</v>
      </c>
      <c r="Y103" s="117">
        <f t="shared" si="28"/>
        <v>320857.40699568286</v>
      </c>
    </row>
    <row r="104" spans="1:25" ht="13.5" thickBot="1" x14ac:dyDescent="0.35">
      <c r="A104" s="54">
        <v>91</v>
      </c>
      <c r="B104" s="54">
        <v>31</v>
      </c>
      <c r="C104" s="54">
        <f t="shared" si="34"/>
        <v>7</v>
      </c>
      <c r="D104" s="55">
        <f t="shared" si="35"/>
        <v>11256.803381250003</v>
      </c>
      <c r="E104" s="57">
        <f t="shared" si="25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6"/>
        <v>-752.61542950728563</v>
      </c>
      <c r="H104" s="55">
        <v>0</v>
      </c>
      <c r="I104" s="57">
        <f t="shared" si="31"/>
        <v>-347.02378745323108</v>
      </c>
      <c r="J104" s="57">
        <f t="shared" si="33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6"/>
        <v>-2255.4453884870404</v>
      </c>
      <c r="S104" s="55">
        <v>0</v>
      </c>
      <c r="T104" s="55">
        <v>0</v>
      </c>
      <c r="U104" s="54" t="s">
        <v>79</v>
      </c>
      <c r="V104" s="57">
        <f t="shared" si="29"/>
        <v>-1400</v>
      </c>
      <c r="W104" s="55">
        <v>0</v>
      </c>
      <c r="X104" s="55">
        <f t="shared" si="27"/>
        <v>2627.9905875732779</v>
      </c>
      <c r="Y104" s="117">
        <f t="shared" si="28"/>
        <v>324822.30344573816</v>
      </c>
    </row>
    <row r="105" spans="1:25" ht="13.5" thickBot="1" x14ac:dyDescent="0.35">
      <c r="A105" s="54">
        <v>92</v>
      </c>
      <c r="B105" s="54">
        <v>31</v>
      </c>
      <c r="C105" s="54">
        <f t="shared" si="34"/>
        <v>8</v>
      </c>
      <c r="D105" s="55">
        <f t="shared" si="35"/>
        <v>11256.803381250003</v>
      </c>
      <c r="E105" s="57">
        <f t="shared" si="25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6"/>
        <v>-752.61542950728563</v>
      </c>
      <c r="H105" s="55">
        <v>0</v>
      </c>
      <c r="I105" s="57">
        <f t="shared" si="31"/>
        <v>-347.02378745323108</v>
      </c>
      <c r="J105" s="57">
        <f t="shared" si="33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6"/>
        <v>-2255.4453884870404</v>
      </c>
      <c r="S105" s="55">
        <v>0</v>
      </c>
      <c r="T105" s="55">
        <v>0</v>
      </c>
      <c r="U105" s="54" t="s">
        <v>79</v>
      </c>
      <c r="V105" s="57">
        <f t="shared" si="29"/>
        <v>-1410</v>
      </c>
      <c r="W105" s="55">
        <v>0</v>
      </c>
      <c r="X105" s="55">
        <f t="shared" si="27"/>
        <v>2614.9905875732779</v>
      </c>
      <c r="Y105" s="117">
        <f t="shared" si="28"/>
        <v>328790.72029766865</v>
      </c>
    </row>
    <row r="106" spans="1:25" ht="13.5" thickBot="1" x14ac:dyDescent="0.35">
      <c r="A106" s="54">
        <v>93</v>
      </c>
      <c r="B106" s="54">
        <v>31</v>
      </c>
      <c r="C106" s="54">
        <f t="shared" si="34"/>
        <v>9</v>
      </c>
      <c r="D106" s="55">
        <f t="shared" si="35"/>
        <v>11256.803381250003</v>
      </c>
      <c r="E106" s="57">
        <f t="shared" si="25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6"/>
        <v>-752.61542950728563</v>
      </c>
      <c r="H106" s="55">
        <v>0</v>
      </c>
      <c r="I106" s="57">
        <f t="shared" si="31"/>
        <v>-347.02378745323108</v>
      </c>
      <c r="J106" s="57">
        <f t="shared" si="33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6"/>
        <v>-2255.4453884870404</v>
      </c>
      <c r="S106" s="55">
        <v>0</v>
      </c>
      <c r="T106" s="55">
        <v>0</v>
      </c>
      <c r="U106" s="54" t="s">
        <v>79</v>
      </c>
      <c r="V106" s="57">
        <f t="shared" si="29"/>
        <v>-1420</v>
      </c>
      <c r="W106" s="55">
        <v>0</v>
      </c>
      <c r="X106" s="55">
        <f t="shared" si="27"/>
        <v>2601.9905875732779</v>
      </c>
      <c r="Y106" s="117">
        <f t="shared" si="28"/>
        <v>332762.67221981555</v>
      </c>
    </row>
    <row r="107" spans="1:25" ht="13.5" thickBot="1" x14ac:dyDescent="0.35">
      <c r="A107" s="54">
        <v>94</v>
      </c>
      <c r="B107" s="54">
        <v>31</v>
      </c>
      <c r="C107" s="54">
        <f t="shared" si="34"/>
        <v>10</v>
      </c>
      <c r="D107" s="55">
        <f t="shared" si="35"/>
        <v>11256.803381250003</v>
      </c>
      <c r="E107" s="57">
        <f t="shared" si="25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6"/>
        <v>-752.61542950728563</v>
      </c>
      <c r="H107" s="55">
        <v>0</v>
      </c>
      <c r="I107" s="57">
        <f t="shared" si="31"/>
        <v>-347.02378745323108</v>
      </c>
      <c r="J107" s="57">
        <f t="shared" si="33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6"/>
        <v>-2255.4453884870404</v>
      </c>
      <c r="S107" s="55">
        <v>0</v>
      </c>
      <c r="T107" s="55">
        <v>0</v>
      </c>
      <c r="U107" s="54" t="s">
        <v>79</v>
      </c>
      <c r="V107" s="57">
        <f t="shared" si="29"/>
        <v>-1430</v>
      </c>
      <c r="W107" s="55">
        <v>0</v>
      </c>
      <c r="X107" s="55">
        <f t="shared" si="27"/>
        <v>2588.9905875732779</v>
      </c>
      <c r="Y107" s="117">
        <f t="shared" si="28"/>
        <v>336738.17394163803</v>
      </c>
    </row>
    <row r="108" spans="1:25" ht="13.5" thickBot="1" x14ac:dyDescent="0.35">
      <c r="A108" s="54">
        <v>95</v>
      </c>
      <c r="B108" s="54">
        <v>31</v>
      </c>
      <c r="C108" s="54">
        <f t="shared" si="34"/>
        <v>11</v>
      </c>
      <c r="D108" s="55">
        <f t="shared" si="35"/>
        <v>11256.803381250003</v>
      </c>
      <c r="E108" s="57">
        <f t="shared" si="25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6"/>
        <v>-752.61542950728563</v>
      </c>
      <c r="H108" s="55">
        <v>0</v>
      </c>
      <c r="I108" s="57">
        <f t="shared" si="31"/>
        <v>-347.02378745323108</v>
      </c>
      <c r="J108" s="57">
        <f t="shared" si="33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6"/>
        <v>-2255.4453884870404</v>
      </c>
      <c r="S108" s="55">
        <v>0</v>
      </c>
      <c r="T108" s="55">
        <v>0</v>
      </c>
      <c r="U108" s="54" t="s">
        <v>79</v>
      </c>
      <c r="V108" s="57">
        <f t="shared" si="29"/>
        <v>-1440</v>
      </c>
      <c r="W108" s="55">
        <v>0</v>
      </c>
      <c r="X108" s="55">
        <f t="shared" si="27"/>
        <v>2575.9905875732779</v>
      </c>
      <c r="Y108" s="117">
        <f t="shared" si="28"/>
        <v>340717.24025396811</v>
      </c>
    </row>
    <row r="109" spans="1:25" ht="13.5" thickBot="1" x14ac:dyDescent="0.35">
      <c r="A109" s="54">
        <v>96</v>
      </c>
      <c r="B109" s="54">
        <v>32</v>
      </c>
      <c r="C109" s="54">
        <f t="shared" si="34"/>
        <v>0</v>
      </c>
      <c r="D109" s="55">
        <f>$D98*(1+$D$4)</f>
        <v>11819.643550312505</v>
      </c>
      <c r="E109" s="57">
        <f t="shared" si="25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6"/>
        <v>-752.61542950728563</v>
      </c>
      <c r="H109" s="55">
        <v>0</v>
      </c>
      <c r="I109" s="57">
        <f t="shared" si="31"/>
        <v>-347.02378745323108</v>
      </c>
      <c r="J109" s="57">
        <f t="shared" si="33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29"/>
        <v>-1450</v>
      </c>
      <c r="W109" s="55">
        <v>0</v>
      </c>
      <c r="X109" s="55">
        <f t="shared" si="27"/>
        <v>2737.2259572484309</v>
      </c>
      <c r="Y109" s="117">
        <f t="shared" si="28"/>
        <v>344874.1213789414</v>
      </c>
    </row>
    <row r="110" spans="1:25" ht="13.5" thickBot="1" x14ac:dyDescent="0.35">
      <c r="A110" s="54">
        <v>97</v>
      </c>
      <c r="B110" s="54">
        <v>32</v>
      </c>
      <c r="C110" s="54">
        <f t="shared" si="34"/>
        <v>1</v>
      </c>
      <c r="D110" s="55">
        <f t="shared" ref="D110:D120" si="37">$D109</f>
        <v>11819.643550312505</v>
      </c>
      <c r="E110" s="57">
        <f t="shared" si="25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si="26"/>
        <v>-752.61542950728563</v>
      </c>
      <c r="H110" s="55">
        <v>0</v>
      </c>
      <c r="I110" s="57">
        <f t="shared" si="31"/>
        <v>-347.02378745323108</v>
      </c>
      <c r="J110" s="57">
        <f t="shared" si="33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38">$R109</f>
        <v>-2390.7721117962628</v>
      </c>
      <c r="S110" s="55">
        <v>0</v>
      </c>
      <c r="T110" s="55">
        <v>0</v>
      </c>
      <c r="U110" s="54" t="s">
        <v>79</v>
      </c>
      <c r="V110" s="57">
        <f t="shared" si="29"/>
        <v>-1460</v>
      </c>
      <c r="W110" s="55">
        <v>0</v>
      </c>
      <c r="X110" s="55">
        <f t="shared" si="27"/>
        <v>2724.2259572484309</v>
      </c>
      <c r="Y110" s="117">
        <f t="shared" si="28"/>
        <v>349035.32284193538</v>
      </c>
    </row>
    <row r="111" spans="1:25" ht="13.5" thickBot="1" x14ac:dyDescent="0.35">
      <c r="A111" s="54">
        <v>98</v>
      </c>
      <c r="B111" s="54">
        <v>32</v>
      </c>
      <c r="C111" s="54">
        <f t="shared" si="34"/>
        <v>2</v>
      </c>
      <c r="D111" s="55">
        <f t="shared" si="37"/>
        <v>11819.643550312505</v>
      </c>
      <c r="E111" s="57">
        <f t="shared" si="25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26"/>
        <v>-752.61542950728563</v>
      </c>
      <c r="H111" s="55">
        <v>0</v>
      </c>
      <c r="I111" s="57">
        <f t="shared" si="31"/>
        <v>-347.02378745323108</v>
      </c>
      <c r="J111" s="57">
        <f t="shared" si="33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38"/>
        <v>-2390.7721117962628</v>
      </c>
      <c r="S111" s="55">
        <v>0</v>
      </c>
      <c r="T111" s="55">
        <v>0</v>
      </c>
      <c r="U111" s="54" t="s">
        <v>79</v>
      </c>
      <c r="V111" s="57">
        <f t="shared" si="29"/>
        <v>-1470</v>
      </c>
      <c r="W111" s="55">
        <v>0</v>
      </c>
      <c r="X111" s="55">
        <f t="shared" si="27"/>
        <v>2711.2259572484309</v>
      </c>
      <c r="Y111" s="117">
        <f t="shared" si="28"/>
        <v>353200.86264435854</v>
      </c>
    </row>
    <row r="112" spans="1:25" ht="13.5" thickBot="1" x14ac:dyDescent="0.35">
      <c r="A112" s="54">
        <v>99</v>
      </c>
      <c r="B112" s="54">
        <v>32</v>
      </c>
      <c r="C112" s="54">
        <f t="shared" si="34"/>
        <v>3</v>
      </c>
      <c r="D112" s="55">
        <f t="shared" si="37"/>
        <v>11819.643550312505</v>
      </c>
      <c r="E112" s="57">
        <f t="shared" si="25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26"/>
        <v>-752.61542950728563</v>
      </c>
      <c r="H112" s="55">
        <v>0</v>
      </c>
      <c r="I112" s="57">
        <f t="shared" si="31"/>
        <v>-347.02378745323108</v>
      </c>
      <c r="J112" s="57">
        <f t="shared" si="33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38"/>
        <v>-2390.7721117962628</v>
      </c>
      <c r="S112" s="55">
        <v>0</v>
      </c>
      <c r="T112" s="55">
        <v>0</v>
      </c>
      <c r="U112" s="54" t="s">
        <v>79</v>
      </c>
      <c r="V112" s="57">
        <f t="shared" si="29"/>
        <v>-1480</v>
      </c>
      <c r="W112" s="55">
        <v>0</v>
      </c>
      <c r="X112" s="55">
        <f t="shared" si="27"/>
        <v>2698.2259572484309</v>
      </c>
      <c r="Y112" s="117">
        <f t="shared" si="28"/>
        <v>357370.75886262511</v>
      </c>
    </row>
    <row r="113" spans="1:25" ht="13.5" thickBot="1" x14ac:dyDescent="0.35">
      <c r="A113" s="54">
        <v>100</v>
      </c>
      <c r="B113" s="54">
        <v>32</v>
      </c>
      <c r="C113" s="54">
        <f t="shared" si="34"/>
        <v>4</v>
      </c>
      <c r="D113" s="55">
        <f t="shared" si="37"/>
        <v>11819.643550312505</v>
      </c>
      <c r="E113" s="57">
        <f t="shared" si="25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26"/>
        <v>-752.61542950728563</v>
      </c>
      <c r="H113" s="55">
        <v>0</v>
      </c>
      <c r="I113" s="57">
        <f t="shared" si="31"/>
        <v>-347.02378745323108</v>
      </c>
      <c r="J113" s="57">
        <f t="shared" si="33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38"/>
        <v>-2390.7721117962628</v>
      </c>
      <c r="S113" s="55">
        <v>0</v>
      </c>
      <c r="T113" s="55">
        <v>0</v>
      </c>
      <c r="U113" s="54" t="s">
        <v>79</v>
      </c>
      <c r="V113" s="57">
        <f t="shared" si="29"/>
        <v>-1490</v>
      </c>
      <c r="W113" s="55">
        <v>0</v>
      </c>
      <c r="X113" s="55">
        <f t="shared" si="27"/>
        <v>2685.2259572484309</v>
      </c>
      <c r="Y113" s="117">
        <f t="shared" si="28"/>
        <v>361545.02964846778</v>
      </c>
    </row>
    <row r="114" spans="1:25" ht="13.5" thickBot="1" x14ac:dyDescent="0.35">
      <c r="A114" s="54">
        <v>101</v>
      </c>
      <c r="B114" s="54">
        <v>32</v>
      </c>
      <c r="C114" s="54">
        <f t="shared" si="34"/>
        <v>5</v>
      </c>
      <c r="D114" s="55">
        <f t="shared" si="37"/>
        <v>11819.643550312505</v>
      </c>
      <c r="E114" s="57">
        <f t="shared" si="25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26"/>
        <v>-752.61542950728563</v>
      </c>
      <c r="H114" s="55">
        <v>0</v>
      </c>
      <c r="I114" s="57">
        <f t="shared" si="31"/>
        <v>-347.02378745323108</v>
      </c>
      <c r="J114" s="57">
        <f t="shared" si="33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38"/>
        <v>-2390.7721117962628</v>
      </c>
      <c r="S114" s="55">
        <v>0</v>
      </c>
      <c r="T114" s="55">
        <v>0</v>
      </c>
      <c r="U114" s="54" t="s">
        <v>79</v>
      </c>
      <c r="V114" s="57">
        <f t="shared" si="29"/>
        <v>-1500</v>
      </c>
      <c r="W114" s="55">
        <v>0</v>
      </c>
      <c r="X114" s="55">
        <f t="shared" si="27"/>
        <v>2672.2259572484309</v>
      </c>
      <c r="Y114" s="117">
        <f t="shared" si="28"/>
        <v>365723.69322925148</v>
      </c>
    </row>
    <row r="115" spans="1:25" ht="13.5" thickBot="1" x14ac:dyDescent="0.35">
      <c r="A115" s="54">
        <v>102</v>
      </c>
      <c r="B115" s="54">
        <v>32</v>
      </c>
      <c r="C115" s="54">
        <f t="shared" si="34"/>
        <v>6</v>
      </c>
      <c r="D115" s="55">
        <f t="shared" si="37"/>
        <v>11819.643550312505</v>
      </c>
      <c r="E115" s="57">
        <f t="shared" si="25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26"/>
        <v>-752.61542950728563</v>
      </c>
      <c r="H115" s="55">
        <v>0</v>
      </c>
      <c r="I115" s="57">
        <f t="shared" si="31"/>
        <v>-347.02378745323108</v>
      </c>
      <c r="J115" s="57">
        <f t="shared" si="33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38"/>
        <v>-2390.7721117962628</v>
      </c>
      <c r="S115" s="55">
        <v>0</v>
      </c>
      <c r="T115" s="55">
        <v>0</v>
      </c>
      <c r="U115" s="54" t="s">
        <v>79</v>
      </c>
      <c r="V115" s="57">
        <f t="shared" si="29"/>
        <v>-1510</v>
      </c>
      <c r="W115" s="55">
        <v>0</v>
      </c>
      <c r="X115" s="55">
        <f t="shared" si="27"/>
        <v>2659.2259572484309</v>
      </c>
      <c r="Y115" s="117">
        <f t="shared" si="28"/>
        <v>369906.76790828846</v>
      </c>
    </row>
    <row r="116" spans="1:25" ht="13.5" thickBot="1" x14ac:dyDescent="0.35">
      <c r="A116" s="54">
        <v>103</v>
      </c>
      <c r="B116" s="54">
        <v>32</v>
      </c>
      <c r="C116" s="54">
        <f t="shared" si="34"/>
        <v>7</v>
      </c>
      <c r="D116" s="55">
        <f t="shared" si="37"/>
        <v>11819.643550312505</v>
      </c>
      <c r="E116" s="57">
        <f t="shared" si="25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26"/>
        <v>-752.61542950728563</v>
      </c>
      <c r="H116" s="55">
        <v>0</v>
      </c>
      <c r="I116" s="57">
        <f t="shared" si="31"/>
        <v>-347.02378745323108</v>
      </c>
      <c r="J116" s="57">
        <f t="shared" si="33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38"/>
        <v>-2390.7721117962628</v>
      </c>
      <c r="S116" s="55">
        <v>0</v>
      </c>
      <c r="T116" s="55">
        <v>0</v>
      </c>
      <c r="U116" s="54" t="s">
        <v>79</v>
      </c>
      <c r="V116" s="57">
        <f t="shared" si="29"/>
        <v>-1520</v>
      </c>
      <c r="W116" s="55">
        <v>0</v>
      </c>
      <c r="X116" s="55">
        <f t="shared" si="27"/>
        <v>2646.2259572484309</v>
      </c>
      <c r="Y116" s="117">
        <f t="shared" si="28"/>
        <v>374094.27206515474</v>
      </c>
    </row>
    <row r="117" spans="1:25" ht="13.5" thickBot="1" x14ac:dyDescent="0.35">
      <c r="A117" s="54">
        <v>104</v>
      </c>
      <c r="B117" s="54">
        <v>32</v>
      </c>
      <c r="C117" s="54">
        <f t="shared" si="34"/>
        <v>8</v>
      </c>
      <c r="D117" s="55">
        <f t="shared" si="37"/>
        <v>11819.643550312505</v>
      </c>
      <c r="E117" s="57">
        <f t="shared" si="25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26"/>
        <v>-752.61542950728563</v>
      </c>
      <c r="H117" s="55">
        <v>0</v>
      </c>
      <c r="I117" s="57">
        <f t="shared" si="31"/>
        <v>-347.02378745323108</v>
      </c>
      <c r="J117" s="57">
        <f t="shared" si="33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38"/>
        <v>-2390.7721117962628</v>
      </c>
      <c r="S117" s="55">
        <v>0</v>
      </c>
      <c r="T117" s="55">
        <v>0</v>
      </c>
      <c r="U117" s="54" t="s">
        <v>79</v>
      </c>
      <c r="V117" s="57">
        <f t="shared" si="29"/>
        <v>-1530</v>
      </c>
      <c r="W117" s="55">
        <v>0</v>
      </c>
      <c r="X117" s="55">
        <f t="shared" si="27"/>
        <v>2633.2259572484309</v>
      </c>
      <c r="Y117" s="117">
        <f t="shared" si="28"/>
        <v>378286.22415600799</v>
      </c>
    </row>
    <row r="118" spans="1:25" ht="13.5" thickBot="1" x14ac:dyDescent="0.35">
      <c r="A118" s="54">
        <v>105</v>
      </c>
      <c r="B118" s="54">
        <v>32</v>
      </c>
      <c r="C118" s="54">
        <f t="shared" si="34"/>
        <v>9</v>
      </c>
      <c r="D118" s="55">
        <f t="shared" si="37"/>
        <v>11819.643550312505</v>
      </c>
      <c r="E118" s="57">
        <f t="shared" si="25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26"/>
        <v>-752.61542950728563</v>
      </c>
      <c r="H118" s="55">
        <v>0</v>
      </c>
      <c r="I118" s="57">
        <f t="shared" si="31"/>
        <v>-347.02378745323108</v>
      </c>
      <c r="J118" s="57">
        <f t="shared" si="33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38"/>
        <v>-2390.7721117962628</v>
      </c>
      <c r="S118" s="55">
        <v>0</v>
      </c>
      <c r="T118" s="55">
        <v>0</v>
      </c>
      <c r="U118" s="54" t="s">
        <v>79</v>
      </c>
      <c r="V118" s="57">
        <f t="shared" si="29"/>
        <v>-1540</v>
      </c>
      <c r="W118" s="55">
        <v>0</v>
      </c>
      <c r="X118" s="55">
        <f t="shared" si="27"/>
        <v>2620.2259572484309</v>
      </c>
      <c r="Y118" s="117">
        <f t="shared" si="28"/>
        <v>382482.64271390642</v>
      </c>
    </row>
    <row r="119" spans="1:25" ht="13.5" thickBot="1" x14ac:dyDescent="0.35">
      <c r="A119" s="54">
        <v>106</v>
      </c>
      <c r="B119" s="54">
        <v>32</v>
      </c>
      <c r="C119" s="54">
        <f t="shared" si="34"/>
        <v>10</v>
      </c>
      <c r="D119" s="55">
        <f t="shared" si="37"/>
        <v>11819.643550312505</v>
      </c>
      <c r="E119" s="57">
        <f t="shared" si="25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26"/>
        <v>-752.61542950728563</v>
      </c>
      <c r="H119" s="55">
        <v>0</v>
      </c>
      <c r="I119" s="57">
        <f t="shared" si="31"/>
        <v>-347.02378745323108</v>
      </c>
      <c r="J119" s="57">
        <f t="shared" si="33"/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38"/>
        <v>-2390.7721117962628</v>
      </c>
      <c r="S119" s="55">
        <v>0</v>
      </c>
      <c r="T119" s="55">
        <v>0</v>
      </c>
      <c r="U119" s="54" t="s">
        <v>79</v>
      </c>
      <c r="V119" s="57">
        <f t="shared" si="29"/>
        <v>-1550</v>
      </c>
      <c r="W119" s="55">
        <v>0</v>
      </c>
      <c r="X119" s="55">
        <f t="shared" si="27"/>
        <v>2607.2259572484309</v>
      </c>
      <c r="Y119" s="117">
        <f t="shared" si="28"/>
        <v>386683.54634912946</v>
      </c>
    </row>
    <row r="120" spans="1:25" ht="13.5" thickBot="1" x14ac:dyDescent="0.35">
      <c r="A120" s="54">
        <v>107</v>
      </c>
      <c r="B120" s="54">
        <v>32</v>
      </c>
      <c r="C120" s="54">
        <f t="shared" si="34"/>
        <v>11</v>
      </c>
      <c r="D120" s="55">
        <f t="shared" si="37"/>
        <v>11819.643550312505</v>
      </c>
      <c r="E120" s="57">
        <f t="shared" si="25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26"/>
        <v>-752.61542950728563</v>
      </c>
      <c r="H120" s="55">
        <v>0</v>
      </c>
      <c r="I120" s="57">
        <f t="shared" si="31"/>
        <v>-347.02378745323108</v>
      </c>
      <c r="J120" s="57">
        <f t="shared" si="33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38"/>
        <v>-2390.7721117962628</v>
      </c>
      <c r="S120" s="55">
        <v>0</v>
      </c>
      <c r="T120" s="55">
        <v>0</v>
      </c>
      <c r="U120" s="54" t="s">
        <v>79</v>
      </c>
      <c r="V120" s="57">
        <f t="shared" si="29"/>
        <v>-1560</v>
      </c>
      <c r="W120" s="55">
        <v>0</v>
      </c>
      <c r="X120" s="55">
        <f t="shared" si="27"/>
        <v>2594.2259572484309</v>
      </c>
      <c r="Y120" s="117">
        <f t="shared" si="28"/>
        <v>390888.95374949923</v>
      </c>
    </row>
    <row r="121" spans="1:25" ht="13.5" thickBot="1" x14ac:dyDescent="0.35">
      <c r="A121" s="54">
        <v>108</v>
      </c>
      <c r="B121" s="54">
        <v>33</v>
      </c>
      <c r="C121" s="54">
        <f t="shared" si="34"/>
        <v>0</v>
      </c>
      <c r="D121" s="55">
        <f>$D110*(1+$D$4)</f>
        <v>12410.62572782813</v>
      </c>
      <c r="E121" s="57">
        <f t="shared" si="25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26"/>
        <v>-752.61542950728563</v>
      </c>
      <c r="H121" s="55">
        <v>0</v>
      </c>
      <c r="I121" s="57">
        <f t="shared" si="31"/>
        <v>-347.02378745323108</v>
      </c>
      <c r="J121" s="57">
        <f t="shared" si="33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29"/>
        <v>-1570</v>
      </c>
      <c r="W121" s="55">
        <v>0</v>
      </c>
      <c r="X121" s="55">
        <f t="shared" si="27"/>
        <v>2762.8198281742498</v>
      </c>
      <c r="Y121" s="117">
        <f t="shared" si="28"/>
        <v>395280.47755162971</v>
      </c>
    </row>
    <row r="122" spans="1:25" ht="13.5" thickBot="1" x14ac:dyDescent="0.35">
      <c r="A122" s="54">
        <v>109</v>
      </c>
      <c r="B122" s="54">
        <v>33</v>
      </c>
      <c r="C122" s="54">
        <f t="shared" si="34"/>
        <v>1</v>
      </c>
      <c r="D122" s="55">
        <f t="shared" ref="D122:D132" si="39">$D121</f>
        <v>12410.62572782813</v>
      </c>
      <c r="E122" s="57">
        <f t="shared" si="25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26"/>
        <v>-752.61542950728563</v>
      </c>
      <c r="H122" s="55">
        <v>0</v>
      </c>
      <c r="I122" s="57">
        <f t="shared" si="31"/>
        <v>-347.02378745323108</v>
      </c>
      <c r="J122" s="57">
        <f t="shared" si="33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0">$R121</f>
        <v>-2534.2184385040387</v>
      </c>
      <c r="S122" s="55">
        <v>0</v>
      </c>
      <c r="T122" s="55">
        <v>0</v>
      </c>
      <c r="U122" s="54" t="s">
        <v>79</v>
      </c>
      <c r="V122" s="57">
        <f t="shared" si="29"/>
        <v>-1580</v>
      </c>
      <c r="W122" s="55">
        <v>0</v>
      </c>
      <c r="X122" s="55">
        <f t="shared" si="27"/>
        <v>2749.8198281742498</v>
      </c>
      <c r="Y122" s="117">
        <f t="shared" si="28"/>
        <v>399677.29936960241</v>
      </c>
    </row>
    <row r="123" spans="1:25" ht="13.5" thickBot="1" x14ac:dyDescent="0.35">
      <c r="A123" s="54">
        <v>110</v>
      </c>
      <c r="B123" s="54">
        <v>33</v>
      </c>
      <c r="C123" s="54">
        <f t="shared" si="34"/>
        <v>2</v>
      </c>
      <c r="D123" s="55">
        <f t="shared" si="39"/>
        <v>12410.62572782813</v>
      </c>
      <c r="E123" s="57">
        <f t="shared" si="25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26"/>
        <v>-752.61542950728563</v>
      </c>
      <c r="H123" s="55">
        <v>0</v>
      </c>
      <c r="I123" s="57">
        <f t="shared" si="31"/>
        <v>-347.02378745323108</v>
      </c>
      <c r="J123" s="57">
        <f t="shared" si="33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0"/>
        <v>-2534.2184385040387</v>
      </c>
      <c r="S123" s="55">
        <v>0</v>
      </c>
      <c r="T123" s="55">
        <v>0</v>
      </c>
      <c r="U123" s="54" t="s">
        <v>79</v>
      </c>
      <c r="V123" s="57">
        <f t="shared" si="29"/>
        <v>-1590</v>
      </c>
      <c r="W123" s="55">
        <v>0</v>
      </c>
      <c r="X123" s="55">
        <f t="shared" si="27"/>
        <v>2736.8198281742498</v>
      </c>
      <c r="Y123" s="117">
        <f t="shared" si="28"/>
        <v>404079.44127848331</v>
      </c>
    </row>
    <row r="124" spans="1:25" ht="13.5" thickBot="1" x14ac:dyDescent="0.35">
      <c r="A124" s="54">
        <v>111</v>
      </c>
      <c r="B124" s="54">
        <v>33</v>
      </c>
      <c r="C124" s="54">
        <f t="shared" si="34"/>
        <v>3</v>
      </c>
      <c r="D124" s="55">
        <f t="shared" si="39"/>
        <v>12410.62572782813</v>
      </c>
      <c r="E124" s="57">
        <f t="shared" si="25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26"/>
        <v>-752.61542950728563</v>
      </c>
      <c r="H124" s="55">
        <v>0</v>
      </c>
      <c r="I124" s="57">
        <f t="shared" si="31"/>
        <v>-347.02378745323108</v>
      </c>
      <c r="J124" s="57">
        <f t="shared" si="33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0"/>
        <v>-2534.2184385040387</v>
      </c>
      <c r="S124" s="55">
        <v>0</v>
      </c>
      <c r="T124" s="55">
        <v>0</v>
      </c>
      <c r="U124" s="54" t="s">
        <v>79</v>
      </c>
      <c r="V124" s="57">
        <f t="shared" si="29"/>
        <v>-1600</v>
      </c>
      <c r="W124" s="55">
        <v>0</v>
      </c>
      <c r="X124" s="55">
        <f t="shared" si="27"/>
        <v>2723.8198281742498</v>
      </c>
      <c r="Y124" s="117">
        <f t="shared" si="28"/>
        <v>408486.92544531793</v>
      </c>
    </row>
    <row r="125" spans="1:25" ht="13.5" thickBot="1" x14ac:dyDescent="0.35">
      <c r="A125" s="54">
        <v>112</v>
      </c>
      <c r="B125" s="54">
        <v>33</v>
      </c>
      <c r="C125" s="54">
        <f t="shared" si="34"/>
        <v>4</v>
      </c>
      <c r="D125" s="55">
        <f t="shared" si="39"/>
        <v>12410.62572782813</v>
      </c>
      <c r="E125" s="57">
        <f t="shared" si="25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26"/>
        <v>-752.61542950728563</v>
      </c>
      <c r="H125" s="55">
        <v>0</v>
      </c>
      <c r="I125" s="57">
        <f t="shared" si="31"/>
        <v>-347.02378745323108</v>
      </c>
      <c r="J125" s="57">
        <f t="shared" si="33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0"/>
        <v>-2534.2184385040387</v>
      </c>
      <c r="S125" s="55">
        <v>0</v>
      </c>
      <c r="T125" s="55">
        <v>0</v>
      </c>
      <c r="U125" s="54" t="s">
        <v>79</v>
      </c>
      <c r="V125" s="57">
        <f t="shared" si="29"/>
        <v>-1610</v>
      </c>
      <c r="W125" s="55">
        <v>0</v>
      </c>
      <c r="X125" s="55">
        <f t="shared" si="27"/>
        <v>2710.8198281742498</v>
      </c>
      <c r="Y125" s="117">
        <f t="shared" si="28"/>
        <v>412899.77412951435</v>
      </c>
    </row>
    <row r="126" spans="1:25" ht="13.5" thickBot="1" x14ac:dyDescent="0.35">
      <c r="A126" s="54">
        <v>113</v>
      </c>
      <c r="B126" s="54">
        <v>33</v>
      </c>
      <c r="C126" s="54">
        <f t="shared" si="34"/>
        <v>5</v>
      </c>
      <c r="D126" s="55">
        <f t="shared" si="39"/>
        <v>12410.62572782813</v>
      </c>
      <c r="E126" s="57">
        <f t="shared" si="25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26"/>
        <v>-752.61542950728563</v>
      </c>
      <c r="H126" s="55">
        <v>0</v>
      </c>
      <c r="I126" s="57">
        <f t="shared" si="31"/>
        <v>-347.02378745323108</v>
      </c>
      <c r="J126" s="57">
        <f t="shared" si="33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0"/>
        <v>-2534.2184385040387</v>
      </c>
      <c r="S126" s="55">
        <v>0</v>
      </c>
      <c r="T126" s="55">
        <v>0</v>
      </c>
      <c r="U126" s="54" t="s">
        <v>79</v>
      </c>
      <c r="V126" s="57">
        <f t="shared" si="29"/>
        <v>-1620</v>
      </c>
      <c r="W126" s="55">
        <v>0</v>
      </c>
      <c r="X126" s="55">
        <f t="shared" si="27"/>
        <v>2697.8198281742498</v>
      </c>
      <c r="Y126" s="117">
        <f t="shared" si="28"/>
        <v>417318.00968322821</v>
      </c>
    </row>
    <row r="127" spans="1:25" ht="13.5" thickBot="1" x14ac:dyDescent="0.35">
      <c r="A127" s="54">
        <v>114</v>
      </c>
      <c r="B127" s="54">
        <v>33</v>
      </c>
      <c r="C127" s="54">
        <f t="shared" si="34"/>
        <v>6</v>
      </c>
      <c r="D127" s="55">
        <f t="shared" si="39"/>
        <v>12410.62572782813</v>
      </c>
      <c r="E127" s="57">
        <f t="shared" si="25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26"/>
        <v>-752.61542950728563</v>
      </c>
      <c r="H127" s="55">
        <v>0</v>
      </c>
      <c r="I127" s="57">
        <f t="shared" si="31"/>
        <v>-347.02378745323108</v>
      </c>
      <c r="J127" s="57">
        <f t="shared" si="33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0"/>
        <v>-2534.2184385040387</v>
      </c>
      <c r="S127" s="55">
        <v>0</v>
      </c>
      <c r="T127" s="55">
        <v>0</v>
      </c>
      <c r="U127" s="54" t="s">
        <v>79</v>
      </c>
      <c r="V127" s="57">
        <f t="shared" si="29"/>
        <v>-1630</v>
      </c>
      <c r="W127" s="55">
        <v>0</v>
      </c>
      <c r="X127" s="55">
        <f t="shared" si="27"/>
        <v>2684.8198281742498</v>
      </c>
      <c r="Y127" s="117">
        <f t="shared" si="28"/>
        <v>421741.65455174923</v>
      </c>
    </row>
    <row r="128" spans="1:25" ht="13.5" thickBot="1" x14ac:dyDescent="0.35">
      <c r="A128" s="54">
        <v>115</v>
      </c>
      <c r="B128" s="54">
        <v>33</v>
      </c>
      <c r="C128" s="54">
        <f t="shared" si="34"/>
        <v>7</v>
      </c>
      <c r="D128" s="55">
        <f t="shared" si="39"/>
        <v>12410.62572782813</v>
      </c>
      <c r="E128" s="57">
        <f t="shared" si="25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26"/>
        <v>-752.61542950728563</v>
      </c>
      <c r="H128" s="55">
        <v>0</v>
      </c>
      <c r="I128" s="57">
        <f t="shared" si="31"/>
        <v>-347.02378745323108</v>
      </c>
      <c r="J128" s="57">
        <f t="shared" si="33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0"/>
        <v>-2534.2184385040387</v>
      </c>
      <c r="S128" s="55">
        <v>0</v>
      </c>
      <c r="T128" s="55">
        <v>0</v>
      </c>
      <c r="U128" s="54" t="s">
        <v>79</v>
      </c>
      <c r="V128" s="57">
        <f t="shared" si="29"/>
        <v>-1640</v>
      </c>
      <c r="W128" s="55">
        <v>0</v>
      </c>
      <c r="X128" s="55">
        <f t="shared" si="27"/>
        <v>2671.8198281742498</v>
      </c>
      <c r="Y128" s="117">
        <f t="shared" si="28"/>
        <v>426170.73127388908</v>
      </c>
    </row>
    <row r="129" spans="1:25" ht="13.5" thickBot="1" x14ac:dyDescent="0.35">
      <c r="A129" s="54">
        <v>116</v>
      </c>
      <c r="B129" s="54">
        <v>33</v>
      </c>
      <c r="C129" s="54">
        <f t="shared" si="34"/>
        <v>8</v>
      </c>
      <c r="D129" s="55">
        <f t="shared" si="39"/>
        <v>12410.62572782813</v>
      </c>
      <c r="E129" s="57">
        <f t="shared" si="25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26"/>
        <v>-752.61542950728563</v>
      </c>
      <c r="H129" s="55">
        <v>0</v>
      </c>
      <c r="I129" s="57">
        <f t="shared" si="31"/>
        <v>-347.02378745323108</v>
      </c>
      <c r="J129" s="57">
        <f t="shared" si="33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0"/>
        <v>-2534.2184385040387</v>
      </c>
      <c r="S129" s="55">
        <v>0</v>
      </c>
      <c r="T129" s="55">
        <v>0</v>
      </c>
      <c r="U129" s="54" t="s">
        <v>79</v>
      </c>
      <c r="V129" s="57">
        <f t="shared" si="29"/>
        <v>-1650</v>
      </c>
      <c r="W129" s="55">
        <v>0</v>
      </c>
      <c r="X129" s="55">
        <f t="shared" si="27"/>
        <v>2658.8198281742498</v>
      </c>
      <c r="Y129" s="117">
        <f t="shared" si="28"/>
        <v>430605.26248237118</v>
      </c>
    </row>
    <row r="130" spans="1:25" ht="13.5" thickBot="1" x14ac:dyDescent="0.35">
      <c r="A130" s="54">
        <v>117</v>
      </c>
      <c r="B130" s="54">
        <v>33</v>
      </c>
      <c r="C130" s="54">
        <f t="shared" si="34"/>
        <v>9</v>
      </c>
      <c r="D130" s="55">
        <f t="shared" si="39"/>
        <v>12410.62572782813</v>
      </c>
      <c r="E130" s="57">
        <f t="shared" si="25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26"/>
        <v>-752.61542950728563</v>
      </c>
      <c r="H130" s="55">
        <v>0</v>
      </c>
      <c r="I130" s="57">
        <f t="shared" si="31"/>
        <v>-347.02378745323108</v>
      </c>
      <c r="J130" s="57">
        <f t="shared" si="33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0"/>
        <v>-2534.2184385040387</v>
      </c>
      <c r="S130" s="55">
        <v>0</v>
      </c>
      <c r="T130" s="55">
        <v>0</v>
      </c>
      <c r="U130" s="54" t="s">
        <v>79</v>
      </c>
      <c r="V130" s="57">
        <f t="shared" si="29"/>
        <v>-1660</v>
      </c>
      <c r="W130" s="55">
        <v>0</v>
      </c>
      <c r="X130" s="55">
        <f t="shared" si="27"/>
        <v>2645.8198281742498</v>
      </c>
      <c r="Y130" s="117">
        <f t="shared" si="28"/>
        <v>435045.27090422198</v>
      </c>
    </row>
    <row r="131" spans="1:25" ht="13.5" thickBot="1" x14ac:dyDescent="0.35">
      <c r="A131" s="54">
        <v>118</v>
      </c>
      <c r="B131" s="54">
        <v>33</v>
      </c>
      <c r="C131" s="54">
        <f t="shared" si="34"/>
        <v>10</v>
      </c>
      <c r="D131" s="55">
        <f t="shared" si="39"/>
        <v>12410.62572782813</v>
      </c>
      <c r="E131" s="57">
        <f t="shared" si="25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26"/>
        <v>-752.61542950728563</v>
      </c>
      <c r="H131" s="55">
        <v>0</v>
      </c>
      <c r="I131" s="57">
        <f t="shared" si="31"/>
        <v>-347.02378745323108</v>
      </c>
      <c r="J131" s="57">
        <f t="shared" si="33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0"/>
        <v>-2534.2184385040387</v>
      </c>
      <c r="S131" s="55">
        <v>0</v>
      </c>
      <c r="T131" s="55">
        <v>0</v>
      </c>
      <c r="U131" s="54" t="s">
        <v>79</v>
      </c>
      <c r="V131" s="57">
        <f t="shared" si="29"/>
        <v>-1670</v>
      </c>
      <c r="W131" s="55">
        <v>0</v>
      </c>
      <c r="X131" s="55">
        <f t="shared" si="27"/>
        <v>2632.8198281742498</v>
      </c>
      <c r="Y131" s="117">
        <f t="shared" si="28"/>
        <v>439490.77936116379</v>
      </c>
    </row>
    <row r="132" spans="1:25" ht="13.5" thickBot="1" x14ac:dyDescent="0.35">
      <c r="A132" s="54">
        <v>119</v>
      </c>
      <c r="B132" s="54">
        <v>33</v>
      </c>
      <c r="C132" s="54">
        <f t="shared" si="34"/>
        <v>11</v>
      </c>
      <c r="D132" s="55">
        <f t="shared" si="39"/>
        <v>12410.62572782813</v>
      </c>
      <c r="E132" s="57">
        <f t="shared" si="25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26"/>
        <v>-752.61542950728563</v>
      </c>
      <c r="H132" s="55">
        <v>0</v>
      </c>
      <c r="I132" s="57">
        <f t="shared" si="31"/>
        <v>-347.02378745323108</v>
      </c>
      <c r="J132" s="57">
        <f t="shared" si="33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0"/>
        <v>-2534.2184385040387</v>
      </c>
      <c r="S132" s="55">
        <v>0</v>
      </c>
      <c r="T132" s="55">
        <v>0</v>
      </c>
      <c r="U132" s="54" t="s">
        <v>79</v>
      </c>
      <c r="V132" s="57">
        <f t="shared" si="29"/>
        <v>-1680</v>
      </c>
      <c r="W132" s="55">
        <v>0</v>
      </c>
      <c r="X132" s="55">
        <f t="shared" si="27"/>
        <v>2619.8198281742498</v>
      </c>
      <c r="Y132" s="117">
        <f t="shared" si="28"/>
        <v>443941.81077000953</v>
      </c>
    </row>
    <row r="133" spans="1:25" ht="13.5" thickBot="1" x14ac:dyDescent="0.35">
      <c r="A133" s="54">
        <v>120</v>
      </c>
      <c r="B133" s="54">
        <v>34</v>
      </c>
      <c r="C133" s="54">
        <f t="shared" si="34"/>
        <v>0</v>
      </c>
      <c r="D133" s="55">
        <f>$D122*(1+$D$4)</f>
        <v>13031.157014219538</v>
      </c>
      <c r="E133" s="57">
        <f t="shared" si="25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26"/>
        <v>-752.61542950728563</v>
      </c>
      <c r="H133" s="55">
        <v>0</v>
      </c>
      <c r="I133" s="57">
        <f t="shared" si="31"/>
        <v>-347.02378745323108</v>
      </c>
      <c r="J133" s="57">
        <f t="shared" si="33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29"/>
        <v>-1690</v>
      </c>
      <c r="W133" s="55">
        <v>0</v>
      </c>
      <c r="X133" s="55">
        <f t="shared" si="27"/>
        <v>2796.0589293792818</v>
      </c>
      <c r="Y133" s="117">
        <f t="shared" si="28"/>
        <v>448587.62724426383</v>
      </c>
    </row>
    <row r="134" spans="1:25" ht="13.5" thickBot="1" x14ac:dyDescent="0.35">
      <c r="A134" s="54">
        <v>121</v>
      </c>
      <c r="B134" s="54">
        <v>34</v>
      </c>
      <c r="C134" s="54">
        <f t="shared" si="34"/>
        <v>1</v>
      </c>
      <c r="D134" s="55">
        <f t="shared" ref="D134:D144" si="41">$D133</f>
        <v>13031.157014219538</v>
      </c>
      <c r="E134" s="57">
        <f t="shared" si="25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31"/>
        <v>-347.02378745323108</v>
      </c>
      <c r="J134" s="57">
        <f t="shared" si="33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2">$R133</f>
        <v>-2686.2715448142812</v>
      </c>
      <c r="S134" s="55">
        <v>0</v>
      </c>
      <c r="T134" s="55">
        <v>0</v>
      </c>
      <c r="U134" s="54" t="s">
        <v>79</v>
      </c>
      <c r="V134" s="57">
        <f t="shared" si="29"/>
        <v>-1700</v>
      </c>
      <c r="W134" s="55">
        <v>0</v>
      </c>
      <c r="X134" s="55">
        <f t="shared" si="27"/>
        <v>3535.6743588865684</v>
      </c>
      <c r="Y134" s="117">
        <f t="shared" si="28"/>
        <v>453992.41671666811</v>
      </c>
    </row>
    <row r="135" spans="1:25" ht="13.5" thickBot="1" x14ac:dyDescent="0.35">
      <c r="A135" s="54">
        <v>122</v>
      </c>
      <c r="B135" s="54">
        <v>34</v>
      </c>
      <c r="C135" s="54">
        <f t="shared" si="34"/>
        <v>2</v>
      </c>
      <c r="D135" s="55">
        <f t="shared" si="41"/>
        <v>13031.157014219538</v>
      </c>
      <c r="E135" s="57">
        <f t="shared" si="25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31"/>
        <v>-347.02378745323108</v>
      </c>
      <c r="J135" s="57">
        <f t="shared" si="33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2"/>
        <v>-2686.2715448142812</v>
      </c>
      <c r="S135" s="55">
        <v>0</v>
      </c>
      <c r="T135" s="55">
        <v>0</v>
      </c>
      <c r="U135" s="54" t="s">
        <v>79</v>
      </c>
      <c r="V135" s="57">
        <f t="shared" si="29"/>
        <v>-1710</v>
      </c>
      <c r="W135" s="55">
        <v>0</v>
      </c>
      <c r="X135" s="55">
        <f t="shared" si="27"/>
        <v>3522.6743588865684</v>
      </c>
      <c r="Y135" s="117">
        <f t="shared" si="28"/>
        <v>459406.72614520742</v>
      </c>
    </row>
    <row r="136" spans="1:25" ht="13.5" thickBot="1" x14ac:dyDescent="0.35">
      <c r="A136" s="54">
        <v>123</v>
      </c>
      <c r="B136" s="54">
        <v>34</v>
      </c>
      <c r="C136" s="54">
        <f t="shared" si="34"/>
        <v>3</v>
      </c>
      <c r="D136" s="55">
        <f t="shared" si="41"/>
        <v>13031.157014219538</v>
      </c>
      <c r="E136" s="57">
        <f t="shared" si="25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31"/>
        <v>-347.02378745323108</v>
      </c>
      <c r="J136" s="57">
        <f t="shared" si="33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2"/>
        <v>-2686.2715448142812</v>
      </c>
      <c r="S136" s="55">
        <v>0</v>
      </c>
      <c r="T136" s="55">
        <v>0</v>
      </c>
      <c r="U136" s="54" t="s">
        <v>79</v>
      </c>
      <c r="V136" s="57">
        <f t="shared" si="29"/>
        <v>-1720</v>
      </c>
      <c r="W136" s="55">
        <v>0</v>
      </c>
      <c r="X136" s="55">
        <f t="shared" si="27"/>
        <v>3509.6743588865684</v>
      </c>
      <c r="Y136" s="117">
        <f t="shared" si="28"/>
        <v>464830.59519636567</v>
      </c>
    </row>
    <row r="137" spans="1:25" ht="13.5" thickBot="1" x14ac:dyDescent="0.35">
      <c r="A137" s="54">
        <v>124</v>
      </c>
      <c r="B137" s="54">
        <v>34</v>
      </c>
      <c r="C137" s="54">
        <f t="shared" si="34"/>
        <v>4</v>
      </c>
      <c r="D137" s="55">
        <f t="shared" si="41"/>
        <v>13031.157014219538</v>
      </c>
      <c r="E137" s="57">
        <f t="shared" si="25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31"/>
        <v>-347.02378745323108</v>
      </c>
      <c r="J137" s="57">
        <f t="shared" si="33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2"/>
        <v>-2686.2715448142812</v>
      </c>
      <c r="S137" s="55">
        <v>0</v>
      </c>
      <c r="T137" s="55">
        <v>0</v>
      </c>
      <c r="U137" s="54" t="s">
        <v>79</v>
      </c>
      <c r="V137" s="57">
        <f t="shared" si="29"/>
        <v>-1730</v>
      </c>
      <c r="W137" s="55">
        <v>0</v>
      </c>
      <c r="X137" s="55">
        <f t="shared" si="27"/>
        <v>3496.6743588865684</v>
      </c>
      <c r="Y137" s="117">
        <f t="shared" si="28"/>
        <v>470264.06370190374</v>
      </c>
    </row>
    <row r="138" spans="1:25" ht="13.5" thickBot="1" x14ac:dyDescent="0.35">
      <c r="A138" s="54">
        <v>125</v>
      </c>
      <c r="B138" s="54">
        <v>34</v>
      </c>
      <c r="C138" s="54">
        <f t="shared" si="34"/>
        <v>5</v>
      </c>
      <c r="D138" s="55">
        <f t="shared" si="41"/>
        <v>13031.157014219538</v>
      </c>
      <c r="E138" s="57">
        <f t="shared" si="25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31"/>
        <v>-347.02378745323108</v>
      </c>
      <c r="J138" s="57">
        <f t="shared" si="33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2"/>
        <v>-2686.2715448142812</v>
      </c>
      <c r="S138" s="55">
        <v>0</v>
      </c>
      <c r="T138" s="55">
        <v>0</v>
      </c>
      <c r="U138" s="54" t="s">
        <v>79</v>
      </c>
      <c r="V138" s="57">
        <f t="shared" si="29"/>
        <v>-1740</v>
      </c>
      <c r="W138" s="55">
        <v>0</v>
      </c>
      <c r="X138" s="55">
        <f t="shared" si="27"/>
        <v>3483.6743588865684</v>
      </c>
      <c r="Y138" s="117">
        <f t="shared" si="28"/>
        <v>475707.17165954824</v>
      </c>
    </row>
    <row r="139" spans="1:25" ht="13.5" thickBot="1" x14ac:dyDescent="0.35">
      <c r="A139" s="54">
        <v>126</v>
      </c>
      <c r="B139" s="54">
        <v>34</v>
      </c>
      <c r="C139" s="54">
        <f t="shared" si="34"/>
        <v>6</v>
      </c>
      <c r="D139" s="55">
        <f t="shared" si="41"/>
        <v>13031.157014219538</v>
      </c>
      <c r="E139" s="57">
        <f t="shared" si="25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31"/>
        <v>-347.02378745323108</v>
      </c>
      <c r="J139" s="57">
        <f t="shared" si="33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2"/>
        <v>-2686.2715448142812</v>
      </c>
      <c r="S139" s="55">
        <v>0</v>
      </c>
      <c r="T139" s="55">
        <v>0</v>
      </c>
      <c r="U139" s="54" t="s">
        <v>79</v>
      </c>
      <c r="V139" s="57">
        <f t="shared" si="29"/>
        <v>-1750</v>
      </c>
      <c r="W139" s="55">
        <v>0</v>
      </c>
      <c r="X139" s="55">
        <f t="shared" si="27"/>
        <v>3470.6743588865684</v>
      </c>
      <c r="Y139" s="117">
        <f t="shared" si="28"/>
        <v>481159.95923368289</v>
      </c>
    </row>
    <row r="140" spans="1:25" ht="13.5" thickBot="1" x14ac:dyDescent="0.35">
      <c r="A140" s="54">
        <v>127</v>
      </c>
      <c r="B140" s="54">
        <v>34</v>
      </c>
      <c r="C140" s="54">
        <f t="shared" si="34"/>
        <v>7</v>
      </c>
      <c r="D140" s="55">
        <f t="shared" si="41"/>
        <v>13031.157014219538</v>
      </c>
      <c r="E140" s="57">
        <f t="shared" si="25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31"/>
        <v>-347.02378745323108</v>
      </c>
      <c r="J140" s="57">
        <f t="shared" si="33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2"/>
        <v>-2686.2715448142812</v>
      </c>
      <c r="S140" s="55">
        <v>0</v>
      </c>
      <c r="T140" s="55">
        <v>0</v>
      </c>
      <c r="U140" s="54" t="s">
        <v>79</v>
      </c>
      <c r="V140" s="57">
        <f t="shared" si="29"/>
        <v>-1760</v>
      </c>
      <c r="W140" s="55">
        <v>0</v>
      </c>
      <c r="X140" s="55">
        <f t="shared" si="27"/>
        <v>3457.6743588865684</v>
      </c>
      <c r="Y140" s="117">
        <f t="shared" si="28"/>
        <v>486622.46675604314</v>
      </c>
    </row>
    <row r="141" spans="1:25" ht="13.5" thickBot="1" x14ac:dyDescent="0.35">
      <c r="A141" s="54">
        <v>128</v>
      </c>
      <c r="B141" s="54">
        <v>34</v>
      </c>
      <c r="C141" s="54">
        <f t="shared" si="34"/>
        <v>8</v>
      </c>
      <c r="D141" s="55">
        <f t="shared" si="41"/>
        <v>13031.157014219538</v>
      </c>
      <c r="E141" s="57">
        <f t="shared" si="25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31"/>
        <v>-347.02378745323108</v>
      </c>
      <c r="J141" s="57">
        <f t="shared" si="33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2"/>
        <v>-2686.2715448142812</v>
      </c>
      <c r="S141" s="55">
        <v>0</v>
      </c>
      <c r="T141" s="55">
        <v>0</v>
      </c>
      <c r="U141" s="54" t="s">
        <v>79</v>
      </c>
      <c r="V141" s="57">
        <f t="shared" si="29"/>
        <v>-1770</v>
      </c>
      <c r="W141" s="55">
        <v>0</v>
      </c>
      <c r="X141" s="55">
        <f t="shared" si="27"/>
        <v>3444.6743588865684</v>
      </c>
      <c r="Y141" s="117">
        <f t="shared" si="28"/>
        <v>492094.73472641321</v>
      </c>
    </row>
    <row r="142" spans="1:25" ht="13.5" thickBot="1" x14ac:dyDescent="0.35">
      <c r="A142" s="54">
        <v>129</v>
      </c>
      <c r="B142" s="54">
        <v>34</v>
      </c>
      <c r="C142" s="54">
        <f t="shared" si="34"/>
        <v>9</v>
      </c>
      <c r="D142" s="55">
        <f t="shared" si="41"/>
        <v>13031.157014219538</v>
      </c>
      <c r="E142" s="57">
        <f t="shared" ref="E142:E205" si="43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31"/>
        <v>-347.02378745323108</v>
      </c>
      <c r="J142" s="57">
        <f t="shared" si="33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2"/>
        <v>-2686.2715448142812</v>
      </c>
      <c r="S142" s="55">
        <v>0</v>
      </c>
      <c r="T142" s="55">
        <v>0</v>
      </c>
      <c r="U142" s="54" t="s">
        <v>79</v>
      </c>
      <c r="V142" s="57">
        <f t="shared" si="29"/>
        <v>-1780</v>
      </c>
      <c r="W142" s="55">
        <v>0</v>
      </c>
      <c r="X142" s="55">
        <f t="shared" ref="X142:X205" si="44">D142+E142+F142+G142+H142+I142+J142+L142+M142+R142+S142+T142+V142+W142+O142+P142</f>
        <v>3431.6743588865684</v>
      </c>
      <c r="Y142" s="117">
        <f t="shared" ref="Y142:Y205" si="45">X142+(Y141*(1+($D$7/12)))</f>
        <v>497576.80381332646</v>
      </c>
    </row>
    <row r="143" spans="1:25" ht="13.5" thickBot="1" x14ac:dyDescent="0.35">
      <c r="A143" s="54">
        <v>130</v>
      </c>
      <c r="B143" s="54">
        <v>34</v>
      </c>
      <c r="C143" s="54">
        <f t="shared" si="34"/>
        <v>10</v>
      </c>
      <c r="D143" s="55">
        <f t="shared" si="41"/>
        <v>13031.157014219538</v>
      </c>
      <c r="E143" s="57">
        <f t="shared" si="43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31"/>
        <v>-347.02378745323108</v>
      </c>
      <c r="J143" s="57">
        <f t="shared" si="33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2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46">$V142-10</f>
        <v>-1790</v>
      </c>
      <c r="W143" s="55">
        <v>0</v>
      </c>
      <c r="X143" s="55">
        <f t="shared" si="44"/>
        <v>3418.6743588865684</v>
      </c>
      <c r="Y143" s="117">
        <f t="shared" si="45"/>
        <v>503068.71485476854</v>
      </c>
    </row>
    <row r="144" spans="1:25" ht="13.5" thickBot="1" x14ac:dyDescent="0.35">
      <c r="A144" s="54">
        <v>131</v>
      </c>
      <c r="B144" s="54">
        <v>34</v>
      </c>
      <c r="C144" s="54">
        <f t="shared" si="34"/>
        <v>11</v>
      </c>
      <c r="D144" s="55">
        <f t="shared" si="41"/>
        <v>13031.157014219538</v>
      </c>
      <c r="E144" s="57">
        <f t="shared" si="43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31"/>
        <v>-347.02378745323108</v>
      </c>
      <c r="J144" s="57">
        <f t="shared" si="33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2"/>
        <v>-2686.2715448142812</v>
      </c>
      <c r="S144" s="55">
        <v>0</v>
      </c>
      <c r="T144" s="55">
        <v>0</v>
      </c>
      <c r="U144" s="54" t="s">
        <v>79</v>
      </c>
      <c r="V144" s="57">
        <f t="shared" si="46"/>
        <v>-1800</v>
      </c>
      <c r="W144" s="55">
        <v>0</v>
      </c>
      <c r="X144" s="55">
        <f t="shared" si="44"/>
        <v>3405.6743588865684</v>
      </c>
      <c r="Y144" s="117">
        <f t="shared" si="45"/>
        <v>508570.50885888329</v>
      </c>
    </row>
    <row r="145" spans="1:25" ht="13.5" thickBot="1" x14ac:dyDescent="0.35">
      <c r="A145" s="54">
        <v>132</v>
      </c>
      <c r="B145" s="54">
        <v>35</v>
      </c>
      <c r="C145" s="54">
        <f t="shared" si="34"/>
        <v>0</v>
      </c>
      <c r="D145" s="55">
        <f>$D134*(1+$D$4)</f>
        <v>13682.714864930515</v>
      </c>
      <c r="E145" s="57">
        <f t="shared" si="43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31"/>
        <v>-347.02378745323108</v>
      </c>
      <c r="J145" s="57">
        <f t="shared" si="33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46"/>
        <v>-1810</v>
      </c>
      <c r="W145" s="55">
        <v>0</v>
      </c>
      <c r="X145" s="55">
        <f t="shared" si="44"/>
        <v>3589.854884088747</v>
      </c>
      <c r="Y145" s="117">
        <f t="shared" si="45"/>
        <v>514279.40752988402</v>
      </c>
    </row>
    <row r="146" spans="1:25" ht="13.5" thickBot="1" x14ac:dyDescent="0.35">
      <c r="A146" s="54">
        <v>133</v>
      </c>
      <c r="B146" s="54">
        <v>35</v>
      </c>
      <c r="C146" s="54">
        <f t="shared" si="34"/>
        <v>1</v>
      </c>
      <c r="D146" s="55">
        <f t="shared" ref="D146:D156" si="47">$D145</f>
        <v>13682.714864930515</v>
      </c>
      <c r="E146" s="57">
        <f t="shared" si="43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33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48">$R145</f>
        <v>-2847.4478375031381</v>
      </c>
      <c r="S146" s="55">
        <v>0</v>
      </c>
      <c r="T146" s="55">
        <v>0</v>
      </c>
      <c r="U146" s="54" t="s">
        <v>79</v>
      </c>
      <c r="V146" s="57">
        <f t="shared" si="46"/>
        <v>-1820</v>
      </c>
      <c r="W146" s="55">
        <v>0</v>
      </c>
      <c r="X146" s="55">
        <f t="shared" si="44"/>
        <v>3923.8786715419774</v>
      </c>
      <c r="Y146" s="117">
        <f t="shared" si="45"/>
        <v>520346.11706613383</v>
      </c>
    </row>
    <row r="147" spans="1:25" ht="13.5" thickBot="1" x14ac:dyDescent="0.35">
      <c r="A147" s="54">
        <v>134</v>
      </c>
      <c r="B147" s="54">
        <v>35</v>
      </c>
      <c r="C147" s="54">
        <f t="shared" si="34"/>
        <v>2</v>
      </c>
      <c r="D147" s="55">
        <f t="shared" si="47"/>
        <v>13682.714864930515</v>
      </c>
      <c r="E147" s="57">
        <f t="shared" si="43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33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48"/>
        <v>-2847.4478375031381</v>
      </c>
      <c r="S147" s="55">
        <v>0</v>
      </c>
      <c r="T147" s="55">
        <v>0</v>
      </c>
      <c r="U147" s="54" t="s">
        <v>79</v>
      </c>
      <c r="V147" s="57">
        <f t="shared" si="46"/>
        <v>-1830</v>
      </c>
      <c r="W147" s="55">
        <v>0</v>
      </c>
      <c r="X147" s="55">
        <f t="shared" si="44"/>
        <v>3910.8786715419774</v>
      </c>
      <c r="Y147" s="117">
        <f t="shared" si="45"/>
        <v>526425.10455878463</v>
      </c>
    </row>
    <row r="148" spans="1:25" ht="13.5" thickBot="1" x14ac:dyDescent="0.35">
      <c r="A148" s="54">
        <v>135</v>
      </c>
      <c r="B148" s="54">
        <v>35</v>
      </c>
      <c r="C148" s="54">
        <f t="shared" si="34"/>
        <v>3</v>
      </c>
      <c r="D148" s="55">
        <f t="shared" si="47"/>
        <v>13682.714864930515</v>
      </c>
      <c r="E148" s="57">
        <f t="shared" si="43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33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48"/>
        <v>-2847.4478375031381</v>
      </c>
      <c r="S148" s="55">
        <v>0</v>
      </c>
      <c r="T148" s="55">
        <v>0</v>
      </c>
      <c r="U148" s="54" t="s">
        <v>79</v>
      </c>
      <c r="V148" s="57">
        <f t="shared" si="46"/>
        <v>-1840</v>
      </c>
      <c r="W148" s="55">
        <v>0</v>
      </c>
      <c r="X148" s="55">
        <f t="shared" si="44"/>
        <v>3897.8786715419774</v>
      </c>
      <c r="Y148" s="117">
        <f t="shared" si="45"/>
        <v>532516.4211659882</v>
      </c>
    </row>
    <row r="149" spans="1:25" ht="13.5" thickBot="1" x14ac:dyDescent="0.35">
      <c r="A149" s="54">
        <v>136</v>
      </c>
      <c r="B149" s="54">
        <v>35</v>
      </c>
      <c r="C149" s="54">
        <f t="shared" si="34"/>
        <v>4</v>
      </c>
      <c r="D149" s="55">
        <f t="shared" si="47"/>
        <v>13682.714864930515</v>
      </c>
      <c r="E149" s="57">
        <f t="shared" si="43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33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48"/>
        <v>-2847.4478375031381</v>
      </c>
      <c r="S149" s="55">
        <v>0</v>
      </c>
      <c r="T149" s="55">
        <v>0</v>
      </c>
      <c r="U149" s="54" t="s">
        <v>79</v>
      </c>
      <c r="V149" s="57">
        <f t="shared" si="46"/>
        <v>-1850</v>
      </c>
      <c r="W149" s="55">
        <v>0</v>
      </c>
      <c r="X149" s="55">
        <f t="shared" si="44"/>
        <v>3884.8786715419774</v>
      </c>
      <c r="Y149" s="117">
        <f t="shared" si="45"/>
        <v>538620.11825905507</v>
      </c>
    </row>
    <row r="150" spans="1:25" ht="13.5" thickBot="1" x14ac:dyDescent="0.35">
      <c r="A150" s="54">
        <v>137</v>
      </c>
      <c r="B150" s="54">
        <v>35</v>
      </c>
      <c r="C150" s="54">
        <f t="shared" si="34"/>
        <v>5</v>
      </c>
      <c r="D150" s="55">
        <f t="shared" si="47"/>
        <v>13682.714864930515</v>
      </c>
      <c r="E150" s="57">
        <f t="shared" si="43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33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48"/>
        <v>-2847.4478375031381</v>
      </c>
      <c r="S150" s="55">
        <v>0</v>
      </c>
      <c r="T150" s="55">
        <v>0</v>
      </c>
      <c r="U150" s="54" t="s">
        <v>79</v>
      </c>
      <c r="V150" s="57">
        <f t="shared" si="46"/>
        <v>-1860</v>
      </c>
      <c r="W150" s="55">
        <v>0</v>
      </c>
      <c r="X150" s="55">
        <f t="shared" si="44"/>
        <v>3871.8786715419774</v>
      </c>
      <c r="Y150" s="117">
        <f t="shared" si="45"/>
        <v>544736.24742334301</v>
      </c>
    </row>
    <row r="151" spans="1:25" ht="13.5" thickBot="1" x14ac:dyDescent="0.35">
      <c r="A151" s="54">
        <v>138</v>
      </c>
      <c r="B151" s="54">
        <v>35</v>
      </c>
      <c r="C151" s="54">
        <f t="shared" si="34"/>
        <v>6</v>
      </c>
      <c r="D151" s="55">
        <f t="shared" si="47"/>
        <v>13682.714864930515</v>
      </c>
      <c r="E151" s="57">
        <f t="shared" si="43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204" si="49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48"/>
        <v>-2847.4478375031381</v>
      </c>
      <c r="S151" s="55">
        <v>0</v>
      </c>
      <c r="T151" s="55">
        <v>0</v>
      </c>
      <c r="U151" s="54" t="s">
        <v>79</v>
      </c>
      <c r="V151" s="57">
        <f t="shared" si="46"/>
        <v>-1870</v>
      </c>
      <c r="W151" s="55">
        <v>0</v>
      </c>
      <c r="X151" s="55">
        <f t="shared" si="44"/>
        <v>3858.8786715419774</v>
      </c>
      <c r="Y151" s="117">
        <f t="shared" si="45"/>
        <v>550864.86045914888</v>
      </c>
    </row>
    <row r="152" spans="1:25" ht="13.5" thickBot="1" x14ac:dyDescent="0.35">
      <c r="A152" s="54">
        <v>139</v>
      </c>
      <c r="B152" s="54">
        <v>35</v>
      </c>
      <c r="C152" s="54">
        <f t="shared" si="34"/>
        <v>7</v>
      </c>
      <c r="D152" s="55">
        <f t="shared" si="47"/>
        <v>13682.714864930515</v>
      </c>
      <c r="E152" s="57">
        <f t="shared" si="43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49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48"/>
        <v>-2847.4478375031381</v>
      </c>
      <c r="S152" s="55">
        <v>0</v>
      </c>
      <c r="T152" s="55">
        <v>0</v>
      </c>
      <c r="U152" s="54" t="s">
        <v>79</v>
      </c>
      <c r="V152" s="57">
        <f t="shared" si="46"/>
        <v>-1880</v>
      </c>
      <c r="W152" s="55">
        <v>0</v>
      </c>
      <c r="X152" s="55">
        <f t="shared" si="44"/>
        <v>3845.8786715419774</v>
      </c>
      <c r="Y152" s="117">
        <f t="shared" si="45"/>
        <v>557006.00938260392</v>
      </c>
    </row>
    <row r="153" spans="1:25" ht="13.5" thickBot="1" x14ac:dyDescent="0.35">
      <c r="A153" s="54">
        <v>140</v>
      </c>
      <c r="B153" s="54">
        <v>35</v>
      </c>
      <c r="C153" s="54">
        <f t="shared" ref="C153:C216" si="50">C141</f>
        <v>8</v>
      </c>
      <c r="D153" s="55">
        <f t="shared" si="47"/>
        <v>13682.714864930515</v>
      </c>
      <c r="E153" s="57">
        <f t="shared" si="43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49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48"/>
        <v>-2847.4478375031381</v>
      </c>
      <c r="S153" s="55">
        <v>0</v>
      </c>
      <c r="T153" s="55">
        <v>0</v>
      </c>
      <c r="U153" s="54" t="s">
        <v>79</v>
      </c>
      <c r="V153" s="57">
        <f t="shared" si="46"/>
        <v>-1890</v>
      </c>
      <c r="W153" s="55">
        <v>0</v>
      </c>
      <c r="X153" s="55">
        <f t="shared" si="44"/>
        <v>3832.8786715419774</v>
      </c>
      <c r="Y153" s="117">
        <f t="shared" si="45"/>
        <v>563159.74642657337</v>
      </c>
    </row>
    <row r="154" spans="1:25" ht="13.5" thickBot="1" x14ac:dyDescent="0.35">
      <c r="A154" s="54">
        <v>141</v>
      </c>
      <c r="B154" s="54">
        <v>35</v>
      </c>
      <c r="C154" s="54">
        <f t="shared" si="50"/>
        <v>9</v>
      </c>
      <c r="D154" s="55">
        <f t="shared" si="47"/>
        <v>13682.714864930515</v>
      </c>
      <c r="E154" s="57">
        <f t="shared" si="43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49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48"/>
        <v>-2847.4478375031381</v>
      </c>
      <c r="S154" s="55">
        <v>0</v>
      </c>
      <c r="T154" s="55">
        <v>0</v>
      </c>
      <c r="U154" s="54" t="s">
        <v>79</v>
      </c>
      <c r="V154" s="57">
        <f t="shared" si="46"/>
        <v>-1900</v>
      </c>
      <c r="W154" s="55">
        <v>0</v>
      </c>
      <c r="X154" s="55">
        <f t="shared" si="44"/>
        <v>3819.8786715419774</v>
      </c>
      <c r="Y154" s="117">
        <f t="shared" si="45"/>
        <v>569326.12404155929</v>
      </c>
    </row>
    <row r="155" spans="1:25" ht="13.5" thickBot="1" x14ac:dyDescent="0.35">
      <c r="A155" s="54">
        <v>142</v>
      </c>
      <c r="B155" s="54">
        <v>35</v>
      </c>
      <c r="C155" s="54">
        <f t="shared" si="50"/>
        <v>10</v>
      </c>
      <c r="D155" s="55">
        <f t="shared" si="47"/>
        <v>13682.714864930515</v>
      </c>
      <c r="E155" s="57">
        <f t="shared" si="43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49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48"/>
        <v>-2847.4478375031381</v>
      </c>
      <c r="S155" s="55">
        <v>0</v>
      </c>
      <c r="T155" s="55">
        <v>0</v>
      </c>
      <c r="U155" s="54" t="s">
        <v>79</v>
      </c>
      <c r="V155" s="57">
        <f t="shared" si="46"/>
        <v>-1910</v>
      </c>
      <c r="W155" s="55">
        <v>0</v>
      </c>
      <c r="X155" s="55">
        <f t="shared" si="44"/>
        <v>3806.8786715419774</v>
      </c>
      <c r="Y155" s="117">
        <f t="shared" si="45"/>
        <v>575505.19489660766</v>
      </c>
    </row>
    <row r="156" spans="1:25" ht="13.5" thickBot="1" x14ac:dyDescent="0.35">
      <c r="A156" s="54">
        <v>143</v>
      </c>
      <c r="B156" s="54">
        <v>35</v>
      </c>
      <c r="C156" s="54">
        <f t="shared" si="50"/>
        <v>11</v>
      </c>
      <c r="D156" s="55">
        <f t="shared" si="47"/>
        <v>13682.714864930515</v>
      </c>
      <c r="E156" s="57">
        <f t="shared" si="43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49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48"/>
        <v>-2847.4478375031381</v>
      </c>
      <c r="S156" s="55">
        <v>0</v>
      </c>
      <c r="T156" s="55">
        <v>0</v>
      </c>
      <c r="U156" s="54" t="s">
        <v>79</v>
      </c>
      <c r="V156" s="57">
        <f t="shared" si="46"/>
        <v>-1920</v>
      </c>
      <c r="W156" s="55">
        <v>0</v>
      </c>
      <c r="X156" s="55">
        <f t="shared" si="44"/>
        <v>3793.8786715419774</v>
      </c>
      <c r="Y156" s="117">
        <f t="shared" si="45"/>
        <v>581697.01188021875</v>
      </c>
    </row>
    <row r="157" spans="1:25" ht="13.5" thickBot="1" x14ac:dyDescent="0.35">
      <c r="A157" s="54">
        <v>144</v>
      </c>
      <c r="B157" s="54">
        <v>36</v>
      </c>
      <c r="C157" s="54">
        <f t="shared" si="50"/>
        <v>0</v>
      </c>
      <c r="D157" s="55">
        <f>$D146*(1+$D$4)</f>
        <v>14366.850608177041</v>
      </c>
      <c r="E157" s="57">
        <f t="shared" si="43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49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46"/>
        <v>-1930</v>
      </c>
      <c r="W157" s="55">
        <v>0</v>
      </c>
      <c r="X157" s="55">
        <f t="shared" si="44"/>
        <v>3986.3064600773778</v>
      </c>
      <c r="Y157" s="117">
        <f t="shared" si="45"/>
        <v>588107.05588979705</v>
      </c>
    </row>
    <row r="158" spans="1:25" ht="13.5" thickBot="1" x14ac:dyDescent="0.35">
      <c r="A158" s="54">
        <v>145</v>
      </c>
      <c r="B158" s="54">
        <v>36</v>
      </c>
      <c r="C158" s="54">
        <f t="shared" si="50"/>
        <v>1</v>
      </c>
      <c r="D158" s="55">
        <f t="shared" ref="D158:D168" si="51">$D157</f>
        <v>14366.850608177041</v>
      </c>
      <c r="E158" s="57">
        <f t="shared" si="43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49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2">$R157</f>
        <v>-3018.2947077533267</v>
      </c>
      <c r="S158" s="55">
        <v>0</v>
      </c>
      <c r="T158" s="55">
        <v>0</v>
      </c>
      <c r="U158" s="54" t="s">
        <v>79</v>
      </c>
      <c r="V158" s="57">
        <f t="shared" si="46"/>
        <v>-1940</v>
      </c>
      <c r="W158" s="55">
        <v>0</v>
      </c>
      <c r="X158" s="55">
        <f t="shared" si="44"/>
        <v>3973.3064600773778</v>
      </c>
      <c r="Y158" s="117">
        <f t="shared" si="45"/>
        <v>594530.80841608194</v>
      </c>
    </row>
    <row r="159" spans="1:25" ht="13.5" thickBot="1" x14ac:dyDescent="0.35">
      <c r="A159" s="54">
        <v>146</v>
      </c>
      <c r="B159" s="54">
        <v>36</v>
      </c>
      <c r="C159" s="54">
        <f t="shared" si="50"/>
        <v>2</v>
      </c>
      <c r="D159" s="55">
        <f t="shared" si="51"/>
        <v>14366.850608177041</v>
      </c>
      <c r="E159" s="57">
        <f t="shared" si="43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49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2"/>
        <v>-3018.2947077533267</v>
      </c>
      <c r="S159" s="55">
        <v>0</v>
      </c>
      <c r="T159" s="55">
        <v>0</v>
      </c>
      <c r="U159" s="54" t="s">
        <v>79</v>
      </c>
      <c r="V159" s="57">
        <f t="shared" si="46"/>
        <v>-1950</v>
      </c>
      <c r="W159" s="55">
        <v>0</v>
      </c>
      <c r="X159" s="55">
        <f t="shared" si="44"/>
        <v>3960.3064600773778</v>
      </c>
      <c r="Y159" s="117">
        <f t="shared" si="45"/>
        <v>600968.32657789299</v>
      </c>
    </row>
    <row r="160" spans="1:25" ht="13.5" thickBot="1" x14ac:dyDescent="0.35">
      <c r="A160" s="54">
        <v>147</v>
      </c>
      <c r="B160" s="54">
        <v>36</v>
      </c>
      <c r="C160" s="54">
        <f t="shared" si="50"/>
        <v>3</v>
      </c>
      <c r="D160" s="55">
        <f t="shared" si="51"/>
        <v>14366.850608177041</v>
      </c>
      <c r="E160" s="57">
        <f t="shared" si="43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49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2"/>
        <v>-3018.2947077533267</v>
      </c>
      <c r="S160" s="55">
        <v>0</v>
      </c>
      <c r="T160" s="55">
        <v>0</v>
      </c>
      <c r="U160" s="54" t="s">
        <v>79</v>
      </c>
      <c r="V160" s="57">
        <f t="shared" si="46"/>
        <v>-1960</v>
      </c>
      <c r="W160" s="55">
        <v>0</v>
      </c>
      <c r="X160" s="55">
        <f t="shared" si="44"/>
        <v>3947.3064600773778</v>
      </c>
      <c r="Y160" s="117">
        <f t="shared" si="45"/>
        <v>607419.66773204494</v>
      </c>
    </row>
    <row r="161" spans="1:25" ht="13.5" thickBot="1" x14ac:dyDescent="0.35">
      <c r="A161" s="54">
        <v>148</v>
      </c>
      <c r="B161" s="54">
        <v>36</v>
      </c>
      <c r="C161" s="54">
        <f t="shared" si="50"/>
        <v>4</v>
      </c>
      <c r="D161" s="55">
        <f t="shared" si="51"/>
        <v>14366.850608177041</v>
      </c>
      <c r="E161" s="57">
        <f t="shared" si="43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49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2"/>
        <v>-3018.2947077533267</v>
      </c>
      <c r="S161" s="55">
        <v>0</v>
      </c>
      <c r="T161" s="55">
        <v>0</v>
      </c>
      <c r="U161" s="54" t="s">
        <v>79</v>
      </c>
      <c r="V161" s="57">
        <f t="shared" si="46"/>
        <v>-1970</v>
      </c>
      <c r="W161" s="55">
        <v>0</v>
      </c>
      <c r="X161" s="55">
        <f t="shared" si="44"/>
        <v>3934.3064600773778</v>
      </c>
      <c r="Y161" s="117">
        <f t="shared" si="45"/>
        <v>613884.8894743392</v>
      </c>
    </row>
    <row r="162" spans="1:25" ht="13.5" thickBot="1" x14ac:dyDescent="0.35">
      <c r="A162" s="54">
        <v>149</v>
      </c>
      <c r="B162" s="54">
        <v>36</v>
      </c>
      <c r="C162" s="54">
        <f t="shared" si="50"/>
        <v>5</v>
      </c>
      <c r="D162" s="55">
        <f t="shared" si="51"/>
        <v>14366.850608177041</v>
      </c>
      <c r="E162" s="57">
        <f t="shared" si="43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49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2"/>
        <v>-3018.2947077533267</v>
      </c>
      <c r="S162" s="55">
        <v>0</v>
      </c>
      <c r="T162" s="55">
        <v>0</v>
      </c>
      <c r="U162" s="54" t="s">
        <v>79</v>
      </c>
      <c r="V162" s="57">
        <f t="shared" si="46"/>
        <v>-1980</v>
      </c>
      <c r="W162" s="55">
        <v>0</v>
      </c>
      <c r="X162" s="55">
        <f t="shared" si="44"/>
        <v>3921.3064600773778</v>
      </c>
      <c r="Y162" s="117">
        <f t="shared" si="45"/>
        <v>620364.04964055971</v>
      </c>
    </row>
    <row r="163" spans="1:25" ht="13.5" thickBot="1" x14ac:dyDescent="0.35">
      <c r="A163" s="54">
        <v>150</v>
      </c>
      <c r="B163" s="54">
        <v>36</v>
      </c>
      <c r="C163" s="54">
        <f t="shared" si="50"/>
        <v>6</v>
      </c>
      <c r="D163" s="55">
        <f t="shared" si="51"/>
        <v>14366.850608177041</v>
      </c>
      <c r="E163" s="57">
        <f t="shared" si="43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49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2"/>
        <v>-3018.2947077533267</v>
      </c>
      <c r="S163" s="55">
        <v>0</v>
      </c>
      <c r="T163" s="55">
        <v>0</v>
      </c>
      <c r="U163" s="54" t="s">
        <v>79</v>
      </c>
      <c r="V163" s="57">
        <f t="shared" si="46"/>
        <v>-1990</v>
      </c>
      <c r="W163" s="55">
        <v>0</v>
      </c>
      <c r="X163" s="55">
        <f t="shared" si="44"/>
        <v>3908.3064600773778</v>
      </c>
      <c r="Y163" s="117">
        <f t="shared" si="45"/>
        <v>626857.20630747278</v>
      </c>
    </row>
    <row r="164" spans="1:25" ht="13.5" thickBot="1" x14ac:dyDescent="0.35">
      <c r="A164" s="54">
        <v>151</v>
      </c>
      <c r="B164" s="54">
        <v>36</v>
      </c>
      <c r="C164" s="54">
        <f t="shared" si="50"/>
        <v>7</v>
      </c>
      <c r="D164" s="55">
        <f t="shared" si="51"/>
        <v>14366.850608177041</v>
      </c>
      <c r="E164" s="57">
        <f t="shared" si="43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49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2"/>
        <v>-3018.2947077533267</v>
      </c>
      <c r="S164" s="55">
        <v>0</v>
      </c>
      <c r="T164" s="55">
        <v>0</v>
      </c>
      <c r="U164" s="54" t="s">
        <v>79</v>
      </c>
      <c r="V164" s="57">
        <f t="shared" si="46"/>
        <v>-2000</v>
      </c>
      <c r="W164" s="55">
        <v>0</v>
      </c>
      <c r="X164" s="55">
        <f t="shared" si="44"/>
        <v>3895.3064600773778</v>
      </c>
      <c r="Y164" s="117">
        <f t="shared" si="45"/>
        <v>633364.41779383132</v>
      </c>
    </row>
    <row r="165" spans="1:25" ht="13.5" thickBot="1" x14ac:dyDescent="0.35">
      <c r="A165" s="54">
        <v>152</v>
      </c>
      <c r="B165" s="54">
        <v>36</v>
      </c>
      <c r="C165" s="54">
        <f t="shared" si="50"/>
        <v>8</v>
      </c>
      <c r="D165" s="55">
        <f t="shared" si="51"/>
        <v>14366.850608177041</v>
      </c>
      <c r="E165" s="57">
        <f t="shared" si="43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49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2"/>
        <v>-3018.2947077533267</v>
      </c>
      <c r="S165" s="55">
        <v>0</v>
      </c>
      <c r="T165" s="55">
        <v>0</v>
      </c>
      <c r="U165" s="54" t="s">
        <v>79</v>
      </c>
      <c r="V165" s="57">
        <f t="shared" si="46"/>
        <v>-2010</v>
      </c>
      <c r="W165" s="55">
        <v>0</v>
      </c>
      <c r="X165" s="55">
        <f t="shared" si="44"/>
        <v>3882.3064600773778</v>
      </c>
      <c r="Y165" s="117">
        <f t="shared" si="45"/>
        <v>639885.742661383</v>
      </c>
    </row>
    <row r="166" spans="1:25" ht="13.5" thickBot="1" x14ac:dyDescent="0.35">
      <c r="A166" s="54">
        <v>153</v>
      </c>
      <c r="B166" s="54">
        <v>36</v>
      </c>
      <c r="C166" s="54">
        <f t="shared" si="50"/>
        <v>9</v>
      </c>
      <c r="D166" s="55">
        <f t="shared" si="51"/>
        <v>14366.850608177041</v>
      </c>
      <c r="E166" s="57">
        <f t="shared" si="43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49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2"/>
        <v>-3018.2947077533267</v>
      </c>
      <c r="S166" s="55">
        <v>0</v>
      </c>
      <c r="T166" s="55">
        <v>0</v>
      </c>
      <c r="U166" s="54" t="s">
        <v>79</v>
      </c>
      <c r="V166" s="57">
        <f t="shared" si="46"/>
        <v>-2020</v>
      </c>
      <c r="W166" s="55">
        <v>0</v>
      </c>
      <c r="X166" s="55">
        <f t="shared" si="44"/>
        <v>3869.3064600773778</v>
      </c>
      <c r="Y166" s="117">
        <f t="shared" si="45"/>
        <v>646421.23971588281</v>
      </c>
    </row>
    <row r="167" spans="1:25" ht="13.5" thickBot="1" x14ac:dyDescent="0.35">
      <c r="A167" s="54">
        <v>154</v>
      </c>
      <c r="B167" s="54">
        <v>36</v>
      </c>
      <c r="C167" s="54">
        <f t="shared" si="50"/>
        <v>10</v>
      </c>
      <c r="D167" s="55">
        <f t="shared" si="51"/>
        <v>14366.850608177041</v>
      </c>
      <c r="E167" s="57">
        <f t="shared" si="43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49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2"/>
        <v>-3018.2947077533267</v>
      </c>
      <c r="S167" s="55">
        <v>0</v>
      </c>
      <c r="T167" s="55">
        <v>0</v>
      </c>
      <c r="U167" s="54" t="s">
        <v>79</v>
      </c>
      <c r="V167" s="57">
        <f t="shared" si="46"/>
        <v>-2030</v>
      </c>
      <c r="W167" s="55">
        <v>0</v>
      </c>
      <c r="X167" s="55">
        <f t="shared" si="44"/>
        <v>3856.3064600773778</v>
      </c>
      <c r="Y167" s="117">
        <f t="shared" si="45"/>
        <v>652970.96800810972</v>
      </c>
    </row>
    <row r="168" spans="1:25" ht="13.5" thickBot="1" x14ac:dyDescent="0.35">
      <c r="A168" s="54">
        <v>155</v>
      </c>
      <c r="B168" s="54">
        <v>36</v>
      </c>
      <c r="C168" s="54">
        <f t="shared" si="50"/>
        <v>11</v>
      </c>
      <c r="D168" s="55">
        <f t="shared" si="51"/>
        <v>14366.850608177041</v>
      </c>
      <c r="E168" s="57">
        <f t="shared" si="43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49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2"/>
        <v>-3018.2947077533267</v>
      </c>
      <c r="S168" s="55">
        <v>0</v>
      </c>
      <c r="T168" s="55">
        <v>0</v>
      </c>
      <c r="U168" s="54" t="s">
        <v>79</v>
      </c>
      <c r="V168" s="57">
        <f t="shared" si="46"/>
        <v>-2040</v>
      </c>
      <c r="W168" s="55">
        <v>0</v>
      </c>
      <c r="X168" s="55">
        <f t="shared" si="44"/>
        <v>3843.3064600773778</v>
      </c>
      <c r="Y168" s="117">
        <f t="shared" si="45"/>
        <v>659534.98683488753</v>
      </c>
    </row>
    <row r="169" spans="1:25" ht="13.5" thickBot="1" x14ac:dyDescent="0.35">
      <c r="A169" s="54">
        <v>156</v>
      </c>
      <c r="B169" s="54">
        <v>37</v>
      </c>
      <c r="C169" s="54">
        <f t="shared" si="50"/>
        <v>0</v>
      </c>
      <c r="D169" s="55">
        <f>$D158*(1+$D$4)</f>
        <v>15085.193138585893</v>
      </c>
      <c r="E169" s="57">
        <f t="shared" si="43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49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46"/>
        <v>-2050</v>
      </c>
      <c r="W169" s="55">
        <v>0</v>
      </c>
      <c r="X169" s="55">
        <f t="shared" si="44"/>
        <v>4044.2971693370455</v>
      </c>
      <c r="Y169" s="117">
        <f t="shared" si="45"/>
        <v>666327.34644936991</v>
      </c>
    </row>
    <row r="170" spans="1:25" ht="13.5" thickBot="1" x14ac:dyDescent="0.35">
      <c r="A170" s="54">
        <v>157</v>
      </c>
      <c r="B170" s="54">
        <v>37</v>
      </c>
      <c r="C170" s="54">
        <f t="shared" si="50"/>
        <v>1</v>
      </c>
      <c r="D170" s="55">
        <f t="shared" ref="D170:D180" si="53">$D169</f>
        <v>15085.193138585893</v>
      </c>
      <c r="E170" s="57">
        <f t="shared" si="43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49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54">$R169</f>
        <v>-3199.3923902185265</v>
      </c>
      <c r="S170" s="55">
        <v>0</v>
      </c>
      <c r="T170" s="55">
        <v>0</v>
      </c>
      <c r="U170" s="54" t="s">
        <v>79</v>
      </c>
      <c r="V170" s="57">
        <f t="shared" si="46"/>
        <v>-2060</v>
      </c>
      <c r="W170" s="55">
        <v>0</v>
      </c>
      <c r="X170" s="55">
        <f t="shared" si="44"/>
        <v>4031.2971693370455</v>
      </c>
      <c r="Y170" s="117">
        <f t="shared" si="45"/>
        <v>673135.00756224594</v>
      </c>
    </row>
    <row r="171" spans="1:25" ht="13.5" thickBot="1" x14ac:dyDescent="0.35">
      <c r="A171" s="54">
        <v>158</v>
      </c>
      <c r="B171" s="54">
        <v>37</v>
      </c>
      <c r="C171" s="54">
        <f t="shared" si="50"/>
        <v>2</v>
      </c>
      <c r="D171" s="55">
        <f t="shared" si="53"/>
        <v>15085.193138585893</v>
      </c>
      <c r="E171" s="57">
        <f t="shared" si="43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49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54"/>
        <v>-3199.3923902185265</v>
      </c>
      <c r="S171" s="55">
        <v>0</v>
      </c>
      <c r="T171" s="55">
        <v>0</v>
      </c>
      <c r="U171" s="54" t="s">
        <v>79</v>
      </c>
      <c r="V171" s="57">
        <f t="shared" si="46"/>
        <v>-2070</v>
      </c>
      <c r="W171" s="55">
        <v>0</v>
      </c>
      <c r="X171" s="55">
        <f t="shared" si="44"/>
        <v>4018.2971693370455</v>
      </c>
      <c r="Y171" s="117">
        <f t="shared" si="45"/>
        <v>679958.03392975905</v>
      </c>
    </row>
    <row r="172" spans="1:25" ht="13.5" thickBot="1" x14ac:dyDescent="0.35">
      <c r="A172" s="54">
        <v>159</v>
      </c>
      <c r="B172" s="54">
        <v>37</v>
      </c>
      <c r="C172" s="54">
        <f t="shared" si="50"/>
        <v>3</v>
      </c>
      <c r="D172" s="55">
        <f t="shared" si="53"/>
        <v>15085.193138585893</v>
      </c>
      <c r="E172" s="57">
        <f t="shared" si="43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49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54"/>
        <v>-3199.3923902185265</v>
      </c>
      <c r="S172" s="55">
        <v>0</v>
      </c>
      <c r="T172" s="55">
        <v>0</v>
      </c>
      <c r="U172" s="54" t="s">
        <v>79</v>
      </c>
      <c r="V172" s="57">
        <f t="shared" si="46"/>
        <v>-2080</v>
      </c>
      <c r="W172" s="55">
        <v>0</v>
      </c>
      <c r="X172" s="55">
        <f t="shared" si="44"/>
        <v>4005.2971693370455</v>
      </c>
      <c r="Y172" s="117">
        <f t="shared" si="45"/>
        <v>686796.48957380338</v>
      </c>
    </row>
    <row r="173" spans="1:25" ht="13.5" thickBot="1" x14ac:dyDescent="0.35">
      <c r="A173" s="54">
        <v>160</v>
      </c>
      <c r="B173" s="54">
        <v>37</v>
      </c>
      <c r="C173" s="54">
        <f t="shared" si="50"/>
        <v>4</v>
      </c>
      <c r="D173" s="55">
        <f t="shared" si="53"/>
        <v>15085.193138585893</v>
      </c>
      <c r="E173" s="57">
        <f t="shared" si="43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49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54"/>
        <v>-3199.3923902185265</v>
      </c>
      <c r="S173" s="55">
        <v>0</v>
      </c>
      <c r="T173" s="55">
        <v>0</v>
      </c>
      <c r="U173" s="54" t="s">
        <v>79</v>
      </c>
      <c r="V173" s="57">
        <f t="shared" si="46"/>
        <v>-2090</v>
      </c>
      <c r="W173" s="55">
        <v>0</v>
      </c>
      <c r="X173" s="55">
        <f t="shared" si="44"/>
        <v>3992.2971693370455</v>
      </c>
      <c r="Y173" s="117">
        <f t="shared" si="45"/>
        <v>693650.43878303131</v>
      </c>
    </row>
    <row r="174" spans="1:25" ht="13.5" thickBot="1" x14ac:dyDescent="0.35">
      <c r="A174" s="54">
        <v>161</v>
      </c>
      <c r="B174" s="54">
        <v>37</v>
      </c>
      <c r="C174" s="54">
        <f t="shared" si="50"/>
        <v>5</v>
      </c>
      <c r="D174" s="55">
        <f t="shared" si="53"/>
        <v>15085.193138585893</v>
      </c>
      <c r="E174" s="57">
        <f t="shared" si="43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49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54"/>
        <v>-3199.3923902185265</v>
      </c>
      <c r="S174" s="55">
        <v>0</v>
      </c>
      <c r="T174" s="55">
        <v>0</v>
      </c>
      <c r="U174" s="54" t="s">
        <v>79</v>
      </c>
      <c r="V174" s="57">
        <f t="shared" si="46"/>
        <v>-2100</v>
      </c>
      <c r="W174" s="55">
        <v>0</v>
      </c>
      <c r="X174" s="55">
        <f t="shared" si="44"/>
        <v>3979.2971693370455</v>
      </c>
      <c r="Y174" s="117">
        <f t="shared" si="45"/>
        <v>700519.94611396431</v>
      </c>
    </row>
    <row r="175" spans="1:25" ht="13.5" thickBot="1" x14ac:dyDescent="0.35">
      <c r="A175" s="54">
        <v>162</v>
      </c>
      <c r="B175" s="54">
        <v>37</v>
      </c>
      <c r="C175" s="54">
        <f t="shared" si="50"/>
        <v>6</v>
      </c>
      <c r="D175" s="55">
        <f t="shared" si="53"/>
        <v>15085.193138585893</v>
      </c>
      <c r="E175" s="57">
        <f t="shared" si="43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49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54"/>
        <v>-3199.3923902185265</v>
      </c>
      <c r="S175" s="55">
        <v>0</v>
      </c>
      <c r="T175" s="55">
        <v>0</v>
      </c>
      <c r="U175" s="54" t="s">
        <v>79</v>
      </c>
      <c r="V175" s="57">
        <f t="shared" si="46"/>
        <v>-2110</v>
      </c>
      <c r="W175" s="55">
        <v>0</v>
      </c>
      <c r="X175" s="55">
        <f t="shared" si="44"/>
        <v>3966.2971693370455</v>
      </c>
      <c r="Y175" s="117">
        <f t="shared" si="45"/>
        <v>707405.07639210951</v>
      </c>
    </row>
    <row r="176" spans="1:25" ht="13.5" thickBot="1" x14ac:dyDescent="0.35">
      <c r="A176" s="54">
        <v>163</v>
      </c>
      <c r="B176" s="54">
        <v>37</v>
      </c>
      <c r="C176" s="54">
        <f t="shared" si="50"/>
        <v>7</v>
      </c>
      <c r="D176" s="55">
        <f t="shared" si="53"/>
        <v>15085.193138585893</v>
      </c>
      <c r="E176" s="57">
        <f t="shared" si="43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49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54"/>
        <v>-3199.3923902185265</v>
      </c>
      <c r="S176" s="55">
        <v>0</v>
      </c>
      <c r="T176" s="55">
        <v>0</v>
      </c>
      <c r="U176" s="54" t="s">
        <v>79</v>
      </c>
      <c r="V176" s="57">
        <f t="shared" si="46"/>
        <v>-2120</v>
      </c>
      <c r="W176" s="55">
        <v>0</v>
      </c>
      <c r="X176" s="55">
        <f t="shared" si="44"/>
        <v>3953.2971693370455</v>
      </c>
      <c r="Y176" s="117">
        <f t="shared" si="45"/>
        <v>714305.89471308037</v>
      </c>
    </row>
    <row r="177" spans="1:25" ht="13.5" thickBot="1" x14ac:dyDescent="0.35">
      <c r="A177" s="54">
        <v>164</v>
      </c>
      <c r="B177" s="54">
        <v>37</v>
      </c>
      <c r="C177" s="54">
        <f t="shared" si="50"/>
        <v>8</v>
      </c>
      <c r="D177" s="55">
        <f t="shared" si="53"/>
        <v>15085.193138585893</v>
      </c>
      <c r="E177" s="57">
        <f t="shared" si="43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49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54"/>
        <v>-3199.3923902185265</v>
      </c>
      <c r="S177" s="55">
        <v>0</v>
      </c>
      <c r="T177" s="55">
        <v>0</v>
      </c>
      <c r="U177" s="54" t="s">
        <v>79</v>
      </c>
      <c r="V177" s="57">
        <f t="shared" si="46"/>
        <v>-2130</v>
      </c>
      <c r="W177" s="55">
        <v>0</v>
      </c>
      <c r="X177" s="55">
        <f t="shared" si="44"/>
        <v>3940.2971693370455</v>
      </c>
      <c r="Y177" s="117">
        <f t="shared" si="45"/>
        <v>721222.4664437219</v>
      </c>
    </row>
    <row r="178" spans="1:25" ht="13.5" thickBot="1" x14ac:dyDescent="0.35">
      <c r="A178" s="54">
        <v>165</v>
      </c>
      <c r="B178" s="54">
        <v>37</v>
      </c>
      <c r="C178" s="54">
        <f t="shared" si="50"/>
        <v>9</v>
      </c>
      <c r="D178" s="55">
        <f t="shared" si="53"/>
        <v>15085.193138585893</v>
      </c>
      <c r="E178" s="57">
        <f t="shared" si="43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49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54"/>
        <v>-3199.3923902185265</v>
      </c>
      <c r="S178" s="55">
        <v>0</v>
      </c>
      <c r="T178" s="55">
        <v>0</v>
      </c>
      <c r="U178" s="54" t="s">
        <v>79</v>
      </c>
      <c r="V178" s="57">
        <f t="shared" si="46"/>
        <v>-2140</v>
      </c>
      <c r="W178" s="55">
        <v>0</v>
      </c>
      <c r="X178" s="55">
        <f t="shared" si="44"/>
        <v>3927.2971693370455</v>
      </c>
      <c r="Y178" s="117">
        <f t="shared" si="45"/>
        <v>728154.85722324112</v>
      </c>
    </row>
    <row r="179" spans="1:25" ht="13.5" thickBot="1" x14ac:dyDescent="0.35">
      <c r="A179" s="54">
        <v>166</v>
      </c>
      <c r="B179" s="54">
        <v>37</v>
      </c>
      <c r="C179" s="54">
        <f t="shared" si="50"/>
        <v>10</v>
      </c>
      <c r="D179" s="55">
        <f t="shared" si="53"/>
        <v>15085.193138585893</v>
      </c>
      <c r="E179" s="57">
        <f t="shared" si="43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49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54"/>
        <v>-3199.3923902185265</v>
      </c>
      <c r="S179" s="55">
        <v>0</v>
      </c>
      <c r="T179" s="55">
        <v>0</v>
      </c>
      <c r="U179" s="54" t="s">
        <v>79</v>
      </c>
      <c r="V179" s="57">
        <f t="shared" si="46"/>
        <v>-2150</v>
      </c>
      <c r="W179" s="55">
        <v>0</v>
      </c>
      <c r="X179" s="55">
        <f t="shared" si="44"/>
        <v>3914.2971693370455</v>
      </c>
      <c r="Y179" s="117">
        <f t="shared" si="45"/>
        <v>735103.13296434167</v>
      </c>
    </row>
    <row r="180" spans="1:25" ht="13.5" thickBot="1" x14ac:dyDescent="0.35">
      <c r="A180" s="54">
        <v>167</v>
      </c>
      <c r="B180" s="54">
        <v>37</v>
      </c>
      <c r="C180" s="54">
        <f t="shared" si="50"/>
        <v>11</v>
      </c>
      <c r="D180" s="55">
        <f t="shared" si="53"/>
        <v>15085.193138585893</v>
      </c>
      <c r="E180" s="57">
        <f t="shared" si="43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49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54"/>
        <v>-3199.3923902185265</v>
      </c>
      <c r="S180" s="55">
        <v>0</v>
      </c>
      <c r="T180" s="55">
        <v>0</v>
      </c>
      <c r="U180" s="54" t="s">
        <v>79</v>
      </c>
      <c r="V180" s="57">
        <f t="shared" si="46"/>
        <v>-2160</v>
      </c>
      <c r="W180" s="55">
        <v>0</v>
      </c>
      <c r="X180" s="55">
        <f t="shared" si="44"/>
        <v>3901.2971693370455</v>
      </c>
      <c r="Y180" s="117">
        <f t="shared" si="45"/>
        <v>742067.35985436349</v>
      </c>
    </row>
    <row r="181" spans="1:25" ht="13.5" thickBot="1" x14ac:dyDescent="0.35">
      <c r="A181" s="54">
        <v>168</v>
      </c>
      <c r="B181" s="54">
        <v>38</v>
      </c>
      <c r="C181" s="54">
        <f t="shared" si="50"/>
        <v>0</v>
      </c>
      <c r="D181" s="55">
        <f>$D170*(1+$D$4)</f>
        <v>15839.452795515188</v>
      </c>
      <c r="E181" s="57">
        <f t="shared" si="43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49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46"/>
        <v>-2170</v>
      </c>
      <c r="W181" s="55">
        <v>0</v>
      </c>
      <c r="X181" s="55">
        <f t="shared" si="44"/>
        <v>4111.1764372350472</v>
      </c>
      <c r="Y181" s="117">
        <f t="shared" si="45"/>
        <v>749270.48362432513</v>
      </c>
    </row>
    <row r="182" spans="1:25" ht="13.5" thickBot="1" x14ac:dyDescent="0.35">
      <c r="A182" s="54">
        <v>169</v>
      </c>
      <c r="B182" s="54">
        <v>38</v>
      </c>
      <c r="C182" s="54">
        <f t="shared" si="50"/>
        <v>1</v>
      </c>
      <c r="D182" s="55">
        <f t="shared" ref="D182:D192" si="55">$D181</f>
        <v>15839.452795515188</v>
      </c>
      <c r="E182" s="57">
        <f t="shared" si="43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49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56">$R181</f>
        <v>-3391.3559336316384</v>
      </c>
      <c r="S182" s="55">
        <v>0</v>
      </c>
      <c r="T182" s="55">
        <v>0</v>
      </c>
      <c r="U182" s="54" t="s">
        <v>79</v>
      </c>
      <c r="V182" s="57">
        <f t="shared" si="46"/>
        <v>-2180</v>
      </c>
      <c r="W182" s="55">
        <v>0</v>
      </c>
      <c r="X182" s="55">
        <f t="shared" si="44"/>
        <v>4098.1764372350472</v>
      </c>
      <c r="Y182" s="117">
        <f t="shared" si="45"/>
        <v>756490.62040999485</v>
      </c>
    </row>
    <row r="183" spans="1:25" ht="13.5" thickBot="1" x14ac:dyDescent="0.35">
      <c r="A183" s="54">
        <v>170</v>
      </c>
      <c r="B183" s="54">
        <v>38</v>
      </c>
      <c r="C183" s="54">
        <f t="shared" si="50"/>
        <v>2</v>
      </c>
      <c r="D183" s="55">
        <f t="shared" si="55"/>
        <v>15839.452795515188</v>
      </c>
      <c r="E183" s="57">
        <f t="shared" si="43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si="49"/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56"/>
        <v>-3391.3559336316384</v>
      </c>
      <c r="S183" s="55">
        <v>0</v>
      </c>
      <c r="T183" s="55">
        <v>0</v>
      </c>
      <c r="U183" s="54" t="s">
        <v>79</v>
      </c>
      <c r="V183" s="57">
        <f t="shared" si="46"/>
        <v>-2190</v>
      </c>
      <c r="W183" s="55">
        <v>0</v>
      </c>
      <c r="X183" s="55">
        <f t="shared" si="44"/>
        <v>4085.1764372350472</v>
      </c>
      <c r="Y183" s="117">
        <f t="shared" si="45"/>
        <v>763727.84109893825</v>
      </c>
    </row>
    <row r="184" spans="1:25" ht="13.5" thickBot="1" x14ac:dyDescent="0.35">
      <c r="A184" s="54">
        <v>171</v>
      </c>
      <c r="B184" s="54">
        <v>38</v>
      </c>
      <c r="C184" s="54">
        <f t="shared" si="50"/>
        <v>3</v>
      </c>
      <c r="D184" s="55">
        <f t="shared" si="55"/>
        <v>15839.452795515188</v>
      </c>
      <c r="E184" s="57">
        <f t="shared" si="43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49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56"/>
        <v>-3391.3559336316384</v>
      </c>
      <c r="S184" s="55">
        <v>0</v>
      </c>
      <c r="T184" s="55">
        <v>0</v>
      </c>
      <c r="U184" s="54" t="s">
        <v>79</v>
      </c>
      <c r="V184" s="57">
        <f t="shared" si="46"/>
        <v>-2200</v>
      </c>
      <c r="W184" s="55">
        <v>0</v>
      </c>
      <c r="X184" s="55">
        <f t="shared" si="44"/>
        <v>4072.1764372350472</v>
      </c>
      <c r="Y184" s="117">
        <f t="shared" si="45"/>
        <v>770982.2168740856</v>
      </c>
    </row>
    <row r="185" spans="1:25" ht="13.5" thickBot="1" x14ac:dyDescent="0.35">
      <c r="A185" s="54">
        <v>172</v>
      </c>
      <c r="B185" s="54">
        <v>38</v>
      </c>
      <c r="C185" s="54">
        <f t="shared" si="50"/>
        <v>4</v>
      </c>
      <c r="D185" s="55">
        <f t="shared" si="55"/>
        <v>15839.452795515188</v>
      </c>
      <c r="E185" s="57">
        <f t="shared" si="43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49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56"/>
        <v>-3391.3559336316384</v>
      </c>
      <c r="S185" s="55">
        <v>0</v>
      </c>
      <c r="T185" s="55">
        <v>0</v>
      </c>
      <c r="U185" s="54" t="s">
        <v>79</v>
      </c>
      <c r="V185" s="57">
        <f t="shared" si="46"/>
        <v>-2210</v>
      </c>
      <c r="W185" s="55">
        <v>0</v>
      </c>
      <c r="X185" s="55">
        <f t="shared" si="44"/>
        <v>4059.1764372350472</v>
      </c>
      <c r="Y185" s="117">
        <f t="shared" si="45"/>
        <v>778253.81921496266</v>
      </c>
    </row>
    <row r="186" spans="1:25" ht="13.5" thickBot="1" x14ac:dyDescent="0.35">
      <c r="A186" s="54">
        <v>173</v>
      </c>
      <c r="B186" s="54">
        <v>38</v>
      </c>
      <c r="C186" s="54">
        <f t="shared" si="50"/>
        <v>5</v>
      </c>
      <c r="D186" s="55">
        <f t="shared" si="55"/>
        <v>15839.452795515188</v>
      </c>
      <c r="E186" s="57">
        <f t="shared" si="43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49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56"/>
        <v>-3391.3559336316384</v>
      </c>
      <c r="S186" s="55">
        <v>0</v>
      </c>
      <c r="T186" s="55">
        <v>0</v>
      </c>
      <c r="U186" s="54" t="s">
        <v>79</v>
      </c>
      <c r="V186" s="57">
        <f t="shared" si="46"/>
        <v>-2220</v>
      </c>
      <c r="W186" s="55">
        <v>0</v>
      </c>
      <c r="X186" s="55">
        <f t="shared" si="44"/>
        <v>4046.1764372350472</v>
      </c>
      <c r="Y186" s="117">
        <f t="shared" si="45"/>
        <v>785542.71989892679</v>
      </c>
    </row>
    <row r="187" spans="1:25" ht="13.5" thickBot="1" x14ac:dyDescent="0.35">
      <c r="A187" s="54">
        <v>174</v>
      </c>
      <c r="B187" s="54">
        <v>38</v>
      </c>
      <c r="C187" s="54">
        <f t="shared" si="50"/>
        <v>6</v>
      </c>
      <c r="D187" s="55">
        <f t="shared" si="55"/>
        <v>15839.452795515188</v>
      </c>
      <c r="E187" s="57">
        <f t="shared" si="43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49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56"/>
        <v>-3391.3559336316384</v>
      </c>
      <c r="S187" s="55">
        <v>0</v>
      </c>
      <c r="T187" s="55">
        <v>0</v>
      </c>
      <c r="U187" s="54" t="s">
        <v>79</v>
      </c>
      <c r="V187" s="57">
        <f t="shared" si="46"/>
        <v>-2230</v>
      </c>
      <c r="W187" s="55">
        <v>0</v>
      </c>
      <c r="X187" s="55">
        <f t="shared" si="44"/>
        <v>4033.1764372350472</v>
      </c>
      <c r="Y187" s="117">
        <f t="shared" si="45"/>
        <v>792848.99100240739</v>
      </c>
    </row>
    <row r="188" spans="1:25" ht="13.5" thickBot="1" x14ac:dyDescent="0.35">
      <c r="A188" s="54">
        <v>175</v>
      </c>
      <c r="B188" s="54">
        <v>38</v>
      </c>
      <c r="C188" s="54">
        <f t="shared" si="50"/>
        <v>7</v>
      </c>
      <c r="D188" s="55">
        <f t="shared" si="55"/>
        <v>15839.452795515188</v>
      </c>
      <c r="E188" s="57">
        <f t="shared" si="43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49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56"/>
        <v>-3391.3559336316384</v>
      </c>
      <c r="S188" s="55">
        <v>0</v>
      </c>
      <c r="T188" s="55">
        <v>0</v>
      </c>
      <c r="U188" s="54" t="s">
        <v>79</v>
      </c>
      <c r="V188" s="57">
        <f t="shared" si="46"/>
        <v>-2240</v>
      </c>
      <c r="W188" s="55">
        <v>0</v>
      </c>
      <c r="X188" s="55">
        <f t="shared" si="44"/>
        <v>4020.1764372350472</v>
      </c>
      <c r="Y188" s="117">
        <f t="shared" si="45"/>
        <v>800172.70490215253</v>
      </c>
    </row>
    <row r="189" spans="1:25" ht="13.5" thickBot="1" x14ac:dyDescent="0.35">
      <c r="A189" s="54">
        <v>176</v>
      </c>
      <c r="B189" s="54">
        <v>38</v>
      </c>
      <c r="C189" s="54">
        <f t="shared" si="50"/>
        <v>8</v>
      </c>
      <c r="D189" s="55">
        <f t="shared" si="55"/>
        <v>15839.452795515188</v>
      </c>
      <c r="E189" s="57">
        <f t="shared" si="43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49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56"/>
        <v>-3391.3559336316384</v>
      </c>
      <c r="S189" s="55">
        <v>0</v>
      </c>
      <c r="T189" s="55">
        <v>0</v>
      </c>
      <c r="U189" s="54" t="s">
        <v>79</v>
      </c>
      <c r="V189" s="57">
        <f t="shared" si="46"/>
        <v>-2250</v>
      </c>
      <c r="W189" s="55">
        <v>0</v>
      </c>
      <c r="X189" s="55">
        <f t="shared" si="44"/>
        <v>4007.1764372350472</v>
      </c>
      <c r="Y189" s="117">
        <f t="shared" si="45"/>
        <v>807513.93427647988</v>
      </c>
    </row>
    <row r="190" spans="1:25" ht="13.5" thickBot="1" x14ac:dyDescent="0.35">
      <c r="A190" s="54">
        <v>177</v>
      </c>
      <c r="B190" s="54">
        <v>38</v>
      </c>
      <c r="C190" s="54">
        <f t="shared" si="50"/>
        <v>9</v>
      </c>
      <c r="D190" s="55">
        <f t="shared" si="55"/>
        <v>15839.452795515188</v>
      </c>
      <c r="E190" s="57">
        <f t="shared" si="43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49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56"/>
        <v>-3391.3559336316384</v>
      </c>
      <c r="S190" s="55">
        <v>0</v>
      </c>
      <c r="T190" s="55">
        <v>0</v>
      </c>
      <c r="U190" s="54" t="s">
        <v>79</v>
      </c>
      <c r="V190" s="57">
        <f t="shared" si="46"/>
        <v>-2260</v>
      </c>
      <c r="W190" s="55">
        <v>0</v>
      </c>
      <c r="X190" s="55">
        <f t="shared" si="44"/>
        <v>3994.1764372350472</v>
      </c>
      <c r="Y190" s="117">
        <f t="shared" si="45"/>
        <v>814872.75210653362</v>
      </c>
    </row>
    <row r="191" spans="1:25" ht="13.5" thickBot="1" x14ac:dyDescent="0.35">
      <c r="A191" s="54">
        <v>178</v>
      </c>
      <c r="B191" s="54">
        <v>38</v>
      </c>
      <c r="C191" s="54">
        <f t="shared" si="50"/>
        <v>10</v>
      </c>
      <c r="D191" s="55">
        <f t="shared" si="55"/>
        <v>15839.452795515188</v>
      </c>
      <c r="E191" s="57">
        <f t="shared" si="43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49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56"/>
        <v>-3391.3559336316384</v>
      </c>
      <c r="S191" s="55">
        <v>0</v>
      </c>
      <c r="T191" s="55">
        <v>0</v>
      </c>
      <c r="U191" s="54" t="s">
        <v>79</v>
      </c>
      <c r="V191" s="57">
        <f t="shared" si="46"/>
        <v>-2270</v>
      </c>
      <c r="W191" s="55">
        <v>0</v>
      </c>
      <c r="X191" s="55">
        <f t="shared" si="44"/>
        <v>3981.1764372350472</v>
      </c>
      <c r="Y191" s="117">
        <f t="shared" si="45"/>
        <v>822249.23167754593</v>
      </c>
    </row>
    <row r="192" spans="1:25" ht="13.5" thickBot="1" x14ac:dyDescent="0.35">
      <c r="A192" s="54">
        <v>179</v>
      </c>
      <c r="B192" s="54">
        <v>38</v>
      </c>
      <c r="C192" s="54">
        <f t="shared" si="50"/>
        <v>11</v>
      </c>
      <c r="D192" s="55">
        <f t="shared" si="55"/>
        <v>15839.452795515188</v>
      </c>
      <c r="E192" s="57">
        <f t="shared" si="43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49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56"/>
        <v>-3391.3559336316384</v>
      </c>
      <c r="S192" s="55">
        <v>0</v>
      </c>
      <c r="T192" s="55">
        <v>0</v>
      </c>
      <c r="U192" s="54" t="s">
        <v>79</v>
      </c>
      <c r="V192" s="57">
        <f t="shared" si="46"/>
        <v>-2280</v>
      </c>
      <c r="W192" s="55">
        <v>0</v>
      </c>
      <c r="X192" s="55">
        <f t="shared" si="44"/>
        <v>3968.1764372350472</v>
      </c>
      <c r="Y192" s="117">
        <f t="shared" si="45"/>
        <v>829643.44658010406</v>
      </c>
    </row>
    <row r="193" spans="1:25" ht="13.5" thickBot="1" x14ac:dyDescent="0.35">
      <c r="A193" s="54">
        <v>180</v>
      </c>
      <c r="B193" s="54">
        <v>39</v>
      </c>
      <c r="C193" s="54">
        <f t="shared" si="50"/>
        <v>0</v>
      </c>
      <c r="D193" s="55">
        <f>$D182*(1+$D$4)</f>
        <v>16631.425435290948</v>
      </c>
      <c r="E193" s="57">
        <f t="shared" si="43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49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46"/>
        <v>-2290</v>
      </c>
      <c r="W193" s="55">
        <v>0</v>
      </c>
      <c r="X193" s="55">
        <f t="shared" si="44"/>
        <v>4187.2800330938171</v>
      </c>
      <c r="Y193" s="117">
        <f t="shared" si="45"/>
        <v>837287.57430728152</v>
      </c>
    </row>
    <row r="194" spans="1:25" ht="13.5" thickBot="1" x14ac:dyDescent="0.35">
      <c r="A194" s="54">
        <v>181</v>
      </c>
      <c r="B194" s="54">
        <v>39</v>
      </c>
      <c r="C194" s="54">
        <f t="shared" si="50"/>
        <v>1</v>
      </c>
      <c r="D194" s="55">
        <f t="shared" ref="D194:D204" si="57">$D193</f>
        <v>16631.425435290948</v>
      </c>
      <c r="E194" s="57">
        <f t="shared" si="43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49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58">$R193</f>
        <v>-3594.8372896495371</v>
      </c>
      <c r="S194" s="55">
        <v>0</v>
      </c>
      <c r="T194" s="55">
        <v>0</v>
      </c>
      <c r="U194" s="54" t="s">
        <v>79</v>
      </c>
      <c r="V194" s="57">
        <f t="shared" si="46"/>
        <v>-2300</v>
      </c>
      <c r="W194" s="55">
        <v>0</v>
      </c>
      <c r="X194" s="55">
        <f t="shared" si="44"/>
        <v>4174.2800330938171</v>
      </c>
      <c r="Y194" s="117">
        <f t="shared" si="45"/>
        <v>844950.55256665556</v>
      </c>
    </row>
    <row r="195" spans="1:25" ht="13.5" thickBot="1" x14ac:dyDescent="0.35">
      <c r="A195" s="54">
        <v>182</v>
      </c>
      <c r="B195" s="54">
        <v>39</v>
      </c>
      <c r="C195" s="54">
        <f t="shared" si="50"/>
        <v>2</v>
      </c>
      <c r="D195" s="55">
        <f t="shared" si="57"/>
        <v>16631.425435290948</v>
      </c>
      <c r="E195" s="57">
        <f t="shared" si="43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49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58"/>
        <v>-3594.8372896495371</v>
      </c>
      <c r="S195" s="55">
        <v>0</v>
      </c>
      <c r="T195" s="55">
        <v>0</v>
      </c>
      <c r="U195" s="54" t="s">
        <v>79</v>
      </c>
      <c r="V195" s="57">
        <f t="shared" si="46"/>
        <v>-2310</v>
      </c>
      <c r="W195" s="55">
        <v>0</v>
      </c>
      <c r="X195" s="55">
        <f t="shared" si="44"/>
        <v>4161.2800330938171</v>
      </c>
      <c r="Y195" s="117">
        <f t="shared" si="45"/>
        <v>852632.45990211039</v>
      </c>
    </row>
    <row r="196" spans="1:25" ht="13.5" thickBot="1" x14ac:dyDescent="0.35">
      <c r="A196" s="54">
        <v>183</v>
      </c>
      <c r="B196" s="54">
        <v>39</v>
      </c>
      <c r="C196" s="54">
        <f t="shared" si="50"/>
        <v>3</v>
      </c>
      <c r="D196" s="55">
        <f t="shared" si="57"/>
        <v>16631.425435290948</v>
      </c>
      <c r="E196" s="57">
        <f t="shared" si="43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49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58"/>
        <v>-3594.8372896495371</v>
      </c>
      <c r="S196" s="55">
        <v>0</v>
      </c>
      <c r="T196" s="55">
        <v>0</v>
      </c>
      <c r="U196" s="54" t="s">
        <v>79</v>
      </c>
      <c r="V196" s="57">
        <f t="shared" si="46"/>
        <v>-2320</v>
      </c>
      <c r="W196" s="55">
        <v>0</v>
      </c>
      <c r="X196" s="55">
        <f t="shared" si="44"/>
        <v>4148.2800330938171</v>
      </c>
      <c r="Y196" s="117">
        <f t="shared" si="45"/>
        <v>860333.37518479628</v>
      </c>
    </row>
    <row r="197" spans="1:25" ht="13.5" thickBot="1" x14ac:dyDescent="0.35">
      <c r="A197" s="54">
        <v>184</v>
      </c>
      <c r="B197" s="54">
        <v>39</v>
      </c>
      <c r="C197" s="54">
        <f t="shared" si="50"/>
        <v>4</v>
      </c>
      <c r="D197" s="55">
        <f t="shared" si="57"/>
        <v>16631.425435290948</v>
      </c>
      <c r="E197" s="57">
        <f t="shared" si="43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49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58"/>
        <v>-3594.8372896495371</v>
      </c>
      <c r="S197" s="55">
        <v>0</v>
      </c>
      <c r="T197" s="55">
        <v>0</v>
      </c>
      <c r="U197" s="54" t="s">
        <v>79</v>
      </c>
      <c r="V197" s="57">
        <f t="shared" si="46"/>
        <v>-2330</v>
      </c>
      <c r="W197" s="55">
        <v>0</v>
      </c>
      <c r="X197" s="55">
        <f t="shared" si="44"/>
        <v>4135.2800330938171</v>
      </c>
      <c r="Y197" s="117">
        <f t="shared" si="45"/>
        <v>868053.37761449337</v>
      </c>
    </row>
    <row r="198" spans="1:25" ht="13.5" thickBot="1" x14ac:dyDescent="0.35">
      <c r="A198" s="54">
        <v>185</v>
      </c>
      <c r="B198" s="54">
        <v>39</v>
      </c>
      <c r="C198" s="54">
        <f t="shared" si="50"/>
        <v>5</v>
      </c>
      <c r="D198" s="55">
        <f t="shared" si="57"/>
        <v>16631.425435290948</v>
      </c>
      <c r="E198" s="57">
        <f t="shared" si="43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49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58"/>
        <v>-3594.8372896495371</v>
      </c>
      <c r="S198" s="55">
        <v>0</v>
      </c>
      <c r="T198" s="55">
        <v>0</v>
      </c>
      <c r="U198" s="54" t="s">
        <v>79</v>
      </c>
      <c r="V198" s="57">
        <f t="shared" si="46"/>
        <v>-2340</v>
      </c>
      <c r="W198" s="55">
        <v>0</v>
      </c>
      <c r="X198" s="55">
        <f t="shared" si="44"/>
        <v>4122.2800330938171</v>
      </c>
      <c r="Y198" s="117">
        <f t="shared" si="45"/>
        <v>875792.54672098078</v>
      </c>
    </row>
    <row r="199" spans="1:25" ht="13.5" thickBot="1" x14ac:dyDescent="0.35">
      <c r="A199" s="54">
        <v>186</v>
      </c>
      <c r="B199" s="54">
        <v>39</v>
      </c>
      <c r="C199" s="54">
        <f t="shared" si="50"/>
        <v>6</v>
      </c>
      <c r="D199" s="55">
        <f t="shared" si="57"/>
        <v>16631.425435290948</v>
      </c>
      <c r="E199" s="57">
        <f t="shared" si="43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49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58"/>
        <v>-3594.8372896495371</v>
      </c>
      <c r="S199" s="55">
        <v>0</v>
      </c>
      <c r="T199" s="55">
        <v>0</v>
      </c>
      <c r="U199" s="54" t="s">
        <v>79</v>
      </c>
      <c r="V199" s="57">
        <f t="shared" si="46"/>
        <v>-2350</v>
      </c>
      <c r="W199" s="55">
        <v>0</v>
      </c>
      <c r="X199" s="55">
        <f t="shared" si="44"/>
        <v>4109.2800330938171</v>
      </c>
      <c r="Y199" s="117">
        <f t="shared" si="45"/>
        <v>883550.96236541192</v>
      </c>
    </row>
    <row r="200" spans="1:25" ht="13.5" thickBot="1" x14ac:dyDescent="0.35">
      <c r="A200" s="54">
        <v>187</v>
      </c>
      <c r="B200" s="54">
        <v>39</v>
      </c>
      <c r="C200" s="54">
        <f t="shared" si="50"/>
        <v>7</v>
      </c>
      <c r="D200" s="55">
        <f t="shared" si="57"/>
        <v>16631.425435290948</v>
      </c>
      <c r="E200" s="57">
        <f t="shared" si="43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49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58"/>
        <v>-3594.8372896495371</v>
      </c>
      <c r="S200" s="55">
        <v>0</v>
      </c>
      <c r="T200" s="55">
        <v>0</v>
      </c>
      <c r="U200" s="54" t="s">
        <v>79</v>
      </c>
      <c r="V200" s="57">
        <f t="shared" si="46"/>
        <v>-2360</v>
      </c>
      <c r="W200" s="55">
        <v>0</v>
      </c>
      <c r="X200" s="55">
        <f t="shared" si="44"/>
        <v>4096.2800330938171</v>
      </c>
      <c r="Y200" s="117">
        <f t="shared" si="45"/>
        <v>891328.70474169485</v>
      </c>
    </row>
    <row r="201" spans="1:25" ht="13.5" thickBot="1" x14ac:dyDescent="0.35">
      <c r="A201" s="54">
        <v>188</v>
      </c>
      <c r="B201" s="54">
        <v>39</v>
      </c>
      <c r="C201" s="54">
        <f t="shared" si="50"/>
        <v>8</v>
      </c>
      <c r="D201" s="55">
        <f t="shared" si="57"/>
        <v>16631.425435290948</v>
      </c>
      <c r="E201" s="57">
        <f t="shared" si="43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49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58"/>
        <v>-3594.8372896495371</v>
      </c>
      <c r="S201" s="55">
        <v>0</v>
      </c>
      <c r="T201" s="55">
        <v>0</v>
      </c>
      <c r="U201" s="54" t="s">
        <v>79</v>
      </c>
      <c r="V201" s="57">
        <f t="shared" si="46"/>
        <v>-2370</v>
      </c>
      <c r="W201" s="55">
        <v>0</v>
      </c>
      <c r="X201" s="55">
        <f t="shared" si="44"/>
        <v>4083.2800330938171</v>
      </c>
      <c r="Y201" s="117">
        <f t="shared" si="45"/>
        <v>899125.85437787895</v>
      </c>
    </row>
    <row r="202" spans="1:25" ht="13.5" thickBot="1" x14ac:dyDescent="0.35">
      <c r="A202" s="54">
        <v>189</v>
      </c>
      <c r="B202" s="54">
        <v>39</v>
      </c>
      <c r="C202" s="54">
        <f t="shared" si="50"/>
        <v>9</v>
      </c>
      <c r="D202" s="55">
        <f t="shared" si="57"/>
        <v>16631.425435290948</v>
      </c>
      <c r="E202" s="57">
        <f t="shared" si="43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49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58"/>
        <v>-3594.8372896495371</v>
      </c>
      <c r="S202" s="55">
        <v>0</v>
      </c>
      <c r="T202" s="55">
        <v>0</v>
      </c>
      <c r="U202" s="54" t="s">
        <v>79</v>
      </c>
      <c r="V202" s="57">
        <f t="shared" si="46"/>
        <v>-2380</v>
      </c>
      <c r="W202" s="55">
        <v>0</v>
      </c>
      <c r="X202" s="55">
        <f t="shared" si="44"/>
        <v>4070.2800330938171</v>
      </c>
      <c r="Y202" s="117">
        <f t="shared" si="45"/>
        <v>906942.49213754723</v>
      </c>
    </row>
    <row r="203" spans="1:25" ht="13.5" thickBot="1" x14ac:dyDescent="0.35">
      <c r="A203" s="54">
        <v>190</v>
      </c>
      <c r="B203" s="54">
        <v>39</v>
      </c>
      <c r="C203" s="54">
        <f t="shared" si="50"/>
        <v>10</v>
      </c>
      <c r="D203" s="55">
        <f t="shared" si="57"/>
        <v>16631.425435290948</v>
      </c>
      <c r="E203" s="57">
        <f t="shared" si="43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49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58"/>
        <v>-3594.8372896495371</v>
      </c>
      <c r="S203" s="55">
        <v>0</v>
      </c>
      <c r="T203" s="55">
        <v>0</v>
      </c>
      <c r="U203" s="54" t="s">
        <v>79</v>
      </c>
      <c r="V203" s="57">
        <f t="shared" si="46"/>
        <v>-2390</v>
      </c>
      <c r="W203" s="55">
        <v>0</v>
      </c>
      <c r="X203" s="55">
        <f t="shared" si="44"/>
        <v>4057.2800330938171</v>
      </c>
      <c r="Y203" s="117">
        <f t="shared" si="45"/>
        <v>914778.69922121405</v>
      </c>
    </row>
    <row r="204" spans="1:25" ht="13.5" thickBot="1" x14ac:dyDescent="0.35">
      <c r="A204" s="54">
        <v>191</v>
      </c>
      <c r="B204" s="54">
        <v>39</v>
      </c>
      <c r="C204" s="54">
        <f t="shared" si="50"/>
        <v>11</v>
      </c>
      <c r="D204" s="55">
        <f t="shared" si="57"/>
        <v>16631.425435290948</v>
      </c>
      <c r="E204" s="57">
        <f t="shared" si="43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49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58"/>
        <v>-3594.8372896495371</v>
      </c>
      <c r="S204" s="55">
        <v>0</v>
      </c>
      <c r="T204" s="55">
        <v>0</v>
      </c>
      <c r="U204" s="54" t="s">
        <v>79</v>
      </c>
      <c r="V204" s="57">
        <f t="shared" si="46"/>
        <v>-2400</v>
      </c>
      <c r="W204" s="55">
        <v>0</v>
      </c>
      <c r="X204" s="55">
        <f t="shared" si="44"/>
        <v>4044.2800330938171</v>
      </c>
      <c r="Y204" s="117">
        <f t="shared" si="45"/>
        <v>922634.55716772948</v>
      </c>
    </row>
    <row r="205" spans="1:25" ht="13.5" thickBot="1" x14ac:dyDescent="0.35">
      <c r="A205" s="54">
        <v>192</v>
      </c>
      <c r="B205" s="54">
        <v>40</v>
      </c>
      <c r="C205" s="54">
        <f t="shared" si="50"/>
        <v>0</v>
      </c>
      <c r="D205" s="55">
        <f>$D194*(1+$D$4)</f>
        <v>17462.996707055496</v>
      </c>
      <c r="E205" s="57">
        <f t="shared" si="43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f>7000</f>
        <v>7000</v>
      </c>
      <c r="J205" s="57">
        <v>0</v>
      </c>
      <c r="K205" s="54">
        <v>120</v>
      </c>
      <c r="L205" s="55">
        <f>-10000</f>
        <v>-10000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f>$R204*1.06</f>
        <v>-3810.5275270285097</v>
      </c>
      <c r="S205" s="55">
        <v>0</v>
      </c>
      <c r="T205" s="55">
        <v>0</v>
      </c>
      <c r="U205" s="54" t="s">
        <v>79</v>
      </c>
      <c r="V205" s="57">
        <f t="shared" si="46"/>
        <v>-2410</v>
      </c>
      <c r="W205" s="55">
        <v>0</v>
      </c>
      <c r="X205" s="55">
        <f t="shared" si="44"/>
        <v>1779.9539951853476</v>
      </c>
      <c r="Y205" s="117">
        <f t="shared" si="45"/>
        <v>928258.82181778038</v>
      </c>
    </row>
    <row r="206" spans="1:25" ht="13.5" thickBot="1" x14ac:dyDescent="0.35">
      <c r="A206" s="54">
        <v>193</v>
      </c>
      <c r="B206" s="54">
        <v>40</v>
      </c>
      <c r="C206" s="54">
        <f t="shared" si="50"/>
        <v>1</v>
      </c>
      <c r="D206" s="55">
        <f t="shared" ref="D206:D216" si="59">$D205</f>
        <v>17462.996707055496</v>
      </c>
      <c r="E206" s="57">
        <f t="shared" ref="E206:E269" si="60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v>0</v>
      </c>
      <c r="K206" s="54" t="s">
        <v>79</v>
      </c>
      <c r="L206" s="57">
        <f t="shared" ref="L206:L265" si="61">PMT(5%/12,60,30310)</f>
        <v>-571.98709174997146</v>
      </c>
      <c r="M206" s="55">
        <f>-100</f>
        <v>-100</v>
      </c>
      <c r="N206" s="54">
        <v>1</v>
      </c>
      <c r="O206" s="55">
        <v>0</v>
      </c>
      <c r="P206" s="55">
        <v>0</v>
      </c>
      <c r="Q206" s="54" t="s">
        <v>79</v>
      </c>
      <c r="R206" s="57">
        <f t="shared" ref="R206:R216" si="62">$R205</f>
        <v>-3810.5275270285097</v>
      </c>
      <c r="S206" s="55">
        <v>0</v>
      </c>
      <c r="T206" s="55">
        <v>0</v>
      </c>
      <c r="U206" s="54" t="s">
        <v>79</v>
      </c>
      <c r="V206" s="57">
        <f t="shared" si="46"/>
        <v>-2420</v>
      </c>
      <c r="W206" s="55">
        <v>0</v>
      </c>
      <c r="X206" s="55">
        <f t="shared" ref="X206:X269" si="63">D206+E206+F206+G206+H206+I206+J206+L206+M206+R206+S206+T206+V206+W206+O206+P206</f>
        <v>4097.9669034353756</v>
      </c>
      <c r="Y206" s="117">
        <f t="shared" ref="Y206:Y269" si="64">X206+(Y205*(1+($D$7/12)))</f>
        <v>936224.53381212323</v>
      </c>
    </row>
    <row r="207" spans="1:25" ht="13.5" thickBot="1" x14ac:dyDescent="0.35">
      <c r="A207" s="54">
        <v>194</v>
      </c>
      <c r="B207" s="54">
        <v>40</v>
      </c>
      <c r="C207" s="54">
        <f t="shared" si="50"/>
        <v>2</v>
      </c>
      <c r="D207" s="55">
        <f t="shared" si="59"/>
        <v>17462.996707055496</v>
      </c>
      <c r="E207" s="57">
        <f t="shared" si="60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v>0</v>
      </c>
      <c r="K207" s="54" t="s">
        <v>79</v>
      </c>
      <c r="L207" s="57">
        <f t="shared" si="61"/>
        <v>-571.98709174997146</v>
      </c>
      <c r="M207" s="55">
        <f t="shared" ref="M207:M270" si="65">M206-2</f>
        <v>-102</v>
      </c>
      <c r="N207" s="54">
        <v>2</v>
      </c>
      <c r="O207" s="55">
        <v>0</v>
      </c>
      <c r="P207" s="55">
        <v>0</v>
      </c>
      <c r="Q207" s="54" t="s">
        <v>79</v>
      </c>
      <c r="R207" s="57">
        <f t="shared" si="62"/>
        <v>-3810.5275270285097</v>
      </c>
      <c r="S207" s="55">
        <v>0</v>
      </c>
      <c r="T207" s="55">
        <v>0</v>
      </c>
      <c r="U207" s="54" t="s">
        <v>79</v>
      </c>
      <c r="V207" s="57">
        <f t="shared" ref="V207:V270" si="66">$V206-10</f>
        <v>-2430</v>
      </c>
      <c r="W207" s="55">
        <v>0</v>
      </c>
      <c r="X207" s="55">
        <f t="shared" si="63"/>
        <v>4085.9669034353756</v>
      </c>
      <c r="Y207" s="117">
        <f t="shared" si="64"/>
        <v>944211.43627310917</v>
      </c>
    </row>
    <row r="208" spans="1:25" ht="13.5" thickBot="1" x14ac:dyDescent="0.35">
      <c r="A208" s="54">
        <v>195</v>
      </c>
      <c r="B208" s="54">
        <v>40</v>
      </c>
      <c r="C208" s="54">
        <f t="shared" si="50"/>
        <v>3</v>
      </c>
      <c r="D208" s="55">
        <f t="shared" si="59"/>
        <v>17462.996707055496</v>
      </c>
      <c r="E208" s="57">
        <f t="shared" si="60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v>0</v>
      </c>
      <c r="K208" s="54" t="s">
        <v>79</v>
      </c>
      <c r="L208" s="57">
        <f t="shared" si="61"/>
        <v>-571.98709174997146</v>
      </c>
      <c r="M208" s="55">
        <f t="shared" si="65"/>
        <v>-104</v>
      </c>
      <c r="N208" s="54">
        <v>3</v>
      </c>
      <c r="O208" s="55">
        <v>0</v>
      </c>
      <c r="P208" s="55">
        <v>0</v>
      </c>
      <c r="Q208" s="54" t="s">
        <v>79</v>
      </c>
      <c r="R208" s="57">
        <f t="shared" si="62"/>
        <v>-3810.5275270285097</v>
      </c>
      <c r="S208" s="55">
        <v>0</v>
      </c>
      <c r="T208" s="55">
        <v>0</v>
      </c>
      <c r="U208" s="54" t="s">
        <v>79</v>
      </c>
      <c r="V208" s="57">
        <f t="shared" si="66"/>
        <v>-2440</v>
      </c>
      <c r="W208" s="55">
        <v>0</v>
      </c>
      <c r="X208" s="55">
        <f t="shared" si="63"/>
        <v>4073.9669034353756</v>
      </c>
      <c r="Y208" s="117">
        <f t="shared" si="64"/>
        <v>952219.61749434914</v>
      </c>
    </row>
    <row r="209" spans="1:25" ht="13.5" thickBot="1" x14ac:dyDescent="0.35">
      <c r="A209" s="54">
        <v>196</v>
      </c>
      <c r="B209" s="54">
        <v>40</v>
      </c>
      <c r="C209" s="54">
        <f t="shared" si="50"/>
        <v>4</v>
      </c>
      <c r="D209" s="55">
        <f t="shared" si="59"/>
        <v>17462.996707055496</v>
      </c>
      <c r="E209" s="57">
        <f t="shared" si="60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v>0</v>
      </c>
      <c r="K209" s="54" t="s">
        <v>79</v>
      </c>
      <c r="L209" s="57">
        <f t="shared" si="61"/>
        <v>-571.98709174997146</v>
      </c>
      <c r="M209" s="55">
        <f t="shared" si="65"/>
        <v>-106</v>
      </c>
      <c r="N209" s="54">
        <v>4</v>
      </c>
      <c r="O209" s="55">
        <v>0</v>
      </c>
      <c r="P209" s="55">
        <v>0</v>
      </c>
      <c r="Q209" s="54" t="s">
        <v>79</v>
      </c>
      <c r="R209" s="57">
        <f t="shared" si="62"/>
        <v>-3810.5275270285097</v>
      </c>
      <c r="S209" s="55">
        <v>0</v>
      </c>
      <c r="T209" s="55">
        <v>0</v>
      </c>
      <c r="U209" s="54" t="s">
        <v>79</v>
      </c>
      <c r="V209" s="57">
        <f t="shared" si="66"/>
        <v>-2450</v>
      </c>
      <c r="W209" s="55">
        <v>0</v>
      </c>
      <c r="X209" s="55">
        <f t="shared" si="63"/>
        <v>4061.9669034353756</v>
      </c>
      <c r="Y209" s="117">
        <f t="shared" si="64"/>
        <v>960249.16613734432</v>
      </c>
    </row>
    <row r="210" spans="1:25" ht="13.5" thickBot="1" x14ac:dyDescent="0.35">
      <c r="A210" s="54">
        <v>197</v>
      </c>
      <c r="B210" s="54">
        <v>40</v>
      </c>
      <c r="C210" s="54">
        <f t="shared" si="50"/>
        <v>5</v>
      </c>
      <c r="D210" s="55">
        <f t="shared" si="59"/>
        <v>17462.996707055496</v>
      </c>
      <c r="E210" s="57">
        <f t="shared" si="60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v>0</v>
      </c>
      <c r="K210" s="54" t="s">
        <v>79</v>
      </c>
      <c r="L210" s="57">
        <f t="shared" si="61"/>
        <v>-571.98709174997146</v>
      </c>
      <c r="M210" s="55">
        <f t="shared" si="65"/>
        <v>-108</v>
      </c>
      <c r="N210" s="54">
        <v>5</v>
      </c>
      <c r="O210" s="55">
        <v>0</v>
      </c>
      <c r="P210" s="55">
        <v>0</v>
      </c>
      <c r="Q210" s="54" t="s">
        <v>79</v>
      </c>
      <c r="R210" s="57">
        <f t="shared" si="62"/>
        <v>-3810.5275270285097</v>
      </c>
      <c r="S210" s="55">
        <v>0</v>
      </c>
      <c r="T210" s="55">
        <v>0</v>
      </c>
      <c r="U210" s="54" t="s">
        <v>79</v>
      </c>
      <c r="V210" s="57">
        <f t="shared" si="66"/>
        <v>-2460</v>
      </c>
      <c r="W210" s="55">
        <v>0</v>
      </c>
      <c r="X210" s="55">
        <f t="shared" si="63"/>
        <v>4049.9669034353756</v>
      </c>
      <c r="Y210" s="117">
        <f t="shared" si="64"/>
        <v>968300.17123301863</v>
      </c>
    </row>
    <row r="211" spans="1:25" ht="13.5" thickBot="1" x14ac:dyDescent="0.35">
      <c r="A211" s="54">
        <v>198</v>
      </c>
      <c r="B211" s="54">
        <v>40</v>
      </c>
      <c r="C211" s="54">
        <f t="shared" si="50"/>
        <v>6</v>
      </c>
      <c r="D211" s="55">
        <f t="shared" si="59"/>
        <v>17462.996707055496</v>
      </c>
      <c r="E211" s="57">
        <f t="shared" si="60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v>0</v>
      </c>
      <c r="K211" s="54" t="s">
        <v>79</v>
      </c>
      <c r="L211" s="57">
        <f t="shared" si="61"/>
        <v>-571.98709174997146</v>
      </c>
      <c r="M211" s="55">
        <f t="shared" si="65"/>
        <v>-110</v>
      </c>
      <c r="N211" s="54">
        <v>6</v>
      </c>
      <c r="O211" s="55">
        <v>0</v>
      </c>
      <c r="P211" s="55">
        <v>0</v>
      </c>
      <c r="Q211" s="54" t="s">
        <v>79</v>
      </c>
      <c r="R211" s="57">
        <f t="shared" si="62"/>
        <v>-3810.5275270285097</v>
      </c>
      <c r="S211" s="55">
        <v>0</v>
      </c>
      <c r="T211" s="55">
        <v>0</v>
      </c>
      <c r="U211" s="54" t="s">
        <v>79</v>
      </c>
      <c r="V211" s="57">
        <f t="shared" si="66"/>
        <v>-2470</v>
      </c>
      <c r="W211" s="55">
        <v>0</v>
      </c>
      <c r="X211" s="55">
        <f t="shared" si="63"/>
        <v>4037.9669034353756</v>
      </c>
      <c r="Y211" s="117">
        <f t="shared" si="64"/>
        <v>976372.72218325827</v>
      </c>
    </row>
    <row r="212" spans="1:25" ht="13.5" thickBot="1" x14ac:dyDescent="0.35">
      <c r="A212" s="54">
        <v>199</v>
      </c>
      <c r="B212" s="54">
        <v>40</v>
      </c>
      <c r="C212" s="54">
        <f t="shared" si="50"/>
        <v>7</v>
      </c>
      <c r="D212" s="55">
        <f t="shared" si="59"/>
        <v>17462.996707055496</v>
      </c>
      <c r="E212" s="57">
        <f t="shared" si="60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v>0</v>
      </c>
      <c r="K212" s="54" t="s">
        <v>79</v>
      </c>
      <c r="L212" s="57">
        <f t="shared" si="61"/>
        <v>-571.98709174997146</v>
      </c>
      <c r="M212" s="55">
        <f t="shared" si="65"/>
        <v>-112</v>
      </c>
      <c r="N212" s="54">
        <v>7</v>
      </c>
      <c r="O212" s="55">
        <v>0</v>
      </c>
      <c r="P212" s="55">
        <v>0</v>
      </c>
      <c r="Q212" s="54" t="s">
        <v>79</v>
      </c>
      <c r="R212" s="57">
        <f t="shared" si="62"/>
        <v>-3810.5275270285097</v>
      </c>
      <c r="S212" s="55">
        <v>0</v>
      </c>
      <c r="T212" s="55">
        <v>0</v>
      </c>
      <c r="U212" s="54" t="s">
        <v>79</v>
      </c>
      <c r="V212" s="57">
        <f t="shared" si="66"/>
        <v>-2480</v>
      </c>
      <c r="W212" s="55">
        <v>0</v>
      </c>
      <c r="X212" s="55">
        <f t="shared" si="63"/>
        <v>4025.9669034353756</v>
      </c>
      <c r="Y212" s="117">
        <f t="shared" si="64"/>
        <v>984466.9087624572</v>
      </c>
    </row>
    <row r="213" spans="1:25" ht="13.5" thickBot="1" x14ac:dyDescent="0.35">
      <c r="A213" s="54">
        <v>200</v>
      </c>
      <c r="B213" s="54">
        <v>40</v>
      </c>
      <c r="C213" s="54">
        <f t="shared" si="50"/>
        <v>8</v>
      </c>
      <c r="D213" s="55">
        <f t="shared" si="59"/>
        <v>17462.996707055496</v>
      </c>
      <c r="E213" s="57">
        <f t="shared" si="60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v>0</v>
      </c>
      <c r="K213" s="54" t="s">
        <v>79</v>
      </c>
      <c r="L213" s="57">
        <f t="shared" si="61"/>
        <v>-571.98709174997146</v>
      </c>
      <c r="M213" s="55">
        <f t="shared" si="65"/>
        <v>-114</v>
      </c>
      <c r="N213" s="54">
        <v>8</v>
      </c>
      <c r="O213" s="55">
        <v>0</v>
      </c>
      <c r="P213" s="55">
        <v>0</v>
      </c>
      <c r="Q213" s="54" t="s">
        <v>79</v>
      </c>
      <c r="R213" s="57">
        <f t="shared" si="62"/>
        <v>-3810.5275270285097</v>
      </c>
      <c r="S213" s="55">
        <v>0</v>
      </c>
      <c r="T213" s="55">
        <v>0</v>
      </c>
      <c r="U213" s="54" t="s">
        <v>79</v>
      </c>
      <c r="V213" s="57">
        <f t="shared" si="66"/>
        <v>-2490</v>
      </c>
      <c r="W213" s="55">
        <v>0</v>
      </c>
      <c r="X213" s="55">
        <f t="shared" si="63"/>
        <v>4013.9669034353756</v>
      </c>
      <c r="Y213" s="117">
        <f t="shared" si="64"/>
        <v>992582.82111906947</v>
      </c>
    </row>
    <row r="214" spans="1:25" ht="13.5" thickBot="1" x14ac:dyDescent="0.35">
      <c r="A214" s="54">
        <v>201</v>
      </c>
      <c r="B214" s="54">
        <v>40</v>
      </c>
      <c r="C214" s="54">
        <f t="shared" si="50"/>
        <v>9</v>
      </c>
      <c r="D214" s="55">
        <f t="shared" si="59"/>
        <v>17462.996707055496</v>
      </c>
      <c r="E214" s="57">
        <f t="shared" si="60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v>0</v>
      </c>
      <c r="K214" s="54" t="s">
        <v>79</v>
      </c>
      <c r="L214" s="57">
        <f t="shared" si="61"/>
        <v>-571.98709174997146</v>
      </c>
      <c r="M214" s="55">
        <f t="shared" si="65"/>
        <v>-116</v>
      </c>
      <c r="N214" s="54">
        <v>9</v>
      </c>
      <c r="O214" s="55">
        <v>0</v>
      </c>
      <c r="P214" s="55">
        <v>0</v>
      </c>
      <c r="Q214" s="54" t="s">
        <v>79</v>
      </c>
      <c r="R214" s="57">
        <f t="shared" si="62"/>
        <v>-3810.5275270285097</v>
      </c>
      <c r="S214" s="55">
        <v>0</v>
      </c>
      <c r="T214" s="55">
        <v>0</v>
      </c>
      <c r="U214" s="54" t="s">
        <v>79</v>
      </c>
      <c r="V214" s="57">
        <f t="shared" si="66"/>
        <v>-2500</v>
      </c>
      <c r="W214" s="55">
        <v>0</v>
      </c>
      <c r="X214" s="55">
        <f t="shared" si="63"/>
        <v>4001.9669034353756</v>
      </c>
      <c r="Y214" s="117">
        <f t="shared" si="64"/>
        <v>1000720.5497771676</v>
      </c>
    </row>
    <row r="215" spans="1:25" ht="13.5" thickBot="1" x14ac:dyDescent="0.35">
      <c r="A215" s="54">
        <v>202</v>
      </c>
      <c r="B215" s="54">
        <v>40</v>
      </c>
      <c r="C215" s="54">
        <f t="shared" si="50"/>
        <v>10</v>
      </c>
      <c r="D215" s="55">
        <f t="shared" si="59"/>
        <v>17462.996707055496</v>
      </c>
      <c r="E215" s="57">
        <f t="shared" si="60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v>0</v>
      </c>
      <c r="K215" s="54" t="s">
        <v>79</v>
      </c>
      <c r="L215" s="57">
        <f t="shared" si="61"/>
        <v>-571.98709174997146</v>
      </c>
      <c r="M215" s="55">
        <f t="shared" si="65"/>
        <v>-118</v>
      </c>
      <c r="N215" s="54">
        <v>10</v>
      </c>
      <c r="O215" s="55">
        <v>0</v>
      </c>
      <c r="P215" s="55">
        <v>0</v>
      </c>
      <c r="Q215" s="54" t="s">
        <v>79</v>
      </c>
      <c r="R215" s="57">
        <f t="shared" si="62"/>
        <v>-3810.5275270285097</v>
      </c>
      <c r="S215" s="55">
        <v>0</v>
      </c>
      <c r="T215" s="55">
        <v>0</v>
      </c>
      <c r="U215" s="54" t="s">
        <v>79</v>
      </c>
      <c r="V215" s="57">
        <f t="shared" si="66"/>
        <v>-2510</v>
      </c>
      <c r="W215" s="55">
        <v>0</v>
      </c>
      <c r="X215" s="55">
        <f t="shared" si="63"/>
        <v>3989.9669034353756</v>
      </c>
      <c r="Y215" s="117">
        <f t="shared" si="64"/>
        <v>1008880.1856380078</v>
      </c>
    </row>
    <row r="216" spans="1:25" ht="13.5" thickBot="1" x14ac:dyDescent="0.35">
      <c r="A216" s="54">
        <v>203</v>
      </c>
      <c r="B216" s="54">
        <v>40</v>
      </c>
      <c r="C216" s="54">
        <f t="shared" si="50"/>
        <v>11</v>
      </c>
      <c r="D216" s="55">
        <f t="shared" si="59"/>
        <v>17462.996707055496</v>
      </c>
      <c r="E216" s="57">
        <f t="shared" si="60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v>0</v>
      </c>
      <c r="K216" s="54" t="s">
        <v>79</v>
      </c>
      <c r="L216" s="57">
        <f t="shared" si="61"/>
        <v>-571.98709174997146</v>
      </c>
      <c r="M216" s="55">
        <f t="shared" si="65"/>
        <v>-120</v>
      </c>
      <c r="N216" s="54">
        <v>11</v>
      </c>
      <c r="O216" s="55">
        <v>0</v>
      </c>
      <c r="P216" s="55">
        <v>0</v>
      </c>
      <c r="Q216" s="54" t="s">
        <v>79</v>
      </c>
      <c r="R216" s="57">
        <f t="shared" si="62"/>
        <v>-3810.5275270285097</v>
      </c>
      <c r="S216" s="55">
        <v>0</v>
      </c>
      <c r="T216" s="55">
        <v>0</v>
      </c>
      <c r="U216" s="54" t="s">
        <v>79</v>
      </c>
      <c r="V216" s="57">
        <f t="shared" si="66"/>
        <v>-2520</v>
      </c>
      <c r="W216" s="55">
        <v>0</v>
      </c>
      <c r="X216" s="55">
        <f t="shared" si="63"/>
        <v>3977.9669034353756</v>
      </c>
      <c r="Y216" s="117">
        <f t="shared" si="64"/>
        <v>1017061.8199816016</v>
      </c>
    </row>
    <row r="217" spans="1:25" ht="13.5" thickBot="1" x14ac:dyDescent="0.35">
      <c r="A217" s="54">
        <v>204</v>
      </c>
      <c r="B217" s="54">
        <v>41</v>
      </c>
      <c r="C217" s="54">
        <f t="shared" ref="C217:C280" si="67">C205</f>
        <v>0</v>
      </c>
      <c r="D217" s="55">
        <f>$D206*(1+$D$4)</f>
        <v>18336.146542408271</v>
      </c>
      <c r="E217" s="57">
        <f t="shared" si="60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v>0</v>
      </c>
      <c r="K217" s="54" t="s">
        <v>79</v>
      </c>
      <c r="L217" s="57">
        <f t="shared" si="61"/>
        <v>-571.98709174997146</v>
      </c>
      <c r="M217" s="55">
        <f t="shared" si="65"/>
        <v>-122</v>
      </c>
      <c r="N217" s="54">
        <v>12</v>
      </c>
      <c r="O217" s="55">
        <v>0</v>
      </c>
      <c r="P217" s="55">
        <v>0</v>
      </c>
      <c r="Q217" s="54" t="s">
        <v>79</v>
      </c>
      <c r="R217" s="57">
        <f>$R216*1.06</f>
        <v>-4039.1591786502204</v>
      </c>
      <c r="S217" s="55">
        <v>0</v>
      </c>
      <c r="T217" s="55">
        <v>0</v>
      </c>
      <c r="U217" s="54" t="s">
        <v>79</v>
      </c>
      <c r="V217" s="57">
        <f t="shared" si="66"/>
        <v>-2530</v>
      </c>
      <c r="W217" s="55">
        <v>0</v>
      </c>
      <c r="X217" s="55">
        <f t="shared" si="63"/>
        <v>4217.5676612576908</v>
      </c>
      <c r="Y217" s="117">
        <f t="shared" si="64"/>
        <v>1025517.1452261159</v>
      </c>
    </row>
    <row r="218" spans="1:25" ht="13.5" thickBot="1" x14ac:dyDescent="0.35">
      <c r="A218" s="54">
        <v>205</v>
      </c>
      <c r="B218" s="54">
        <v>41</v>
      </c>
      <c r="C218" s="54">
        <f t="shared" si="67"/>
        <v>1</v>
      </c>
      <c r="D218" s="55">
        <f t="shared" ref="D218:D228" si="68">$D217</f>
        <v>18336.146542408271</v>
      </c>
      <c r="E218" s="57">
        <f t="shared" si="60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v>0</v>
      </c>
      <c r="K218" s="54" t="s">
        <v>79</v>
      </c>
      <c r="L218" s="57">
        <f t="shared" si="61"/>
        <v>-571.98709174997146</v>
      </c>
      <c r="M218" s="55">
        <f t="shared" si="65"/>
        <v>-124</v>
      </c>
      <c r="N218" s="54">
        <v>13</v>
      </c>
      <c r="O218" s="55">
        <v>0</v>
      </c>
      <c r="P218" s="55">
        <v>0</v>
      </c>
      <c r="Q218" s="54" t="s">
        <v>79</v>
      </c>
      <c r="R218" s="57">
        <f t="shared" ref="R218:R228" si="69">$R217</f>
        <v>-4039.1591786502204</v>
      </c>
      <c r="S218" s="55">
        <v>0</v>
      </c>
      <c r="T218" s="55">
        <v>0</v>
      </c>
      <c r="U218" s="54" t="s">
        <v>79</v>
      </c>
      <c r="V218" s="57">
        <f t="shared" si="66"/>
        <v>-2540</v>
      </c>
      <c r="W218" s="55">
        <v>0</v>
      </c>
      <c r="X218" s="55">
        <f t="shared" si="63"/>
        <v>4205.5676612576908</v>
      </c>
      <c r="Y218" s="117">
        <f t="shared" si="64"/>
        <v>1033995.7009924825</v>
      </c>
    </row>
    <row r="219" spans="1:25" ht="13.5" thickBot="1" x14ac:dyDescent="0.35">
      <c r="A219" s="54">
        <v>206</v>
      </c>
      <c r="B219" s="54">
        <v>41</v>
      </c>
      <c r="C219" s="54">
        <f t="shared" si="67"/>
        <v>2</v>
      </c>
      <c r="D219" s="55">
        <f t="shared" si="68"/>
        <v>18336.146542408271</v>
      </c>
      <c r="E219" s="57">
        <f t="shared" si="60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v>0</v>
      </c>
      <c r="K219" s="54" t="s">
        <v>79</v>
      </c>
      <c r="L219" s="57">
        <f t="shared" si="61"/>
        <v>-571.98709174997146</v>
      </c>
      <c r="M219" s="55">
        <f t="shared" si="65"/>
        <v>-126</v>
      </c>
      <c r="N219" s="54">
        <v>14</v>
      </c>
      <c r="O219" s="55">
        <v>0</v>
      </c>
      <c r="P219" s="55">
        <v>0</v>
      </c>
      <c r="Q219" s="54" t="s">
        <v>79</v>
      </c>
      <c r="R219" s="57">
        <f t="shared" si="69"/>
        <v>-4039.1591786502204</v>
      </c>
      <c r="S219" s="55">
        <v>0</v>
      </c>
      <c r="T219" s="55">
        <v>0</v>
      </c>
      <c r="U219" s="54" t="s">
        <v>79</v>
      </c>
      <c r="V219" s="57">
        <f t="shared" si="66"/>
        <v>-2550</v>
      </c>
      <c r="W219" s="55">
        <v>0</v>
      </c>
      <c r="X219" s="55">
        <f t="shared" si="63"/>
        <v>4193.5676612576908</v>
      </c>
      <c r="Y219" s="117">
        <f t="shared" si="64"/>
        <v>1042497.5840745422</v>
      </c>
    </row>
    <row r="220" spans="1:25" ht="13.5" thickBot="1" x14ac:dyDescent="0.35">
      <c r="A220" s="54">
        <v>207</v>
      </c>
      <c r="B220" s="54">
        <v>41</v>
      </c>
      <c r="C220" s="54">
        <f t="shared" si="67"/>
        <v>3</v>
      </c>
      <c r="D220" s="55">
        <f t="shared" si="68"/>
        <v>18336.146542408271</v>
      </c>
      <c r="E220" s="57">
        <f t="shared" si="60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v>0</v>
      </c>
      <c r="K220" s="54" t="s">
        <v>79</v>
      </c>
      <c r="L220" s="57">
        <f t="shared" si="61"/>
        <v>-571.98709174997146</v>
      </c>
      <c r="M220" s="55">
        <f t="shared" si="65"/>
        <v>-128</v>
      </c>
      <c r="N220" s="54">
        <v>15</v>
      </c>
      <c r="O220" s="55">
        <v>0</v>
      </c>
      <c r="P220" s="55">
        <v>0</v>
      </c>
      <c r="Q220" s="54" t="s">
        <v>79</v>
      </c>
      <c r="R220" s="57">
        <f t="shared" si="69"/>
        <v>-4039.1591786502204</v>
      </c>
      <c r="S220" s="55">
        <v>0</v>
      </c>
      <c r="T220" s="55">
        <v>0</v>
      </c>
      <c r="U220" s="54" t="s">
        <v>79</v>
      </c>
      <c r="V220" s="57">
        <f t="shared" si="66"/>
        <v>-2560</v>
      </c>
      <c r="W220" s="55">
        <v>0</v>
      </c>
      <c r="X220" s="55">
        <f t="shared" si="63"/>
        <v>4181.5676612576908</v>
      </c>
      <c r="Y220" s="117">
        <f t="shared" si="64"/>
        <v>1051022.8916694438</v>
      </c>
    </row>
    <row r="221" spans="1:25" ht="13.5" thickBot="1" x14ac:dyDescent="0.35">
      <c r="A221" s="54">
        <v>208</v>
      </c>
      <c r="B221" s="54">
        <v>41</v>
      </c>
      <c r="C221" s="54">
        <f t="shared" si="67"/>
        <v>4</v>
      </c>
      <c r="D221" s="55">
        <f t="shared" si="68"/>
        <v>18336.146542408271</v>
      </c>
      <c r="E221" s="57">
        <f t="shared" si="60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v>0</v>
      </c>
      <c r="K221" s="54" t="s">
        <v>79</v>
      </c>
      <c r="L221" s="57">
        <f t="shared" si="61"/>
        <v>-571.98709174997146</v>
      </c>
      <c r="M221" s="55">
        <f t="shared" si="65"/>
        <v>-130</v>
      </c>
      <c r="N221" s="54">
        <v>16</v>
      </c>
      <c r="O221" s="55">
        <v>0</v>
      </c>
      <c r="P221" s="55">
        <v>0</v>
      </c>
      <c r="Q221" s="54" t="s">
        <v>79</v>
      </c>
      <c r="R221" s="57">
        <f t="shared" si="69"/>
        <v>-4039.1591786502204</v>
      </c>
      <c r="S221" s="55">
        <v>0</v>
      </c>
      <c r="T221" s="55">
        <v>0</v>
      </c>
      <c r="U221" s="54" t="s">
        <v>79</v>
      </c>
      <c r="V221" s="57">
        <f t="shared" si="66"/>
        <v>-2570</v>
      </c>
      <c r="W221" s="55">
        <v>0</v>
      </c>
      <c r="X221" s="55">
        <f t="shared" si="63"/>
        <v>4169.5676612576908</v>
      </c>
      <c r="Y221" s="117">
        <f t="shared" si="64"/>
        <v>1059571.7213793241</v>
      </c>
    </row>
    <row r="222" spans="1:25" ht="13.5" thickBot="1" x14ac:dyDescent="0.35">
      <c r="A222" s="54">
        <v>209</v>
      </c>
      <c r="B222" s="54">
        <v>41</v>
      </c>
      <c r="C222" s="54">
        <f t="shared" si="67"/>
        <v>5</v>
      </c>
      <c r="D222" s="55">
        <f t="shared" si="68"/>
        <v>18336.146542408271</v>
      </c>
      <c r="E222" s="57">
        <f t="shared" si="60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v>0</v>
      </c>
      <c r="K222" s="54" t="s">
        <v>79</v>
      </c>
      <c r="L222" s="57">
        <f t="shared" si="61"/>
        <v>-571.98709174997146</v>
      </c>
      <c r="M222" s="55">
        <f t="shared" si="65"/>
        <v>-132</v>
      </c>
      <c r="N222" s="54">
        <v>17</v>
      </c>
      <c r="O222" s="55">
        <v>0</v>
      </c>
      <c r="P222" s="55">
        <v>0</v>
      </c>
      <c r="Q222" s="54" t="s">
        <v>79</v>
      </c>
      <c r="R222" s="57">
        <f t="shared" si="69"/>
        <v>-4039.1591786502204</v>
      </c>
      <c r="S222" s="55">
        <v>0</v>
      </c>
      <c r="T222" s="55">
        <v>0</v>
      </c>
      <c r="U222" s="54" t="s">
        <v>79</v>
      </c>
      <c r="V222" s="57">
        <f t="shared" si="66"/>
        <v>-2580</v>
      </c>
      <c r="W222" s="55">
        <v>0</v>
      </c>
      <c r="X222" s="55">
        <f t="shared" si="63"/>
        <v>4157.5676612576908</v>
      </c>
      <c r="Y222" s="117">
        <f t="shared" si="64"/>
        <v>1068144.1712129957</v>
      </c>
    </row>
    <row r="223" spans="1:25" ht="13.5" thickBot="1" x14ac:dyDescent="0.35">
      <c r="A223" s="54">
        <v>210</v>
      </c>
      <c r="B223" s="54">
        <v>41</v>
      </c>
      <c r="C223" s="54">
        <f t="shared" si="67"/>
        <v>6</v>
      </c>
      <c r="D223" s="55">
        <f t="shared" si="68"/>
        <v>18336.146542408271</v>
      </c>
      <c r="E223" s="57">
        <f t="shared" si="60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v>0</v>
      </c>
      <c r="K223" s="54" t="s">
        <v>79</v>
      </c>
      <c r="L223" s="57">
        <f t="shared" si="61"/>
        <v>-571.98709174997146</v>
      </c>
      <c r="M223" s="55">
        <f t="shared" si="65"/>
        <v>-134</v>
      </c>
      <c r="N223" s="54">
        <v>18</v>
      </c>
      <c r="O223" s="55">
        <v>0</v>
      </c>
      <c r="P223" s="55">
        <v>0</v>
      </c>
      <c r="Q223" s="54" t="s">
        <v>79</v>
      </c>
      <c r="R223" s="57">
        <f t="shared" si="69"/>
        <v>-4039.1591786502204</v>
      </c>
      <c r="S223" s="55">
        <v>0</v>
      </c>
      <c r="T223" s="55">
        <v>0</v>
      </c>
      <c r="U223" s="54" t="s">
        <v>79</v>
      </c>
      <c r="V223" s="57">
        <f t="shared" si="66"/>
        <v>-2590</v>
      </c>
      <c r="W223" s="55">
        <v>0</v>
      </c>
      <c r="X223" s="55">
        <f t="shared" si="63"/>
        <v>4145.5676612576908</v>
      </c>
      <c r="Y223" s="117">
        <f t="shared" si="64"/>
        <v>1076740.3395876407</v>
      </c>
    </row>
    <row r="224" spans="1:25" ht="13.5" thickBot="1" x14ac:dyDescent="0.35">
      <c r="A224" s="54">
        <v>211</v>
      </c>
      <c r="B224" s="54">
        <v>41</v>
      </c>
      <c r="C224" s="54">
        <f t="shared" si="67"/>
        <v>7</v>
      </c>
      <c r="D224" s="55">
        <f t="shared" si="68"/>
        <v>18336.146542408271</v>
      </c>
      <c r="E224" s="57">
        <f t="shared" si="60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v>0</v>
      </c>
      <c r="K224" s="54" t="s">
        <v>79</v>
      </c>
      <c r="L224" s="57">
        <f t="shared" si="61"/>
        <v>-571.98709174997146</v>
      </c>
      <c r="M224" s="55">
        <f t="shared" si="65"/>
        <v>-136</v>
      </c>
      <c r="N224" s="54">
        <v>19</v>
      </c>
      <c r="O224" s="55">
        <v>0</v>
      </c>
      <c r="P224" s="55">
        <v>0</v>
      </c>
      <c r="Q224" s="54" t="s">
        <v>79</v>
      </c>
      <c r="R224" s="57">
        <f t="shared" si="69"/>
        <v>-4039.1591786502204</v>
      </c>
      <c r="S224" s="55">
        <v>0</v>
      </c>
      <c r="T224" s="55">
        <v>0</v>
      </c>
      <c r="U224" s="54" t="s">
        <v>79</v>
      </c>
      <c r="V224" s="57">
        <f t="shared" si="66"/>
        <v>-2600</v>
      </c>
      <c r="W224" s="55">
        <v>0</v>
      </c>
      <c r="X224" s="55">
        <f t="shared" si="63"/>
        <v>4133.5676612576908</v>
      </c>
      <c r="Y224" s="117">
        <f t="shared" si="64"/>
        <v>1085360.3253305135</v>
      </c>
    </row>
    <row r="225" spans="1:25" ht="13.5" thickBot="1" x14ac:dyDescent="0.35">
      <c r="A225" s="54">
        <v>212</v>
      </c>
      <c r="B225" s="54">
        <v>41</v>
      </c>
      <c r="C225" s="54">
        <f t="shared" si="67"/>
        <v>8</v>
      </c>
      <c r="D225" s="55">
        <f t="shared" si="68"/>
        <v>18336.146542408271</v>
      </c>
      <c r="E225" s="57">
        <f t="shared" si="60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v>0</v>
      </c>
      <c r="K225" s="54" t="s">
        <v>79</v>
      </c>
      <c r="L225" s="57">
        <f t="shared" si="61"/>
        <v>-571.98709174997146</v>
      </c>
      <c r="M225" s="55">
        <f t="shared" si="65"/>
        <v>-138</v>
      </c>
      <c r="N225" s="54">
        <v>20</v>
      </c>
      <c r="O225" s="55">
        <v>0</v>
      </c>
      <c r="P225" s="55">
        <v>0</v>
      </c>
      <c r="Q225" s="54" t="s">
        <v>79</v>
      </c>
      <c r="R225" s="57">
        <f t="shared" si="69"/>
        <v>-4039.1591786502204</v>
      </c>
      <c r="S225" s="55">
        <v>0</v>
      </c>
      <c r="T225" s="55">
        <v>0</v>
      </c>
      <c r="U225" s="54" t="s">
        <v>79</v>
      </c>
      <c r="V225" s="57">
        <f t="shared" si="66"/>
        <v>-2610</v>
      </c>
      <c r="W225" s="55">
        <v>0</v>
      </c>
      <c r="X225" s="55">
        <f t="shared" si="63"/>
        <v>4121.5676612576908</v>
      </c>
      <c r="Y225" s="117">
        <f t="shared" si="64"/>
        <v>1094004.2276806484</v>
      </c>
    </row>
    <row r="226" spans="1:25" ht="13.5" thickBot="1" x14ac:dyDescent="0.35">
      <c r="A226" s="54">
        <v>213</v>
      </c>
      <c r="B226" s="54">
        <v>41</v>
      </c>
      <c r="C226" s="54">
        <f t="shared" si="67"/>
        <v>9</v>
      </c>
      <c r="D226" s="55">
        <f t="shared" si="68"/>
        <v>18336.146542408271</v>
      </c>
      <c r="E226" s="57">
        <f t="shared" si="60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v>0</v>
      </c>
      <c r="K226" s="54" t="s">
        <v>79</v>
      </c>
      <c r="L226" s="57">
        <f t="shared" si="61"/>
        <v>-571.98709174997146</v>
      </c>
      <c r="M226" s="55">
        <f t="shared" si="65"/>
        <v>-140</v>
      </c>
      <c r="N226" s="54">
        <v>21</v>
      </c>
      <c r="O226" s="55">
        <v>0</v>
      </c>
      <c r="P226" s="55">
        <v>0</v>
      </c>
      <c r="Q226" s="54" t="s">
        <v>79</v>
      </c>
      <c r="R226" s="57">
        <f t="shared" si="69"/>
        <v>-4039.1591786502204</v>
      </c>
      <c r="S226" s="55">
        <v>0</v>
      </c>
      <c r="T226" s="55">
        <v>0</v>
      </c>
      <c r="U226" s="54" t="s">
        <v>79</v>
      </c>
      <c r="V226" s="57">
        <f t="shared" si="66"/>
        <v>-2620</v>
      </c>
      <c r="W226" s="55">
        <v>0</v>
      </c>
      <c r="X226" s="55">
        <f t="shared" si="63"/>
        <v>4109.5676612576908</v>
      </c>
      <c r="Y226" s="117">
        <f t="shared" si="64"/>
        <v>1102672.1462905754</v>
      </c>
    </row>
    <row r="227" spans="1:25" ht="13.5" thickBot="1" x14ac:dyDescent="0.35">
      <c r="A227" s="54">
        <v>214</v>
      </c>
      <c r="B227" s="54">
        <v>41</v>
      </c>
      <c r="C227" s="54">
        <f t="shared" si="67"/>
        <v>10</v>
      </c>
      <c r="D227" s="55">
        <f t="shared" si="68"/>
        <v>18336.146542408271</v>
      </c>
      <c r="E227" s="57">
        <f t="shared" si="60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v>0</v>
      </c>
      <c r="K227" s="54" t="s">
        <v>79</v>
      </c>
      <c r="L227" s="57">
        <f t="shared" si="61"/>
        <v>-571.98709174997146</v>
      </c>
      <c r="M227" s="55">
        <f t="shared" si="65"/>
        <v>-142</v>
      </c>
      <c r="N227" s="54">
        <v>22</v>
      </c>
      <c r="O227" s="55">
        <v>0</v>
      </c>
      <c r="P227" s="55">
        <v>0</v>
      </c>
      <c r="Q227" s="54" t="s">
        <v>79</v>
      </c>
      <c r="R227" s="57">
        <f t="shared" si="69"/>
        <v>-4039.1591786502204</v>
      </c>
      <c r="S227" s="55">
        <v>0</v>
      </c>
      <c r="T227" s="55">
        <v>0</v>
      </c>
      <c r="U227" s="54" t="s">
        <v>79</v>
      </c>
      <c r="V227" s="57">
        <f t="shared" si="66"/>
        <v>-2630</v>
      </c>
      <c r="W227" s="55">
        <v>0</v>
      </c>
      <c r="X227" s="55">
        <f t="shared" si="63"/>
        <v>4097.5676612576908</v>
      </c>
      <c r="Y227" s="117">
        <f t="shared" si="64"/>
        <v>1111364.1812280437</v>
      </c>
    </row>
    <row r="228" spans="1:25" ht="13.5" thickBot="1" x14ac:dyDescent="0.35">
      <c r="A228" s="54">
        <v>215</v>
      </c>
      <c r="B228" s="54">
        <v>41</v>
      </c>
      <c r="C228" s="54">
        <f t="shared" si="67"/>
        <v>11</v>
      </c>
      <c r="D228" s="55">
        <f t="shared" si="68"/>
        <v>18336.146542408271</v>
      </c>
      <c r="E228" s="57">
        <f t="shared" si="60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v>0</v>
      </c>
      <c r="K228" s="54" t="s">
        <v>79</v>
      </c>
      <c r="L228" s="57">
        <f t="shared" si="61"/>
        <v>-571.98709174997146</v>
      </c>
      <c r="M228" s="55">
        <f t="shared" si="65"/>
        <v>-144</v>
      </c>
      <c r="N228" s="54">
        <v>23</v>
      </c>
      <c r="O228" s="55">
        <v>0</v>
      </c>
      <c r="P228" s="55">
        <v>0</v>
      </c>
      <c r="Q228" s="54" t="s">
        <v>79</v>
      </c>
      <c r="R228" s="57">
        <f t="shared" si="69"/>
        <v>-4039.1591786502204</v>
      </c>
      <c r="S228" s="55">
        <v>0</v>
      </c>
      <c r="T228" s="55">
        <v>0</v>
      </c>
      <c r="U228" s="54" t="s">
        <v>79</v>
      </c>
      <c r="V228" s="57">
        <f t="shared" si="66"/>
        <v>-2640</v>
      </c>
      <c r="W228" s="55">
        <v>0</v>
      </c>
      <c r="X228" s="55">
        <f t="shared" si="63"/>
        <v>4085.5676612576908</v>
      </c>
      <c r="Y228" s="117">
        <f t="shared" si="64"/>
        <v>1120080.4329777516</v>
      </c>
    </row>
    <row r="229" spans="1:25" ht="13.5" thickBot="1" x14ac:dyDescent="0.35">
      <c r="A229" s="54">
        <v>216</v>
      </c>
      <c r="B229" s="54">
        <v>42</v>
      </c>
      <c r="C229" s="54">
        <f t="shared" si="67"/>
        <v>0</v>
      </c>
      <c r="D229" s="55">
        <f>$D218*(1+$D$4)</f>
        <v>19252.953869528686</v>
      </c>
      <c r="E229" s="57">
        <f t="shared" si="60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v>0</v>
      </c>
      <c r="K229" s="54" t="s">
        <v>79</v>
      </c>
      <c r="L229" s="57">
        <f t="shared" si="61"/>
        <v>-571.98709174997146</v>
      </c>
      <c r="M229" s="55">
        <f t="shared" si="65"/>
        <v>-146</v>
      </c>
      <c r="N229" s="54">
        <v>24</v>
      </c>
      <c r="O229" s="55">
        <v>0</v>
      </c>
      <c r="P229" s="55">
        <v>0</v>
      </c>
      <c r="Q229" s="54" t="s">
        <v>79</v>
      </c>
      <c r="R229" s="57">
        <f>$R228*1.06</f>
        <v>-4281.5087293692341</v>
      </c>
      <c r="S229" s="55">
        <v>0</v>
      </c>
      <c r="T229" s="55">
        <v>0</v>
      </c>
      <c r="U229" s="54" t="s">
        <v>79</v>
      </c>
      <c r="V229" s="57">
        <f t="shared" si="66"/>
        <v>-2650</v>
      </c>
      <c r="W229" s="55">
        <v>0</v>
      </c>
      <c r="X229" s="55">
        <f t="shared" si="63"/>
        <v>4335.4621404549034</v>
      </c>
      <c r="Y229" s="117">
        <f t="shared" si="64"/>
        <v>1129082.8969222805</v>
      </c>
    </row>
    <row r="230" spans="1:25" ht="13.5" thickBot="1" x14ac:dyDescent="0.35">
      <c r="A230" s="54">
        <v>217</v>
      </c>
      <c r="B230" s="54">
        <v>42</v>
      </c>
      <c r="C230" s="54">
        <f t="shared" si="67"/>
        <v>1</v>
      </c>
      <c r="D230" s="55">
        <f t="shared" ref="D230:D240" si="70">$D229</f>
        <v>19252.953869528686</v>
      </c>
      <c r="E230" s="57">
        <f t="shared" si="60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v>0</v>
      </c>
      <c r="K230" s="54" t="s">
        <v>79</v>
      </c>
      <c r="L230" s="57">
        <f t="shared" si="61"/>
        <v>-571.98709174997146</v>
      </c>
      <c r="M230" s="55">
        <f t="shared" si="65"/>
        <v>-148</v>
      </c>
      <c r="N230" s="54">
        <v>25</v>
      </c>
      <c r="O230" s="55">
        <v>0</v>
      </c>
      <c r="P230" s="55">
        <v>0</v>
      </c>
      <c r="Q230" s="54" t="s">
        <v>79</v>
      </c>
      <c r="R230" s="57">
        <f t="shared" ref="R230:R240" si="71">$R229</f>
        <v>-4281.5087293692341</v>
      </c>
      <c r="S230" s="55">
        <v>0</v>
      </c>
      <c r="T230" s="55">
        <v>0</v>
      </c>
      <c r="U230" s="54" t="s">
        <v>79</v>
      </c>
      <c r="V230" s="57">
        <f t="shared" si="66"/>
        <v>-2660</v>
      </c>
      <c r="W230" s="55">
        <v>0</v>
      </c>
      <c r="X230" s="55">
        <f t="shared" si="63"/>
        <v>4323.4621404549034</v>
      </c>
      <c r="Y230" s="117">
        <f t="shared" si="64"/>
        <v>1138110.8711332448</v>
      </c>
    </row>
    <row r="231" spans="1:25" ht="13.5" thickBot="1" x14ac:dyDescent="0.35">
      <c r="A231" s="54">
        <v>218</v>
      </c>
      <c r="B231" s="54">
        <v>42</v>
      </c>
      <c r="C231" s="54">
        <f t="shared" si="67"/>
        <v>2</v>
      </c>
      <c r="D231" s="55">
        <f t="shared" si="70"/>
        <v>19252.953869528686</v>
      </c>
      <c r="E231" s="57">
        <f t="shared" si="60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v>0</v>
      </c>
      <c r="K231" s="54" t="s">
        <v>79</v>
      </c>
      <c r="L231" s="57">
        <f t="shared" si="61"/>
        <v>-571.98709174997146</v>
      </c>
      <c r="M231" s="55">
        <f t="shared" si="65"/>
        <v>-150</v>
      </c>
      <c r="N231" s="54">
        <v>26</v>
      </c>
      <c r="O231" s="55">
        <v>0</v>
      </c>
      <c r="P231" s="55">
        <v>0</v>
      </c>
      <c r="Q231" s="54" t="s">
        <v>79</v>
      </c>
      <c r="R231" s="57">
        <f t="shared" si="71"/>
        <v>-4281.5087293692341</v>
      </c>
      <c r="S231" s="55">
        <v>0</v>
      </c>
      <c r="T231" s="55">
        <v>0</v>
      </c>
      <c r="U231" s="54" t="s">
        <v>79</v>
      </c>
      <c r="V231" s="57">
        <f t="shared" si="66"/>
        <v>-2670</v>
      </c>
      <c r="W231" s="55">
        <v>0</v>
      </c>
      <c r="X231" s="55">
        <f t="shared" si="63"/>
        <v>4311.4621404549034</v>
      </c>
      <c r="Y231" s="117">
        <f t="shared" si="64"/>
        <v>1147164.4619034217</v>
      </c>
    </row>
    <row r="232" spans="1:25" ht="13.5" thickBot="1" x14ac:dyDescent="0.35">
      <c r="A232" s="54">
        <v>219</v>
      </c>
      <c r="B232" s="54">
        <v>42</v>
      </c>
      <c r="C232" s="54">
        <f t="shared" si="67"/>
        <v>3</v>
      </c>
      <c r="D232" s="55">
        <f t="shared" si="70"/>
        <v>19252.953869528686</v>
      </c>
      <c r="E232" s="57">
        <f t="shared" si="60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v>0</v>
      </c>
      <c r="K232" s="54" t="s">
        <v>79</v>
      </c>
      <c r="L232" s="57">
        <f t="shared" si="61"/>
        <v>-571.98709174997146</v>
      </c>
      <c r="M232" s="55">
        <f t="shared" si="65"/>
        <v>-152</v>
      </c>
      <c r="N232" s="54">
        <v>27</v>
      </c>
      <c r="O232" s="55">
        <v>0</v>
      </c>
      <c r="P232" s="55">
        <v>0</v>
      </c>
      <c r="Q232" s="54" t="s">
        <v>79</v>
      </c>
      <c r="R232" s="57">
        <f t="shared" si="71"/>
        <v>-4281.5087293692341</v>
      </c>
      <c r="S232" s="55">
        <v>0</v>
      </c>
      <c r="T232" s="55">
        <v>0</v>
      </c>
      <c r="U232" s="54" t="s">
        <v>79</v>
      </c>
      <c r="V232" s="57">
        <f t="shared" si="66"/>
        <v>-2680</v>
      </c>
      <c r="W232" s="55">
        <v>0</v>
      </c>
      <c r="X232" s="55">
        <f t="shared" si="63"/>
        <v>4299.4621404549034</v>
      </c>
      <c r="Y232" s="117">
        <f t="shared" si="64"/>
        <v>1156243.7759684741</v>
      </c>
    </row>
    <row r="233" spans="1:25" ht="13.5" thickBot="1" x14ac:dyDescent="0.35">
      <c r="A233" s="54">
        <v>220</v>
      </c>
      <c r="B233" s="54">
        <v>42</v>
      </c>
      <c r="C233" s="54">
        <f t="shared" si="67"/>
        <v>4</v>
      </c>
      <c r="D233" s="55">
        <f t="shared" si="70"/>
        <v>19252.953869528686</v>
      </c>
      <c r="E233" s="57">
        <f t="shared" si="60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v>0</v>
      </c>
      <c r="K233" s="54" t="s">
        <v>79</v>
      </c>
      <c r="L233" s="57">
        <f t="shared" si="61"/>
        <v>-571.98709174997146</v>
      </c>
      <c r="M233" s="55">
        <f t="shared" si="65"/>
        <v>-154</v>
      </c>
      <c r="N233" s="54">
        <v>28</v>
      </c>
      <c r="O233" s="55">
        <v>0</v>
      </c>
      <c r="P233" s="55">
        <v>0</v>
      </c>
      <c r="Q233" s="54" t="s">
        <v>79</v>
      </c>
      <c r="R233" s="57">
        <f t="shared" si="71"/>
        <v>-4281.5087293692341</v>
      </c>
      <c r="S233" s="55">
        <v>0</v>
      </c>
      <c r="T233" s="55">
        <v>0</v>
      </c>
      <c r="U233" s="54" t="s">
        <v>79</v>
      </c>
      <c r="V233" s="57">
        <f t="shared" si="66"/>
        <v>-2690</v>
      </c>
      <c r="W233" s="55">
        <v>0</v>
      </c>
      <c r="X233" s="55">
        <f t="shared" si="63"/>
        <v>4287.4621404549034</v>
      </c>
      <c r="Y233" s="117">
        <f t="shared" si="64"/>
        <v>1165348.9205087977</v>
      </c>
    </row>
    <row r="234" spans="1:25" ht="13.5" thickBot="1" x14ac:dyDescent="0.35">
      <c r="A234" s="54">
        <v>221</v>
      </c>
      <c r="B234" s="54">
        <v>42</v>
      </c>
      <c r="C234" s="54">
        <f t="shared" si="67"/>
        <v>5</v>
      </c>
      <c r="D234" s="55">
        <f t="shared" si="70"/>
        <v>19252.953869528686</v>
      </c>
      <c r="E234" s="57">
        <f t="shared" si="60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v>0</v>
      </c>
      <c r="K234" s="54" t="s">
        <v>79</v>
      </c>
      <c r="L234" s="57">
        <f t="shared" si="61"/>
        <v>-571.98709174997146</v>
      </c>
      <c r="M234" s="55">
        <f t="shared" si="65"/>
        <v>-156</v>
      </c>
      <c r="N234" s="54">
        <v>29</v>
      </c>
      <c r="O234" s="55">
        <v>0</v>
      </c>
      <c r="P234" s="55">
        <v>0</v>
      </c>
      <c r="Q234" s="54" t="s">
        <v>79</v>
      </c>
      <c r="R234" s="57">
        <f t="shared" si="71"/>
        <v>-4281.5087293692341</v>
      </c>
      <c r="S234" s="55">
        <v>0</v>
      </c>
      <c r="T234" s="55">
        <v>0</v>
      </c>
      <c r="U234" s="54" t="s">
        <v>79</v>
      </c>
      <c r="V234" s="57">
        <f t="shared" si="66"/>
        <v>-2700</v>
      </c>
      <c r="W234" s="55">
        <v>0</v>
      </c>
      <c r="X234" s="55">
        <f t="shared" si="63"/>
        <v>4275.4621404549034</v>
      </c>
      <c r="Y234" s="117">
        <f t="shared" si="64"/>
        <v>1174480.0031513725</v>
      </c>
    </row>
    <row r="235" spans="1:25" ht="13.5" thickBot="1" x14ac:dyDescent="0.35">
      <c r="A235" s="54">
        <v>222</v>
      </c>
      <c r="B235" s="54">
        <v>42</v>
      </c>
      <c r="C235" s="54">
        <f t="shared" si="67"/>
        <v>6</v>
      </c>
      <c r="D235" s="55">
        <f t="shared" si="70"/>
        <v>19252.953869528686</v>
      </c>
      <c r="E235" s="57">
        <f t="shared" si="60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v>0</v>
      </c>
      <c r="K235" s="54" t="s">
        <v>79</v>
      </c>
      <c r="L235" s="57">
        <f t="shared" si="61"/>
        <v>-571.98709174997146</v>
      </c>
      <c r="M235" s="55">
        <f t="shared" si="65"/>
        <v>-158</v>
      </c>
      <c r="N235" s="54">
        <v>30</v>
      </c>
      <c r="O235" s="55">
        <v>0</v>
      </c>
      <c r="P235" s="55">
        <v>0</v>
      </c>
      <c r="Q235" s="54" t="s">
        <v>79</v>
      </c>
      <c r="R235" s="57">
        <f t="shared" si="71"/>
        <v>-4281.5087293692341</v>
      </c>
      <c r="S235" s="55">
        <v>0</v>
      </c>
      <c r="T235" s="55">
        <v>0</v>
      </c>
      <c r="U235" s="54" t="s">
        <v>79</v>
      </c>
      <c r="V235" s="57">
        <f t="shared" si="66"/>
        <v>-2710</v>
      </c>
      <c r="W235" s="55">
        <v>0</v>
      </c>
      <c r="X235" s="55">
        <f t="shared" si="63"/>
        <v>4263.4621404549034</v>
      </c>
      <c r="Y235" s="117">
        <f t="shared" si="64"/>
        <v>1183637.1319716249</v>
      </c>
    </row>
    <row r="236" spans="1:25" ht="13.5" thickBot="1" x14ac:dyDescent="0.35">
      <c r="A236" s="54">
        <v>223</v>
      </c>
      <c r="B236" s="54">
        <v>42</v>
      </c>
      <c r="C236" s="54">
        <f t="shared" si="67"/>
        <v>7</v>
      </c>
      <c r="D236" s="55">
        <f t="shared" si="70"/>
        <v>19252.953869528686</v>
      </c>
      <c r="E236" s="57">
        <f t="shared" si="60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v>0</v>
      </c>
      <c r="K236" s="54" t="s">
        <v>79</v>
      </c>
      <c r="L236" s="57">
        <f t="shared" si="61"/>
        <v>-571.98709174997146</v>
      </c>
      <c r="M236" s="55">
        <f t="shared" si="65"/>
        <v>-160</v>
      </c>
      <c r="N236" s="54">
        <v>31</v>
      </c>
      <c r="O236" s="55">
        <v>0</v>
      </c>
      <c r="P236" s="55">
        <v>0</v>
      </c>
      <c r="Q236" s="54" t="s">
        <v>79</v>
      </c>
      <c r="R236" s="57">
        <f t="shared" si="71"/>
        <v>-4281.5087293692341</v>
      </c>
      <c r="S236" s="55">
        <v>0</v>
      </c>
      <c r="T236" s="55">
        <v>0</v>
      </c>
      <c r="U236" s="54" t="s">
        <v>79</v>
      </c>
      <c r="V236" s="57">
        <f t="shared" si="66"/>
        <v>-2720</v>
      </c>
      <c r="W236" s="55">
        <v>0</v>
      </c>
      <c r="X236" s="55">
        <f t="shared" si="63"/>
        <v>4251.4621404549034</v>
      </c>
      <c r="Y236" s="117">
        <f t="shared" si="64"/>
        <v>1192820.4154952948</v>
      </c>
    </row>
    <row r="237" spans="1:25" ht="13.5" thickBot="1" x14ac:dyDescent="0.35">
      <c r="A237" s="54">
        <v>224</v>
      </c>
      <c r="B237" s="54">
        <v>42</v>
      </c>
      <c r="C237" s="54">
        <f t="shared" si="67"/>
        <v>8</v>
      </c>
      <c r="D237" s="55">
        <f t="shared" si="70"/>
        <v>19252.953869528686</v>
      </c>
      <c r="E237" s="57">
        <f t="shared" si="60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v>0</v>
      </c>
      <c r="K237" s="54" t="s">
        <v>79</v>
      </c>
      <c r="L237" s="57">
        <f t="shared" si="61"/>
        <v>-571.98709174997146</v>
      </c>
      <c r="M237" s="55">
        <f t="shared" si="65"/>
        <v>-162</v>
      </c>
      <c r="N237" s="54">
        <v>32</v>
      </c>
      <c r="O237" s="55">
        <v>0</v>
      </c>
      <c r="P237" s="55">
        <v>0</v>
      </c>
      <c r="Q237" s="54" t="s">
        <v>79</v>
      </c>
      <c r="R237" s="57">
        <f t="shared" si="71"/>
        <v>-4281.5087293692341</v>
      </c>
      <c r="S237" s="55">
        <v>0</v>
      </c>
      <c r="T237" s="55">
        <v>0</v>
      </c>
      <c r="U237" s="54" t="s">
        <v>79</v>
      </c>
      <c r="V237" s="57">
        <f t="shared" si="66"/>
        <v>-2730</v>
      </c>
      <c r="W237" s="55">
        <v>0</v>
      </c>
      <c r="X237" s="55">
        <f t="shared" si="63"/>
        <v>4239.4621404549034</v>
      </c>
      <c r="Y237" s="117">
        <f t="shared" si="64"/>
        <v>1202029.9627003134</v>
      </c>
    </row>
    <row r="238" spans="1:25" ht="13.5" thickBot="1" x14ac:dyDescent="0.35">
      <c r="A238" s="54">
        <v>225</v>
      </c>
      <c r="B238" s="54">
        <v>42</v>
      </c>
      <c r="C238" s="54">
        <f t="shared" si="67"/>
        <v>9</v>
      </c>
      <c r="D238" s="55">
        <f t="shared" si="70"/>
        <v>19252.953869528686</v>
      </c>
      <c r="E238" s="57">
        <f t="shared" si="60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v>0</v>
      </c>
      <c r="K238" s="54" t="s">
        <v>79</v>
      </c>
      <c r="L238" s="57">
        <f t="shared" si="61"/>
        <v>-571.98709174997146</v>
      </c>
      <c r="M238" s="55">
        <f t="shared" si="65"/>
        <v>-164</v>
      </c>
      <c r="N238" s="54">
        <v>33</v>
      </c>
      <c r="O238" s="55">
        <v>0</v>
      </c>
      <c r="P238" s="55">
        <v>0</v>
      </c>
      <c r="Q238" s="54" t="s">
        <v>79</v>
      </c>
      <c r="R238" s="57">
        <f t="shared" si="71"/>
        <v>-4281.5087293692341</v>
      </c>
      <c r="S238" s="55">
        <v>0</v>
      </c>
      <c r="T238" s="55">
        <v>0</v>
      </c>
      <c r="U238" s="54" t="s">
        <v>79</v>
      </c>
      <c r="V238" s="57">
        <f t="shared" si="66"/>
        <v>-2740</v>
      </c>
      <c r="W238" s="55">
        <v>0</v>
      </c>
      <c r="X238" s="55">
        <f t="shared" si="63"/>
        <v>4227.4621404549034</v>
      </c>
      <c r="Y238" s="117">
        <f t="shared" si="64"/>
        <v>1211265.8830186862</v>
      </c>
    </row>
    <row r="239" spans="1:25" ht="13.5" thickBot="1" x14ac:dyDescent="0.35">
      <c r="A239" s="54">
        <v>226</v>
      </c>
      <c r="B239" s="54">
        <v>42</v>
      </c>
      <c r="C239" s="54">
        <f t="shared" si="67"/>
        <v>10</v>
      </c>
      <c r="D239" s="55">
        <f t="shared" si="70"/>
        <v>19252.953869528686</v>
      </c>
      <c r="E239" s="57">
        <f t="shared" si="60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v>0</v>
      </c>
      <c r="K239" s="54" t="s">
        <v>79</v>
      </c>
      <c r="L239" s="57">
        <f t="shared" si="61"/>
        <v>-571.98709174997146</v>
      </c>
      <c r="M239" s="55">
        <f t="shared" si="65"/>
        <v>-166</v>
      </c>
      <c r="N239" s="54">
        <v>34</v>
      </c>
      <c r="O239" s="55">
        <v>0</v>
      </c>
      <c r="P239" s="55">
        <v>0</v>
      </c>
      <c r="Q239" s="54" t="s">
        <v>79</v>
      </c>
      <c r="R239" s="57">
        <f t="shared" si="71"/>
        <v>-4281.5087293692341</v>
      </c>
      <c r="S239" s="55">
        <v>0</v>
      </c>
      <c r="T239" s="55">
        <v>0</v>
      </c>
      <c r="U239" s="54" t="s">
        <v>79</v>
      </c>
      <c r="V239" s="57">
        <f t="shared" si="66"/>
        <v>-2750</v>
      </c>
      <c r="W239" s="55">
        <v>0</v>
      </c>
      <c r="X239" s="55">
        <f t="shared" si="63"/>
        <v>4215.4621404549034</v>
      </c>
      <c r="Y239" s="117">
        <f t="shared" si="64"/>
        <v>1220528.2863383857</v>
      </c>
    </row>
    <row r="240" spans="1:25" ht="13.5" thickBot="1" x14ac:dyDescent="0.35">
      <c r="A240" s="54">
        <v>227</v>
      </c>
      <c r="B240" s="54">
        <v>42</v>
      </c>
      <c r="C240" s="54">
        <f t="shared" si="67"/>
        <v>11</v>
      </c>
      <c r="D240" s="55">
        <f t="shared" si="70"/>
        <v>19252.953869528686</v>
      </c>
      <c r="E240" s="57">
        <f t="shared" si="60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v>0</v>
      </c>
      <c r="K240" s="54" t="s">
        <v>79</v>
      </c>
      <c r="L240" s="57">
        <f t="shared" si="61"/>
        <v>-571.98709174997146</v>
      </c>
      <c r="M240" s="55">
        <f t="shared" si="65"/>
        <v>-168</v>
      </c>
      <c r="N240" s="54">
        <v>35</v>
      </c>
      <c r="O240" s="55">
        <v>0</v>
      </c>
      <c r="P240" s="55">
        <v>0</v>
      </c>
      <c r="Q240" s="54" t="s">
        <v>79</v>
      </c>
      <c r="R240" s="57">
        <f t="shared" si="71"/>
        <v>-4281.5087293692341</v>
      </c>
      <c r="S240" s="55">
        <v>0</v>
      </c>
      <c r="T240" s="55">
        <v>0</v>
      </c>
      <c r="U240" s="54" t="s">
        <v>79</v>
      </c>
      <c r="V240" s="57">
        <f t="shared" si="66"/>
        <v>-2760</v>
      </c>
      <c r="W240" s="55">
        <v>0</v>
      </c>
      <c r="X240" s="55">
        <f t="shared" si="63"/>
        <v>4203.4621404549034</v>
      </c>
      <c r="Y240" s="117">
        <f t="shared" si="64"/>
        <v>1229817.2830052504</v>
      </c>
    </row>
    <row r="241" spans="1:25" ht="13.5" thickBot="1" x14ac:dyDescent="0.35">
      <c r="A241" s="54">
        <v>228</v>
      </c>
      <c r="B241" s="54">
        <v>43</v>
      </c>
      <c r="C241" s="54">
        <f t="shared" si="67"/>
        <v>0</v>
      </c>
      <c r="D241" s="55">
        <f>$D230*(1+$D$4)</f>
        <v>20215.601563005122</v>
      </c>
      <c r="E241" s="57">
        <f t="shared" si="60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v>0</v>
      </c>
      <c r="K241" s="54" t="s">
        <v>79</v>
      </c>
      <c r="L241" s="57">
        <f t="shared" si="61"/>
        <v>-571.98709174997146</v>
      </c>
      <c r="M241" s="55">
        <f t="shared" si="65"/>
        <v>-170</v>
      </c>
      <c r="N241" s="54">
        <v>36</v>
      </c>
      <c r="O241" s="55">
        <v>0</v>
      </c>
      <c r="P241" s="55">
        <v>0</v>
      </c>
      <c r="Q241" s="54" t="s">
        <v>79</v>
      </c>
      <c r="R241" s="57">
        <f>$R240*1.06</f>
        <v>-4538.3992531313879</v>
      </c>
      <c r="S241" s="55">
        <v>0</v>
      </c>
      <c r="T241" s="55">
        <v>0</v>
      </c>
      <c r="U241" s="54" t="s">
        <v>79</v>
      </c>
      <c r="V241" s="57">
        <f t="shared" si="66"/>
        <v>-2770</v>
      </c>
      <c r="W241" s="55">
        <v>0</v>
      </c>
      <c r="X241" s="55">
        <f t="shared" si="63"/>
        <v>4464.0278481047908</v>
      </c>
      <c r="Y241" s="117">
        <f t="shared" si="64"/>
        <v>1239405.5495325436</v>
      </c>
    </row>
    <row r="242" spans="1:25" ht="13.5" thickBot="1" x14ac:dyDescent="0.35">
      <c r="A242" s="54">
        <v>229</v>
      </c>
      <c r="B242" s="54">
        <v>43</v>
      </c>
      <c r="C242" s="54">
        <f t="shared" si="67"/>
        <v>1</v>
      </c>
      <c r="D242" s="55">
        <f t="shared" ref="D242:D252" si="72">$D241</f>
        <v>20215.601563005122</v>
      </c>
      <c r="E242" s="57">
        <f t="shared" si="60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v>0</v>
      </c>
      <c r="K242" s="54" t="s">
        <v>79</v>
      </c>
      <c r="L242" s="57">
        <f t="shared" si="61"/>
        <v>-571.98709174997146</v>
      </c>
      <c r="M242" s="55">
        <f t="shared" si="65"/>
        <v>-172</v>
      </c>
      <c r="N242" s="54">
        <v>37</v>
      </c>
      <c r="O242" s="55">
        <v>0</v>
      </c>
      <c r="P242" s="55">
        <v>0</v>
      </c>
      <c r="Q242" s="54" t="s">
        <v>79</v>
      </c>
      <c r="R242" s="57">
        <f t="shared" ref="R242:R252" si="73">$R241</f>
        <v>-4538.3992531313879</v>
      </c>
      <c r="S242" s="55">
        <v>0</v>
      </c>
      <c r="T242" s="55">
        <v>0</v>
      </c>
      <c r="U242" s="54" t="s">
        <v>79</v>
      </c>
      <c r="V242" s="57">
        <f t="shared" si="66"/>
        <v>-2780</v>
      </c>
      <c r="W242" s="55">
        <v>0</v>
      </c>
      <c r="X242" s="55">
        <f t="shared" si="63"/>
        <v>4452.0278481047908</v>
      </c>
      <c r="Y242" s="117">
        <f t="shared" si="64"/>
        <v>1249021.7671703673</v>
      </c>
    </row>
    <row r="243" spans="1:25" ht="13.5" thickBot="1" x14ac:dyDescent="0.35">
      <c r="A243" s="54">
        <v>230</v>
      </c>
      <c r="B243" s="54">
        <v>43</v>
      </c>
      <c r="C243" s="54">
        <f t="shared" si="67"/>
        <v>2</v>
      </c>
      <c r="D243" s="55">
        <f t="shared" si="72"/>
        <v>20215.601563005122</v>
      </c>
      <c r="E243" s="57">
        <f t="shared" si="60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v>0</v>
      </c>
      <c r="K243" s="54" t="s">
        <v>79</v>
      </c>
      <c r="L243" s="57">
        <f t="shared" si="61"/>
        <v>-571.98709174997146</v>
      </c>
      <c r="M243" s="55">
        <f t="shared" si="65"/>
        <v>-174</v>
      </c>
      <c r="N243" s="54">
        <v>38</v>
      </c>
      <c r="O243" s="55">
        <v>0</v>
      </c>
      <c r="P243" s="55">
        <v>0</v>
      </c>
      <c r="Q243" s="54" t="s">
        <v>79</v>
      </c>
      <c r="R243" s="57">
        <f t="shared" si="73"/>
        <v>-4538.3992531313879</v>
      </c>
      <c r="S243" s="55">
        <v>0</v>
      </c>
      <c r="T243" s="55">
        <v>0</v>
      </c>
      <c r="U243" s="54" t="s">
        <v>79</v>
      </c>
      <c r="V243" s="57">
        <f t="shared" si="66"/>
        <v>-2790</v>
      </c>
      <c r="W243" s="55">
        <v>0</v>
      </c>
      <c r="X243" s="55">
        <f t="shared" si="63"/>
        <v>4440.0278481047908</v>
      </c>
      <c r="Y243" s="117">
        <f t="shared" si="64"/>
        <v>1258666.0523816817</v>
      </c>
    </row>
    <row r="244" spans="1:25" ht="13.5" thickBot="1" x14ac:dyDescent="0.35">
      <c r="A244" s="54">
        <v>231</v>
      </c>
      <c r="B244" s="54">
        <v>43</v>
      </c>
      <c r="C244" s="54">
        <f t="shared" si="67"/>
        <v>3</v>
      </c>
      <c r="D244" s="55">
        <f t="shared" si="72"/>
        <v>20215.601563005122</v>
      </c>
      <c r="E244" s="57">
        <f t="shared" si="60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v>0</v>
      </c>
      <c r="K244" s="54" t="s">
        <v>79</v>
      </c>
      <c r="L244" s="57">
        <f t="shared" si="61"/>
        <v>-571.98709174997146</v>
      </c>
      <c r="M244" s="55">
        <f t="shared" si="65"/>
        <v>-176</v>
      </c>
      <c r="N244" s="54">
        <v>39</v>
      </c>
      <c r="O244" s="55">
        <v>0</v>
      </c>
      <c r="P244" s="55">
        <v>0</v>
      </c>
      <c r="Q244" s="54" t="s">
        <v>79</v>
      </c>
      <c r="R244" s="57">
        <f t="shared" si="73"/>
        <v>-4538.3992531313879</v>
      </c>
      <c r="S244" s="55">
        <v>0</v>
      </c>
      <c r="T244" s="55">
        <v>0</v>
      </c>
      <c r="U244" s="54" t="s">
        <v>79</v>
      </c>
      <c r="V244" s="57">
        <f t="shared" si="66"/>
        <v>-2800</v>
      </c>
      <c r="W244" s="55">
        <v>0</v>
      </c>
      <c r="X244" s="55">
        <f t="shared" si="63"/>
        <v>4428.0278481047908</v>
      </c>
      <c r="Y244" s="117">
        <f t="shared" si="64"/>
        <v>1268338.5221147102</v>
      </c>
    </row>
    <row r="245" spans="1:25" ht="13.5" thickBot="1" x14ac:dyDescent="0.35">
      <c r="A245" s="54">
        <v>232</v>
      </c>
      <c r="B245" s="54">
        <v>43</v>
      </c>
      <c r="C245" s="54">
        <f t="shared" si="67"/>
        <v>4</v>
      </c>
      <c r="D245" s="55">
        <f t="shared" si="72"/>
        <v>20215.601563005122</v>
      </c>
      <c r="E245" s="57">
        <f t="shared" si="60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v>0</v>
      </c>
      <c r="K245" s="54" t="s">
        <v>79</v>
      </c>
      <c r="L245" s="57">
        <f t="shared" si="61"/>
        <v>-571.98709174997146</v>
      </c>
      <c r="M245" s="55">
        <f t="shared" si="65"/>
        <v>-178</v>
      </c>
      <c r="N245" s="54">
        <v>40</v>
      </c>
      <c r="O245" s="55">
        <v>0</v>
      </c>
      <c r="P245" s="55">
        <v>0</v>
      </c>
      <c r="Q245" s="54" t="s">
        <v>79</v>
      </c>
      <c r="R245" s="57">
        <f t="shared" si="73"/>
        <v>-4538.3992531313879</v>
      </c>
      <c r="S245" s="55">
        <v>0</v>
      </c>
      <c r="T245" s="55">
        <v>0</v>
      </c>
      <c r="U245" s="54" t="s">
        <v>79</v>
      </c>
      <c r="V245" s="57">
        <f t="shared" si="66"/>
        <v>-2810</v>
      </c>
      <c r="W245" s="55">
        <v>0</v>
      </c>
      <c r="X245" s="55">
        <f t="shared" si="63"/>
        <v>4416.0278481047908</v>
      </c>
      <c r="Y245" s="117">
        <f t="shared" si="64"/>
        <v>1278039.2938049594</v>
      </c>
    </row>
    <row r="246" spans="1:25" ht="13.5" thickBot="1" x14ac:dyDescent="0.35">
      <c r="A246" s="54">
        <v>233</v>
      </c>
      <c r="B246" s="54">
        <v>43</v>
      </c>
      <c r="C246" s="54">
        <f t="shared" si="67"/>
        <v>5</v>
      </c>
      <c r="D246" s="55">
        <f t="shared" si="72"/>
        <v>20215.601563005122</v>
      </c>
      <c r="E246" s="57">
        <f t="shared" si="60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v>0</v>
      </c>
      <c r="K246" s="54" t="s">
        <v>79</v>
      </c>
      <c r="L246" s="57">
        <f t="shared" si="61"/>
        <v>-571.98709174997146</v>
      </c>
      <c r="M246" s="55">
        <f t="shared" si="65"/>
        <v>-180</v>
      </c>
      <c r="N246" s="54">
        <v>41</v>
      </c>
      <c r="O246" s="55">
        <v>0</v>
      </c>
      <c r="P246" s="55">
        <v>0</v>
      </c>
      <c r="Q246" s="54" t="s">
        <v>79</v>
      </c>
      <c r="R246" s="57">
        <f t="shared" si="73"/>
        <v>-4538.3992531313879</v>
      </c>
      <c r="S246" s="55">
        <v>0</v>
      </c>
      <c r="T246" s="55">
        <v>0</v>
      </c>
      <c r="U246" s="54" t="s">
        <v>79</v>
      </c>
      <c r="V246" s="57">
        <f t="shared" si="66"/>
        <v>-2820</v>
      </c>
      <c r="W246" s="55">
        <v>0</v>
      </c>
      <c r="X246" s="55">
        <f t="shared" si="63"/>
        <v>4404.0278481047908</v>
      </c>
      <c r="Y246" s="117">
        <f t="shared" si="64"/>
        <v>1287768.4853772514</v>
      </c>
    </row>
    <row r="247" spans="1:25" ht="13.5" thickBot="1" x14ac:dyDescent="0.35">
      <c r="A247" s="54">
        <v>234</v>
      </c>
      <c r="B247" s="54">
        <v>43</v>
      </c>
      <c r="C247" s="54">
        <f t="shared" si="67"/>
        <v>6</v>
      </c>
      <c r="D247" s="55">
        <f t="shared" si="72"/>
        <v>20215.601563005122</v>
      </c>
      <c r="E247" s="57">
        <f t="shared" si="60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v>0</v>
      </c>
      <c r="K247" s="54" t="s">
        <v>79</v>
      </c>
      <c r="L247" s="57">
        <f t="shared" si="61"/>
        <v>-571.98709174997146</v>
      </c>
      <c r="M247" s="55">
        <f t="shared" si="65"/>
        <v>-182</v>
      </c>
      <c r="N247" s="54">
        <v>42</v>
      </c>
      <c r="O247" s="55">
        <v>0</v>
      </c>
      <c r="P247" s="55">
        <v>0</v>
      </c>
      <c r="Q247" s="54" t="s">
        <v>79</v>
      </c>
      <c r="R247" s="57">
        <f t="shared" si="73"/>
        <v>-4538.3992531313879</v>
      </c>
      <c r="S247" s="55">
        <v>0</v>
      </c>
      <c r="T247" s="55">
        <v>0</v>
      </c>
      <c r="U247" s="54" t="s">
        <v>79</v>
      </c>
      <c r="V247" s="57">
        <f t="shared" si="66"/>
        <v>-2830</v>
      </c>
      <c r="W247" s="55">
        <v>0</v>
      </c>
      <c r="X247" s="55">
        <f t="shared" si="63"/>
        <v>4392.0278481047908</v>
      </c>
      <c r="Y247" s="117">
        <f t="shared" si="64"/>
        <v>1297526.2152477612</v>
      </c>
    </row>
    <row r="248" spans="1:25" ht="13.5" thickBot="1" x14ac:dyDescent="0.35">
      <c r="A248" s="54">
        <v>235</v>
      </c>
      <c r="B248" s="54">
        <v>43</v>
      </c>
      <c r="C248" s="54">
        <f t="shared" si="67"/>
        <v>7</v>
      </c>
      <c r="D248" s="55">
        <f t="shared" si="72"/>
        <v>20215.601563005122</v>
      </c>
      <c r="E248" s="57">
        <f t="shared" si="60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v>0</v>
      </c>
      <c r="K248" s="54" t="s">
        <v>79</v>
      </c>
      <c r="L248" s="57">
        <f t="shared" si="61"/>
        <v>-571.98709174997146</v>
      </c>
      <c r="M248" s="55">
        <f t="shared" si="65"/>
        <v>-184</v>
      </c>
      <c r="N248" s="54">
        <v>43</v>
      </c>
      <c r="O248" s="55">
        <v>0</v>
      </c>
      <c r="P248" s="55">
        <v>0</v>
      </c>
      <c r="Q248" s="54" t="s">
        <v>79</v>
      </c>
      <c r="R248" s="57">
        <f t="shared" si="73"/>
        <v>-4538.3992531313879</v>
      </c>
      <c r="S248" s="55">
        <v>0</v>
      </c>
      <c r="T248" s="55">
        <v>0</v>
      </c>
      <c r="U248" s="54" t="s">
        <v>79</v>
      </c>
      <c r="V248" s="57">
        <f t="shared" si="66"/>
        <v>-2840</v>
      </c>
      <c r="W248" s="55">
        <v>0</v>
      </c>
      <c r="X248" s="55">
        <f t="shared" si="63"/>
        <v>4380.0278481047908</v>
      </c>
      <c r="Y248" s="117">
        <f t="shared" si="64"/>
        <v>1307312.6023260648</v>
      </c>
    </row>
    <row r="249" spans="1:25" ht="13.5" thickBot="1" x14ac:dyDescent="0.35">
      <c r="A249" s="54">
        <v>236</v>
      </c>
      <c r="B249" s="54">
        <v>43</v>
      </c>
      <c r="C249" s="54">
        <f t="shared" si="67"/>
        <v>8</v>
      </c>
      <c r="D249" s="55">
        <f t="shared" si="72"/>
        <v>20215.601563005122</v>
      </c>
      <c r="E249" s="57">
        <f t="shared" si="60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v>0</v>
      </c>
      <c r="K249" s="54" t="s">
        <v>79</v>
      </c>
      <c r="L249" s="57">
        <f t="shared" si="61"/>
        <v>-571.98709174997146</v>
      </c>
      <c r="M249" s="55">
        <f t="shared" si="65"/>
        <v>-186</v>
      </c>
      <c r="N249" s="54">
        <v>44</v>
      </c>
      <c r="O249" s="55">
        <v>0</v>
      </c>
      <c r="P249" s="55">
        <v>0</v>
      </c>
      <c r="Q249" s="54" t="s">
        <v>79</v>
      </c>
      <c r="R249" s="57">
        <f t="shared" si="73"/>
        <v>-4538.3992531313879</v>
      </c>
      <c r="S249" s="55">
        <v>0</v>
      </c>
      <c r="T249" s="55">
        <v>0</v>
      </c>
      <c r="U249" s="54" t="s">
        <v>79</v>
      </c>
      <c r="V249" s="57">
        <f t="shared" si="66"/>
        <v>-2850</v>
      </c>
      <c r="W249" s="55">
        <v>0</v>
      </c>
      <c r="X249" s="55">
        <f t="shared" si="63"/>
        <v>4368.0278481047908</v>
      </c>
      <c r="Y249" s="117">
        <f t="shared" si="64"/>
        <v>1317127.7660171948</v>
      </c>
    </row>
    <row r="250" spans="1:25" ht="13.5" thickBot="1" x14ac:dyDescent="0.35">
      <c r="A250" s="54">
        <v>237</v>
      </c>
      <c r="B250" s="54">
        <v>43</v>
      </c>
      <c r="C250" s="54">
        <f t="shared" si="67"/>
        <v>9</v>
      </c>
      <c r="D250" s="55">
        <f t="shared" si="72"/>
        <v>20215.601563005122</v>
      </c>
      <c r="E250" s="57">
        <f t="shared" si="60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v>0</v>
      </c>
      <c r="K250" s="54" t="s">
        <v>79</v>
      </c>
      <c r="L250" s="57">
        <f t="shared" si="61"/>
        <v>-571.98709174997146</v>
      </c>
      <c r="M250" s="55">
        <f t="shared" si="65"/>
        <v>-188</v>
      </c>
      <c r="N250" s="54">
        <v>45</v>
      </c>
      <c r="O250" s="55">
        <v>0</v>
      </c>
      <c r="P250" s="55">
        <v>0</v>
      </c>
      <c r="Q250" s="54" t="s">
        <v>79</v>
      </c>
      <c r="R250" s="57">
        <f t="shared" si="73"/>
        <v>-4538.3992531313879</v>
      </c>
      <c r="S250" s="55">
        <v>0</v>
      </c>
      <c r="T250" s="55">
        <v>0</v>
      </c>
      <c r="U250" s="54" t="s">
        <v>79</v>
      </c>
      <c r="V250" s="57">
        <f t="shared" si="66"/>
        <v>-2860</v>
      </c>
      <c r="W250" s="55">
        <v>0</v>
      </c>
      <c r="X250" s="55">
        <f t="shared" si="63"/>
        <v>4356.0278481047908</v>
      </c>
      <c r="Y250" s="117">
        <f t="shared" si="64"/>
        <v>1326971.8262237045</v>
      </c>
    </row>
    <row r="251" spans="1:25" ht="13.5" thickBot="1" x14ac:dyDescent="0.35">
      <c r="A251" s="54">
        <v>238</v>
      </c>
      <c r="B251" s="54">
        <v>43</v>
      </c>
      <c r="C251" s="54">
        <f t="shared" si="67"/>
        <v>10</v>
      </c>
      <c r="D251" s="55">
        <f t="shared" si="72"/>
        <v>20215.601563005122</v>
      </c>
      <c r="E251" s="57">
        <f t="shared" si="60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v>0</v>
      </c>
      <c r="K251" s="54" t="s">
        <v>79</v>
      </c>
      <c r="L251" s="57">
        <f t="shared" si="61"/>
        <v>-571.98709174997146</v>
      </c>
      <c r="M251" s="55">
        <f t="shared" si="65"/>
        <v>-190</v>
      </c>
      <c r="N251" s="54">
        <v>46</v>
      </c>
      <c r="O251" s="55">
        <v>0</v>
      </c>
      <c r="P251" s="55">
        <v>0</v>
      </c>
      <c r="Q251" s="54" t="s">
        <v>79</v>
      </c>
      <c r="R251" s="57">
        <f t="shared" si="73"/>
        <v>-4538.3992531313879</v>
      </c>
      <c r="S251" s="55">
        <v>0</v>
      </c>
      <c r="T251" s="55">
        <v>0</v>
      </c>
      <c r="U251" s="54" t="s">
        <v>79</v>
      </c>
      <c r="V251" s="57">
        <f t="shared" si="66"/>
        <v>-2870</v>
      </c>
      <c r="W251" s="55">
        <v>0</v>
      </c>
      <c r="X251" s="55">
        <f t="shared" si="63"/>
        <v>4344.0278481047908</v>
      </c>
      <c r="Y251" s="117">
        <f t="shared" si="64"/>
        <v>1336844.9033477413</v>
      </c>
    </row>
    <row r="252" spans="1:25" ht="13.5" thickBot="1" x14ac:dyDescent="0.35">
      <c r="A252" s="54">
        <v>239</v>
      </c>
      <c r="B252" s="54">
        <v>43</v>
      </c>
      <c r="C252" s="54">
        <f t="shared" si="67"/>
        <v>11</v>
      </c>
      <c r="D252" s="55">
        <f t="shared" si="72"/>
        <v>20215.601563005122</v>
      </c>
      <c r="E252" s="57">
        <f t="shared" si="60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v>0</v>
      </c>
      <c r="K252" s="54" t="s">
        <v>79</v>
      </c>
      <c r="L252" s="57">
        <f t="shared" si="61"/>
        <v>-571.98709174997146</v>
      </c>
      <c r="M252" s="55">
        <f t="shared" si="65"/>
        <v>-192</v>
      </c>
      <c r="N252" s="54">
        <v>47</v>
      </c>
      <c r="O252" s="55">
        <v>0</v>
      </c>
      <c r="P252" s="55">
        <v>0</v>
      </c>
      <c r="Q252" s="54" t="s">
        <v>79</v>
      </c>
      <c r="R252" s="57">
        <f t="shared" si="73"/>
        <v>-4538.3992531313879</v>
      </c>
      <c r="S252" s="55">
        <v>0</v>
      </c>
      <c r="T252" s="55">
        <v>0</v>
      </c>
      <c r="U252" s="54" t="s">
        <v>79</v>
      </c>
      <c r="V252" s="57">
        <f t="shared" si="66"/>
        <v>-2880</v>
      </c>
      <c r="W252" s="55">
        <v>0</v>
      </c>
      <c r="X252" s="55">
        <f t="shared" si="63"/>
        <v>4332.0278481047908</v>
      </c>
      <c r="Y252" s="117">
        <f t="shared" si="64"/>
        <v>1346747.1182931282</v>
      </c>
    </row>
    <row r="253" spans="1:25" ht="13.5" thickBot="1" x14ac:dyDescent="0.35">
      <c r="A253" s="54">
        <v>240</v>
      </c>
      <c r="B253" s="54">
        <v>44</v>
      </c>
      <c r="C253" s="54">
        <f t="shared" si="67"/>
        <v>0</v>
      </c>
      <c r="D253" s="55">
        <f>$D242*(1+$D$4)</f>
        <v>21226.381641155378</v>
      </c>
      <c r="E253" s="57">
        <f t="shared" si="60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v>0</v>
      </c>
      <c r="K253" s="54" t="s">
        <v>79</v>
      </c>
      <c r="L253" s="57">
        <f t="shared" si="61"/>
        <v>-571.98709174997146</v>
      </c>
      <c r="M253" s="55">
        <f t="shared" si="65"/>
        <v>-194</v>
      </c>
      <c r="N253" s="54">
        <v>48</v>
      </c>
      <c r="O253" s="55">
        <v>0</v>
      </c>
      <c r="P253" s="55">
        <v>0</v>
      </c>
      <c r="Q253" s="54" t="s">
        <v>79</v>
      </c>
      <c r="R253" s="57">
        <f>$R252*1.06</f>
        <v>-4810.7032083192717</v>
      </c>
      <c r="S253" s="55">
        <v>0</v>
      </c>
      <c r="T253" s="55">
        <v>0</v>
      </c>
      <c r="U253" s="54" t="s">
        <v>79</v>
      </c>
      <c r="V253" s="57">
        <f t="shared" si="66"/>
        <v>-2890</v>
      </c>
      <c r="W253" s="55">
        <v>0</v>
      </c>
      <c r="X253" s="55">
        <f t="shared" si="63"/>
        <v>4603.6529358995467</v>
      </c>
      <c r="Y253" s="117">
        <f t="shared" si="64"/>
        <v>1356962.2175552491</v>
      </c>
    </row>
    <row r="254" spans="1:25" ht="13.5" thickBot="1" x14ac:dyDescent="0.35">
      <c r="A254" s="54">
        <v>241</v>
      </c>
      <c r="B254" s="54">
        <v>44</v>
      </c>
      <c r="C254" s="54">
        <f t="shared" si="67"/>
        <v>1</v>
      </c>
      <c r="D254" s="55">
        <f t="shared" ref="D254:D264" si="74">$D253</f>
        <v>21226.381641155378</v>
      </c>
      <c r="E254" s="57">
        <f t="shared" si="60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v>0</v>
      </c>
      <c r="K254" s="54" t="s">
        <v>79</v>
      </c>
      <c r="L254" s="57">
        <f t="shared" si="61"/>
        <v>-571.98709174997146</v>
      </c>
      <c r="M254" s="55">
        <f t="shared" si="65"/>
        <v>-196</v>
      </c>
      <c r="N254" s="54">
        <v>49</v>
      </c>
      <c r="O254" s="55">
        <v>0</v>
      </c>
      <c r="P254" s="55">
        <v>0</v>
      </c>
      <c r="Q254" s="54" t="s">
        <v>79</v>
      </c>
      <c r="R254" s="57">
        <f t="shared" ref="R254:R264" si="75">$R253</f>
        <v>-4810.7032083192717</v>
      </c>
      <c r="S254" s="55">
        <v>0</v>
      </c>
      <c r="T254" s="55">
        <v>0</v>
      </c>
      <c r="U254" s="54" t="s">
        <v>79</v>
      </c>
      <c r="V254" s="57">
        <f t="shared" si="66"/>
        <v>-2900</v>
      </c>
      <c r="W254" s="55">
        <v>0</v>
      </c>
      <c r="X254" s="55">
        <f t="shared" si="63"/>
        <v>4591.6529358995467</v>
      </c>
      <c r="Y254" s="117">
        <f t="shared" si="64"/>
        <v>1367207.8797309622</v>
      </c>
    </row>
    <row r="255" spans="1:25" ht="13.5" thickBot="1" x14ac:dyDescent="0.35">
      <c r="A255" s="54">
        <v>242</v>
      </c>
      <c r="B255" s="54">
        <v>44</v>
      </c>
      <c r="C255" s="54">
        <f t="shared" si="67"/>
        <v>2</v>
      </c>
      <c r="D255" s="55">
        <f t="shared" si="74"/>
        <v>21226.381641155378</v>
      </c>
      <c r="E255" s="57">
        <f t="shared" si="60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v>0</v>
      </c>
      <c r="K255" s="54" t="s">
        <v>79</v>
      </c>
      <c r="L255" s="57">
        <f t="shared" si="61"/>
        <v>-571.98709174997146</v>
      </c>
      <c r="M255" s="55">
        <f t="shared" si="65"/>
        <v>-198</v>
      </c>
      <c r="N255" s="54">
        <v>50</v>
      </c>
      <c r="O255" s="55">
        <v>0</v>
      </c>
      <c r="P255" s="55">
        <v>0</v>
      </c>
      <c r="Q255" s="54" t="s">
        <v>79</v>
      </c>
      <c r="R255" s="57">
        <f t="shared" si="75"/>
        <v>-4810.7032083192717</v>
      </c>
      <c r="S255" s="55">
        <v>0</v>
      </c>
      <c r="T255" s="55">
        <v>0</v>
      </c>
      <c r="U255" s="54" t="s">
        <v>79</v>
      </c>
      <c r="V255" s="57">
        <f t="shared" si="66"/>
        <v>-2910</v>
      </c>
      <c r="W255" s="55">
        <v>0</v>
      </c>
      <c r="X255" s="55">
        <f t="shared" si="63"/>
        <v>4579.6529358995467</v>
      </c>
      <c r="Y255" s="117">
        <f t="shared" si="64"/>
        <v>1377484.2321657408</v>
      </c>
    </row>
    <row r="256" spans="1:25" ht="13.5" thickBot="1" x14ac:dyDescent="0.35">
      <c r="A256" s="54">
        <v>243</v>
      </c>
      <c r="B256" s="54">
        <v>44</v>
      </c>
      <c r="C256" s="54">
        <f t="shared" si="67"/>
        <v>3</v>
      </c>
      <c r="D256" s="55">
        <f t="shared" si="74"/>
        <v>21226.381641155378</v>
      </c>
      <c r="E256" s="57">
        <f t="shared" si="60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v>0</v>
      </c>
      <c r="K256" s="54" t="s">
        <v>79</v>
      </c>
      <c r="L256" s="57">
        <f t="shared" si="61"/>
        <v>-571.98709174997146</v>
      </c>
      <c r="M256" s="55">
        <f t="shared" si="65"/>
        <v>-200</v>
      </c>
      <c r="N256" s="54">
        <v>51</v>
      </c>
      <c r="O256" s="55">
        <v>0</v>
      </c>
      <c r="P256" s="55">
        <v>0</v>
      </c>
      <c r="Q256" s="54" t="s">
        <v>79</v>
      </c>
      <c r="R256" s="57">
        <f t="shared" si="75"/>
        <v>-4810.7032083192717</v>
      </c>
      <c r="S256" s="55">
        <v>0</v>
      </c>
      <c r="T256" s="55">
        <v>0</v>
      </c>
      <c r="U256" s="54" t="s">
        <v>79</v>
      </c>
      <c r="V256" s="57">
        <f t="shared" si="66"/>
        <v>-2920</v>
      </c>
      <c r="W256" s="55">
        <v>0</v>
      </c>
      <c r="X256" s="55">
        <f t="shared" si="63"/>
        <v>4567.6529358995467</v>
      </c>
      <c r="Y256" s="117">
        <f t="shared" si="64"/>
        <v>1387791.4027356643</v>
      </c>
    </row>
    <row r="257" spans="1:25" ht="13.5" thickBot="1" x14ac:dyDescent="0.35">
      <c r="A257" s="54">
        <v>244</v>
      </c>
      <c r="B257" s="54">
        <v>44</v>
      </c>
      <c r="C257" s="54">
        <f t="shared" si="67"/>
        <v>4</v>
      </c>
      <c r="D257" s="55">
        <f t="shared" si="74"/>
        <v>21226.381641155378</v>
      </c>
      <c r="E257" s="57">
        <f t="shared" si="60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v>0</v>
      </c>
      <c r="K257" s="54" t="s">
        <v>79</v>
      </c>
      <c r="L257" s="57">
        <f t="shared" si="61"/>
        <v>-571.98709174997146</v>
      </c>
      <c r="M257" s="55">
        <f t="shared" si="65"/>
        <v>-202</v>
      </c>
      <c r="N257" s="54">
        <v>52</v>
      </c>
      <c r="O257" s="55">
        <v>0</v>
      </c>
      <c r="P257" s="55">
        <v>0</v>
      </c>
      <c r="Q257" s="54" t="s">
        <v>79</v>
      </c>
      <c r="R257" s="57">
        <f t="shared" si="75"/>
        <v>-4810.7032083192717</v>
      </c>
      <c r="S257" s="55">
        <v>0</v>
      </c>
      <c r="T257" s="55">
        <v>0</v>
      </c>
      <c r="U257" s="54" t="s">
        <v>79</v>
      </c>
      <c r="V257" s="57">
        <f t="shared" si="66"/>
        <v>-2930</v>
      </c>
      <c r="W257" s="55">
        <v>0</v>
      </c>
      <c r="X257" s="55">
        <f t="shared" si="63"/>
        <v>4555.6529358995467</v>
      </c>
      <c r="Y257" s="117">
        <f t="shared" si="64"/>
        <v>1398129.5198496291</v>
      </c>
    </row>
    <row r="258" spans="1:25" ht="13.5" thickBot="1" x14ac:dyDescent="0.35">
      <c r="A258" s="54">
        <v>245</v>
      </c>
      <c r="B258" s="54">
        <v>44</v>
      </c>
      <c r="C258" s="54">
        <f t="shared" si="67"/>
        <v>5</v>
      </c>
      <c r="D258" s="55">
        <f t="shared" si="74"/>
        <v>21226.381641155378</v>
      </c>
      <c r="E258" s="57">
        <f t="shared" si="60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v>0</v>
      </c>
      <c r="K258" s="54" t="s">
        <v>79</v>
      </c>
      <c r="L258" s="57">
        <f t="shared" si="61"/>
        <v>-571.98709174997146</v>
      </c>
      <c r="M258" s="55">
        <f t="shared" si="65"/>
        <v>-204</v>
      </c>
      <c r="N258" s="54">
        <v>53</v>
      </c>
      <c r="O258" s="55">
        <v>0</v>
      </c>
      <c r="P258" s="55">
        <v>0</v>
      </c>
      <c r="Q258" s="54" t="s">
        <v>79</v>
      </c>
      <c r="R258" s="57">
        <f t="shared" si="75"/>
        <v>-4810.7032083192717</v>
      </c>
      <c r="S258" s="55">
        <v>0</v>
      </c>
      <c r="T258" s="55">
        <v>0</v>
      </c>
      <c r="U258" s="54" t="s">
        <v>79</v>
      </c>
      <c r="V258" s="57">
        <f t="shared" si="66"/>
        <v>-2940</v>
      </c>
      <c r="W258" s="55">
        <v>0</v>
      </c>
      <c r="X258" s="55">
        <f t="shared" si="63"/>
        <v>4543.6529358995467</v>
      </c>
      <c r="Y258" s="117">
        <f t="shared" si="64"/>
        <v>1408498.7124515688</v>
      </c>
    </row>
    <row r="259" spans="1:25" ht="13.5" thickBot="1" x14ac:dyDescent="0.35">
      <c r="A259" s="54">
        <v>246</v>
      </c>
      <c r="B259" s="54">
        <v>44</v>
      </c>
      <c r="C259" s="54">
        <f t="shared" si="67"/>
        <v>6</v>
      </c>
      <c r="D259" s="55">
        <f t="shared" si="74"/>
        <v>21226.381641155378</v>
      </c>
      <c r="E259" s="57">
        <f t="shared" si="60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v>0</v>
      </c>
      <c r="K259" s="54" t="s">
        <v>79</v>
      </c>
      <c r="L259" s="57">
        <f t="shared" si="61"/>
        <v>-571.98709174997146</v>
      </c>
      <c r="M259" s="55">
        <f t="shared" si="65"/>
        <v>-206</v>
      </c>
      <c r="N259" s="54">
        <v>54</v>
      </c>
      <c r="O259" s="55">
        <v>0</v>
      </c>
      <c r="P259" s="55">
        <v>0</v>
      </c>
      <c r="Q259" s="54" t="s">
        <v>79</v>
      </c>
      <c r="R259" s="57">
        <f t="shared" si="75"/>
        <v>-4810.7032083192717</v>
      </c>
      <c r="S259" s="55">
        <v>0</v>
      </c>
      <c r="T259" s="55">
        <v>0</v>
      </c>
      <c r="U259" s="54" t="s">
        <v>79</v>
      </c>
      <c r="V259" s="57">
        <f t="shared" si="66"/>
        <v>-2950</v>
      </c>
      <c r="W259" s="55">
        <v>0</v>
      </c>
      <c r="X259" s="55">
        <f t="shared" si="63"/>
        <v>4531.6529358995467</v>
      </c>
      <c r="Y259" s="117">
        <f t="shared" si="64"/>
        <v>1418899.1100226832</v>
      </c>
    </row>
    <row r="260" spans="1:25" ht="13.5" thickBot="1" x14ac:dyDescent="0.35">
      <c r="A260" s="54">
        <v>247</v>
      </c>
      <c r="B260" s="54">
        <v>44</v>
      </c>
      <c r="C260" s="54">
        <f t="shared" si="67"/>
        <v>7</v>
      </c>
      <c r="D260" s="55">
        <f t="shared" si="74"/>
        <v>21226.381641155378</v>
      </c>
      <c r="E260" s="57">
        <f t="shared" si="60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v>0</v>
      </c>
      <c r="K260" s="54" t="s">
        <v>79</v>
      </c>
      <c r="L260" s="57">
        <f t="shared" si="61"/>
        <v>-571.98709174997146</v>
      </c>
      <c r="M260" s="55">
        <f t="shared" si="65"/>
        <v>-208</v>
      </c>
      <c r="N260" s="54">
        <v>55</v>
      </c>
      <c r="O260" s="55">
        <v>0</v>
      </c>
      <c r="P260" s="55">
        <v>0</v>
      </c>
      <c r="Q260" s="54" t="s">
        <v>79</v>
      </c>
      <c r="R260" s="57">
        <f t="shared" si="75"/>
        <v>-4810.7032083192717</v>
      </c>
      <c r="S260" s="55">
        <v>0</v>
      </c>
      <c r="T260" s="55">
        <v>0</v>
      </c>
      <c r="U260" s="54" t="s">
        <v>79</v>
      </c>
      <c r="V260" s="57">
        <f t="shared" si="66"/>
        <v>-2960</v>
      </c>
      <c r="W260" s="55">
        <v>0</v>
      </c>
      <c r="X260" s="55">
        <f t="shared" si="63"/>
        <v>4519.6529358995467</v>
      </c>
      <c r="Y260" s="117">
        <f t="shared" si="64"/>
        <v>1429330.8425836773</v>
      </c>
    </row>
    <row r="261" spans="1:25" ht="13.5" thickBot="1" x14ac:dyDescent="0.35">
      <c r="A261" s="54">
        <v>248</v>
      </c>
      <c r="B261" s="54">
        <v>44</v>
      </c>
      <c r="C261" s="54">
        <f t="shared" si="67"/>
        <v>8</v>
      </c>
      <c r="D261" s="55">
        <f t="shared" si="74"/>
        <v>21226.381641155378</v>
      </c>
      <c r="E261" s="57">
        <f t="shared" si="60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v>0</v>
      </c>
      <c r="K261" s="54" t="s">
        <v>79</v>
      </c>
      <c r="L261" s="57">
        <f t="shared" si="61"/>
        <v>-571.98709174997146</v>
      </c>
      <c r="M261" s="55">
        <f t="shared" si="65"/>
        <v>-210</v>
      </c>
      <c r="N261" s="54">
        <v>56</v>
      </c>
      <c r="O261" s="55">
        <v>0</v>
      </c>
      <c r="P261" s="55">
        <v>0</v>
      </c>
      <c r="Q261" s="54" t="s">
        <v>79</v>
      </c>
      <c r="R261" s="57">
        <f t="shared" si="75"/>
        <v>-4810.7032083192717</v>
      </c>
      <c r="S261" s="55">
        <v>0</v>
      </c>
      <c r="T261" s="55">
        <v>0</v>
      </c>
      <c r="U261" s="54" t="s">
        <v>79</v>
      </c>
      <c r="V261" s="57">
        <f t="shared" si="66"/>
        <v>-2970</v>
      </c>
      <c r="W261" s="55">
        <v>0</v>
      </c>
      <c r="X261" s="55">
        <f t="shared" si="63"/>
        <v>4507.6529358995467</v>
      </c>
      <c r="Y261" s="117">
        <f t="shared" si="64"/>
        <v>1439794.0406970088</v>
      </c>
    </row>
    <row r="262" spans="1:25" ht="13.5" thickBot="1" x14ac:dyDescent="0.35">
      <c r="A262" s="54">
        <v>249</v>
      </c>
      <c r="B262" s="54">
        <v>44</v>
      </c>
      <c r="C262" s="54">
        <f t="shared" si="67"/>
        <v>9</v>
      </c>
      <c r="D262" s="55">
        <f t="shared" si="74"/>
        <v>21226.381641155378</v>
      </c>
      <c r="E262" s="57">
        <f t="shared" si="60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v>0</v>
      </c>
      <c r="K262" s="54" t="s">
        <v>79</v>
      </c>
      <c r="L262" s="57">
        <f t="shared" si="61"/>
        <v>-571.98709174997146</v>
      </c>
      <c r="M262" s="55">
        <f t="shared" si="65"/>
        <v>-212</v>
      </c>
      <c r="N262" s="54">
        <v>57</v>
      </c>
      <c r="O262" s="55">
        <v>0</v>
      </c>
      <c r="P262" s="55">
        <v>0</v>
      </c>
      <c r="Q262" s="54" t="s">
        <v>79</v>
      </c>
      <c r="R262" s="57">
        <f t="shared" si="75"/>
        <v>-4810.7032083192717</v>
      </c>
      <c r="S262" s="55">
        <v>0</v>
      </c>
      <c r="T262" s="55">
        <v>0</v>
      </c>
      <c r="U262" s="54" t="s">
        <v>79</v>
      </c>
      <c r="V262" s="57">
        <f t="shared" si="66"/>
        <v>-2980</v>
      </c>
      <c r="W262" s="55">
        <v>0</v>
      </c>
      <c r="X262" s="55">
        <f t="shared" si="63"/>
        <v>4495.6529358995467</v>
      </c>
      <c r="Y262" s="117">
        <f t="shared" si="64"/>
        <v>1450288.835469146</v>
      </c>
    </row>
    <row r="263" spans="1:25" ht="13.5" thickBot="1" x14ac:dyDescent="0.35">
      <c r="A263" s="54">
        <v>250</v>
      </c>
      <c r="B263" s="54">
        <v>44</v>
      </c>
      <c r="C263" s="54">
        <f t="shared" si="67"/>
        <v>10</v>
      </c>
      <c r="D263" s="55">
        <f t="shared" si="74"/>
        <v>21226.381641155378</v>
      </c>
      <c r="E263" s="57">
        <f t="shared" si="60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v>0</v>
      </c>
      <c r="K263" s="54" t="s">
        <v>79</v>
      </c>
      <c r="L263" s="57">
        <f t="shared" si="61"/>
        <v>-571.98709174997146</v>
      </c>
      <c r="M263" s="55">
        <f t="shared" si="65"/>
        <v>-214</v>
      </c>
      <c r="N263" s="54">
        <v>58</v>
      </c>
      <c r="O263" s="55">
        <v>0</v>
      </c>
      <c r="P263" s="55">
        <v>0</v>
      </c>
      <c r="Q263" s="54" t="s">
        <v>79</v>
      </c>
      <c r="R263" s="57">
        <f t="shared" si="75"/>
        <v>-4810.7032083192717</v>
      </c>
      <c r="S263" s="55">
        <v>0</v>
      </c>
      <c r="T263" s="55">
        <v>0</v>
      </c>
      <c r="U263" s="54" t="s">
        <v>79</v>
      </c>
      <c r="V263" s="57">
        <f t="shared" si="66"/>
        <v>-2990</v>
      </c>
      <c r="W263" s="55">
        <v>0</v>
      </c>
      <c r="X263" s="55">
        <f t="shared" si="63"/>
        <v>4483.6529358995467</v>
      </c>
      <c r="Y263" s="117">
        <f t="shared" si="64"/>
        <v>1460815.3585528338</v>
      </c>
    </row>
    <row r="264" spans="1:25" ht="13.5" thickBot="1" x14ac:dyDescent="0.35">
      <c r="A264" s="54">
        <v>251</v>
      </c>
      <c r="B264" s="54">
        <v>44</v>
      </c>
      <c r="C264" s="54">
        <f t="shared" si="67"/>
        <v>11</v>
      </c>
      <c r="D264" s="55">
        <f t="shared" si="74"/>
        <v>21226.381641155378</v>
      </c>
      <c r="E264" s="57">
        <f t="shared" si="60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v>0</v>
      </c>
      <c r="K264" s="54" t="s">
        <v>79</v>
      </c>
      <c r="L264" s="57">
        <f t="shared" si="61"/>
        <v>-571.98709174997146</v>
      </c>
      <c r="M264" s="55">
        <f t="shared" si="65"/>
        <v>-216</v>
      </c>
      <c r="N264" s="54">
        <v>59</v>
      </c>
      <c r="O264" s="55">
        <v>0</v>
      </c>
      <c r="P264" s="55">
        <v>0</v>
      </c>
      <c r="Q264" s="54" t="s">
        <v>79</v>
      </c>
      <c r="R264" s="57">
        <f t="shared" si="75"/>
        <v>-4810.7032083192717</v>
      </c>
      <c r="S264" s="55">
        <v>0</v>
      </c>
      <c r="T264" s="55">
        <v>0</v>
      </c>
      <c r="U264" s="54" t="s">
        <v>79</v>
      </c>
      <c r="V264" s="57">
        <f t="shared" si="66"/>
        <v>-3000</v>
      </c>
      <c r="W264" s="55">
        <v>0</v>
      </c>
      <c r="X264" s="55">
        <f t="shared" si="63"/>
        <v>4471.6529358995467</v>
      </c>
      <c r="Y264" s="117">
        <f t="shared" si="64"/>
        <v>1471373.74214937</v>
      </c>
    </row>
    <row r="265" spans="1:25" ht="13.5" thickBot="1" x14ac:dyDescent="0.35">
      <c r="A265" s="54">
        <v>252</v>
      </c>
      <c r="B265" s="54">
        <v>45</v>
      </c>
      <c r="C265" s="54">
        <f t="shared" si="67"/>
        <v>0</v>
      </c>
      <c r="D265" s="55">
        <f>$D254*(1+$D$4)</f>
        <v>22287.700723213147</v>
      </c>
      <c r="E265" s="57">
        <f t="shared" si="60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v>0</v>
      </c>
      <c r="K265" s="54" t="s">
        <v>79</v>
      </c>
      <c r="L265" s="57">
        <f t="shared" si="61"/>
        <v>-571.98709174997146</v>
      </c>
      <c r="M265" s="55">
        <f t="shared" si="65"/>
        <v>-218</v>
      </c>
      <c r="N265" s="54">
        <v>60</v>
      </c>
      <c r="O265" s="55">
        <v>0</v>
      </c>
      <c r="P265" s="55">
        <v>0</v>
      </c>
      <c r="Q265" s="54" t="s">
        <v>79</v>
      </c>
      <c r="R265" s="57">
        <f>$R264*1.06</f>
        <v>-5099.3454008184281</v>
      </c>
      <c r="S265" s="55">
        <v>0</v>
      </c>
      <c r="T265" s="55">
        <v>0</v>
      </c>
      <c r="U265" s="54" t="s">
        <v>79</v>
      </c>
      <c r="V265" s="57">
        <f t="shared" si="66"/>
        <v>-3010</v>
      </c>
      <c r="W265" s="55">
        <v>0</v>
      </c>
      <c r="X265" s="55">
        <f t="shared" si="63"/>
        <v>4754.736238532164</v>
      </c>
      <c r="Y265" s="117">
        <f t="shared" si="64"/>
        <v>1482259.2023135247</v>
      </c>
    </row>
    <row r="266" spans="1:25" ht="13.5" thickBot="1" x14ac:dyDescent="0.35">
      <c r="A266" s="54">
        <v>253</v>
      </c>
      <c r="B266" s="54">
        <v>45</v>
      </c>
      <c r="C266" s="54">
        <f t="shared" si="67"/>
        <v>1</v>
      </c>
      <c r="D266" s="55">
        <f t="shared" ref="D266:D276" si="76">$D265</f>
        <v>22287.700723213147</v>
      </c>
      <c r="E266" s="57">
        <f t="shared" si="60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v>0</v>
      </c>
      <c r="K266" s="54" t="s">
        <v>79</v>
      </c>
      <c r="L266" s="55">
        <v>0</v>
      </c>
      <c r="M266" s="55">
        <f t="shared" si="65"/>
        <v>-220</v>
      </c>
      <c r="N266" s="54">
        <v>61</v>
      </c>
      <c r="O266" s="55">
        <v>0</v>
      </c>
      <c r="P266" s="55">
        <v>0</v>
      </c>
      <c r="Q266" s="54" t="s">
        <v>79</v>
      </c>
      <c r="R266" s="57">
        <f t="shared" ref="R266:R276" si="77">$R265</f>
        <v>-5099.3454008184281</v>
      </c>
      <c r="S266" s="55">
        <v>0</v>
      </c>
      <c r="T266" s="55">
        <v>0</v>
      </c>
      <c r="U266" s="54" t="s">
        <v>79</v>
      </c>
      <c r="V266" s="57">
        <f t="shared" si="66"/>
        <v>-3020</v>
      </c>
      <c r="W266" s="55">
        <v>0</v>
      </c>
      <c r="X266" s="55">
        <f t="shared" si="63"/>
        <v>5314.7233302821369</v>
      </c>
      <c r="Y266" s="117">
        <f t="shared" si="64"/>
        <v>1493750.0056534465</v>
      </c>
    </row>
    <row r="267" spans="1:25" ht="13.5" thickBot="1" x14ac:dyDescent="0.35">
      <c r="A267" s="54">
        <v>254</v>
      </c>
      <c r="B267" s="54">
        <v>45</v>
      </c>
      <c r="C267" s="54">
        <f t="shared" si="67"/>
        <v>2</v>
      </c>
      <c r="D267" s="55">
        <f t="shared" si="76"/>
        <v>22287.700723213147</v>
      </c>
      <c r="E267" s="57">
        <f t="shared" si="60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v>0</v>
      </c>
      <c r="K267" s="54" t="s">
        <v>79</v>
      </c>
      <c r="L267" s="55">
        <v>0</v>
      </c>
      <c r="M267" s="55">
        <f t="shared" si="65"/>
        <v>-222</v>
      </c>
      <c r="N267" s="54">
        <v>62</v>
      </c>
      <c r="O267" s="55">
        <v>0</v>
      </c>
      <c r="P267" s="55">
        <v>0</v>
      </c>
      <c r="Q267" s="54" t="s">
        <v>79</v>
      </c>
      <c r="R267" s="57">
        <f t="shared" si="77"/>
        <v>-5099.3454008184281</v>
      </c>
      <c r="S267" s="55">
        <v>0</v>
      </c>
      <c r="T267" s="55">
        <v>0</v>
      </c>
      <c r="U267" s="54" t="s">
        <v>79</v>
      </c>
      <c r="V267" s="57">
        <f t="shared" si="66"/>
        <v>-3030</v>
      </c>
      <c r="W267" s="55">
        <v>0</v>
      </c>
      <c r="X267" s="55">
        <f t="shared" si="63"/>
        <v>5302.7233302821369</v>
      </c>
      <c r="Y267" s="117">
        <f t="shared" si="64"/>
        <v>1505276.6873406181</v>
      </c>
    </row>
    <row r="268" spans="1:25" ht="13.5" thickBot="1" x14ac:dyDescent="0.35">
      <c r="A268" s="54">
        <v>255</v>
      </c>
      <c r="B268" s="54">
        <v>45</v>
      </c>
      <c r="C268" s="54">
        <f t="shared" si="67"/>
        <v>3</v>
      </c>
      <c r="D268" s="55">
        <f t="shared" si="76"/>
        <v>22287.700723213147</v>
      </c>
      <c r="E268" s="57">
        <f t="shared" si="60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v>0</v>
      </c>
      <c r="K268" s="54" t="s">
        <v>79</v>
      </c>
      <c r="L268" s="55">
        <v>0</v>
      </c>
      <c r="M268" s="55">
        <f t="shared" si="65"/>
        <v>-224</v>
      </c>
      <c r="N268" s="54">
        <v>63</v>
      </c>
      <c r="O268" s="55">
        <v>0</v>
      </c>
      <c r="P268" s="55">
        <v>0</v>
      </c>
      <c r="Q268" s="54" t="s">
        <v>79</v>
      </c>
      <c r="R268" s="57">
        <f t="shared" si="77"/>
        <v>-5099.3454008184281</v>
      </c>
      <c r="S268" s="55">
        <v>0</v>
      </c>
      <c r="T268" s="55">
        <v>0</v>
      </c>
      <c r="U268" s="54" t="s">
        <v>79</v>
      </c>
      <c r="V268" s="57">
        <f t="shared" si="66"/>
        <v>-3040</v>
      </c>
      <c r="W268" s="55">
        <v>0</v>
      </c>
      <c r="X268" s="55">
        <f t="shared" si="63"/>
        <v>5290.7233302821369</v>
      </c>
      <c r="Y268" s="117">
        <f t="shared" si="64"/>
        <v>1516839.3968681528</v>
      </c>
    </row>
    <row r="269" spans="1:25" ht="13.5" thickBot="1" x14ac:dyDescent="0.35">
      <c r="A269" s="54">
        <v>256</v>
      </c>
      <c r="B269" s="54">
        <v>45</v>
      </c>
      <c r="C269" s="54">
        <f t="shared" si="67"/>
        <v>4</v>
      </c>
      <c r="D269" s="55">
        <f t="shared" si="76"/>
        <v>22287.700723213147</v>
      </c>
      <c r="E269" s="57">
        <f t="shared" si="60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v>0</v>
      </c>
      <c r="K269" s="54" t="s">
        <v>79</v>
      </c>
      <c r="L269" s="55">
        <v>0</v>
      </c>
      <c r="M269" s="55">
        <f t="shared" si="65"/>
        <v>-226</v>
      </c>
      <c r="N269" s="54">
        <v>64</v>
      </c>
      <c r="O269" s="55">
        <v>0</v>
      </c>
      <c r="P269" s="55">
        <v>0</v>
      </c>
      <c r="Q269" s="54" t="s">
        <v>79</v>
      </c>
      <c r="R269" s="57">
        <f t="shared" si="77"/>
        <v>-5099.3454008184281</v>
      </c>
      <c r="S269" s="55">
        <v>0</v>
      </c>
      <c r="T269" s="55">
        <v>0</v>
      </c>
      <c r="U269" s="54" t="s">
        <v>79</v>
      </c>
      <c r="V269" s="57">
        <f t="shared" si="66"/>
        <v>-3050</v>
      </c>
      <c r="W269" s="55">
        <v>0</v>
      </c>
      <c r="X269" s="55">
        <f t="shared" si="63"/>
        <v>5278.7233302821369</v>
      </c>
      <c r="Y269" s="117">
        <f t="shared" si="64"/>
        <v>1528438.2843520523</v>
      </c>
    </row>
    <row r="270" spans="1:25" ht="13.5" thickBot="1" x14ac:dyDescent="0.35">
      <c r="A270" s="54">
        <v>257</v>
      </c>
      <c r="B270" s="54">
        <v>45</v>
      </c>
      <c r="C270" s="54">
        <f t="shared" si="67"/>
        <v>5</v>
      </c>
      <c r="D270" s="55">
        <f t="shared" si="76"/>
        <v>22287.700723213147</v>
      </c>
      <c r="E270" s="57">
        <f t="shared" ref="E270:E333" si="78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v>0</v>
      </c>
      <c r="K270" s="54" t="s">
        <v>79</v>
      </c>
      <c r="L270" s="55">
        <v>0</v>
      </c>
      <c r="M270" s="55">
        <f t="shared" si="65"/>
        <v>-228</v>
      </c>
      <c r="N270" s="54">
        <v>65</v>
      </c>
      <c r="O270" s="55">
        <v>0</v>
      </c>
      <c r="P270" s="55">
        <v>0</v>
      </c>
      <c r="Q270" s="54" t="s">
        <v>79</v>
      </c>
      <c r="R270" s="57">
        <f t="shared" si="77"/>
        <v>-5099.3454008184281</v>
      </c>
      <c r="S270" s="55">
        <v>0</v>
      </c>
      <c r="T270" s="55">
        <v>0</v>
      </c>
      <c r="U270" s="54" t="s">
        <v>79</v>
      </c>
      <c r="V270" s="57">
        <f t="shared" si="66"/>
        <v>-3060</v>
      </c>
      <c r="W270" s="55">
        <v>0</v>
      </c>
      <c r="X270" s="55">
        <f t="shared" ref="X270:X333" si="79">D270+E270+F270+G270+H270+I270+J270+L270+M270+R270+S270+T270+V270+W270+O270+P270</f>
        <v>5266.7233302821369</v>
      </c>
      <c r="Y270" s="117">
        <f t="shared" ref="Y270:Y333" si="80">X270+(Y269*(1+($D$7/12)))</f>
        <v>1540073.5005338013</v>
      </c>
    </row>
    <row r="271" spans="1:25" ht="13.5" thickBot="1" x14ac:dyDescent="0.35">
      <c r="A271" s="54">
        <v>258</v>
      </c>
      <c r="B271" s="54">
        <v>45</v>
      </c>
      <c r="C271" s="54">
        <f t="shared" si="67"/>
        <v>6</v>
      </c>
      <c r="D271" s="55">
        <f t="shared" si="76"/>
        <v>22287.700723213147</v>
      </c>
      <c r="E271" s="57">
        <f t="shared" si="78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v>0</v>
      </c>
      <c r="K271" s="54" t="s">
        <v>79</v>
      </c>
      <c r="L271" s="55">
        <v>0</v>
      </c>
      <c r="M271" s="55">
        <f t="shared" ref="M271:M324" si="81">M270-2</f>
        <v>-230</v>
      </c>
      <c r="N271" s="54">
        <v>66</v>
      </c>
      <c r="O271" s="55">
        <v>0</v>
      </c>
      <c r="P271" s="55">
        <v>0</v>
      </c>
      <c r="Q271" s="54" t="s">
        <v>79</v>
      </c>
      <c r="R271" s="57">
        <f t="shared" si="77"/>
        <v>-5099.3454008184281</v>
      </c>
      <c r="S271" s="55">
        <v>0</v>
      </c>
      <c r="T271" s="55">
        <v>0</v>
      </c>
      <c r="U271" s="54" t="s">
        <v>79</v>
      </c>
      <c r="V271" s="57">
        <f t="shared" ref="V271:V334" si="82">$V270-10</f>
        <v>-3070</v>
      </c>
      <c r="W271" s="55">
        <v>0</v>
      </c>
      <c r="X271" s="55">
        <f t="shared" si="79"/>
        <v>5254.7233302821369</v>
      </c>
      <c r="Y271" s="117">
        <f t="shared" si="80"/>
        <v>1551745.1967829743</v>
      </c>
    </row>
    <row r="272" spans="1:25" ht="13.5" thickBot="1" x14ac:dyDescent="0.35">
      <c r="A272" s="54">
        <v>259</v>
      </c>
      <c r="B272" s="54">
        <v>45</v>
      </c>
      <c r="C272" s="54">
        <f t="shared" si="67"/>
        <v>7</v>
      </c>
      <c r="D272" s="55">
        <f t="shared" si="76"/>
        <v>22287.700723213147</v>
      </c>
      <c r="E272" s="57">
        <f t="shared" si="78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v>0</v>
      </c>
      <c r="K272" s="54" t="s">
        <v>79</v>
      </c>
      <c r="L272" s="55">
        <v>0</v>
      </c>
      <c r="M272" s="55">
        <f t="shared" si="81"/>
        <v>-232</v>
      </c>
      <c r="N272" s="54">
        <v>67</v>
      </c>
      <c r="O272" s="55">
        <v>0</v>
      </c>
      <c r="P272" s="55">
        <v>0</v>
      </c>
      <c r="Q272" s="54" t="s">
        <v>79</v>
      </c>
      <c r="R272" s="57">
        <f t="shared" si="77"/>
        <v>-5099.3454008184281</v>
      </c>
      <c r="S272" s="55">
        <v>0</v>
      </c>
      <c r="T272" s="55">
        <v>0</v>
      </c>
      <c r="U272" s="54" t="s">
        <v>79</v>
      </c>
      <c r="V272" s="57">
        <f t="shared" si="82"/>
        <v>-3080</v>
      </c>
      <c r="W272" s="55">
        <v>0</v>
      </c>
      <c r="X272" s="55">
        <f t="shared" si="79"/>
        <v>5242.7233302821369</v>
      </c>
      <c r="Y272" s="117">
        <f t="shared" si="80"/>
        <v>1563453.5250998521</v>
      </c>
    </row>
    <row r="273" spans="1:25" ht="13.5" thickBot="1" x14ac:dyDescent="0.35">
      <c r="A273" s="54">
        <v>260</v>
      </c>
      <c r="B273" s="54">
        <v>45</v>
      </c>
      <c r="C273" s="54">
        <f t="shared" si="67"/>
        <v>8</v>
      </c>
      <c r="D273" s="55">
        <f t="shared" si="76"/>
        <v>22287.700723213147</v>
      </c>
      <c r="E273" s="57">
        <f t="shared" si="78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v>0</v>
      </c>
      <c r="K273" s="54" t="s">
        <v>79</v>
      </c>
      <c r="L273" s="55">
        <v>0</v>
      </c>
      <c r="M273" s="55">
        <f t="shared" si="81"/>
        <v>-234</v>
      </c>
      <c r="N273" s="54">
        <v>68</v>
      </c>
      <c r="O273" s="55">
        <v>0</v>
      </c>
      <c r="P273" s="55">
        <v>0</v>
      </c>
      <c r="Q273" s="54" t="s">
        <v>79</v>
      </c>
      <c r="R273" s="57">
        <f t="shared" si="77"/>
        <v>-5099.3454008184281</v>
      </c>
      <c r="S273" s="55">
        <v>0</v>
      </c>
      <c r="T273" s="55">
        <v>0</v>
      </c>
      <c r="U273" s="54" t="s">
        <v>79</v>
      </c>
      <c r="V273" s="57">
        <f t="shared" si="82"/>
        <v>-3090</v>
      </c>
      <c r="W273" s="55">
        <v>0</v>
      </c>
      <c r="X273" s="55">
        <f t="shared" si="79"/>
        <v>5230.7233302821369</v>
      </c>
      <c r="Y273" s="117">
        <f t="shared" si="80"/>
        <v>1575198.6381180503</v>
      </c>
    </row>
    <row r="274" spans="1:25" ht="13.5" thickBot="1" x14ac:dyDescent="0.35">
      <c r="A274" s="54">
        <v>261</v>
      </c>
      <c r="B274" s="54">
        <v>45</v>
      </c>
      <c r="C274" s="54">
        <f t="shared" si="67"/>
        <v>9</v>
      </c>
      <c r="D274" s="55">
        <f t="shared" si="76"/>
        <v>22287.700723213147</v>
      </c>
      <c r="E274" s="57">
        <f t="shared" si="78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v>0</v>
      </c>
      <c r="K274" s="54" t="s">
        <v>79</v>
      </c>
      <c r="L274" s="55">
        <v>0</v>
      </c>
      <c r="M274" s="55">
        <f t="shared" si="81"/>
        <v>-236</v>
      </c>
      <c r="N274" s="54">
        <v>69</v>
      </c>
      <c r="O274" s="55">
        <v>0</v>
      </c>
      <c r="P274" s="55">
        <v>0</v>
      </c>
      <c r="Q274" s="54" t="s">
        <v>79</v>
      </c>
      <c r="R274" s="57">
        <f t="shared" si="77"/>
        <v>-5099.3454008184281</v>
      </c>
      <c r="S274" s="55">
        <v>0</v>
      </c>
      <c r="T274" s="55">
        <v>0</v>
      </c>
      <c r="U274" s="54" t="s">
        <v>79</v>
      </c>
      <c r="V274" s="57">
        <f t="shared" si="82"/>
        <v>-3100</v>
      </c>
      <c r="W274" s="55">
        <v>0</v>
      </c>
      <c r="X274" s="55">
        <f t="shared" si="79"/>
        <v>5218.7233302821369</v>
      </c>
      <c r="Y274" s="117">
        <f t="shared" si="80"/>
        <v>1586980.6891071575</v>
      </c>
    </row>
    <row r="275" spans="1:25" ht="13.5" thickBot="1" x14ac:dyDescent="0.35">
      <c r="A275" s="54">
        <v>262</v>
      </c>
      <c r="B275" s="54">
        <v>45</v>
      </c>
      <c r="C275" s="54">
        <f t="shared" si="67"/>
        <v>10</v>
      </c>
      <c r="D275" s="55">
        <f t="shared" si="76"/>
        <v>22287.700723213147</v>
      </c>
      <c r="E275" s="57">
        <f t="shared" si="78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v>0</v>
      </c>
      <c r="K275" s="54" t="s">
        <v>79</v>
      </c>
      <c r="L275" s="55">
        <v>0</v>
      </c>
      <c r="M275" s="55">
        <f t="shared" si="81"/>
        <v>-238</v>
      </c>
      <c r="N275" s="54">
        <v>70</v>
      </c>
      <c r="O275" s="55">
        <v>0</v>
      </c>
      <c r="P275" s="55">
        <v>0</v>
      </c>
      <c r="Q275" s="54" t="s">
        <v>79</v>
      </c>
      <c r="R275" s="57">
        <f t="shared" si="77"/>
        <v>-5099.3454008184281</v>
      </c>
      <c r="S275" s="55">
        <v>0</v>
      </c>
      <c r="T275" s="55">
        <v>0</v>
      </c>
      <c r="U275" s="54" t="s">
        <v>79</v>
      </c>
      <c r="V275" s="57">
        <f t="shared" si="82"/>
        <v>-3110</v>
      </c>
      <c r="W275" s="55">
        <v>0</v>
      </c>
      <c r="X275" s="55">
        <f t="shared" si="79"/>
        <v>5206.7233302821369</v>
      </c>
      <c r="Y275" s="117">
        <f t="shared" si="80"/>
        <v>1598799.8319753862</v>
      </c>
    </row>
    <row r="276" spans="1:25" ht="13.5" thickBot="1" x14ac:dyDescent="0.35">
      <c r="A276" s="54">
        <v>263</v>
      </c>
      <c r="B276" s="54">
        <v>45</v>
      </c>
      <c r="C276" s="54">
        <f t="shared" si="67"/>
        <v>11</v>
      </c>
      <c r="D276" s="55">
        <f t="shared" si="76"/>
        <v>22287.700723213147</v>
      </c>
      <c r="E276" s="57">
        <f t="shared" si="78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v>0</v>
      </c>
      <c r="K276" s="54" t="s">
        <v>79</v>
      </c>
      <c r="L276" s="55">
        <v>0</v>
      </c>
      <c r="M276" s="55">
        <f t="shared" si="81"/>
        <v>-240</v>
      </c>
      <c r="N276" s="54">
        <v>71</v>
      </c>
      <c r="O276" s="55">
        <v>0</v>
      </c>
      <c r="P276" s="55">
        <v>0</v>
      </c>
      <c r="Q276" s="54" t="s">
        <v>79</v>
      </c>
      <c r="R276" s="57">
        <f t="shared" si="77"/>
        <v>-5099.3454008184281</v>
      </c>
      <c r="S276" s="55">
        <v>0</v>
      </c>
      <c r="T276" s="55">
        <v>0</v>
      </c>
      <c r="U276" s="54" t="s">
        <v>79</v>
      </c>
      <c r="V276" s="57">
        <f t="shared" si="82"/>
        <v>-3120</v>
      </c>
      <c r="W276" s="55">
        <v>0</v>
      </c>
      <c r="X276" s="55">
        <f t="shared" si="79"/>
        <v>5194.7233302821369</v>
      </c>
      <c r="Y276" s="117">
        <f t="shared" si="80"/>
        <v>1610656.2212722325</v>
      </c>
    </row>
    <row r="277" spans="1:25" ht="13.5" thickBot="1" x14ac:dyDescent="0.35">
      <c r="A277" s="54">
        <v>264</v>
      </c>
      <c r="B277" s="54">
        <v>46</v>
      </c>
      <c r="C277" s="54">
        <f t="shared" si="67"/>
        <v>0</v>
      </c>
      <c r="D277" s="55">
        <f>$D266*(1+$D$4)</f>
        <v>23402.085759373807</v>
      </c>
      <c r="E277" s="57">
        <f t="shared" si="78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v>0</v>
      </c>
      <c r="K277" s="54" t="s">
        <v>79</v>
      </c>
      <c r="L277" s="55">
        <v>0</v>
      </c>
      <c r="M277" s="55">
        <f t="shared" si="81"/>
        <v>-242</v>
      </c>
      <c r="N277" s="54">
        <v>72</v>
      </c>
      <c r="O277" s="55">
        <v>0</v>
      </c>
      <c r="P277" s="55">
        <v>0</v>
      </c>
      <c r="Q277" s="54" t="s">
        <v>79</v>
      </c>
      <c r="R277" s="57">
        <f>$R276*1.06</f>
        <v>-5405.306124867534</v>
      </c>
      <c r="S277" s="55">
        <v>0</v>
      </c>
      <c r="T277" s="55">
        <v>0</v>
      </c>
      <c r="U277" s="54" t="s">
        <v>79</v>
      </c>
      <c r="V277" s="57">
        <f t="shared" si="82"/>
        <v>-3130</v>
      </c>
      <c r="W277" s="55">
        <v>0</v>
      </c>
      <c r="X277" s="55">
        <f t="shared" si="79"/>
        <v>5489.6743761213911</v>
      </c>
      <c r="Y277" s="117">
        <f t="shared" si="80"/>
        <v>1622856.9632369883</v>
      </c>
    </row>
    <row r="278" spans="1:25" ht="13.5" thickBot="1" x14ac:dyDescent="0.35">
      <c r="A278" s="54">
        <v>265</v>
      </c>
      <c r="B278" s="54">
        <v>46</v>
      </c>
      <c r="C278" s="54">
        <f t="shared" si="67"/>
        <v>1</v>
      </c>
      <c r="D278" s="55">
        <f t="shared" ref="D278:D288" si="83">$D277</f>
        <v>23402.085759373807</v>
      </c>
      <c r="E278" s="57">
        <f t="shared" si="78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v>0</v>
      </c>
      <c r="K278" s="54" t="s">
        <v>79</v>
      </c>
      <c r="L278" s="55">
        <v>0</v>
      </c>
      <c r="M278" s="55">
        <f t="shared" si="81"/>
        <v>-244</v>
      </c>
      <c r="N278" s="54">
        <v>73</v>
      </c>
      <c r="O278" s="55">
        <v>0</v>
      </c>
      <c r="P278" s="55">
        <v>0</v>
      </c>
      <c r="Q278" s="54" t="s">
        <v>79</v>
      </c>
      <c r="R278" s="57">
        <f t="shared" ref="R278:R288" si="84">$R277</f>
        <v>-5405.306124867534</v>
      </c>
      <c r="S278" s="55">
        <v>0</v>
      </c>
      <c r="T278" s="55">
        <v>0</v>
      </c>
      <c r="U278" s="54" t="s">
        <v>79</v>
      </c>
      <c r="V278" s="57">
        <f t="shared" si="82"/>
        <v>-3140</v>
      </c>
      <c r="W278" s="55">
        <v>0</v>
      </c>
      <c r="X278" s="55">
        <f t="shared" si="79"/>
        <v>5477.6743761213911</v>
      </c>
      <c r="Y278" s="117">
        <f t="shared" si="80"/>
        <v>1635096.5416265973</v>
      </c>
    </row>
    <row r="279" spans="1:25" ht="13.5" thickBot="1" x14ac:dyDescent="0.35">
      <c r="A279" s="54">
        <v>266</v>
      </c>
      <c r="B279" s="54">
        <v>46</v>
      </c>
      <c r="C279" s="54">
        <f t="shared" si="67"/>
        <v>2</v>
      </c>
      <c r="D279" s="55">
        <f t="shared" si="83"/>
        <v>23402.085759373807</v>
      </c>
      <c r="E279" s="57">
        <f t="shared" si="78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v>0</v>
      </c>
      <c r="K279" s="54" t="s">
        <v>79</v>
      </c>
      <c r="L279" s="55">
        <v>0</v>
      </c>
      <c r="M279" s="55">
        <f t="shared" si="81"/>
        <v>-246</v>
      </c>
      <c r="N279" s="54">
        <v>74</v>
      </c>
      <c r="O279" s="55">
        <v>0</v>
      </c>
      <c r="P279" s="55">
        <v>0</v>
      </c>
      <c r="Q279" s="54" t="s">
        <v>79</v>
      </c>
      <c r="R279" s="57">
        <f t="shared" si="84"/>
        <v>-5405.306124867534</v>
      </c>
      <c r="S279" s="55">
        <v>0</v>
      </c>
      <c r="T279" s="55">
        <v>0</v>
      </c>
      <c r="U279" s="54" t="s">
        <v>79</v>
      </c>
      <c r="V279" s="57">
        <f t="shared" si="82"/>
        <v>-3150</v>
      </c>
      <c r="W279" s="55">
        <v>0</v>
      </c>
      <c r="X279" s="55">
        <f t="shared" si="79"/>
        <v>5465.6743761213911</v>
      </c>
      <c r="Y279" s="117">
        <f t="shared" si="80"/>
        <v>1647375.1182594963</v>
      </c>
    </row>
    <row r="280" spans="1:25" ht="13.5" thickBot="1" x14ac:dyDescent="0.35">
      <c r="A280" s="54">
        <v>267</v>
      </c>
      <c r="B280" s="54">
        <v>46</v>
      </c>
      <c r="C280" s="54">
        <f t="shared" si="67"/>
        <v>3</v>
      </c>
      <c r="D280" s="55">
        <f t="shared" si="83"/>
        <v>23402.085759373807</v>
      </c>
      <c r="E280" s="57">
        <f t="shared" si="78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v>0</v>
      </c>
      <c r="K280" s="54" t="s">
        <v>79</v>
      </c>
      <c r="L280" s="55">
        <v>0</v>
      </c>
      <c r="M280" s="55">
        <f t="shared" si="81"/>
        <v>-248</v>
      </c>
      <c r="N280" s="54">
        <v>75</v>
      </c>
      <c r="O280" s="55">
        <v>0</v>
      </c>
      <c r="P280" s="55">
        <v>0</v>
      </c>
      <c r="Q280" s="54" t="s">
        <v>79</v>
      </c>
      <c r="R280" s="57">
        <f t="shared" si="84"/>
        <v>-5405.306124867534</v>
      </c>
      <c r="S280" s="55">
        <v>0</v>
      </c>
      <c r="T280" s="55">
        <v>0</v>
      </c>
      <c r="U280" s="54" t="s">
        <v>79</v>
      </c>
      <c r="V280" s="57">
        <f t="shared" si="82"/>
        <v>-3160</v>
      </c>
      <c r="W280" s="55">
        <v>0</v>
      </c>
      <c r="X280" s="55">
        <f t="shared" si="79"/>
        <v>5453.6743761213911</v>
      </c>
      <c r="Y280" s="117">
        <f t="shared" si="80"/>
        <v>1659692.8556283657</v>
      </c>
    </row>
    <row r="281" spans="1:25" ht="13.5" thickBot="1" x14ac:dyDescent="0.35">
      <c r="A281" s="54">
        <v>268</v>
      </c>
      <c r="B281" s="54">
        <v>46</v>
      </c>
      <c r="C281" s="54">
        <f t="shared" ref="C281:C344" si="85">C269</f>
        <v>4</v>
      </c>
      <c r="D281" s="55">
        <f t="shared" si="83"/>
        <v>23402.085759373807</v>
      </c>
      <c r="E281" s="57">
        <f t="shared" si="78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v>0</v>
      </c>
      <c r="K281" s="54" t="s">
        <v>79</v>
      </c>
      <c r="L281" s="55">
        <v>0</v>
      </c>
      <c r="M281" s="55">
        <f t="shared" si="81"/>
        <v>-250</v>
      </c>
      <c r="N281" s="54">
        <v>76</v>
      </c>
      <c r="O281" s="55">
        <v>0</v>
      </c>
      <c r="P281" s="55">
        <v>0</v>
      </c>
      <c r="Q281" s="54" t="s">
        <v>79</v>
      </c>
      <c r="R281" s="57">
        <f t="shared" si="84"/>
        <v>-5405.306124867534</v>
      </c>
      <c r="S281" s="55">
        <v>0</v>
      </c>
      <c r="T281" s="55">
        <v>0</v>
      </c>
      <c r="U281" s="54" t="s">
        <v>79</v>
      </c>
      <c r="V281" s="57">
        <f t="shared" si="82"/>
        <v>-3170</v>
      </c>
      <c r="W281" s="55">
        <v>0</v>
      </c>
      <c r="X281" s="55">
        <f t="shared" si="79"/>
        <v>5441.6743761213911</v>
      </c>
      <c r="Y281" s="117">
        <f t="shared" si="80"/>
        <v>1672049.9169029386</v>
      </c>
    </row>
    <row r="282" spans="1:25" ht="13.5" thickBot="1" x14ac:dyDescent="0.35">
      <c r="A282" s="54">
        <v>269</v>
      </c>
      <c r="B282" s="54">
        <v>46</v>
      </c>
      <c r="C282" s="54">
        <f t="shared" si="85"/>
        <v>5</v>
      </c>
      <c r="D282" s="55">
        <f t="shared" si="83"/>
        <v>23402.085759373807</v>
      </c>
      <c r="E282" s="57">
        <f t="shared" si="78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v>0</v>
      </c>
      <c r="K282" s="54" t="s">
        <v>79</v>
      </c>
      <c r="L282" s="55">
        <v>0</v>
      </c>
      <c r="M282" s="55">
        <f t="shared" si="81"/>
        <v>-252</v>
      </c>
      <c r="N282" s="54">
        <v>77</v>
      </c>
      <c r="O282" s="55">
        <v>0</v>
      </c>
      <c r="P282" s="55">
        <v>0</v>
      </c>
      <c r="Q282" s="54" t="s">
        <v>79</v>
      </c>
      <c r="R282" s="57">
        <f t="shared" si="84"/>
        <v>-5405.306124867534</v>
      </c>
      <c r="S282" s="55">
        <v>0</v>
      </c>
      <c r="T282" s="55">
        <v>0</v>
      </c>
      <c r="U282" s="54" t="s">
        <v>79</v>
      </c>
      <c r="V282" s="57">
        <f t="shared" si="82"/>
        <v>-3180</v>
      </c>
      <c r="W282" s="55">
        <v>0</v>
      </c>
      <c r="X282" s="55">
        <f t="shared" si="79"/>
        <v>5429.6743761213911</v>
      </c>
      <c r="Y282" s="117">
        <f t="shared" si="80"/>
        <v>1684446.4659328223</v>
      </c>
    </row>
    <row r="283" spans="1:25" ht="13.5" thickBot="1" x14ac:dyDescent="0.35">
      <c r="A283" s="54">
        <v>270</v>
      </c>
      <c r="B283" s="54">
        <v>46</v>
      </c>
      <c r="C283" s="54">
        <f t="shared" si="85"/>
        <v>6</v>
      </c>
      <c r="D283" s="55">
        <f t="shared" si="83"/>
        <v>23402.085759373807</v>
      </c>
      <c r="E283" s="57">
        <f t="shared" si="78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v>0</v>
      </c>
      <c r="K283" s="54" t="s">
        <v>79</v>
      </c>
      <c r="L283" s="55">
        <v>0</v>
      </c>
      <c r="M283" s="55">
        <f t="shared" si="81"/>
        <v>-254</v>
      </c>
      <c r="N283" s="54">
        <v>78</v>
      </c>
      <c r="O283" s="55">
        <v>0</v>
      </c>
      <c r="P283" s="55">
        <v>0</v>
      </c>
      <c r="Q283" s="54" t="s">
        <v>79</v>
      </c>
      <c r="R283" s="57">
        <f t="shared" si="84"/>
        <v>-5405.306124867534</v>
      </c>
      <c r="S283" s="55">
        <v>0</v>
      </c>
      <c r="T283" s="55">
        <v>0</v>
      </c>
      <c r="U283" s="54" t="s">
        <v>79</v>
      </c>
      <c r="V283" s="57">
        <f t="shared" si="82"/>
        <v>-3190</v>
      </c>
      <c r="W283" s="55">
        <v>0</v>
      </c>
      <c r="X283" s="55">
        <f t="shared" si="79"/>
        <v>5417.6743761213911</v>
      </c>
      <c r="Y283" s="117">
        <f t="shared" si="80"/>
        <v>1696882.6672503306</v>
      </c>
    </row>
    <row r="284" spans="1:25" ht="13.5" thickBot="1" x14ac:dyDescent="0.35">
      <c r="A284" s="54">
        <v>271</v>
      </c>
      <c r="B284" s="54">
        <v>46</v>
      </c>
      <c r="C284" s="54">
        <f t="shared" si="85"/>
        <v>7</v>
      </c>
      <c r="D284" s="55">
        <f t="shared" si="83"/>
        <v>23402.085759373807</v>
      </c>
      <c r="E284" s="57">
        <f t="shared" si="78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v>0</v>
      </c>
      <c r="K284" s="54" t="s">
        <v>79</v>
      </c>
      <c r="L284" s="55">
        <v>0</v>
      </c>
      <c r="M284" s="55">
        <f t="shared" si="81"/>
        <v>-256</v>
      </c>
      <c r="N284" s="54">
        <v>79</v>
      </c>
      <c r="O284" s="55">
        <v>0</v>
      </c>
      <c r="P284" s="55">
        <v>0</v>
      </c>
      <c r="Q284" s="54" t="s">
        <v>79</v>
      </c>
      <c r="R284" s="57">
        <f t="shared" si="84"/>
        <v>-5405.306124867534</v>
      </c>
      <c r="S284" s="55">
        <v>0</v>
      </c>
      <c r="T284" s="55">
        <v>0</v>
      </c>
      <c r="U284" s="54" t="s">
        <v>79</v>
      </c>
      <c r="V284" s="57">
        <f t="shared" si="82"/>
        <v>-3200</v>
      </c>
      <c r="W284" s="55">
        <v>0</v>
      </c>
      <c r="X284" s="55">
        <f t="shared" si="79"/>
        <v>5405.6743761213911</v>
      </c>
      <c r="Y284" s="117">
        <f t="shared" si="80"/>
        <v>1709358.6860733284</v>
      </c>
    </row>
    <row r="285" spans="1:25" ht="13.5" thickBot="1" x14ac:dyDescent="0.35">
      <c r="A285" s="54">
        <v>272</v>
      </c>
      <c r="B285" s="54">
        <v>46</v>
      </c>
      <c r="C285" s="54">
        <f t="shared" si="85"/>
        <v>8</v>
      </c>
      <c r="D285" s="55">
        <f t="shared" si="83"/>
        <v>23402.085759373807</v>
      </c>
      <c r="E285" s="57">
        <f t="shared" si="78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v>0</v>
      </c>
      <c r="K285" s="54" t="s">
        <v>79</v>
      </c>
      <c r="L285" s="55">
        <v>0</v>
      </c>
      <c r="M285" s="55">
        <f t="shared" si="81"/>
        <v>-258</v>
      </c>
      <c r="N285" s="54">
        <v>80</v>
      </c>
      <c r="O285" s="55">
        <v>0</v>
      </c>
      <c r="P285" s="55">
        <v>0</v>
      </c>
      <c r="Q285" s="54" t="s">
        <v>79</v>
      </c>
      <c r="R285" s="57">
        <f t="shared" si="84"/>
        <v>-5405.306124867534</v>
      </c>
      <c r="S285" s="55">
        <v>0</v>
      </c>
      <c r="T285" s="55">
        <v>0</v>
      </c>
      <c r="U285" s="54" t="s">
        <v>79</v>
      </c>
      <c r="V285" s="57">
        <f t="shared" si="82"/>
        <v>-3210</v>
      </c>
      <c r="W285" s="55">
        <v>0</v>
      </c>
      <c r="X285" s="55">
        <f t="shared" si="79"/>
        <v>5393.6743761213911</v>
      </c>
      <c r="Y285" s="117">
        <f t="shared" si="80"/>
        <v>1721874.6883080888</v>
      </c>
    </row>
    <row r="286" spans="1:25" ht="13.5" thickBot="1" x14ac:dyDescent="0.35">
      <c r="A286" s="54">
        <v>273</v>
      </c>
      <c r="B286" s="54">
        <v>46</v>
      </c>
      <c r="C286" s="54">
        <f t="shared" si="85"/>
        <v>9</v>
      </c>
      <c r="D286" s="55">
        <f t="shared" si="83"/>
        <v>23402.085759373807</v>
      </c>
      <c r="E286" s="57">
        <f t="shared" si="78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v>0</v>
      </c>
      <c r="K286" s="54" t="s">
        <v>79</v>
      </c>
      <c r="L286" s="55">
        <v>0</v>
      </c>
      <c r="M286" s="55">
        <f t="shared" si="81"/>
        <v>-260</v>
      </c>
      <c r="N286" s="54">
        <v>81</v>
      </c>
      <c r="O286" s="55">
        <v>0</v>
      </c>
      <c r="P286" s="55">
        <v>0</v>
      </c>
      <c r="Q286" s="54" t="s">
        <v>79</v>
      </c>
      <c r="R286" s="57">
        <f t="shared" si="84"/>
        <v>-5405.306124867534</v>
      </c>
      <c r="S286" s="55">
        <v>0</v>
      </c>
      <c r="T286" s="55">
        <v>0</v>
      </c>
      <c r="U286" s="54" t="s">
        <v>79</v>
      </c>
      <c r="V286" s="57">
        <f t="shared" si="82"/>
        <v>-3220</v>
      </c>
      <c r="W286" s="55">
        <v>0</v>
      </c>
      <c r="X286" s="55">
        <f t="shared" si="79"/>
        <v>5381.6743761213911</v>
      </c>
      <c r="Y286" s="117">
        <f t="shared" si="80"/>
        <v>1734430.8405521607</v>
      </c>
    </row>
    <row r="287" spans="1:25" ht="13.5" thickBot="1" x14ac:dyDescent="0.35">
      <c r="A287" s="54">
        <v>274</v>
      </c>
      <c r="B287" s="54">
        <v>46</v>
      </c>
      <c r="C287" s="54">
        <f t="shared" si="85"/>
        <v>10</v>
      </c>
      <c r="D287" s="55">
        <f t="shared" si="83"/>
        <v>23402.085759373807</v>
      </c>
      <c r="E287" s="57">
        <f t="shared" si="78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v>0</v>
      </c>
      <c r="K287" s="54" t="s">
        <v>79</v>
      </c>
      <c r="L287" s="55">
        <v>0</v>
      </c>
      <c r="M287" s="55">
        <f t="shared" si="81"/>
        <v>-262</v>
      </c>
      <c r="N287" s="54">
        <v>82</v>
      </c>
      <c r="O287" s="55">
        <v>0</v>
      </c>
      <c r="P287" s="55">
        <v>0</v>
      </c>
      <c r="Q287" s="54" t="s">
        <v>79</v>
      </c>
      <c r="R287" s="57">
        <f t="shared" si="84"/>
        <v>-5405.306124867534</v>
      </c>
      <c r="S287" s="55">
        <v>0</v>
      </c>
      <c r="T287" s="55">
        <v>0</v>
      </c>
      <c r="U287" s="54" t="s">
        <v>79</v>
      </c>
      <c r="V287" s="57">
        <f t="shared" si="82"/>
        <v>-3230</v>
      </c>
      <c r="W287" s="55">
        <v>0</v>
      </c>
      <c r="X287" s="55">
        <f t="shared" si="79"/>
        <v>5369.6743761213911</v>
      </c>
      <c r="Y287" s="117">
        <f t="shared" si="80"/>
        <v>1747027.3100972495</v>
      </c>
    </row>
    <row r="288" spans="1:25" ht="13.5" thickBot="1" x14ac:dyDescent="0.35">
      <c r="A288" s="54">
        <v>275</v>
      </c>
      <c r="B288" s="54">
        <v>46</v>
      </c>
      <c r="C288" s="54">
        <f t="shared" si="85"/>
        <v>11</v>
      </c>
      <c r="D288" s="55">
        <f t="shared" si="83"/>
        <v>23402.085759373807</v>
      </c>
      <c r="E288" s="57">
        <f t="shared" si="78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v>0</v>
      </c>
      <c r="K288" s="54" t="s">
        <v>79</v>
      </c>
      <c r="L288" s="55">
        <v>0</v>
      </c>
      <c r="M288" s="55">
        <f t="shared" si="81"/>
        <v>-264</v>
      </c>
      <c r="N288" s="54">
        <v>83</v>
      </c>
      <c r="O288" s="55">
        <v>0</v>
      </c>
      <c r="P288" s="55">
        <v>0</v>
      </c>
      <c r="Q288" s="54" t="s">
        <v>79</v>
      </c>
      <c r="R288" s="57">
        <f t="shared" si="84"/>
        <v>-5405.306124867534</v>
      </c>
      <c r="S288" s="55">
        <v>0</v>
      </c>
      <c r="T288" s="55">
        <v>0</v>
      </c>
      <c r="U288" s="54" t="s">
        <v>79</v>
      </c>
      <c r="V288" s="57">
        <f t="shared" si="82"/>
        <v>-3240</v>
      </c>
      <c r="W288" s="55">
        <v>0</v>
      </c>
      <c r="X288" s="55">
        <f t="shared" si="79"/>
        <v>5357.6743761213911</v>
      </c>
      <c r="Y288" s="117">
        <f t="shared" si="80"/>
        <v>1759664.2649321095</v>
      </c>
    </row>
    <row r="289" spans="1:25" ht="13.5" thickBot="1" x14ac:dyDescent="0.35">
      <c r="A289" s="54">
        <v>276</v>
      </c>
      <c r="B289" s="54">
        <v>47</v>
      </c>
      <c r="C289" s="54">
        <f t="shared" si="85"/>
        <v>0</v>
      </c>
      <c r="D289" s="55">
        <f>$D278*(1+$D$4)</f>
        <v>24572.190047342498</v>
      </c>
      <c r="E289" s="57">
        <f t="shared" si="78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v>0</v>
      </c>
      <c r="K289" s="54" t="s">
        <v>79</v>
      </c>
      <c r="L289" s="55">
        <v>0</v>
      </c>
      <c r="M289" s="55">
        <f t="shared" si="81"/>
        <v>-266</v>
      </c>
      <c r="N289" s="54">
        <v>84</v>
      </c>
      <c r="O289" s="55">
        <v>0</v>
      </c>
      <c r="P289" s="55">
        <v>0</v>
      </c>
      <c r="Q289" s="54" t="s">
        <v>79</v>
      </c>
      <c r="R289" s="57">
        <f>$R288*1.06</f>
        <v>-5729.6244923595859</v>
      </c>
      <c r="S289" s="55">
        <v>0</v>
      </c>
      <c r="T289" s="55">
        <v>0</v>
      </c>
      <c r="U289" s="54" t="s">
        <v>79</v>
      </c>
      <c r="V289" s="57">
        <f t="shared" si="82"/>
        <v>-3250</v>
      </c>
      <c r="W289" s="55">
        <v>0</v>
      </c>
      <c r="X289" s="55">
        <f t="shared" si="79"/>
        <v>5664.9133670121209</v>
      </c>
      <c r="Y289" s="117">
        <f t="shared" si="80"/>
        <v>1772661.1127363387</v>
      </c>
    </row>
    <row r="290" spans="1:25" ht="13.5" thickBot="1" x14ac:dyDescent="0.35">
      <c r="A290" s="54">
        <v>277</v>
      </c>
      <c r="B290" s="54">
        <v>47</v>
      </c>
      <c r="C290" s="54">
        <f t="shared" si="85"/>
        <v>1</v>
      </c>
      <c r="D290" s="55">
        <f t="shared" ref="D290:D300" si="86">$D289</f>
        <v>24572.190047342498</v>
      </c>
      <c r="E290" s="57">
        <f t="shared" si="78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v>0</v>
      </c>
      <c r="K290" s="54" t="s">
        <v>79</v>
      </c>
      <c r="L290" s="55">
        <v>0</v>
      </c>
      <c r="M290" s="55">
        <f t="shared" si="81"/>
        <v>-268</v>
      </c>
      <c r="N290" s="54">
        <v>85</v>
      </c>
      <c r="O290" s="55">
        <v>0</v>
      </c>
      <c r="P290" s="55">
        <v>0</v>
      </c>
      <c r="Q290" s="54" t="s">
        <v>79</v>
      </c>
      <c r="R290" s="57">
        <f t="shared" ref="R290:R300" si="87">$R289</f>
        <v>-5729.6244923595859</v>
      </c>
      <c r="S290" s="55">
        <v>0</v>
      </c>
      <c r="T290" s="55">
        <v>0</v>
      </c>
      <c r="U290" s="54" t="s">
        <v>79</v>
      </c>
      <c r="V290" s="57">
        <f t="shared" si="82"/>
        <v>-3260</v>
      </c>
      <c r="W290" s="55">
        <v>0</v>
      </c>
      <c r="X290" s="55">
        <f t="shared" si="79"/>
        <v>5652.9133670121209</v>
      </c>
      <c r="Y290" s="117">
        <f t="shared" si="80"/>
        <v>1785700.1140730856</v>
      </c>
    </row>
    <row r="291" spans="1:25" ht="13.5" thickBot="1" x14ac:dyDescent="0.35">
      <c r="A291" s="54">
        <v>278</v>
      </c>
      <c r="B291" s="54">
        <v>47</v>
      </c>
      <c r="C291" s="54">
        <f t="shared" si="85"/>
        <v>2</v>
      </c>
      <c r="D291" s="55">
        <f t="shared" si="86"/>
        <v>24572.190047342498</v>
      </c>
      <c r="E291" s="57">
        <f t="shared" si="78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v>0</v>
      </c>
      <c r="K291" s="54" t="s">
        <v>79</v>
      </c>
      <c r="L291" s="55">
        <v>0</v>
      </c>
      <c r="M291" s="55">
        <f t="shared" si="81"/>
        <v>-270</v>
      </c>
      <c r="N291" s="54">
        <v>86</v>
      </c>
      <c r="O291" s="55">
        <v>0</v>
      </c>
      <c r="P291" s="55">
        <v>0</v>
      </c>
      <c r="Q291" s="54" t="s">
        <v>79</v>
      </c>
      <c r="R291" s="57">
        <f t="shared" si="87"/>
        <v>-5729.6244923595859</v>
      </c>
      <c r="S291" s="55">
        <v>0</v>
      </c>
      <c r="T291" s="55">
        <v>0</v>
      </c>
      <c r="U291" s="54" t="s">
        <v>79</v>
      </c>
      <c r="V291" s="57">
        <f t="shared" si="82"/>
        <v>-3270</v>
      </c>
      <c r="W291" s="55">
        <v>0</v>
      </c>
      <c r="X291" s="55">
        <f t="shared" si="79"/>
        <v>5640.9133670121209</v>
      </c>
      <c r="Y291" s="117">
        <f t="shared" si="80"/>
        <v>1798781.4445820688</v>
      </c>
    </row>
    <row r="292" spans="1:25" ht="13.5" thickBot="1" x14ac:dyDescent="0.35">
      <c r="A292" s="54">
        <v>279</v>
      </c>
      <c r="B292" s="54">
        <v>47</v>
      </c>
      <c r="C292" s="54">
        <f t="shared" si="85"/>
        <v>3</v>
      </c>
      <c r="D292" s="55">
        <f t="shared" si="86"/>
        <v>24572.190047342498</v>
      </c>
      <c r="E292" s="57">
        <f t="shared" si="78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v>0</v>
      </c>
      <c r="K292" s="54" t="s">
        <v>79</v>
      </c>
      <c r="L292" s="55">
        <v>0</v>
      </c>
      <c r="M292" s="55">
        <f t="shared" si="81"/>
        <v>-272</v>
      </c>
      <c r="N292" s="54">
        <v>87</v>
      </c>
      <c r="O292" s="55">
        <v>0</v>
      </c>
      <c r="P292" s="55">
        <v>0</v>
      </c>
      <c r="Q292" s="54" t="s">
        <v>79</v>
      </c>
      <c r="R292" s="57">
        <f t="shared" si="87"/>
        <v>-5729.6244923595859</v>
      </c>
      <c r="S292" s="55">
        <v>0</v>
      </c>
      <c r="T292" s="55">
        <v>0</v>
      </c>
      <c r="U292" s="54" t="s">
        <v>79</v>
      </c>
      <c r="V292" s="57">
        <f t="shared" si="82"/>
        <v>-3280</v>
      </c>
      <c r="W292" s="55">
        <v>0</v>
      </c>
      <c r="X292" s="55">
        <f t="shared" si="79"/>
        <v>5628.9133670121209</v>
      </c>
      <c r="Y292" s="117">
        <f t="shared" si="80"/>
        <v>1811905.2806348396</v>
      </c>
    </row>
    <row r="293" spans="1:25" ht="13.5" thickBot="1" x14ac:dyDescent="0.35">
      <c r="A293" s="54">
        <v>280</v>
      </c>
      <c r="B293" s="54">
        <v>47</v>
      </c>
      <c r="C293" s="54">
        <f t="shared" si="85"/>
        <v>4</v>
      </c>
      <c r="D293" s="55">
        <f t="shared" si="86"/>
        <v>24572.190047342498</v>
      </c>
      <c r="E293" s="57">
        <f t="shared" si="78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v>0</v>
      </c>
      <c r="K293" s="54" t="s">
        <v>79</v>
      </c>
      <c r="L293" s="55">
        <v>0</v>
      </c>
      <c r="M293" s="55">
        <f t="shared" si="81"/>
        <v>-274</v>
      </c>
      <c r="N293" s="54">
        <v>88</v>
      </c>
      <c r="O293" s="55">
        <v>0</v>
      </c>
      <c r="P293" s="55">
        <v>0</v>
      </c>
      <c r="Q293" s="54" t="s">
        <v>79</v>
      </c>
      <c r="R293" s="57">
        <f t="shared" si="87"/>
        <v>-5729.6244923595859</v>
      </c>
      <c r="S293" s="55">
        <v>0</v>
      </c>
      <c r="T293" s="55">
        <v>0</v>
      </c>
      <c r="U293" s="54" t="s">
        <v>79</v>
      </c>
      <c r="V293" s="57">
        <f t="shared" si="82"/>
        <v>-3290</v>
      </c>
      <c r="W293" s="55">
        <v>0</v>
      </c>
      <c r="X293" s="55">
        <f t="shared" si="79"/>
        <v>5616.9133670121209</v>
      </c>
      <c r="Y293" s="117">
        <f t="shared" si="80"/>
        <v>1825071.7993378302</v>
      </c>
    </row>
    <row r="294" spans="1:25" ht="13.5" thickBot="1" x14ac:dyDescent="0.35">
      <c r="A294" s="54">
        <v>281</v>
      </c>
      <c r="B294" s="54">
        <v>47</v>
      </c>
      <c r="C294" s="54">
        <f t="shared" si="85"/>
        <v>5</v>
      </c>
      <c r="D294" s="55">
        <f t="shared" si="86"/>
        <v>24572.190047342498</v>
      </c>
      <c r="E294" s="57">
        <f t="shared" si="78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v>0</v>
      </c>
      <c r="K294" s="54" t="s">
        <v>79</v>
      </c>
      <c r="L294" s="55">
        <v>0</v>
      </c>
      <c r="M294" s="55">
        <f t="shared" si="81"/>
        <v>-276</v>
      </c>
      <c r="N294" s="54">
        <v>89</v>
      </c>
      <c r="O294" s="55">
        <v>0</v>
      </c>
      <c r="P294" s="55">
        <v>0</v>
      </c>
      <c r="Q294" s="54" t="s">
        <v>79</v>
      </c>
      <c r="R294" s="57">
        <f t="shared" si="87"/>
        <v>-5729.6244923595859</v>
      </c>
      <c r="S294" s="55">
        <v>0</v>
      </c>
      <c r="T294" s="55">
        <v>0</v>
      </c>
      <c r="U294" s="54" t="s">
        <v>79</v>
      </c>
      <c r="V294" s="57">
        <f t="shared" si="82"/>
        <v>-3300</v>
      </c>
      <c r="W294" s="55">
        <v>0</v>
      </c>
      <c r="X294" s="55">
        <f t="shared" si="79"/>
        <v>5604.9133670121209</v>
      </c>
      <c r="Y294" s="117">
        <f t="shared" si="80"/>
        <v>1838281.1785354165</v>
      </c>
    </row>
    <row r="295" spans="1:25" ht="13.5" thickBot="1" x14ac:dyDescent="0.35">
      <c r="A295" s="54">
        <v>282</v>
      </c>
      <c r="B295" s="54">
        <v>47</v>
      </c>
      <c r="C295" s="54">
        <f t="shared" si="85"/>
        <v>6</v>
      </c>
      <c r="D295" s="55">
        <f t="shared" si="86"/>
        <v>24572.190047342498</v>
      </c>
      <c r="E295" s="57">
        <f t="shared" si="78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v>0</v>
      </c>
      <c r="K295" s="54" t="s">
        <v>79</v>
      </c>
      <c r="L295" s="55">
        <v>0</v>
      </c>
      <c r="M295" s="55">
        <f t="shared" si="81"/>
        <v>-278</v>
      </c>
      <c r="N295" s="54">
        <v>90</v>
      </c>
      <c r="O295" s="55">
        <v>0</v>
      </c>
      <c r="P295" s="55">
        <v>0</v>
      </c>
      <c r="Q295" s="54" t="s">
        <v>79</v>
      </c>
      <c r="R295" s="57">
        <f t="shared" si="87"/>
        <v>-5729.6244923595859</v>
      </c>
      <c r="S295" s="55">
        <v>0</v>
      </c>
      <c r="T295" s="55">
        <v>0</v>
      </c>
      <c r="U295" s="54" t="s">
        <v>79</v>
      </c>
      <c r="V295" s="57">
        <f t="shared" si="82"/>
        <v>-3310</v>
      </c>
      <c r="W295" s="55">
        <v>0</v>
      </c>
      <c r="X295" s="55">
        <f t="shared" si="79"/>
        <v>5592.9133670121209</v>
      </c>
      <c r="Y295" s="117">
        <f t="shared" si="80"/>
        <v>1851533.5968129928</v>
      </c>
    </row>
    <row r="296" spans="1:25" ht="13.5" thickBot="1" x14ac:dyDescent="0.35">
      <c r="A296" s="54">
        <v>283</v>
      </c>
      <c r="B296" s="54">
        <v>47</v>
      </c>
      <c r="C296" s="54">
        <f t="shared" si="85"/>
        <v>7</v>
      </c>
      <c r="D296" s="55">
        <f t="shared" si="86"/>
        <v>24572.190047342498</v>
      </c>
      <c r="E296" s="57">
        <f t="shared" si="78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v>0</v>
      </c>
      <c r="K296" s="54" t="s">
        <v>79</v>
      </c>
      <c r="L296" s="55">
        <v>0</v>
      </c>
      <c r="M296" s="55">
        <f t="shared" si="81"/>
        <v>-280</v>
      </c>
      <c r="N296" s="54">
        <v>91</v>
      </c>
      <c r="O296" s="55">
        <v>0</v>
      </c>
      <c r="P296" s="55">
        <v>0</v>
      </c>
      <c r="Q296" s="54" t="s">
        <v>79</v>
      </c>
      <c r="R296" s="57">
        <f t="shared" si="87"/>
        <v>-5729.6244923595859</v>
      </c>
      <c r="S296" s="55">
        <v>0</v>
      </c>
      <c r="T296" s="55">
        <v>0</v>
      </c>
      <c r="U296" s="54" t="s">
        <v>79</v>
      </c>
      <c r="V296" s="57">
        <f t="shared" si="82"/>
        <v>-3320</v>
      </c>
      <c r="W296" s="55">
        <v>0</v>
      </c>
      <c r="X296" s="55">
        <f t="shared" si="79"/>
        <v>5580.9133670121209</v>
      </c>
      <c r="Y296" s="117">
        <f t="shared" si="80"/>
        <v>1864829.233500059</v>
      </c>
    </row>
    <row r="297" spans="1:25" ht="13.5" thickBot="1" x14ac:dyDescent="0.35">
      <c r="A297" s="54">
        <v>284</v>
      </c>
      <c r="B297" s="54">
        <v>47</v>
      </c>
      <c r="C297" s="54">
        <f t="shared" si="85"/>
        <v>8</v>
      </c>
      <c r="D297" s="55">
        <f t="shared" si="86"/>
        <v>24572.190047342498</v>
      </c>
      <c r="E297" s="57">
        <f t="shared" si="78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v>0</v>
      </c>
      <c r="K297" s="54" t="s">
        <v>79</v>
      </c>
      <c r="L297" s="55">
        <v>0</v>
      </c>
      <c r="M297" s="55">
        <f t="shared" si="81"/>
        <v>-282</v>
      </c>
      <c r="N297" s="54">
        <v>92</v>
      </c>
      <c r="O297" s="55">
        <v>0</v>
      </c>
      <c r="P297" s="55">
        <v>0</v>
      </c>
      <c r="Q297" s="54" t="s">
        <v>79</v>
      </c>
      <c r="R297" s="57">
        <f t="shared" si="87"/>
        <v>-5729.6244923595859</v>
      </c>
      <c r="S297" s="55">
        <v>0</v>
      </c>
      <c r="T297" s="55">
        <v>0</v>
      </c>
      <c r="U297" s="54" t="s">
        <v>79</v>
      </c>
      <c r="V297" s="57">
        <f t="shared" si="82"/>
        <v>-3330</v>
      </c>
      <c r="W297" s="55">
        <v>0</v>
      </c>
      <c r="X297" s="55">
        <f t="shared" si="79"/>
        <v>5568.9133670121209</v>
      </c>
      <c r="Y297" s="117">
        <f t="shared" si="80"/>
        <v>1878168.2686733212</v>
      </c>
    </row>
    <row r="298" spans="1:25" ht="13.5" thickBot="1" x14ac:dyDescent="0.35">
      <c r="A298" s="54">
        <v>285</v>
      </c>
      <c r="B298" s="54">
        <v>47</v>
      </c>
      <c r="C298" s="54">
        <f t="shared" si="85"/>
        <v>9</v>
      </c>
      <c r="D298" s="55">
        <f t="shared" si="86"/>
        <v>24572.190047342498</v>
      </c>
      <c r="E298" s="57">
        <f t="shared" si="78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v>0</v>
      </c>
      <c r="K298" s="54" t="s">
        <v>79</v>
      </c>
      <c r="L298" s="55">
        <v>0</v>
      </c>
      <c r="M298" s="55">
        <f t="shared" si="81"/>
        <v>-284</v>
      </c>
      <c r="N298" s="54">
        <v>93</v>
      </c>
      <c r="O298" s="55">
        <v>0</v>
      </c>
      <c r="P298" s="55">
        <v>0</v>
      </c>
      <c r="Q298" s="54" t="s">
        <v>79</v>
      </c>
      <c r="R298" s="57">
        <f t="shared" si="87"/>
        <v>-5729.6244923595859</v>
      </c>
      <c r="S298" s="55">
        <v>0</v>
      </c>
      <c r="T298" s="55">
        <v>0</v>
      </c>
      <c r="U298" s="54" t="s">
        <v>79</v>
      </c>
      <c r="V298" s="57">
        <f t="shared" si="82"/>
        <v>-3340</v>
      </c>
      <c r="W298" s="55">
        <v>0</v>
      </c>
      <c r="X298" s="55">
        <f t="shared" si="79"/>
        <v>5556.9133670121209</v>
      </c>
      <c r="Y298" s="117">
        <f t="shared" si="80"/>
        <v>1891550.8831598053</v>
      </c>
    </row>
    <row r="299" spans="1:25" ht="13.5" thickBot="1" x14ac:dyDescent="0.35">
      <c r="A299" s="54">
        <v>286</v>
      </c>
      <c r="B299" s="54">
        <v>47</v>
      </c>
      <c r="C299" s="54">
        <f t="shared" si="85"/>
        <v>10</v>
      </c>
      <c r="D299" s="55">
        <f t="shared" si="86"/>
        <v>24572.190047342498</v>
      </c>
      <c r="E299" s="57">
        <f t="shared" si="78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v>0</v>
      </c>
      <c r="K299" s="54" t="s">
        <v>79</v>
      </c>
      <c r="L299" s="55">
        <v>0</v>
      </c>
      <c r="M299" s="55">
        <f t="shared" si="81"/>
        <v>-286</v>
      </c>
      <c r="N299" s="54">
        <v>94</v>
      </c>
      <c r="O299" s="55">
        <v>0</v>
      </c>
      <c r="P299" s="55">
        <v>0</v>
      </c>
      <c r="Q299" s="54" t="s">
        <v>79</v>
      </c>
      <c r="R299" s="57">
        <f t="shared" si="87"/>
        <v>-5729.6244923595859</v>
      </c>
      <c r="S299" s="55">
        <v>0</v>
      </c>
      <c r="T299" s="55">
        <v>0</v>
      </c>
      <c r="U299" s="54" t="s">
        <v>79</v>
      </c>
      <c r="V299" s="57">
        <f t="shared" si="82"/>
        <v>-3350</v>
      </c>
      <c r="W299" s="55">
        <v>0</v>
      </c>
      <c r="X299" s="55">
        <f t="shared" si="79"/>
        <v>5544.9133670121209</v>
      </c>
      <c r="Y299" s="117">
        <f t="shared" si="80"/>
        <v>1904977.2585399833</v>
      </c>
    </row>
    <row r="300" spans="1:25" ht="13.5" thickBot="1" x14ac:dyDescent="0.35">
      <c r="A300" s="54">
        <v>287</v>
      </c>
      <c r="B300" s="54">
        <v>47</v>
      </c>
      <c r="C300" s="54">
        <f t="shared" si="85"/>
        <v>11</v>
      </c>
      <c r="D300" s="55">
        <f t="shared" si="86"/>
        <v>24572.190047342498</v>
      </c>
      <c r="E300" s="57">
        <f t="shared" si="78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v>0</v>
      </c>
      <c r="K300" s="54" t="s">
        <v>79</v>
      </c>
      <c r="L300" s="55">
        <v>0</v>
      </c>
      <c r="M300" s="55">
        <f t="shared" si="81"/>
        <v>-288</v>
      </c>
      <c r="N300" s="54">
        <v>95</v>
      </c>
      <c r="O300" s="55">
        <v>0</v>
      </c>
      <c r="P300" s="55">
        <v>0</v>
      </c>
      <c r="Q300" s="54" t="s">
        <v>79</v>
      </c>
      <c r="R300" s="57">
        <f t="shared" si="87"/>
        <v>-5729.6244923595859</v>
      </c>
      <c r="S300" s="55">
        <v>0</v>
      </c>
      <c r="T300" s="55">
        <v>0</v>
      </c>
      <c r="U300" s="54" t="s">
        <v>79</v>
      </c>
      <c r="V300" s="57">
        <f t="shared" si="82"/>
        <v>-3360</v>
      </c>
      <c r="W300" s="55">
        <v>0</v>
      </c>
      <c r="X300" s="55">
        <f t="shared" si="79"/>
        <v>5532.9133670121209</v>
      </c>
      <c r="Y300" s="117">
        <f t="shared" si="80"/>
        <v>1918447.577150912</v>
      </c>
    </row>
    <row r="301" spans="1:25" ht="13.5" thickBot="1" x14ac:dyDescent="0.35">
      <c r="A301" s="54">
        <v>288</v>
      </c>
      <c r="B301" s="54">
        <v>48</v>
      </c>
      <c r="C301" s="54">
        <f t="shared" si="85"/>
        <v>0</v>
      </c>
      <c r="D301" s="55">
        <f>$D290*(1+$D$4)</f>
        <v>25800.799549709624</v>
      </c>
      <c r="E301" s="57">
        <f t="shared" si="78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v>0</v>
      </c>
      <c r="K301" s="54" t="s">
        <v>79</v>
      </c>
      <c r="L301" s="55">
        <v>0</v>
      </c>
      <c r="M301" s="55">
        <f t="shared" si="81"/>
        <v>-290</v>
      </c>
      <c r="N301" s="54">
        <v>96</v>
      </c>
      <c r="O301" s="55">
        <v>0</v>
      </c>
      <c r="P301" s="55">
        <v>0</v>
      </c>
      <c r="Q301" s="54" t="s">
        <v>79</v>
      </c>
      <c r="R301" s="57">
        <f>$R300*1.06</f>
        <v>-6073.4019619011615</v>
      </c>
      <c r="S301" s="55">
        <v>0</v>
      </c>
      <c r="T301" s="55">
        <v>0</v>
      </c>
      <c r="U301" s="54" t="s">
        <v>79</v>
      </c>
      <c r="V301" s="57">
        <f t="shared" si="82"/>
        <v>-3370</v>
      </c>
      <c r="W301" s="55">
        <v>0</v>
      </c>
      <c r="X301" s="55">
        <f t="shared" si="79"/>
        <v>5852.8711237724638</v>
      </c>
      <c r="Y301" s="117">
        <f t="shared" si="80"/>
        <v>1932293.9798461464</v>
      </c>
    </row>
    <row r="302" spans="1:25" ht="13.5" thickBot="1" x14ac:dyDescent="0.35">
      <c r="A302" s="54">
        <v>289</v>
      </c>
      <c r="B302" s="54">
        <v>48</v>
      </c>
      <c r="C302" s="54">
        <f t="shared" si="85"/>
        <v>1</v>
      </c>
      <c r="D302" s="55">
        <f t="shared" ref="D302:D312" si="88">$D301</f>
        <v>25800.799549709624</v>
      </c>
      <c r="E302" s="57">
        <f t="shared" si="78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v>0</v>
      </c>
      <c r="K302" s="54" t="s">
        <v>79</v>
      </c>
      <c r="L302" s="55">
        <v>0</v>
      </c>
      <c r="M302" s="55">
        <f t="shared" si="81"/>
        <v>-292</v>
      </c>
      <c r="N302" s="54">
        <v>97</v>
      </c>
      <c r="O302" s="55">
        <v>0</v>
      </c>
      <c r="P302" s="55">
        <v>0</v>
      </c>
      <c r="Q302" s="54" t="s">
        <v>79</v>
      </c>
      <c r="R302" s="57">
        <f t="shared" ref="R302:R312" si="89">$R301</f>
        <v>-6073.4019619011615</v>
      </c>
      <c r="S302" s="55">
        <v>0</v>
      </c>
      <c r="T302" s="55">
        <v>0</v>
      </c>
      <c r="U302" s="54" t="s">
        <v>79</v>
      </c>
      <c r="V302" s="57">
        <f t="shared" si="82"/>
        <v>-3380</v>
      </c>
      <c r="W302" s="55">
        <v>0</v>
      </c>
      <c r="X302" s="55">
        <f t="shared" si="79"/>
        <v>5840.8711237724638</v>
      </c>
      <c r="Y302" s="117">
        <f t="shared" si="80"/>
        <v>1946186.0758859445</v>
      </c>
    </row>
    <row r="303" spans="1:25" ht="13.5" thickBot="1" x14ac:dyDescent="0.35">
      <c r="A303" s="54">
        <v>290</v>
      </c>
      <c r="B303" s="54">
        <v>48</v>
      </c>
      <c r="C303" s="54">
        <f t="shared" si="85"/>
        <v>2</v>
      </c>
      <c r="D303" s="55">
        <f t="shared" si="88"/>
        <v>25800.799549709624</v>
      </c>
      <c r="E303" s="57">
        <f t="shared" si="78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v>0</v>
      </c>
      <c r="K303" s="54" t="s">
        <v>79</v>
      </c>
      <c r="L303" s="55">
        <v>0</v>
      </c>
      <c r="M303" s="55">
        <f t="shared" si="81"/>
        <v>-294</v>
      </c>
      <c r="N303" s="54">
        <v>98</v>
      </c>
      <c r="O303" s="55">
        <v>0</v>
      </c>
      <c r="P303" s="55">
        <v>0</v>
      </c>
      <c r="Q303" s="54" t="s">
        <v>79</v>
      </c>
      <c r="R303" s="57">
        <f t="shared" si="89"/>
        <v>-6073.4019619011615</v>
      </c>
      <c r="S303" s="55">
        <v>0</v>
      </c>
      <c r="T303" s="55">
        <v>0</v>
      </c>
      <c r="U303" s="54" t="s">
        <v>79</v>
      </c>
      <c r="V303" s="57">
        <f t="shared" si="82"/>
        <v>-3390</v>
      </c>
      <c r="W303" s="55">
        <v>0</v>
      </c>
      <c r="X303" s="55">
        <f t="shared" si="79"/>
        <v>5828.8711237724638</v>
      </c>
      <c r="Y303" s="117">
        <f t="shared" si="80"/>
        <v>1960124.0556592415</v>
      </c>
    </row>
    <row r="304" spans="1:25" ht="13.5" thickBot="1" x14ac:dyDescent="0.35">
      <c r="A304" s="54">
        <v>291</v>
      </c>
      <c r="B304" s="54">
        <v>48</v>
      </c>
      <c r="C304" s="54">
        <f t="shared" si="85"/>
        <v>3</v>
      </c>
      <c r="D304" s="55">
        <f t="shared" si="88"/>
        <v>25800.799549709624</v>
      </c>
      <c r="E304" s="57">
        <f t="shared" si="78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v>0</v>
      </c>
      <c r="K304" s="54" t="s">
        <v>79</v>
      </c>
      <c r="L304" s="55">
        <v>0</v>
      </c>
      <c r="M304" s="55">
        <f t="shared" si="81"/>
        <v>-296</v>
      </c>
      <c r="N304" s="54">
        <v>99</v>
      </c>
      <c r="O304" s="55">
        <v>0</v>
      </c>
      <c r="P304" s="55">
        <v>0</v>
      </c>
      <c r="Q304" s="54" t="s">
        <v>79</v>
      </c>
      <c r="R304" s="57">
        <f t="shared" si="89"/>
        <v>-6073.4019619011615</v>
      </c>
      <c r="S304" s="55">
        <v>0</v>
      </c>
      <c r="T304" s="55">
        <v>0</v>
      </c>
      <c r="U304" s="54" t="s">
        <v>79</v>
      </c>
      <c r="V304" s="57">
        <f t="shared" si="82"/>
        <v>-3400</v>
      </c>
      <c r="W304" s="55">
        <v>0</v>
      </c>
      <c r="X304" s="55">
        <f t="shared" si="79"/>
        <v>5816.8711237724638</v>
      </c>
      <c r="Y304" s="117">
        <f t="shared" si="80"/>
        <v>1974108.110348261</v>
      </c>
    </row>
    <row r="305" spans="1:25" ht="13.5" thickBot="1" x14ac:dyDescent="0.35">
      <c r="A305" s="54">
        <v>292</v>
      </c>
      <c r="B305" s="54">
        <v>48</v>
      </c>
      <c r="C305" s="54">
        <f t="shared" si="85"/>
        <v>4</v>
      </c>
      <c r="D305" s="55">
        <f t="shared" si="88"/>
        <v>25800.799549709624</v>
      </c>
      <c r="E305" s="57">
        <f t="shared" si="78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v>0</v>
      </c>
      <c r="K305" s="54" t="s">
        <v>79</v>
      </c>
      <c r="L305" s="55">
        <v>0</v>
      </c>
      <c r="M305" s="55">
        <f t="shared" si="81"/>
        <v>-298</v>
      </c>
      <c r="N305" s="54">
        <v>100</v>
      </c>
      <c r="O305" s="55">
        <v>0</v>
      </c>
      <c r="P305" s="55">
        <v>0</v>
      </c>
      <c r="Q305" s="54" t="s">
        <v>79</v>
      </c>
      <c r="R305" s="57">
        <f t="shared" si="89"/>
        <v>-6073.4019619011615</v>
      </c>
      <c r="S305" s="55">
        <v>0</v>
      </c>
      <c r="T305" s="55">
        <v>0</v>
      </c>
      <c r="U305" s="54" t="s">
        <v>79</v>
      </c>
      <c r="V305" s="57">
        <f t="shared" si="82"/>
        <v>-3410</v>
      </c>
      <c r="W305" s="55">
        <v>0</v>
      </c>
      <c r="X305" s="55">
        <f t="shared" si="79"/>
        <v>5804.8711237724638</v>
      </c>
      <c r="Y305" s="117">
        <f t="shared" si="80"/>
        <v>1988138.4319318179</v>
      </c>
    </row>
    <row r="306" spans="1:25" ht="13.5" thickBot="1" x14ac:dyDescent="0.35">
      <c r="A306" s="54">
        <v>293</v>
      </c>
      <c r="B306" s="54">
        <v>48</v>
      </c>
      <c r="C306" s="54">
        <f t="shared" si="85"/>
        <v>5</v>
      </c>
      <c r="D306" s="55">
        <f t="shared" si="88"/>
        <v>25800.799549709624</v>
      </c>
      <c r="E306" s="57">
        <f t="shared" si="78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v>0</v>
      </c>
      <c r="K306" s="54" t="s">
        <v>79</v>
      </c>
      <c r="L306" s="55">
        <v>0</v>
      </c>
      <c r="M306" s="55">
        <f t="shared" si="81"/>
        <v>-300</v>
      </c>
      <c r="N306" s="54">
        <v>101</v>
      </c>
      <c r="O306" s="55">
        <v>0</v>
      </c>
      <c r="P306" s="55">
        <v>0</v>
      </c>
      <c r="Q306" s="54" t="s">
        <v>79</v>
      </c>
      <c r="R306" s="57">
        <f t="shared" si="89"/>
        <v>-6073.4019619011615</v>
      </c>
      <c r="S306" s="55">
        <v>0</v>
      </c>
      <c r="T306" s="55">
        <v>0</v>
      </c>
      <c r="U306" s="54" t="s">
        <v>79</v>
      </c>
      <c r="V306" s="57">
        <f t="shared" si="82"/>
        <v>-3420</v>
      </c>
      <c r="W306" s="55">
        <v>0</v>
      </c>
      <c r="X306" s="55">
        <f t="shared" si="79"/>
        <v>5792.8711237724638</v>
      </c>
      <c r="Y306" s="117">
        <f t="shared" si="80"/>
        <v>2002215.2131886394</v>
      </c>
    </row>
    <row r="307" spans="1:25" ht="13.5" thickBot="1" x14ac:dyDescent="0.35">
      <c r="A307" s="54">
        <v>294</v>
      </c>
      <c r="B307" s="54">
        <v>48</v>
      </c>
      <c r="C307" s="54">
        <f t="shared" si="85"/>
        <v>6</v>
      </c>
      <c r="D307" s="55">
        <f t="shared" si="88"/>
        <v>25800.799549709624</v>
      </c>
      <c r="E307" s="57">
        <f t="shared" si="78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v>0</v>
      </c>
      <c r="K307" s="54" t="s">
        <v>79</v>
      </c>
      <c r="L307" s="55">
        <v>0</v>
      </c>
      <c r="M307" s="55">
        <f t="shared" si="81"/>
        <v>-302</v>
      </c>
      <c r="N307" s="54">
        <v>102</v>
      </c>
      <c r="O307" s="55">
        <v>0</v>
      </c>
      <c r="P307" s="55">
        <v>0</v>
      </c>
      <c r="Q307" s="54" t="s">
        <v>79</v>
      </c>
      <c r="R307" s="57">
        <f t="shared" si="89"/>
        <v>-6073.4019619011615</v>
      </c>
      <c r="S307" s="55">
        <v>0</v>
      </c>
      <c r="T307" s="55">
        <v>0</v>
      </c>
      <c r="U307" s="54" t="s">
        <v>79</v>
      </c>
      <c r="V307" s="57">
        <f t="shared" si="82"/>
        <v>-3430</v>
      </c>
      <c r="W307" s="55">
        <v>0</v>
      </c>
      <c r="X307" s="55">
        <f t="shared" si="79"/>
        <v>5780.8711237724638</v>
      </c>
      <c r="Y307" s="117">
        <f t="shared" si="80"/>
        <v>2016338.6477006976</v>
      </c>
    </row>
    <row r="308" spans="1:25" ht="13.5" thickBot="1" x14ac:dyDescent="0.35">
      <c r="A308" s="54">
        <v>295</v>
      </c>
      <c r="B308" s="54">
        <v>48</v>
      </c>
      <c r="C308" s="54">
        <f t="shared" si="85"/>
        <v>7</v>
      </c>
      <c r="D308" s="55">
        <f t="shared" si="88"/>
        <v>25800.799549709624</v>
      </c>
      <c r="E308" s="57">
        <f t="shared" si="78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v>0</v>
      </c>
      <c r="K308" s="54" t="s">
        <v>79</v>
      </c>
      <c r="L308" s="55">
        <v>0</v>
      </c>
      <c r="M308" s="55">
        <f t="shared" si="81"/>
        <v>-304</v>
      </c>
      <c r="N308" s="54">
        <v>103</v>
      </c>
      <c r="O308" s="55">
        <v>0</v>
      </c>
      <c r="P308" s="55">
        <v>0</v>
      </c>
      <c r="Q308" s="54" t="s">
        <v>79</v>
      </c>
      <c r="R308" s="57">
        <f t="shared" si="89"/>
        <v>-6073.4019619011615</v>
      </c>
      <c r="S308" s="55">
        <v>0</v>
      </c>
      <c r="T308" s="55">
        <v>0</v>
      </c>
      <c r="U308" s="54" t="s">
        <v>79</v>
      </c>
      <c r="V308" s="57">
        <f t="shared" si="82"/>
        <v>-3440</v>
      </c>
      <c r="W308" s="55">
        <v>0</v>
      </c>
      <c r="X308" s="55">
        <f t="shared" si="79"/>
        <v>5768.8711237724638</v>
      </c>
      <c r="Y308" s="117">
        <f t="shared" si="80"/>
        <v>2030508.9298565565</v>
      </c>
    </row>
    <row r="309" spans="1:25" ht="13.5" thickBot="1" x14ac:dyDescent="0.35">
      <c r="A309" s="54">
        <v>296</v>
      </c>
      <c r="B309" s="54">
        <v>48</v>
      </c>
      <c r="C309" s="54">
        <f t="shared" si="85"/>
        <v>8</v>
      </c>
      <c r="D309" s="55">
        <f t="shared" si="88"/>
        <v>25800.799549709624</v>
      </c>
      <c r="E309" s="57">
        <f t="shared" si="78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v>0</v>
      </c>
      <c r="K309" s="54" t="s">
        <v>79</v>
      </c>
      <c r="L309" s="55">
        <v>0</v>
      </c>
      <c r="M309" s="55">
        <f t="shared" si="81"/>
        <v>-306</v>
      </c>
      <c r="N309" s="54">
        <v>104</v>
      </c>
      <c r="O309" s="55">
        <v>0</v>
      </c>
      <c r="P309" s="55">
        <v>0</v>
      </c>
      <c r="Q309" s="54" t="s">
        <v>79</v>
      </c>
      <c r="R309" s="57">
        <f t="shared" si="89"/>
        <v>-6073.4019619011615</v>
      </c>
      <c r="S309" s="55">
        <v>0</v>
      </c>
      <c r="T309" s="55">
        <v>0</v>
      </c>
      <c r="U309" s="54" t="s">
        <v>79</v>
      </c>
      <c r="V309" s="57">
        <f t="shared" si="82"/>
        <v>-3450</v>
      </c>
      <c r="W309" s="55">
        <v>0</v>
      </c>
      <c r="X309" s="55">
        <f t="shared" si="79"/>
        <v>5756.8711237724638</v>
      </c>
      <c r="Y309" s="117">
        <f t="shared" si="80"/>
        <v>2044726.2548547313</v>
      </c>
    </row>
    <row r="310" spans="1:25" ht="13.5" thickBot="1" x14ac:dyDescent="0.35">
      <c r="A310" s="54">
        <v>297</v>
      </c>
      <c r="B310" s="54">
        <v>48</v>
      </c>
      <c r="C310" s="54">
        <f t="shared" si="85"/>
        <v>9</v>
      </c>
      <c r="D310" s="55">
        <f t="shared" si="88"/>
        <v>25800.799549709624</v>
      </c>
      <c r="E310" s="57">
        <f t="shared" si="78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v>0</v>
      </c>
      <c r="K310" s="54" t="s">
        <v>79</v>
      </c>
      <c r="L310" s="55">
        <v>0</v>
      </c>
      <c r="M310" s="55">
        <f t="shared" si="81"/>
        <v>-308</v>
      </c>
      <c r="N310" s="54">
        <v>105</v>
      </c>
      <c r="O310" s="55">
        <v>0</v>
      </c>
      <c r="P310" s="55">
        <v>0</v>
      </c>
      <c r="Q310" s="54" t="s">
        <v>79</v>
      </c>
      <c r="R310" s="57">
        <f t="shared" si="89"/>
        <v>-6073.4019619011615</v>
      </c>
      <c r="S310" s="55">
        <v>0</v>
      </c>
      <c r="T310" s="55">
        <v>0</v>
      </c>
      <c r="U310" s="54" t="s">
        <v>79</v>
      </c>
      <c r="V310" s="57">
        <f t="shared" si="82"/>
        <v>-3460</v>
      </c>
      <c r="W310" s="55">
        <v>0</v>
      </c>
      <c r="X310" s="55">
        <f t="shared" si="79"/>
        <v>5744.8711237724638</v>
      </c>
      <c r="Y310" s="117">
        <f t="shared" si="80"/>
        <v>2058990.8187070652</v>
      </c>
    </row>
    <row r="311" spans="1:25" ht="13.5" thickBot="1" x14ac:dyDescent="0.35">
      <c r="A311" s="54">
        <v>298</v>
      </c>
      <c r="B311" s="54">
        <v>48</v>
      </c>
      <c r="C311" s="54">
        <f t="shared" si="85"/>
        <v>10</v>
      </c>
      <c r="D311" s="55">
        <f t="shared" si="88"/>
        <v>25800.799549709624</v>
      </c>
      <c r="E311" s="57">
        <f t="shared" si="78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v>0</v>
      </c>
      <c r="K311" s="54" t="s">
        <v>79</v>
      </c>
      <c r="L311" s="55">
        <v>0</v>
      </c>
      <c r="M311" s="55">
        <f t="shared" si="81"/>
        <v>-310</v>
      </c>
      <c r="N311" s="54">
        <v>106</v>
      </c>
      <c r="O311" s="55">
        <v>0</v>
      </c>
      <c r="P311" s="55">
        <v>0</v>
      </c>
      <c r="Q311" s="54" t="s">
        <v>79</v>
      </c>
      <c r="R311" s="57">
        <f t="shared" si="89"/>
        <v>-6073.4019619011615</v>
      </c>
      <c r="S311" s="55">
        <v>0</v>
      </c>
      <c r="T311" s="55">
        <v>0</v>
      </c>
      <c r="U311" s="54" t="s">
        <v>79</v>
      </c>
      <c r="V311" s="57">
        <f t="shared" si="82"/>
        <v>-3470</v>
      </c>
      <c r="W311" s="55">
        <v>0</v>
      </c>
      <c r="X311" s="55">
        <f t="shared" si="79"/>
        <v>5732.8711237724638</v>
      </c>
      <c r="Y311" s="117">
        <f t="shared" si="80"/>
        <v>2073302.8182421168</v>
      </c>
    </row>
    <row r="312" spans="1:25" ht="13.5" thickBot="1" x14ac:dyDescent="0.35">
      <c r="A312" s="54">
        <v>299</v>
      </c>
      <c r="B312" s="54">
        <v>48</v>
      </c>
      <c r="C312" s="54">
        <f t="shared" si="85"/>
        <v>11</v>
      </c>
      <c r="D312" s="55">
        <f t="shared" si="88"/>
        <v>25800.799549709624</v>
      </c>
      <c r="E312" s="57">
        <f t="shared" si="78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v>0</v>
      </c>
      <c r="K312" s="54" t="s">
        <v>79</v>
      </c>
      <c r="L312" s="55">
        <v>0</v>
      </c>
      <c r="M312" s="55">
        <f t="shared" si="81"/>
        <v>-312</v>
      </c>
      <c r="N312" s="54">
        <v>107</v>
      </c>
      <c r="O312" s="55">
        <v>0</v>
      </c>
      <c r="P312" s="55">
        <v>0</v>
      </c>
      <c r="Q312" s="54" t="s">
        <v>79</v>
      </c>
      <c r="R312" s="57">
        <f t="shared" si="89"/>
        <v>-6073.4019619011615</v>
      </c>
      <c r="S312" s="55">
        <v>0</v>
      </c>
      <c r="T312" s="55">
        <v>0</v>
      </c>
      <c r="U312" s="54" t="s">
        <v>79</v>
      </c>
      <c r="V312" s="57">
        <f t="shared" si="82"/>
        <v>-3480</v>
      </c>
      <c r="W312" s="55">
        <v>0</v>
      </c>
      <c r="X312" s="55">
        <f t="shared" si="79"/>
        <v>5720.8711237724638</v>
      </c>
      <c r="Y312" s="117">
        <f t="shared" si="80"/>
        <v>2087662.4511085646</v>
      </c>
    </row>
    <row r="313" spans="1:25" ht="13.5" thickBot="1" x14ac:dyDescent="0.35">
      <c r="A313" s="54">
        <v>300</v>
      </c>
      <c r="B313" s="54">
        <v>49</v>
      </c>
      <c r="C313" s="54">
        <f t="shared" si="85"/>
        <v>0</v>
      </c>
      <c r="D313" s="55">
        <f>$D302*(1+$D$4)</f>
        <v>27090.839527195105</v>
      </c>
      <c r="E313" s="57">
        <f t="shared" si="78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v>0</v>
      </c>
      <c r="K313" s="54" t="s">
        <v>79</v>
      </c>
      <c r="L313" s="55">
        <v>0</v>
      </c>
      <c r="M313" s="55">
        <f t="shared" si="81"/>
        <v>-314</v>
      </c>
      <c r="N313" s="54">
        <v>108</v>
      </c>
      <c r="O313" s="55">
        <v>0</v>
      </c>
      <c r="P313" s="55">
        <v>0</v>
      </c>
      <c r="Q313" s="54" t="s">
        <v>79</v>
      </c>
      <c r="R313" s="57">
        <f>$R312*1.06</f>
        <v>-6437.8060796152313</v>
      </c>
      <c r="S313" s="55">
        <v>0</v>
      </c>
      <c r="T313" s="55">
        <v>0</v>
      </c>
      <c r="U313" s="54" t="s">
        <v>79</v>
      </c>
      <c r="V313" s="57">
        <f t="shared" si="82"/>
        <v>-3490</v>
      </c>
      <c r="W313" s="55">
        <v>0</v>
      </c>
      <c r="X313" s="55">
        <f t="shared" si="79"/>
        <v>6053.9889936754098</v>
      </c>
      <c r="Y313" s="117">
        <f t="shared" si="80"/>
        <v>2102415.0336485258</v>
      </c>
    </row>
    <row r="314" spans="1:25" ht="13.5" thickBot="1" x14ac:dyDescent="0.35">
      <c r="A314" s="54">
        <v>301</v>
      </c>
      <c r="B314" s="54">
        <v>49</v>
      </c>
      <c r="C314" s="54">
        <f t="shared" si="85"/>
        <v>1</v>
      </c>
      <c r="D314" s="55">
        <f t="shared" ref="D314:D324" si="90">$D313</f>
        <v>27090.839527195105</v>
      </c>
      <c r="E314" s="57">
        <f t="shared" si="78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v>0</v>
      </c>
      <c r="K314" s="54" t="s">
        <v>79</v>
      </c>
      <c r="L314" s="55">
        <v>0</v>
      </c>
      <c r="M314" s="55">
        <f t="shared" si="81"/>
        <v>-316</v>
      </c>
      <c r="N314" s="54">
        <v>109</v>
      </c>
      <c r="O314" s="55">
        <v>0</v>
      </c>
      <c r="P314" s="55">
        <v>0</v>
      </c>
      <c r="Q314" s="54" t="s">
        <v>79</v>
      </c>
      <c r="R314" s="57">
        <f t="shared" ref="R314:R324" si="91">$R313</f>
        <v>-6437.8060796152313</v>
      </c>
      <c r="S314" s="55">
        <v>0</v>
      </c>
      <c r="T314" s="55">
        <v>0</v>
      </c>
      <c r="U314" s="54" t="s">
        <v>79</v>
      </c>
      <c r="V314" s="57">
        <f t="shared" si="82"/>
        <v>-3500</v>
      </c>
      <c r="W314" s="55">
        <v>0</v>
      </c>
      <c r="X314" s="55">
        <f t="shared" si="79"/>
        <v>6041.9889936754098</v>
      </c>
      <c r="Y314" s="117">
        <f t="shared" si="80"/>
        <v>2117217.0852824035</v>
      </c>
    </row>
    <row r="315" spans="1:25" ht="13.5" thickBot="1" x14ac:dyDescent="0.35">
      <c r="A315" s="54">
        <v>302</v>
      </c>
      <c r="B315" s="54">
        <v>49</v>
      </c>
      <c r="C315" s="54">
        <f t="shared" si="85"/>
        <v>2</v>
      </c>
      <c r="D315" s="55">
        <f t="shared" si="90"/>
        <v>27090.839527195105</v>
      </c>
      <c r="E315" s="57">
        <f t="shared" si="78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v>0</v>
      </c>
      <c r="K315" s="54" t="s">
        <v>79</v>
      </c>
      <c r="L315" s="55">
        <v>0</v>
      </c>
      <c r="M315" s="55">
        <f t="shared" si="81"/>
        <v>-318</v>
      </c>
      <c r="N315" s="54">
        <v>110</v>
      </c>
      <c r="O315" s="55">
        <v>0</v>
      </c>
      <c r="P315" s="55">
        <v>0</v>
      </c>
      <c r="Q315" s="54" t="s">
        <v>79</v>
      </c>
      <c r="R315" s="57">
        <f t="shared" si="91"/>
        <v>-6437.8060796152313</v>
      </c>
      <c r="S315" s="55">
        <v>0</v>
      </c>
      <c r="T315" s="55">
        <v>0</v>
      </c>
      <c r="U315" s="54" t="s">
        <v>79</v>
      </c>
      <c r="V315" s="57">
        <f t="shared" si="82"/>
        <v>-3510</v>
      </c>
      <c r="W315" s="55">
        <v>0</v>
      </c>
      <c r="X315" s="55">
        <f t="shared" si="79"/>
        <v>6029.9889936754098</v>
      </c>
      <c r="Y315" s="117">
        <f t="shared" si="80"/>
        <v>2132068.8121314221</v>
      </c>
    </row>
    <row r="316" spans="1:25" ht="13.5" thickBot="1" x14ac:dyDescent="0.35">
      <c r="A316" s="54">
        <v>303</v>
      </c>
      <c r="B316" s="54">
        <v>49</v>
      </c>
      <c r="C316" s="54">
        <f t="shared" si="85"/>
        <v>3</v>
      </c>
      <c r="D316" s="55">
        <f t="shared" si="90"/>
        <v>27090.839527195105</v>
      </c>
      <c r="E316" s="57">
        <f t="shared" si="78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v>0</v>
      </c>
      <c r="K316" s="54" t="s">
        <v>79</v>
      </c>
      <c r="L316" s="55">
        <v>0</v>
      </c>
      <c r="M316" s="55">
        <f t="shared" si="81"/>
        <v>-320</v>
      </c>
      <c r="N316" s="54">
        <v>111</v>
      </c>
      <c r="O316" s="55">
        <v>0</v>
      </c>
      <c r="P316" s="55">
        <v>0</v>
      </c>
      <c r="Q316" s="54" t="s">
        <v>79</v>
      </c>
      <c r="R316" s="57">
        <f t="shared" si="91"/>
        <v>-6437.8060796152313</v>
      </c>
      <c r="S316" s="55">
        <v>0</v>
      </c>
      <c r="T316" s="55">
        <v>0</v>
      </c>
      <c r="U316" s="54" t="s">
        <v>79</v>
      </c>
      <c r="V316" s="57">
        <f t="shared" si="82"/>
        <v>-3520</v>
      </c>
      <c r="W316" s="55">
        <v>0</v>
      </c>
      <c r="X316" s="55">
        <f t="shared" si="79"/>
        <v>6017.9889936754098</v>
      </c>
      <c r="Y316" s="117">
        <f t="shared" si="80"/>
        <v>2146970.4211756452</v>
      </c>
    </row>
    <row r="317" spans="1:25" ht="13.5" thickBot="1" x14ac:dyDescent="0.35">
      <c r="A317" s="54">
        <v>304</v>
      </c>
      <c r="B317" s="54">
        <v>49</v>
      </c>
      <c r="C317" s="54">
        <f t="shared" si="85"/>
        <v>4</v>
      </c>
      <c r="D317" s="55">
        <f t="shared" si="90"/>
        <v>27090.839527195105</v>
      </c>
      <c r="E317" s="57">
        <f t="shared" si="78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v>0</v>
      </c>
      <c r="K317" s="54" t="s">
        <v>79</v>
      </c>
      <c r="L317" s="55">
        <v>0</v>
      </c>
      <c r="M317" s="55">
        <f t="shared" si="81"/>
        <v>-322</v>
      </c>
      <c r="N317" s="54">
        <v>112</v>
      </c>
      <c r="O317" s="55">
        <v>0</v>
      </c>
      <c r="P317" s="55">
        <v>0</v>
      </c>
      <c r="Q317" s="54" t="s">
        <v>79</v>
      </c>
      <c r="R317" s="57">
        <f t="shared" si="91"/>
        <v>-6437.8060796152313</v>
      </c>
      <c r="S317" s="55">
        <v>0</v>
      </c>
      <c r="T317" s="55">
        <v>0</v>
      </c>
      <c r="U317" s="54" t="s">
        <v>79</v>
      </c>
      <c r="V317" s="57">
        <f t="shared" si="82"/>
        <v>-3530</v>
      </c>
      <c r="W317" s="55">
        <v>0</v>
      </c>
      <c r="X317" s="55">
        <f t="shared" si="79"/>
        <v>6005.9889936754098</v>
      </c>
      <c r="Y317" s="117">
        <f t="shared" si="80"/>
        <v>2161922.1202575522</v>
      </c>
    </row>
    <row r="318" spans="1:25" ht="13.5" thickBot="1" x14ac:dyDescent="0.35">
      <c r="A318" s="54">
        <v>305</v>
      </c>
      <c r="B318" s="54">
        <v>49</v>
      </c>
      <c r="C318" s="54">
        <f t="shared" si="85"/>
        <v>5</v>
      </c>
      <c r="D318" s="55">
        <f t="shared" si="90"/>
        <v>27090.839527195105</v>
      </c>
      <c r="E318" s="57">
        <f t="shared" si="78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v>0</v>
      </c>
      <c r="K318" s="54" t="s">
        <v>79</v>
      </c>
      <c r="L318" s="55">
        <v>0</v>
      </c>
      <c r="M318" s="55">
        <f t="shared" si="81"/>
        <v>-324</v>
      </c>
      <c r="N318" s="54">
        <v>113</v>
      </c>
      <c r="O318" s="55">
        <v>0</v>
      </c>
      <c r="P318" s="55">
        <v>0</v>
      </c>
      <c r="Q318" s="54" t="s">
        <v>79</v>
      </c>
      <c r="R318" s="57">
        <f t="shared" si="91"/>
        <v>-6437.8060796152313</v>
      </c>
      <c r="S318" s="55">
        <v>0</v>
      </c>
      <c r="T318" s="55">
        <v>0</v>
      </c>
      <c r="U318" s="54" t="s">
        <v>79</v>
      </c>
      <c r="V318" s="57">
        <f t="shared" si="82"/>
        <v>-3540</v>
      </c>
      <c r="W318" s="55">
        <v>0</v>
      </c>
      <c r="X318" s="55">
        <f t="shared" si="79"/>
        <v>5993.9889936754098</v>
      </c>
      <c r="Y318" s="117">
        <f t="shared" si="80"/>
        <v>2176924.118085634</v>
      </c>
    </row>
    <row r="319" spans="1:25" ht="13.5" thickBot="1" x14ac:dyDescent="0.35">
      <c r="A319" s="54">
        <v>306</v>
      </c>
      <c r="B319" s="54">
        <v>49</v>
      </c>
      <c r="C319" s="54">
        <f t="shared" si="85"/>
        <v>6</v>
      </c>
      <c r="D319" s="55">
        <f t="shared" si="90"/>
        <v>27090.839527195105</v>
      </c>
      <c r="E319" s="57">
        <f t="shared" si="78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v>0</v>
      </c>
      <c r="K319" s="54" t="s">
        <v>79</v>
      </c>
      <c r="L319" s="55">
        <v>0</v>
      </c>
      <c r="M319" s="55">
        <f t="shared" si="81"/>
        <v>-326</v>
      </c>
      <c r="N319" s="54">
        <v>114</v>
      </c>
      <c r="O319" s="55">
        <v>0</v>
      </c>
      <c r="P319" s="55">
        <v>0</v>
      </c>
      <c r="Q319" s="54" t="s">
        <v>79</v>
      </c>
      <c r="R319" s="57">
        <f t="shared" si="91"/>
        <v>-6437.8060796152313</v>
      </c>
      <c r="S319" s="55">
        <v>0</v>
      </c>
      <c r="T319" s="55">
        <v>0</v>
      </c>
      <c r="U319" s="54" t="s">
        <v>79</v>
      </c>
      <c r="V319" s="57">
        <f t="shared" si="82"/>
        <v>-3550</v>
      </c>
      <c r="W319" s="55">
        <v>0</v>
      </c>
      <c r="X319" s="55">
        <f t="shared" si="79"/>
        <v>5981.9889936754098</v>
      </c>
      <c r="Y319" s="117">
        <f t="shared" si="80"/>
        <v>2191976.6242379993</v>
      </c>
    </row>
    <row r="320" spans="1:25" ht="13.5" thickBot="1" x14ac:dyDescent="0.35">
      <c r="A320" s="54">
        <v>307</v>
      </c>
      <c r="B320" s="54">
        <v>49</v>
      </c>
      <c r="C320" s="54">
        <f t="shared" si="85"/>
        <v>7</v>
      </c>
      <c r="D320" s="55">
        <f t="shared" si="90"/>
        <v>27090.839527195105</v>
      </c>
      <c r="E320" s="57">
        <f t="shared" si="78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v>0</v>
      </c>
      <c r="K320" s="54" t="s">
        <v>79</v>
      </c>
      <c r="L320" s="55">
        <v>0</v>
      </c>
      <c r="M320" s="55">
        <f t="shared" si="81"/>
        <v>-328</v>
      </c>
      <c r="N320" s="54">
        <v>115</v>
      </c>
      <c r="O320" s="55">
        <v>0</v>
      </c>
      <c r="P320" s="55">
        <v>0</v>
      </c>
      <c r="Q320" s="54" t="s">
        <v>79</v>
      </c>
      <c r="R320" s="57">
        <f t="shared" si="91"/>
        <v>-6437.8060796152313</v>
      </c>
      <c r="S320" s="55">
        <v>0</v>
      </c>
      <c r="T320" s="55">
        <v>0</v>
      </c>
      <c r="U320" s="54" t="s">
        <v>79</v>
      </c>
      <c r="V320" s="57">
        <f t="shared" si="82"/>
        <v>-3560</v>
      </c>
      <c r="W320" s="55">
        <v>0</v>
      </c>
      <c r="X320" s="55">
        <f t="shared" si="79"/>
        <v>5969.9889936754098</v>
      </c>
      <c r="Y320" s="117">
        <f t="shared" si="80"/>
        <v>2207079.8491659998</v>
      </c>
    </row>
    <row r="321" spans="1:25" ht="13.5" thickBot="1" x14ac:dyDescent="0.35">
      <c r="A321" s="54">
        <v>308</v>
      </c>
      <c r="B321" s="54">
        <v>49</v>
      </c>
      <c r="C321" s="54">
        <f t="shared" si="85"/>
        <v>8</v>
      </c>
      <c r="D321" s="55">
        <f t="shared" si="90"/>
        <v>27090.839527195105</v>
      </c>
      <c r="E321" s="57">
        <f t="shared" si="78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v>0</v>
      </c>
      <c r="K321" s="54" t="s">
        <v>79</v>
      </c>
      <c r="L321" s="55">
        <v>0</v>
      </c>
      <c r="M321" s="55">
        <f t="shared" si="81"/>
        <v>-330</v>
      </c>
      <c r="N321" s="54">
        <v>116</v>
      </c>
      <c r="O321" s="55">
        <v>0</v>
      </c>
      <c r="P321" s="55">
        <v>0</v>
      </c>
      <c r="Q321" s="54" t="s">
        <v>79</v>
      </c>
      <c r="R321" s="57">
        <f t="shared" si="91"/>
        <v>-6437.8060796152313</v>
      </c>
      <c r="S321" s="55">
        <v>0</v>
      </c>
      <c r="T321" s="55">
        <v>0</v>
      </c>
      <c r="U321" s="54" t="s">
        <v>79</v>
      </c>
      <c r="V321" s="57">
        <f t="shared" si="82"/>
        <v>-3570</v>
      </c>
      <c r="W321" s="55">
        <v>0</v>
      </c>
      <c r="X321" s="55">
        <f t="shared" si="79"/>
        <v>5957.9889936754098</v>
      </c>
      <c r="Y321" s="117">
        <f t="shared" si="80"/>
        <v>2222234.0041978667</v>
      </c>
    </row>
    <row r="322" spans="1:25" ht="13.5" thickBot="1" x14ac:dyDescent="0.35">
      <c r="A322" s="54">
        <v>309</v>
      </c>
      <c r="B322" s="54">
        <v>49</v>
      </c>
      <c r="C322" s="54">
        <f t="shared" si="85"/>
        <v>9</v>
      </c>
      <c r="D322" s="55">
        <f t="shared" si="90"/>
        <v>27090.839527195105</v>
      </c>
      <c r="E322" s="57">
        <f t="shared" si="78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v>0</v>
      </c>
      <c r="K322" s="54" t="s">
        <v>79</v>
      </c>
      <c r="L322" s="55">
        <v>0</v>
      </c>
      <c r="M322" s="55">
        <f t="shared" si="81"/>
        <v>-332</v>
      </c>
      <c r="N322" s="54">
        <v>117</v>
      </c>
      <c r="O322" s="55">
        <v>0</v>
      </c>
      <c r="P322" s="55">
        <v>0</v>
      </c>
      <c r="Q322" s="54" t="s">
        <v>79</v>
      </c>
      <c r="R322" s="57">
        <f t="shared" si="91"/>
        <v>-6437.8060796152313</v>
      </c>
      <c r="S322" s="55">
        <v>0</v>
      </c>
      <c r="T322" s="55">
        <v>0</v>
      </c>
      <c r="U322" s="54" t="s">
        <v>79</v>
      </c>
      <c r="V322" s="57">
        <f t="shared" si="82"/>
        <v>-3580</v>
      </c>
      <c r="W322" s="55">
        <v>0</v>
      </c>
      <c r="X322" s="55">
        <f t="shared" si="79"/>
        <v>5945.9889936754098</v>
      </c>
      <c r="Y322" s="117">
        <f t="shared" si="80"/>
        <v>2237439.3015423664</v>
      </c>
    </row>
    <row r="323" spans="1:25" ht="13.5" thickBot="1" x14ac:dyDescent="0.35">
      <c r="A323" s="54">
        <v>310</v>
      </c>
      <c r="B323" s="54">
        <v>49</v>
      </c>
      <c r="C323" s="54">
        <f t="shared" si="85"/>
        <v>10</v>
      </c>
      <c r="D323" s="55">
        <f t="shared" si="90"/>
        <v>27090.839527195105</v>
      </c>
      <c r="E323" s="57">
        <f t="shared" si="78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v>0</v>
      </c>
      <c r="K323" s="54" t="s">
        <v>79</v>
      </c>
      <c r="L323" s="55">
        <v>0</v>
      </c>
      <c r="M323" s="55">
        <f t="shared" si="81"/>
        <v>-334</v>
      </c>
      <c r="N323" s="54">
        <v>118</v>
      </c>
      <c r="O323" s="55">
        <v>0</v>
      </c>
      <c r="P323" s="55">
        <v>0</v>
      </c>
      <c r="Q323" s="54" t="s">
        <v>79</v>
      </c>
      <c r="R323" s="57">
        <f t="shared" si="91"/>
        <v>-6437.8060796152313</v>
      </c>
      <c r="S323" s="55">
        <v>0</v>
      </c>
      <c r="T323" s="55">
        <v>0</v>
      </c>
      <c r="U323" s="54" t="s">
        <v>79</v>
      </c>
      <c r="V323" s="57">
        <f t="shared" si="82"/>
        <v>-3590</v>
      </c>
      <c r="W323" s="55">
        <v>0</v>
      </c>
      <c r="X323" s="55">
        <f t="shared" si="79"/>
        <v>5933.9889936754098</v>
      </c>
      <c r="Y323" s="117">
        <f t="shared" si="80"/>
        <v>2252695.9542924683</v>
      </c>
    </row>
    <row r="324" spans="1:25" ht="13.5" thickBot="1" x14ac:dyDescent="0.35">
      <c r="A324" s="54">
        <v>311</v>
      </c>
      <c r="B324" s="54">
        <v>49</v>
      </c>
      <c r="C324" s="54">
        <f t="shared" si="85"/>
        <v>11</v>
      </c>
      <c r="D324" s="55">
        <f t="shared" si="90"/>
        <v>27090.839527195105</v>
      </c>
      <c r="E324" s="57">
        <f t="shared" si="78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v>0</v>
      </c>
      <c r="K324" s="54" t="s">
        <v>79</v>
      </c>
      <c r="L324" s="55">
        <v>0</v>
      </c>
      <c r="M324" s="55">
        <f t="shared" si="81"/>
        <v>-336</v>
      </c>
      <c r="N324" s="54">
        <v>119</v>
      </c>
      <c r="O324" s="55">
        <v>0</v>
      </c>
      <c r="P324" s="55">
        <v>0</v>
      </c>
      <c r="Q324" s="54" t="s">
        <v>79</v>
      </c>
      <c r="R324" s="57">
        <f t="shared" si="91"/>
        <v>-6437.8060796152313</v>
      </c>
      <c r="S324" s="55">
        <v>0</v>
      </c>
      <c r="T324" s="55">
        <v>0</v>
      </c>
      <c r="U324" s="54" t="s">
        <v>79</v>
      </c>
      <c r="V324" s="57">
        <f t="shared" si="82"/>
        <v>-3600</v>
      </c>
      <c r="W324" s="55">
        <v>0</v>
      </c>
      <c r="X324" s="55">
        <f t="shared" si="79"/>
        <v>5921.9889936754098</v>
      </c>
      <c r="Y324" s="117">
        <f t="shared" si="80"/>
        <v>2268004.1764290291</v>
      </c>
    </row>
    <row r="325" spans="1:25" ht="13.5" thickBot="1" x14ac:dyDescent="0.35">
      <c r="A325" s="54">
        <v>312</v>
      </c>
      <c r="B325" s="54">
        <v>50</v>
      </c>
      <c r="C325" s="54">
        <f t="shared" si="85"/>
        <v>0</v>
      </c>
      <c r="D325" s="55">
        <f>$D314*(1+$D$4)</f>
        <v>28445.381503554861</v>
      </c>
      <c r="E325" s="57">
        <f t="shared" si="78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v>0</v>
      </c>
      <c r="K325" s="54" t="s">
        <v>79</v>
      </c>
      <c r="L325" s="55">
        <f>12000</f>
        <v>12000</v>
      </c>
      <c r="M325" s="55">
        <v>0</v>
      </c>
      <c r="N325" s="54">
        <v>120</v>
      </c>
      <c r="O325" s="55">
        <f>-14000</f>
        <v>-14000</v>
      </c>
      <c r="P325" s="55">
        <v>0</v>
      </c>
      <c r="Q325" s="54" t="s">
        <v>79</v>
      </c>
      <c r="R325" s="57">
        <f>$R324*1.06</f>
        <v>-6824.0744443921458</v>
      </c>
      <c r="S325" s="55">
        <v>0</v>
      </c>
      <c r="T325" s="55">
        <v>0</v>
      </c>
      <c r="U325" s="54" t="s">
        <v>79</v>
      </c>
      <c r="V325" s="57">
        <f t="shared" si="82"/>
        <v>-3610</v>
      </c>
      <c r="W325" s="55">
        <v>0</v>
      </c>
      <c r="X325" s="55">
        <f t="shared" si="79"/>
        <v>4633.1544577407694</v>
      </c>
      <c r="Y325" s="117">
        <f t="shared" si="80"/>
        <v>2282087.3482885575</v>
      </c>
    </row>
    <row r="326" spans="1:25" ht="13.5" thickBot="1" x14ac:dyDescent="0.35">
      <c r="A326" s="54">
        <v>313</v>
      </c>
      <c r="B326" s="54">
        <v>50</v>
      </c>
      <c r="C326" s="54">
        <f t="shared" si="85"/>
        <v>1</v>
      </c>
      <c r="D326" s="55">
        <f t="shared" ref="D326:D336" si="92">$D325</f>
        <v>28445.381503554861</v>
      </c>
      <c r="E326" s="57">
        <f t="shared" si="78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v>0</v>
      </c>
      <c r="K326" s="54" t="s">
        <v>79</v>
      </c>
      <c r="L326" s="55">
        <v>0</v>
      </c>
      <c r="M326" s="55">
        <v>0</v>
      </c>
      <c r="N326" s="54" t="s">
        <v>79</v>
      </c>
      <c r="O326" s="57">
        <f t="shared" ref="O326:O385" si="93">PMT(5%/12,60,43390)</f>
        <v>-818.82282781363449</v>
      </c>
      <c r="P326" s="55">
        <f>-100</f>
        <v>-100</v>
      </c>
      <c r="Q326" s="54">
        <v>1</v>
      </c>
      <c r="R326" s="57">
        <f t="shared" ref="R326:R336" si="94">$R325</f>
        <v>-6824.0744443921458</v>
      </c>
      <c r="S326" s="55">
        <v>0</v>
      </c>
      <c r="T326" s="55">
        <v>0</v>
      </c>
      <c r="U326" s="54" t="s">
        <v>79</v>
      </c>
      <c r="V326" s="57">
        <f t="shared" si="82"/>
        <v>-3620</v>
      </c>
      <c r="W326" s="55">
        <v>0</v>
      </c>
      <c r="X326" s="55">
        <f t="shared" si="79"/>
        <v>5704.3316299271346</v>
      </c>
      <c r="Y326" s="117">
        <f t="shared" si="80"/>
        <v>2297300.3772030203</v>
      </c>
    </row>
    <row r="327" spans="1:25" ht="13.5" thickBot="1" x14ac:dyDescent="0.35">
      <c r="A327" s="54">
        <v>314</v>
      </c>
      <c r="B327" s="54">
        <v>50</v>
      </c>
      <c r="C327" s="54">
        <f t="shared" si="85"/>
        <v>2</v>
      </c>
      <c r="D327" s="55">
        <f t="shared" si="92"/>
        <v>28445.381503554861</v>
      </c>
      <c r="E327" s="57">
        <f t="shared" si="78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v>0</v>
      </c>
      <c r="K327" s="54" t="s">
        <v>79</v>
      </c>
      <c r="L327" s="55">
        <v>0</v>
      </c>
      <c r="M327" s="55">
        <v>0</v>
      </c>
      <c r="N327" s="54" t="s">
        <v>79</v>
      </c>
      <c r="O327" s="57">
        <f t="shared" si="93"/>
        <v>-818.82282781363449</v>
      </c>
      <c r="P327" s="55">
        <f t="shared" ref="P327:P390" si="95">P326-2</f>
        <v>-102</v>
      </c>
      <c r="Q327" s="54">
        <v>2</v>
      </c>
      <c r="R327" s="57">
        <f t="shared" si="94"/>
        <v>-6824.0744443921458</v>
      </c>
      <c r="S327" s="55">
        <v>0</v>
      </c>
      <c r="T327" s="55">
        <v>0</v>
      </c>
      <c r="U327" s="54" t="s">
        <v>79</v>
      </c>
      <c r="V327" s="57">
        <f t="shared" si="82"/>
        <v>-3630</v>
      </c>
      <c r="W327" s="55">
        <v>0</v>
      </c>
      <c r="X327" s="55">
        <f t="shared" si="79"/>
        <v>5692.3316299271346</v>
      </c>
      <c r="Y327" s="117">
        <f t="shared" si="80"/>
        <v>2312564.79373796</v>
      </c>
    </row>
    <row r="328" spans="1:25" ht="13.5" thickBot="1" x14ac:dyDescent="0.35">
      <c r="A328" s="54">
        <v>315</v>
      </c>
      <c r="B328" s="54">
        <v>50</v>
      </c>
      <c r="C328" s="54">
        <f t="shared" si="85"/>
        <v>3</v>
      </c>
      <c r="D328" s="55">
        <f t="shared" si="92"/>
        <v>28445.381503554861</v>
      </c>
      <c r="E328" s="57">
        <f t="shared" si="78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v>0</v>
      </c>
      <c r="K328" s="54" t="s">
        <v>79</v>
      </c>
      <c r="L328" s="55">
        <v>0</v>
      </c>
      <c r="M328" s="55">
        <v>0</v>
      </c>
      <c r="N328" s="54" t="s">
        <v>79</v>
      </c>
      <c r="O328" s="57">
        <f t="shared" si="93"/>
        <v>-818.82282781363449</v>
      </c>
      <c r="P328" s="55">
        <f t="shared" si="95"/>
        <v>-104</v>
      </c>
      <c r="Q328" s="54">
        <v>3</v>
      </c>
      <c r="R328" s="57">
        <f t="shared" si="94"/>
        <v>-6824.0744443921458</v>
      </c>
      <c r="S328" s="55">
        <v>0</v>
      </c>
      <c r="T328" s="55">
        <v>0</v>
      </c>
      <c r="U328" s="54" t="s">
        <v>79</v>
      </c>
      <c r="V328" s="57">
        <f t="shared" si="82"/>
        <v>-3640</v>
      </c>
      <c r="W328" s="55">
        <v>0</v>
      </c>
      <c r="X328" s="55">
        <f t="shared" si="79"/>
        <v>5680.3316299271346</v>
      </c>
      <c r="Y328" s="117">
        <f t="shared" si="80"/>
        <v>2327880.8120084619</v>
      </c>
    </row>
    <row r="329" spans="1:25" ht="13.5" thickBot="1" x14ac:dyDescent="0.35">
      <c r="A329" s="54">
        <v>316</v>
      </c>
      <c r="B329" s="54">
        <v>50</v>
      </c>
      <c r="C329" s="54">
        <f t="shared" si="85"/>
        <v>4</v>
      </c>
      <c r="D329" s="55">
        <f t="shared" si="92"/>
        <v>28445.381503554861</v>
      </c>
      <c r="E329" s="57">
        <f t="shared" si="78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v>0</v>
      </c>
      <c r="K329" s="54" t="s">
        <v>79</v>
      </c>
      <c r="L329" s="55">
        <v>0</v>
      </c>
      <c r="M329" s="55">
        <v>0</v>
      </c>
      <c r="N329" s="54" t="s">
        <v>79</v>
      </c>
      <c r="O329" s="57">
        <f t="shared" si="93"/>
        <v>-818.82282781363449</v>
      </c>
      <c r="P329" s="55">
        <f t="shared" si="95"/>
        <v>-106</v>
      </c>
      <c r="Q329" s="54">
        <v>4</v>
      </c>
      <c r="R329" s="57">
        <f t="shared" si="94"/>
        <v>-6824.0744443921458</v>
      </c>
      <c r="S329" s="55">
        <v>0</v>
      </c>
      <c r="T329" s="55">
        <v>0</v>
      </c>
      <c r="U329" s="54" t="s">
        <v>79</v>
      </c>
      <c r="V329" s="57">
        <f t="shared" si="82"/>
        <v>-3650</v>
      </c>
      <c r="W329" s="55">
        <v>0</v>
      </c>
      <c r="X329" s="55">
        <f t="shared" si="79"/>
        <v>5668.3316299271346</v>
      </c>
      <c r="Y329" s="117">
        <f t="shared" si="80"/>
        <v>2343248.6470217579</v>
      </c>
    </row>
    <row r="330" spans="1:25" ht="13.5" thickBot="1" x14ac:dyDescent="0.35">
      <c r="A330" s="54">
        <v>317</v>
      </c>
      <c r="B330" s="54">
        <v>50</v>
      </c>
      <c r="C330" s="54">
        <f t="shared" si="85"/>
        <v>5</v>
      </c>
      <c r="D330" s="55">
        <f t="shared" si="92"/>
        <v>28445.381503554861</v>
      </c>
      <c r="E330" s="57">
        <f t="shared" si="78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v>0</v>
      </c>
      <c r="K330" s="54" t="s">
        <v>79</v>
      </c>
      <c r="L330" s="55">
        <v>0</v>
      </c>
      <c r="M330" s="55">
        <v>0</v>
      </c>
      <c r="N330" s="54" t="s">
        <v>79</v>
      </c>
      <c r="O330" s="57">
        <f t="shared" si="93"/>
        <v>-818.82282781363449</v>
      </c>
      <c r="P330" s="55">
        <f t="shared" si="95"/>
        <v>-108</v>
      </c>
      <c r="Q330" s="54">
        <v>5</v>
      </c>
      <c r="R330" s="57">
        <f t="shared" si="94"/>
        <v>-6824.0744443921458</v>
      </c>
      <c r="S330" s="55">
        <v>0</v>
      </c>
      <c r="T330" s="55">
        <v>0</v>
      </c>
      <c r="U330" s="54" t="s">
        <v>79</v>
      </c>
      <c r="V330" s="57">
        <f t="shared" si="82"/>
        <v>-3660</v>
      </c>
      <c r="W330" s="55">
        <v>0</v>
      </c>
      <c r="X330" s="55">
        <f t="shared" si="79"/>
        <v>5656.3316299271346</v>
      </c>
      <c r="Y330" s="117">
        <f t="shared" si="80"/>
        <v>2358668.5146809425</v>
      </c>
    </row>
    <row r="331" spans="1:25" ht="13.5" thickBot="1" x14ac:dyDescent="0.35">
      <c r="A331" s="54">
        <v>318</v>
      </c>
      <c r="B331" s="54">
        <v>50</v>
      </c>
      <c r="C331" s="54">
        <f t="shared" si="85"/>
        <v>6</v>
      </c>
      <c r="D331" s="55">
        <f t="shared" si="92"/>
        <v>28445.381503554861</v>
      </c>
      <c r="E331" s="57">
        <f t="shared" si="78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v>0</v>
      </c>
      <c r="K331" s="54" t="s">
        <v>79</v>
      </c>
      <c r="L331" s="55">
        <v>0</v>
      </c>
      <c r="M331" s="55">
        <v>0</v>
      </c>
      <c r="N331" s="54" t="s">
        <v>79</v>
      </c>
      <c r="O331" s="57">
        <f t="shared" si="93"/>
        <v>-818.82282781363449</v>
      </c>
      <c r="P331" s="55">
        <f t="shared" si="95"/>
        <v>-110</v>
      </c>
      <c r="Q331" s="54">
        <v>6</v>
      </c>
      <c r="R331" s="57">
        <f t="shared" si="94"/>
        <v>-6824.0744443921458</v>
      </c>
      <c r="S331" s="55">
        <v>0</v>
      </c>
      <c r="T331" s="55">
        <v>0</v>
      </c>
      <c r="U331" s="54" t="s">
        <v>79</v>
      </c>
      <c r="V331" s="57">
        <f t="shared" si="82"/>
        <v>-3670</v>
      </c>
      <c r="W331" s="55">
        <v>0</v>
      </c>
      <c r="X331" s="55">
        <f t="shared" si="79"/>
        <v>5644.3316299271346</v>
      </c>
      <c r="Y331" s="117">
        <f t="shared" si="80"/>
        <v>2374140.6317887069</v>
      </c>
    </row>
    <row r="332" spans="1:25" ht="13.5" thickBot="1" x14ac:dyDescent="0.35">
      <c r="A332" s="54">
        <v>319</v>
      </c>
      <c r="B332" s="54">
        <v>50</v>
      </c>
      <c r="C332" s="54">
        <f t="shared" si="85"/>
        <v>7</v>
      </c>
      <c r="D332" s="55">
        <f t="shared" si="92"/>
        <v>28445.381503554861</v>
      </c>
      <c r="E332" s="57">
        <f t="shared" si="78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v>0</v>
      </c>
      <c r="K332" s="54" t="s">
        <v>79</v>
      </c>
      <c r="L332" s="55">
        <v>0</v>
      </c>
      <c r="M332" s="55">
        <v>0</v>
      </c>
      <c r="N332" s="54" t="s">
        <v>79</v>
      </c>
      <c r="O332" s="57">
        <f t="shared" si="93"/>
        <v>-818.82282781363449</v>
      </c>
      <c r="P332" s="55">
        <f t="shared" si="95"/>
        <v>-112</v>
      </c>
      <c r="Q332" s="54">
        <v>7</v>
      </c>
      <c r="R332" s="57">
        <f t="shared" si="94"/>
        <v>-6824.0744443921458</v>
      </c>
      <c r="S332" s="55">
        <v>0</v>
      </c>
      <c r="T332" s="55">
        <v>0</v>
      </c>
      <c r="U332" s="54" t="s">
        <v>79</v>
      </c>
      <c r="V332" s="57">
        <f t="shared" si="82"/>
        <v>-3680</v>
      </c>
      <c r="W332" s="55">
        <v>0</v>
      </c>
      <c r="X332" s="55">
        <f t="shared" si="79"/>
        <v>5632.3316299271346</v>
      </c>
      <c r="Y332" s="117">
        <f t="shared" si="80"/>
        <v>2389665.2160510872</v>
      </c>
    </row>
    <row r="333" spans="1:25" ht="13.5" thickBot="1" x14ac:dyDescent="0.35">
      <c r="A333" s="54">
        <v>320</v>
      </c>
      <c r="B333" s="54">
        <v>50</v>
      </c>
      <c r="C333" s="54">
        <f t="shared" si="85"/>
        <v>8</v>
      </c>
      <c r="D333" s="55">
        <f t="shared" si="92"/>
        <v>28445.381503554861</v>
      </c>
      <c r="E333" s="57">
        <f t="shared" si="78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v>0</v>
      </c>
      <c r="K333" s="54" t="s">
        <v>79</v>
      </c>
      <c r="L333" s="55">
        <v>0</v>
      </c>
      <c r="M333" s="55">
        <v>0</v>
      </c>
      <c r="N333" s="54" t="s">
        <v>79</v>
      </c>
      <c r="O333" s="57">
        <f t="shared" si="93"/>
        <v>-818.82282781363449</v>
      </c>
      <c r="P333" s="55">
        <f t="shared" si="95"/>
        <v>-114</v>
      </c>
      <c r="Q333" s="54">
        <v>8</v>
      </c>
      <c r="R333" s="57">
        <f t="shared" si="94"/>
        <v>-6824.0744443921458</v>
      </c>
      <c r="S333" s="55">
        <v>0</v>
      </c>
      <c r="T333" s="55">
        <v>0</v>
      </c>
      <c r="U333" s="54" t="s">
        <v>79</v>
      </c>
      <c r="V333" s="57">
        <f t="shared" si="82"/>
        <v>-3690</v>
      </c>
      <c r="W333" s="55">
        <v>0</v>
      </c>
      <c r="X333" s="55">
        <f t="shared" si="79"/>
        <v>5620.3316299271346</v>
      </c>
      <c r="Y333" s="117">
        <f t="shared" si="80"/>
        <v>2405242.4860812272</v>
      </c>
    </row>
    <row r="334" spans="1:25" ht="13.5" thickBot="1" x14ac:dyDescent="0.35">
      <c r="A334" s="54">
        <v>321</v>
      </c>
      <c r="B334" s="54">
        <v>50</v>
      </c>
      <c r="C334" s="54">
        <f t="shared" si="85"/>
        <v>9</v>
      </c>
      <c r="D334" s="55">
        <f t="shared" si="92"/>
        <v>28445.381503554861</v>
      </c>
      <c r="E334" s="57">
        <f t="shared" ref="E334:E397" si="96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v>0</v>
      </c>
      <c r="K334" s="54" t="s">
        <v>79</v>
      </c>
      <c r="L334" s="55">
        <v>0</v>
      </c>
      <c r="M334" s="55">
        <v>0</v>
      </c>
      <c r="N334" s="54" t="s">
        <v>79</v>
      </c>
      <c r="O334" s="57">
        <f t="shared" si="93"/>
        <v>-818.82282781363449</v>
      </c>
      <c r="P334" s="55">
        <f t="shared" si="95"/>
        <v>-116</v>
      </c>
      <c r="Q334" s="54">
        <v>9</v>
      </c>
      <c r="R334" s="57">
        <f t="shared" si="94"/>
        <v>-6824.0744443921458</v>
      </c>
      <c r="S334" s="55">
        <v>0</v>
      </c>
      <c r="T334" s="55">
        <v>0</v>
      </c>
      <c r="U334" s="54" t="s">
        <v>79</v>
      </c>
      <c r="V334" s="57">
        <f t="shared" si="82"/>
        <v>-3700</v>
      </c>
      <c r="W334" s="55">
        <v>0</v>
      </c>
      <c r="X334" s="55">
        <f t="shared" ref="X334:X397" si="97">D334+E334+F334+G334+H334+I334+J334+L334+M334+R334+S334+T334+V334+W334+O334+P334</f>
        <v>5608.3316299271346</v>
      </c>
      <c r="Y334" s="117">
        <f t="shared" ref="Y334:Y397" si="98">X334+(Y333*(1+($D$7/12)))</f>
        <v>2420872.6614031596</v>
      </c>
    </row>
    <row r="335" spans="1:25" ht="13.5" thickBot="1" x14ac:dyDescent="0.35">
      <c r="A335" s="54">
        <v>322</v>
      </c>
      <c r="B335" s="54">
        <v>50</v>
      </c>
      <c r="C335" s="54">
        <f t="shared" si="85"/>
        <v>10</v>
      </c>
      <c r="D335" s="55">
        <f t="shared" si="92"/>
        <v>28445.381503554861</v>
      </c>
      <c r="E335" s="57">
        <f t="shared" si="96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v>0</v>
      </c>
      <c r="K335" s="54" t="s">
        <v>79</v>
      </c>
      <c r="L335" s="55">
        <v>0</v>
      </c>
      <c r="M335" s="55">
        <v>0</v>
      </c>
      <c r="N335" s="54" t="s">
        <v>79</v>
      </c>
      <c r="O335" s="57">
        <f t="shared" si="93"/>
        <v>-818.82282781363449</v>
      </c>
      <c r="P335" s="55">
        <f t="shared" si="95"/>
        <v>-118</v>
      </c>
      <c r="Q335" s="54">
        <v>10</v>
      </c>
      <c r="R335" s="57">
        <f t="shared" si="94"/>
        <v>-6824.0744443921458</v>
      </c>
      <c r="S335" s="55">
        <v>0</v>
      </c>
      <c r="T335" s="55">
        <v>0</v>
      </c>
      <c r="U335" s="54" t="s">
        <v>79</v>
      </c>
      <c r="V335" s="57">
        <f t="shared" ref="V335:V398" si="99">$V334-10</f>
        <v>-3710</v>
      </c>
      <c r="W335" s="55">
        <v>0</v>
      </c>
      <c r="X335" s="55">
        <f t="shared" si="97"/>
        <v>5596.3316299271346</v>
      </c>
      <c r="Y335" s="117">
        <f t="shared" si="98"/>
        <v>2436555.9624556</v>
      </c>
    </row>
    <row r="336" spans="1:25" ht="13.5" thickBot="1" x14ac:dyDescent="0.35">
      <c r="A336" s="54">
        <v>323</v>
      </c>
      <c r="B336" s="54">
        <v>50</v>
      </c>
      <c r="C336" s="54">
        <f t="shared" si="85"/>
        <v>11</v>
      </c>
      <c r="D336" s="55">
        <f t="shared" si="92"/>
        <v>28445.381503554861</v>
      </c>
      <c r="E336" s="57">
        <f t="shared" si="96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v>0</v>
      </c>
      <c r="K336" s="54" t="s">
        <v>79</v>
      </c>
      <c r="L336" s="55">
        <v>0</v>
      </c>
      <c r="M336" s="55">
        <v>0</v>
      </c>
      <c r="N336" s="54" t="s">
        <v>79</v>
      </c>
      <c r="O336" s="57">
        <f t="shared" si="93"/>
        <v>-818.82282781363449</v>
      </c>
      <c r="P336" s="55">
        <f t="shared" si="95"/>
        <v>-120</v>
      </c>
      <c r="Q336" s="54">
        <v>11</v>
      </c>
      <c r="R336" s="57">
        <f t="shared" si="94"/>
        <v>-6824.0744443921458</v>
      </c>
      <c r="S336" s="55">
        <v>0</v>
      </c>
      <c r="T336" s="55">
        <v>0</v>
      </c>
      <c r="U336" s="54" t="s">
        <v>79</v>
      </c>
      <c r="V336" s="57">
        <f t="shared" si="99"/>
        <v>-3720</v>
      </c>
      <c r="W336" s="55">
        <v>0</v>
      </c>
      <c r="X336" s="55">
        <f t="shared" si="97"/>
        <v>5584.3316299271346</v>
      </c>
      <c r="Y336" s="117">
        <f t="shared" si="98"/>
        <v>2452292.610595759</v>
      </c>
    </row>
    <row r="337" spans="1:25" ht="13.5" thickBot="1" x14ac:dyDescent="0.35">
      <c r="A337" s="54">
        <v>324</v>
      </c>
      <c r="B337" s="54">
        <v>51</v>
      </c>
      <c r="C337" s="54">
        <f t="shared" si="85"/>
        <v>0</v>
      </c>
      <c r="D337" s="55">
        <f>$D326*(1+$D$4)</f>
        <v>29867.650578732606</v>
      </c>
      <c r="E337" s="57">
        <f t="shared" si="96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v>0</v>
      </c>
      <c r="K337" s="54" t="s">
        <v>79</v>
      </c>
      <c r="L337" s="55">
        <v>0</v>
      </c>
      <c r="M337" s="55">
        <v>0</v>
      </c>
      <c r="N337" s="54" t="s">
        <v>79</v>
      </c>
      <c r="O337" s="57">
        <f t="shared" si="93"/>
        <v>-818.82282781363449</v>
      </c>
      <c r="P337" s="55">
        <f t="shared" si="95"/>
        <v>-122</v>
      </c>
      <c r="Q337" s="54">
        <v>12</v>
      </c>
      <c r="R337" s="57">
        <f>$R336*1.06</f>
        <v>-7233.5189110556748</v>
      </c>
      <c r="S337" s="55">
        <v>0</v>
      </c>
      <c r="T337" s="55">
        <v>0</v>
      </c>
      <c r="U337" s="54" t="s">
        <v>79</v>
      </c>
      <c r="V337" s="57">
        <f t="shared" si="99"/>
        <v>-3730</v>
      </c>
      <c r="W337" s="55">
        <v>0</v>
      </c>
      <c r="X337" s="55">
        <f t="shared" si="97"/>
        <v>6016.2486083702561</v>
      </c>
      <c r="Y337" s="117">
        <f t="shared" si="98"/>
        <v>2468526.7450816114</v>
      </c>
    </row>
    <row r="338" spans="1:25" ht="13.5" thickBot="1" x14ac:dyDescent="0.35">
      <c r="A338" s="54">
        <v>325</v>
      </c>
      <c r="B338" s="54">
        <v>51</v>
      </c>
      <c r="C338" s="54">
        <f t="shared" si="85"/>
        <v>1</v>
      </c>
      <c r="D338" s="55">
        <f t="shared" ref="D338:D348" si="100">$D337</f>
        <v>29867.650578732606</v>
      </c>
      <c r="E338" s="57">
        <f t="shared" si="96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v>0</v>
      </c>
      <c r="K338" s="54" t="s">
        <v>79</v>
      </c>
      <c r="L338" s="55">
        <v>0</v>
      </c>
      <c r="M338" s="55">
        <v>0</v>
      </c>
      <c r="N338" s="54" t="s">
        <v>79</v>
      </c>
      <c r="O338" s="57">
        <f t="shared" si="93"/>
        <v>-818.82282781363449</v>
      </c>
      <c r="P338" s="55">
        <f t="shared" si="95"/>
        <v>-124</v>
      </c>
      <c r="Q338" s="54">
        <v>13</v>
      </c>
      <c r="R338" s="57">
        <f t="shared" ref="R338:R348" si="101">$R337</f>
        <v>-7233.5189110556748</v>
      </c>
      <c r="S338" s="55">
        <v>0</v>
      </c>
      <c r="T338" s="55">
        <v>0</v>
      </c>
      <c r="U338" s="54" t="s">
        <v>79</v>
      </c>
      <c r="V338" s="57">
        <f t="shared" si="99"/>
        <v>-3740</v>
      </c>
      <c r="W338" s="55">
        <v>0</v>
      </c>
      <c r="X338" s="55">
        <f t="shared" si="97"/>
        <v>6004.2486083702561</v>
      </c>
      <c r="Y338" s="117">
        <f t="shared" si="98"/>
        <v>2484816.5217944887</v>
      </c>
    </row>
    <row r="339" spans="1:25" ht="13.5" thickBot="1" x14ac:dyDescent="0.35">
      <c r="A339" s="54">
        <v>326</v>
      </c>
      <c r="B339" s="54">
        <v>51</v>
      </c>
      <c r="C339" s="54">
        <f t="shared" si="85"/>
        <v>2</v>
      </c>
      <c r="D339" s="55">
        <f t="shared" si="100"/>
        <v>29867.650578732606</v>
      </c>
      <c r="E339" s="57">
        <f t="shared" si="96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v>0</v>
      </c>
      <c r="K339" s="54" t="s">
        <v>79</v>
      </c>
      <c r="L339" s="55">
        <v>0</v>
      </c>
      <c r="M339" s="55">
        <v>0</v>
      </c>
      <c r="N339" s="54" t="s">
        <v>79</v>
      </c>
      <c r="O339" s="57">
        <f t="shared" si="93"/>
        <v>-818.82282781363449</v>
      </c>
      <c r="P339" s="55">
        <f t="shared" si="95"/>
        <v>-126</v>
      </c>
      <c r="Q339" s="54">
        <v>14</v>
      </c>
      <c r="R339" s="57">
        <f t="shared" si="101"/>
        <v>-7233.5189110556748</v>
      </c>
      <c r="S339" s="55">
        <v>0</v>
      </c>
      <c r="T339" s="55">
        <v>0</v>
      </c>
      <c r="U339" s="54" t="s">
        <v>79</v>
      </c>
      <c r="V339" s="57">
        <f t="shared" si="99"/>
        <v>-3750</v>
      </c>
      <c r="W339" s="55">
        <v>0</v>
      </c>
      <c r="X339" s="55">
        <f t="shared" si="97"/>
        <v>5992.2486083702561</v>
      </c>
      <c r="Y339" s="117">
        <f t="shared" si="98"/>
        <v>2501162.1725770026</v>
      </c>
    </row>
    <row r="340" spans="1:25" ht="13.5" thickBot="1" x14ac:dyDescent="0.35">
      <c r="A340" s="54">
        <v>327</v>
      </c>
      <c r="B340" s="54">
        <v>51</v>
      </c>
      <c r="C340" s="54">
        <f t="shared" si="85"/>
        <v>3</v>
      </c>
      <c r="D340" s="55">
        <f t="shared" si="100"/>
        <v>29867.650578732606</v>
      </c>
      <c r="E340" s="57">
        <f t="shared" si="96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v>0</v>
      </c>
      <c r="K340" s="54" t="s">
        <v>79</v>
      </c>
      <c r="L340" s="55">
        <v>0</v>
      </c>
      <c r="M340" s="55">
        <v>0</v>
      </c>
      <c r="N340" s="54" t="s">
        <v>79</v>
      </c>
      <c r="O340" s="57">
        <f t="shared" si="93"/>
        <v>-818.82282781363449</v>
      </c>
      <c r="P340" s="55">
        <f t="shared" si="95"/>
        <v>-128</v>
      </c>
      <c r="Q340" s="54">
        <v>15</v>
      </c>
      <c r="R340" s="57">
        <f t="shared" si="101"/>
        <v>-7233.5189110556748</v>
      </c>
      <c r="S340" s="55">
        <v>0</v>
      </c>
      <c r="T340" s="55">
        <v>0</v>
      </c>
      <c r="U340" s="54" t="s">
        <v>79</v>
      </c>
      <c r="V340" s="57">
        <f t="shared" si="99"/>
        <v>-3760</v>
      </c>
      <c r="W340" s="55">
        <v>0</v>
      </c>
      <c r="X340" s="55">
        <f t="shared" si="97"/>
        <v>5980.2486083702561</v>
      </c>
      <c r="Y340" s="117">
        <f t="shared" si="98"/>
        <v>2517563.9302377771</v>
      </c>
    </row>
    <row r="341" spans="1:25" ht="13.5" thickBot="1" x14ac:dyDescent="0.35">
      <c r="A341" s="54">
        <v>328</v>
      </c>
      <c r="B341" s="54">
        <v>51</v>
      </c>
      <c r="C341" s="54">
        <f t="shared" si="85"/>
        <v>4</v>
      </c>
      <c r="D341" s="55">
        <f t="shared" si="100"/>
        <v>29867.650578732606</v>
      </c>
      <c r="E341" s="57">
        <f t="shared" si="96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v>0</v>
      </c>
      <c r="K341" s="54" t="s">
        <v>79</v>
      </c>
      <c r="L341" s="55">
        <v>0</v>
      </c>
      <c r="M341" s="55">
        <v>0</v>
      </c>
      <c r="N341" s="54" t="s">
        <v>79</v>
      </c>
      <c r="O341" s="57">
        <f t="shared" si="93"/>
        <v>-818.82282781363449</v>
      </c>
      <c r="P341" s="55">
        <f t="shared" si="95"/>
        <v>-130</v>
      </c>
      <c r="Q341" s="54">
        <v>16</v>
      </c>
      <c r="R341" s="57">
        <f t="shared" si="101"/>
        <v>-7233.5189110556748</v>
      </c>
      <c r="S341" s="55">
        <v>0</v>
      </c>
      <c r="T341" s="55">
        <v>0</v>
      </c>
      <c r="U341" s="54" t="s">
        <v>79</v>
      </c>
      <c r="V341" s="57">
        <f t="shared" si="99"/>
        <v>-3770</v>
      </c>
      <c r="W341" s="55">
        <v>0</v>
      </c>
      <c r="X341" s="55">
        <f t="shared" si="97"/>
        <v>5968.2486083702561</v>
      </c>
      <c r="Y341" s="117">
        <f t="shared" si="98"/>
        <v>2534022.0285554715</v>
      </c>
    </row>
    <row r="342" spans="1:25" ht="13.5" thickBot="1" x14ac:dyDescent="0.35">
      <c r="A342" s="54">
        <v>329</v>
      </c>
      <c r="B342" s="54">
        <v>51</v>
      </c>
      <c r="C342" s="54">
        <f t="shared" si="85"/>
        <v>5</v>
      </c>
      <c r="D342" s="55">
        <f t="shared" si="100"/>
        <v>29867.650578732606</v>
      </c>
      <c r="E342" s="57">
        <f t="shared" si="96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v>0</v>
      </c>
      <c r="K342" s="54" t="s">
        <v>79</v>
      </c>
      <c r="L342" s="55">
        <v>0</v>
      </c>
      <c r="M342" s="55">
        <v>0</v>
      </c>
      <c r="N342" s="54" t="s">
        <v>79</v>
      </c>
      <c r="O342" s="57">
        <f t="shared" si="93"/>
        <v>-818.82282781363449</v>
      </c>
      <c r="P342" s="55">
        <f t="shared" si="95"/>
        <v>-132</v>
      </c>
      <c r="Q342" s="54">
        <v>17</v>
      </c>
      <c r="R342" s="57">
        <f t="shared" si="101"/>
        <v>-7233.5189110556748</v>
      </c>
      <c r="S342" s="55">
        <v>0</v>
      </c>
      <c r="T342" s="55">
        <v>0</v>
      </c>
      <c r="U342" s="54" t="s">
        <v>79</v>
      </c>
      <c r="V342" s="57">
        <f t="shared" si="99"/>
        <v>-3780</v>
      </c>
      <c r="W342" s="55">
        <v>0</v>
      </c>
      <c r="X342" s="55">
        <f t="shared" si="97"/>
        <v>5956.2486083702561</v>
      </c>
      <c r="Y342" s="117">
        <f t="shared" si="98"/>
        <v>2550536.7022828227</v>
      </c>
    </row>
    <row r="343" spans="1:25" ht="13.5" thickBot="1" x14ac:dyDescent="0.35">
      <c r="A343" s="54">
        <v>330</v>
      </c>
      <c r="B343" s="54">
        <v>51</v>
      </c>
      <c r="C343" s="54">
        <f t="shared" si="85"/>
        <v>6</v>
      </c>
      <c r="D343" s="55">
        <f t="shared" si="100"/>
        <v>29867.650578732606</v>
      </c>
      <c r="E343" s="57">
        <f t="shared" si="96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v>0</v>
      </c>
      <c r="K343" s="54" t="s">
        <v>79</v>
      </c>
      <c r="L343" s="55">
        <v>0</v>
      </c>
      <c r="M343" s="55">
        <v>0</v>
      </c>
      <c r="N343" s="54" t="s">
        <v>79</v>
      </c>
      <c r="O343" s="57">
        <f t="shared" si="93"/>
        <v>-818.82282781363449</v>
      </c>
      <c r="P343" s="55">
        <f t="shared" si="95"/>
        <v>-134</v>
      </c>
      <c r="Q343" s="54">
        <v>18</v>
      </c>
      <c r="R343" s="57">
        <f t="shared" si="101"/>
        <v>-7233.5189110556748</v>
      </c>
      <c r="S343" s="55">
        <v>0</v>
      </c>
      <c r="T343" s="55">
        <v>0</v>
      </c>
      <c r="U343" s="54" t="s">
        <v>79</v>
      </c>
      <c r="V343" s="57">
        <f t="shared" si="99"/>
        <v>-3790</v>
      </c>
      <c r="W343" s="55">
        <v>0</v>
      </c>
      <c r="X343" s="55">
        <f t="shared" si="97"/>
        <v>5944.2486083702561</v>
      </c>
      <c r="Y343" s="117">
        <f t="shared" si="98"/>
        <v>2567108.1871507047</v>
      </c>
    </row>
    <row r="344" spans="1:25" ht="13.5" thickBot="1" x14ac:dyDescent="0.35">
      <c r="A344" s="54">
        <v>331</v>
      </c>
      <c r="B344" s="54">
        <v>51</v>
      </c>
      <c r="C344" s="54">
        <f t="shared" si="85"/>
        <v>7</v>
      </c>
      <c r="D344" s="55">
        <f t="shared" si="100"/>
        <v>29867.650578732606</v>
      </c>
      <c r="E344" s="57">
        <f t="shared" si="96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v>0</v>
      </c>
      <c r="K344" s="54" t="s">
        <v>79</v>
      </c>
      <c r="L344" s="55">
        <v>0</v>
      </c>
      <c r="M344" s="55">
        <v>0</v>
      </c>
      <c r="N344" s="54" t="s">
        <v>79</v>
      </c>
      <c r="O344" s="57">
        <f t="shared" si="93"/>
        <v>-818.82282781363449</v>
      </c>
      <c r="P344" s="55">
        <f t="shared" si="95"/>
        <v>-136</v>
      </c>
      <c r="Q344" s="54">
        <v>19</v>
      </c>
      <c r="R344" s="57">
        <f t="shared" si="101"/>
        <v>-7233.5189110556748</v>
      </c>
      <c r="S344" s="55">
        <v>0</v>
      </c>
      <c r="T344" s="55">
        <v>0</v>
      </c>
      <c r="U344" s="54" t="s">
        <v>79</v>
      </c>
      <c r="V344" s="57">
        <f t="shared" si="99"/>
        <v>-3800</v>
      </c>
      <c r="W344" s="55">
        <v>0</v>
      </c>
      <c r="X344" s="55">
        <f t="shared" si="97"/>
        <v>5932.2486083702561</v>
      </c>
      <c r="Y344" s="117">
        <f t="shared" si="98"/>
        <v>2583736.7198722027</v>
      </c>
    </row>
    <row r="345" spans="1:25" ht="13.5" thickBot="1" x14ac:dyDescent="0.35">
      <c r="A345" s="54">
        <v>332</v>
      </c>
      <c r="B345" s="54">
        <v>51</v>
      </c>
      <c r="C345" s="54">
        <f t="shared" ref="C345:C408" si="102">C333</f>
        <v>8</v>
      </c>
      <c r="D345" s="55">
        <f t="shared" si="100"/>
        <v>29867.650578732606</v>
      </c>
      <c r="E345" s="57">
        <f t="shared" si="96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v>0</v>
      </c>
      <c r="K345" s="54" t="s">
        <v>79</v>
      </c>
      <c r="L345" s="55">
        <v>0</v>
      </c>
      <c r="M345" s="55">
        <v>0</v>
      </c>
      <c r="N345" s="54" t="s">
        <v>79</v>
      </c>
      <c r="O345" s="57">
        <f t="shared" si="93"/>
        <v>-818.82282781363449</v>
      </c>
      <c r="P345" s="55">
        <f t="shared" si="95"/>
        <v>-138</v>
      </c>
      <c r="Q345" s="54">
        <v>20</v>
      </c>
      <c r="R345" s="57">
        <f t="shared" si="101"/>
        <v>-7233.5189110556748</v>
      </c>
      <c r="S345" s="55">
        <v>0</v>
      </c>
      <c r="T345" s="55">
        <v>0</v>
      </c>
      <c r="U345" s="54" t="s">
        <v>79</v>
      </c>
      <c r="V345" s="57">
        <f t="shared" si="99"/>
        <v>-3810</v>
      </c>
      <c r="W345" s="55">
        <v>0</v>
      </c>
      <c r="X345" s="55">
        <f t="shared" si="97"/>
        <v>5920.2486083702561</v>
      </c>
      <c r="Y345" s="117">
        <f t="shared" si="98"/>
        <v>2600422.5381467072</v>
      </c>
    </row>
    <row r="346" spans="1:25" ht="13.5" thickBot="1" x14ac:dyDescent="0.35">
      <c r="A346" s="54">
        <v>333</v>
      </c>
      <c r="B346" s="54">
        <v>51</v>
      </c>
      <c r="C346" s="54">
        <f t="shared" si="102"/>
        <v>9</v>
      </c>
      <c r="D346" s="55">
        <f t="shared" si="100"/>
        <v>29867.650578732606</v>
      </c>
      <c r="E346" s="57">
        <f t="shared" si="96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v>0</v>
      </c>
      <c r="K346" s="54" t="s">
        <v>79</v>
      </c>
      <c r="L346" s="55">
        <v>0</v>
      </c>
      <c r="M346" s="55">
        <v>0</v>
      </c>
      <c r="N346" s="54" t="s">
        <v>79</v>
      </c>
      <c r="O346" s="57">
        <f t="shared" si="93"/>
        <v>-818.82282781363449</v>
      </c>
      <c r="P346" s="55">
        <f t="shared" si="95"/>
        <v>-140</v>
      </c>
      <c r="Q346" s="54">
        <v>21</v>
      </c>
      <c r="R346" s="57">
        <f t="shared" si="101"/>
        <v>-7233.5189110556748</v>
      </c>
      <c r="S346" s="55">
        <v>0</v>
      </c>
      <c r="T346" s="55">
        <v>0</v>
      </c>
      <c r="U346" s="54" t="s">
        <v>79</v>
      </c>
      <c r="V346" s="57">
        <f t="shared" si="99"/>
        <v>-3820</v>
      </c>
      <c r="W346" s="55">
        <v>0</v>
      </c>
      <c r="X346" s="55">
        <f t="shared" si="97"/>
        <v>5908.2486083702561</v>
      </c>
      <c r="Y346" s="117">
        <f t="shared" si="98"/>
        <v>2617165.8806640222</v>
      </c>
    </row>
    <row r="347" spans="1:25" ht="13.5" thickBot="1" x14ac:dyDescent="0.35">
      <c r="A347" s="54">
        <v>334</v>
      </c>
      <c r="B347" s="54">
        <v>51</v>
      </c>
      <c r="C347" s="54">
        <f t="shared" si="102"/>
        <v>10</v>
      </c>
      <c r="D347" s="55">
        <f t="shared" si="100"/>
        <v>29867.650578732606</v>
      </c>
      <c r="E347" s="57">
        <f t="shared" si="96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v>0</v>
      </c>
      <c r="K347" s="54" t="s">
        <v>79</v>
      </c>
      <c r="L347" s="55">
        <v>0</v>
      </c>
      <c r="M347" s="55">
        <v>0</v>
      </c>
      <c r="N347" s="54" t="s">
        <v>79</v>
      </c>
      <c r="O347" s="57">
        <f t="shared" si="93"/>
        <v>-818.82282781363449</v>
      </c>
      <c r="P347" s="55">
        <f t="shared" si="95"/>
        <v>-142</v>
      </c>
      <c r="Q347" s="54">
        <v>22</v>
      </c>
      <c r="R347" s="57">
        <f t="shared" si="101"/>
        <v>-7233.5189110556748</v>
      </c>
      <c r="S347" s="55">
        <v>0</v>
      </c>
      <c r="T347" s="55">
        <v>0</v>
      </c>
      <c r="U347" s="54" t="s">
        <v>79</v>
      </c>
      <c r="V347" s="57">
        <f t="shared" si="99"/>
        <v>-3830</v>
      </c>
      <c r="W347" s="55">
        <v>0</v>
      </c>
      <c r="X347" s="55">
        <f t="shared" si="97"/>
        <v>5896.2486083702561</v>
      </c>
      <c r="Y347" s="117">
        <f t="shared" si="98"/>
        <v>2633966.9871084928</v>
      </c>
    </row>
    <row r="348" spans="1:25" ht="13.5" thickBot="1" x14ac:dyDescent="0.35">
      <c r="A348" s="54">
        <v>335</v>
      </c>
      <c r="B348" s="54">
        <v>51</v>
      </c>
      <c r="C348" s="54">
        <f t="shared" si="102"/>
        <v>11</v>
      </c>
      <c r="D348" s="55">
        <f t="shared" si="100"/>
        <v>29867.650578732606</v>
      </c>
      <c r="E348" s="57">
        <f t="shared" si="96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v>0</v>
      </c>
      <c r="K348" s="54" t="s">
        <v>79</v>
      </c>
      <c r="L348" s="55">
        <v>0</v>
      </c>
      <c r="M348" s="55">
        <v>0</v>
      </c>
      <c r="N348" s="54" t="s">
        <v>79</v>
      </c>
      <c r="O348" s="57">
        <f t="shared" si="93"/>
        <v>-818.82282781363449</v>
      </c>
      <c r="P348" s="55">
        <f t="shared" si="95"/>
        <v>-144</v>
      </c>
      <c r="Q348" s="54">
        <v>23</v>
      </c>
      <c r="R348" s="57">
        <f t="shared" si="101"/>
        <v>-7233.5189110556748</v>
      </c>
      <c r="S348" s="55">
        <v>0</v>
      </c>
      <c r="T348" s="55">
        <v>0</v>
      </c>
      <c r="U348" s="54" t="s">
        <v>79</v>
      </c>
      <c r="V348" s="57">
        <f t="shared" si="99"/>
        <v>-3840</v>
      </c>
      <c r="W348" s="55">
        <v>0</v>
      </c>
      <c r="X348" s="55">
        <f t="shared" si="97"/>
        <v>5884.2486083702561</v>
      </c>
      <c r="Y348" s="117">
        <f t="shared" si="98"/>
        <v>2650826.0981631484</v>
      </c>
    </row>
    <row r="349" spans="1:25" ht="13.5" thickBot="1" x14ac:dyDescent="0.35">
      <c r="A349" s="54">
        <v>336</v>
      </c>
      <c r="B349" s="54">
        <v>52</v>
      </c>
      <c r="C349" s="54">
        <f t="shared" si="102"/>
        <v>0</v>
      </c>
      <c r="D349" s="55">
        <f>$D338*(1+$D$4)</f>
        <v>31361.033107669238</v>
      </c>
      <c r="E349" s="57">
        <f t="shared" si="96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v>0</v>
      </c>
      <c r="K349" s="54" t="s">
        <v>79</v>
      </c>
      <c r="L349" s="55">
        <v>0</v>
      </c>
      <c r="M349" s="55">
        <v>0</v>
      </c>
      <c r="N349" s="54" t="s">
        <v>79</v>
      </c>
      <c r="O349" s="57">
        <f t="shared" si="93"/>
        <v>-818.82282781363449</v>
      </c>
      <c r="P349" s="55">
        <f t="shared" si="95"/>
        <v>-146</v>
      </c>
      <c r="Q349" s="54">
        <v>24</v>
      </c>
      <c r="R349" s="57">
        <f>$R348*1.06</f>
        <v>-7667.530045719016</v>
      </c>
      <c r="S349" s="55">
        <v>0</v>
      </c>
      <c r="T349" s="55">
        <v>0</v>
      </c>
      <c r="U349" s="54" t="s">
        <v>79</v>
      </c>
      <c r="V349" s="57">
        <f t="shared" si="99"/>
        <v>-3850</v>
      </c>
      <c r="W349" s="55">
        <v>0</v>
      </c>
      <c r="X349" s="55">
        <f t="shared" si="97"/>
        <v>6334.2669910688955</v>
      </c>
      <c r="Y349" s="117">
        <f t="shared" si="98"/>
        <v>2668205.473896564</v>
      </c>
    </row>
    <row r="350" spans="1:25" ht="13.5" thickBot="1" x14ac:dyDescent="0.35">
      <c r="A350" s="54">
        <v>337</v>
      </c>
      <c r="B350" s="54">
        <v>52</v>
      </c>
      <c r="C350" s="54">
        <f t="shared" si="102"/>
        <v>1</v>
      </c>
      <c r="D350" s="55">
        <f t="shared" ref="D350:D360" si="103">$D349</f>
        <v>31361.033107669238</v>
      </c>
      <c r="E350" s="57">
        <f t="shared" si="96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v>0</v>
      </c>
      <c r="K350" s="54" t="s">
        <v>79</v>
      </c>
      <c r="L350" s="55">
        <v>0</v>
      </c>
      <c r="M350" s="55">
        <v>0</v>
      </c>
      <c r="N350" s="54" t="s">
        <v>79</v>
      </c>
      <c r="O350" s="57">
        <f t="shared" si="93"/>
        <v>-818.82282781363449</v>
      </c>
      <c r="P350" s="55">
        <f t="shared" si="95"/>
        <v>-148</v>
      </c>
      <c r="Q350" s="54">
        <v>25</v>
      </c>
      <c r="R350" s="57">
        <f t="shared" ref="R350:R360" si="104">$R349</f>
        <v>-7667.530045719016</v>
      </c>
      <c r="S350" s="55">
        <v>0</v>
      </c>
      <c r="T350" s="55">
        <v>0</v>
      </c>
      <c r="U350" s="54" t="s">
        <v>79</v>
      </c>
      <c r="V350" s="57">
        <f t="shared" si="99"/>
        <v>-3860</v>
      </c>
      <c r="W350" s="55">
        <v>0</v>
      </c>
      <c r="X350" s="55">
        <f t="shared" si="97"/>
        <v>6322.2669910688955</v>
      </c>
      <c r="Y350" s="117">
        <f t="shared" si="98"/>
        <v>2685645.2636955353</v>
      </c>
    </row>
    <row r="351" spans="1:25" ht="13.5" thickBot="1" x14ac:dyDescent="0.35">
      <c r="A351" s="54">
        <v>338</v>
      </c>
      <c r="B351" s="54">
        <v>52</v>
      </c>
      <c r="C351" s="54">
        <f t="shared" si="102"/>
        <v>2</v>
      </c>
      <c r="D351" s="55">
        <f t="shared" si="103"/>
        <v>31361.033107669238</v>
      </c>
      <c r="E351" s="57">
        <f t="shared" si="96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v>0</v>
      </c>
      <c r="K351" s="54" t="s">
        <v>79</v>
      </c>
      <c r="L351" s="55">
        <v>0</v>
      </c>
      <c r="M351" s="55">
        <v>0</v>
      </c>
      <c r="N351" s="54" t="s">
        <v>79</v>
      </c>
      <c r="O351" s="57">
        <f t="shared" si="93"/>
        <v>-818.82282781363449</v>
      </c>
      <c r="P351" s="55">
        <f t="shared" si="95"/>
        <v>-150</v>
      </c>
      <c r="Q351" s="54">
        <v>26</v>
      </c>
      <c r="R351" s="57">
        <f t="shared" si="104"/>
        <v>-7667.530045719016</v>
      </c>
      <c r="S351" s="55">
        <v>0</v>
      </c>
      <c r="T351" s="55">
        <v>0</v>
      </c>
      <c r="U351" s="54" t="s">
        <v>79</v>
      </c>
      <c r="V351" s="57">
        <f t="shared" si="99"/>
        <v>-3870</v>
      </c>
      <c r="W351" s="55">
        <v>0</v>
      </c>
      <c r="X351" s="55">
        <f t="shared" si="97"/>
        <v>6310.2669910688955</v>
      </c>
      <c r="Y351" s="117">
        <f t="shared" si="98"/>
        <v>2703145.7192853359</v>
      </c>
    </row>
    <row r="352" spans="1:25" ht="13.5" thickBot="1" x14ac:dyDescent="0.35">
      <c r="A352" s="54">
        <v>339</v>
      </c>
      <c r="B352" s="54">
        <v>52</v>
      </c>
      <c r="C352" s="54">
        <f t="shared" si="102"/>
        <v>3</v>
      </c>
      <c r="D352" s="55">
        <f t="shared" si="103"/>
        <v>31361.033107669238</v>
      </c>
      <c r="E352" s="57">
        <f t="shared" si="96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v>0</v>
      </c>
      <c r="K352" s="54" t="s">
        <v>79</v>
      </c>
      <c r="L352" s="55">
        <v>0</v>
      </c>
      <c r="M352" s="55">
        <v>0</v>
      </c>
      <c r="N352" s="54" t="s">
        <v>79</v>
      </c>
      <c r="O352" s="57">
        <f t="shared" si="93"/>
        <v>-818.82282781363449</v>
      </c>
      <c r="P352" s="55">
        <f t="shared" si="95"/>
        <v>-152</v>
      </c>
      <c r="Q352" s="54">
        <v>27</v>
      </c>
      <c r="R352" s="57">
        <f t="shared" si="104"/>
        <v>-7667.530045719016</v>
      </c>
      <c r="S352" s="55">
        <v>0</v>
      </c>
      <c r="T352" s="55">
        <v>0</v>
      </c>
      <c r="U352" s="54" t="s">
        <v>79</v>
      </c>
      <c r="V352" s="57">
        <f t="shared" si="99"/>
        <v>-3880</v>
      </c>
      <c r="W352" s="55">
        <v>0</v>
      </c>
      <c r="X352" s="55">
        <f t="shared" si="97"/>
        <v>6298.2669910688955</v>
      </c>
      <c r="Y352" s="117">
        <f t="shared" si="98"/>
        <v>2720707.0934400936</v>
      </c>
    </row>
    <row r="353" spans="1:25" ht="13.5" thickBot="1" x14ac:dyDescent="0.35">
      <c r="A353" s="54">
        <v>340</v>
      </c>
      <c r="B353" s="54">
        <v>52</v>
      </c>
      <c r="C353" s="54">
        <f t="shared" si="102"/>
        <v>4</v>
      </c>
      <c r="D353" s="55">
        <f t="shared" si="103"/>
        <v>31361.033107669238</v>
      </c>
      <c r="E353" s="57">
        <f t="shared" si="96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v>0</v>
      </c>
      <c r="K353" s="54" t="s">
        <v>79</v>
      </c>
      <c r="L353" s="55">
        <v>0</v>
      </c>
      <c r="M353" s="55">
        <v>0</v>
      </c>
      <c r="N353" s="54" t="s">
        <v>79</v>
      </c>
      <c r="O353" s="57">
        <f t="shared" si="93"/>
        <v>-818.82282781363449</v>
      </c>
      <c r="P353" s="55">
        <f t="shared" si="95"/>
        <v>-154</v>
      </c>
      <c r="Q353" s="54">
        <v>28</v>
      </c>
      <c r="R353" s="57">
        <f t="shared" si="104"/>
        <v>-7667.530045719016</v>
      </c>
      <c r="S353" s="55">
        <v>0</v>
      </c>
      <c r="T353" s="55">
        <v>0</v>
      </c>
      <c r="U353" s="54" t="s">
        <v>79</v>
      </c>
      <c r="V353" s="57">
        <f t="shared" si="99"/>
        <v>-3890</v>
      </c>
      <c r="W353" s="55">
        <v>0</v>
      </c>
      <c r="X353" s="55">
        <f t="shared" si="97"/>
        <v>6286.2669910688955</v>
      </c>
      <c r="Y353" s="117">
        <f t="shared" si="98"/>
        <v>2738329.6399871628</v>
      </c>
    </row>
    <row r="354" spans="1:25" ht="13.5" thickBot="1" x14ac:dyDescent="0.35">
      <c r="A354" s="54">
        <v>341</v>
      </c>
      <c r="B354" s="54">
        <v>52</v>
      </c>
      <c r="C354" s="54">
        <f t="shared" si="102"/>
        <v>5</v>
      </c>
      <c r="D354" s="55">
        <f t="shared" si="103"/>
        <v>31361.033107669238</v>
      </c>
      <c r="E354" s="57">
        <f t="shared" si="96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v>0</v>
      </c>
      <c r="K354" s="54" t="s">
        <v>79</v>
      </c>
      <c r="L354" s="55">
        <v>0</v>
      </c>
      <c r="M354" s="55">
        <v>0</v>
      </c>
      <c r="N354" s="54" t="s">
        <v>79</v>
      </c>
      <c r="O354" s="57">
        <f t="shared" si="93"/>
        <v>-818.82282781363449</v>
      </c>
      <c r="P354" s="55">
        <f t="shared" si="95"/>
        <v>-156</v>
      </c>
      <c r="Q354" s="54">
        <v>29</v>
      </c>
      <c r="R354" s="57">
        <f t="shared" si="104"/>
        <v>-7667.530045719016</v>
      </c>
      <c r="S354" s="55">
        <v>0</v>
      </c>
      <c r="T354" s="55">
        <v>0</v>
      </c>
      <c r="U354" s="54" t="s">
        <v>79</v>
      </c>
      <c r="V354" s="57">
        <f t="shared" si="99"/>
        <v>-3900</v>
      </c>
      <c r="W354" s="55">
        <v>0</v>
      </c>
      <c r="X354" s="55">
        <f t="shared" si="97"/>
        <v>6274.2669910688955</v>
      </c>
      <c r="Y354" s="117">
        <f t="shared" si="98"/>
        <v>2756013.6138115115</v>
      </c>
    </row>
    <row r="355" spans="1:25" ht="13.5" thickBot="1" x14ac:dyDescent="0.35">
      <c r="A355" s="54">
        <v>342</v>
      </c>
      <c r="B355" s="54">
        <v>52</v>
      </c>
      <c r="C355" s="54">
        <f t="shared" si="102"/>
        <v>6</v>
      </c>
      <c r="D355" s="55">
        <f t="shared" si="103"/>
        <v>31361.033107669238</v>
      </c>
      <c r="E355" s="57">
        <f t="shared" si="96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v>0</v>
      </c>
      <c r="K355" s="54" t="s">
        <v>79</v>
      </c>
      <c r="L355" s="55">
        <v>0</v>
      </c>
      <c r="M355" s="55">
        <v>0</v>
      </c>
      <c r="N355" s="54" t="s">
        <v>79</v>
      </c>
      <c r="O355" s="57">
        <f t="shared" si="93"/>
        <v>-818.82282781363449</v>
      </c>
      <c r="P355" s="55">
        <f t="shared" si="95"/>
        <v>-158</v>
      </c>
      <c r="Q355" s="54">
        <v>30</v>
      </c>
      <c r="R355" s="57">
        <f t="shared" si="104"/>
        <v>-7667.530045719016</v>
      </c>
      <c r="S355" s="55">
        <v>0</v>
      </c>
      <c r="T355" s="55">
        <v>0</v>
      </c>
      <c r="U355" s="54" t="s">
        <v>79</v>
      </c>
      <c r="V355" s="57">
        <f t="shared" si="99"/>
        <v>-3910</v>
      </c>
      <c r="W355" s="55">
        <v>0</v>
      </c>
      <c r="X355" s="55">
        <f t="shared" si="97"/>
        <v>6262.2669910688955</v>
      </c>
      <c r="Y355" s="117">
        <f t="shared" si="98"/>
        <v>2773759.2708601286</v>
      </c>
    </row>
    <row r="356" spans="1:25" ht="13.5" thickBot="1" x14ac:dyDescent="0.35">
      <c r="A356" s="54">
        <v>343</v>
      </c>
      <c r="B356" s="54">
        <v>52</v>
      </c>
      <c r="C356" s="54">
        <f t="shared" si="102"/>
        <v>7</v>
      </c>
      <c r="D356" s="55">
        <f t="shared" si="103"/>
        <v>31361.033107669238</v>
      </c>
      <c r="E356" s="57">
        <f t="shared" si="96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v>0</v>
      </c>
      <c r="K356" s="54" t="s">
        <v>79</v>
      </c>
      <c r="L356" s="55">
        <v>0</v>
      </c>
      <c r="M356" s="55">
        <v>0</v>
      </c>
      <c r="N356" s="54" t="s">
        <v>79</v>
      </c>
      <c r="O356" s="57">
        <f t="shared" si="93"/>
        <v>-818.82282781363449</v>
      </c>
      <c r="P356" s="55">
        <f t="shared" si="95"/>
        <v>-160</v>
      </c>
      <c r="Q356" s="54">
        <v>31</v>
      </c>
      <c r="R356" s="57">
        <f t="shared" si="104"/>
        <v>-7667.530045719016</v>
      </c>
      <c r="S356" s="55">
        <v>0</v>
      </c>
      <c r="T356" s="55">
        <v>0</v>
      </c>
      <c r="U356" s="54" t="s">
        <v>79</v>
      </c>
      <c r="V356" s="57">
        <f t="shared" si="99"/>
        <v>-3920</v>
      </c>
      <c r="W356" s="55">
        <v>0</v>
      </c>
      <c r="X356" s="55">
        <f t="shared" si="97"/>
        <v>6250.2669910688955</v>
      </c>
      <c r="Y356" s="117">
        <f t="shared" si="98"/>
        <v>2791566.8681464479</v>
      </c>
    </row>
    <row r="357" spans="1:25" ht="13.5" thickBot="1" x14ac:dyDescent="0.35">
      <c r="A357" s="54">
        <v>344</v>
      </c>
      <c r="B357" s="54">
        <v>52</v>
      </c>
      <c r="C357" s="54">
        <f t="shared" si="102"/>
        <v>8</v>
      </c>
      <c r="D357" s="55">
        <f t="shared" si="103"/>
        <v>31361.033107669238</v>
      </c>
      <c r="E357" s="57">
        <f t="shared" si="96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v>0</v>
      </c>
      <c r="K357" s="54" t="s">
        <v>79</v>
      </c>
      <c r="L357" s="55">
        <v>0</v>
      </c>
      <c r="M357" s="55">
        <v>0</v>
      </c>
      <c r="N357" s="54" t="s">
        <v>79</v>
      </c>
      <c r="O357" s="57">
        <f t="shared" si="93"/>
        <v>-818.82282781363449</v>
      </c>
      <c r="P357" s="55">
        <f t="shared" si="95"/>
        <v>-162</v>
      </c>
      <c r="Q357" s="54">
        <v>32</v>
      </c>
      <c r="R357" s="57">
        <f t="shared" si="104"/>
        <v>-7667.530045719016</v>
      </c>
      <c r="S357" s="55">
        <v>0</v>
      </c>
      <c r="T357" s="55">
        <v>0</v>
      </c>
      <c r="U357" s="54" t="s">
        <v>79</v>
      </c>
      <c r="V357" s="57">
        <f t="shared" si="99"/>
        <v>-3930</v>
      </c>
      <c r="W357" s="55">
        <v>0</v>
      </c>
      <c r="X357" s="55">
        <f t="shared" si="97"/>
        <v>6238.2669910688955</v>
      </c>
      <c r="Y357" s="117">
        <f t="shared" si="98"/>
        <v>2809436.6637547938</v>
      </c>
    </row>
    <row r="358" spans="1:25" ht="13.5" thickBot="1" x14ac:dyDescent="0.35">
      <c r="A358" s="54">
        <v>345</v>
      </c>
      <c r="B358" s="54">
        <v>52</v>
      </c>
      <c r="C358" s="54">
        <f t="shared" si="102"/>
        <v>9</v>
      </c>
      <c r="D358" s="55">
        <f t="shared" si="103"/>
        <v>31361.033107669238</v>
      </c>
      <c r="E358" s="57">
        <f t="shared" si="96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v>0</v>
      </c>
      <c r="K358" s="54" t="s">
        <v>79</v>
      </c>
      <c r="L358" s="55">
        <v>0</v>
      </c>
      <c r="M358" s="55">
        <v>0</v>
      </c>
      <c r="N358" s="54" t="s">
        <v>79</v>
      </c>
      <c r="O358" s="57">
        <f t="shared" si="93"/>
        <v>-818.82282781363449</v>
      </c>
      <c r="P358" s="55">
        <f t="shared" si="95"/>
        <v>-164</v>
      </c>
      <c r="Q358" s="54">
        <v>33</v>
      </c>
      <c r="R358" s="57">
        <f t="shared" si="104"/>
        <v>-7667.530045719016</v>
      </c>
      <c r="S358" s="55">
        <v>0</v>
      </c>
      <c r="T358" s="55">
        <v>0</v>
      </c>
      <c r="U358" s="54" t="s">
        <v>79</v>
      </c>
      <c r="V358" s="57">
        <f t="shared" si="99"/>
        <v>-3940</v>
      </c>
      <c r="W358" s="55">
        <v>0</v>
      </c>
      <c r="X358" s="55">
        <f t="shared" si="97"/>
        <v>6226.2669910688955</v>
      </c>
      <c r="Y358" s="117">
        <f t="shared" si="98"/>
        <v>2827368.9168448411</v>
      </c>
    </row>
    <row r="359" spans="1:25" ht="13.5" thickBot="1" x14ac:dyDescent="0.35">
      <c r="A359" s="54">
        <v>346</v>
      </c>
      <c r="B359" s="54">
        <v>52</v>
      </c>
      <c r="C359" s="54">
        <f t="shared" si="102"/>
        <v>10</v>
      </c>
      <c r="D359" s="55">
        <f t="shared" si="103"/>
        <v>31361.033107669238</v>
      </c>
      <c r="E359" s="57">
        <f t="shared" si="96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v>0</v>
      </c>
      <c r="K359" s="54" t="s">
        <v>79</v>
      </c>
      <c r="L359" s="55">
        <v>0</v>
      </c>
      <c r="M359" s="55">
        <v>0</v>
      </c>
      <c r="N359" s="54" t="s">
        <v>79</v>
      </c>
      <c r="O359" s="57">
        <f t="shared" si="93"/>
        <v>-818.82282781363449</v>
      </c>
      <c r="P359" s="55">
        <f t="shared" si="95"/>
        <v>-166</v>
      </c>
      <c r="Q359" s="54">
        <v>34</v>
      </c>
      <c r="R359" s="57">
        <f t="shared" si="104"/>
        <v>-7667.530045719016</v>
      </c>
      <c r="S359" s="55">
        <v>0</v>
      </c>
      <c r="T359" s="55">
        <v>0</v>
      </c>
      <c r="U359" s="54" t="s">
        <v>79</v>
      </c>
      <c r="V359" s="57">
        <f t="shared" si="99"/>
        <v>-3950</v>
      </c>
      <c r="W359" s="55">
        <v>0</v>
      </c>
      <c r="X359" s="55">
        <f t="shared" si="97"/>
        <v>6214.2669910688955</v>
      </c>
      <c r="Y359" s="117">
        <f t="shared" si="98"/>
        <v>2845363.8876560968</v>
      </c>
    </row>
    <row r="360" spans="1:25" ht="13.5" thickBot="1" x14ac:dyDescent="0.35">
      <c r="A360" s="54">
        <v>347</v>
      </c>
      <c r="B360" s="54">
        <v>52</v>
      </c>
      <c r="C360" s="54">
        <f t="shared" si="102"/>
        <v>11</v>
      </c>
      <c r="D360" s="55">
        <f t="shared" si="103"/>
        <v>31361.033107669238</v>
      </c>
      <c r="E360" s="57">
        <f t="shared" si="96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v>0</v>
      </c>
      <c r="K360" s="54" t="s">
        <v>79</v>
      </c>
      <c r="L360" s="55">
        <v>0</v>
      </c>
      <c r="M360" s="55">
        <v>0</v>
      </c>
      <c r="N360" s="54" t="s">
        <v>79</v>
      </c>
      <c r="O360" s="57">
        <f t="shared" si="93"/>
        <v>-818.82282781363449</v>
      </c>
      <c r="P360" s="55">
        <f t="shared" si="95"/>
        <v>-168</v>
      </c>
      <c r="Q360" s="54">
        <v>35</v>
      </c>
      <c r="R360" s="57">
        <f t="shared" si="104"/>
        <v>-7667.530045719016</v>
      </c>
      <c r="S360" s="55">
        <v>0</v>
      </c>
      <c r="T360" s="55">
        <v>0</v>
      </c>
      <c r="U360" s="54" t="s">
        <v>79</v>
      </c>
      <c r="V360" s="57">
        <f t="shared" si="99"/>
        <v>-3960</v>
      </c>
      <c r="W360" s="55">
        <v>0</v>
      </c>
      <c r="X360" s="55">
        <f t="shared" si="97"/>
        <v>6202.2669910688955</v>
      </c>
      <c r="Y360" s="117">
        <f t="shared" si="98"/>
        <v>2863421.8375123995</v>
      </c>
    </row>
    <row r="361" spans="1:25" ht="13.5" thickBot="1" x14ac:dyDescent="0.35">
      <c r="A361" s="54">
        <v>348</v>
      </c>
      <c r="B361" s="54">
        <v>53</v>
      </c>
      <c r="C361" s="54">
        <f t="shared" si="102"/>
        <v>0</v>
      </c>
      <c r="D361" s="55">
        <f>$D350*(1+$D$4)</f>
        <v>32929.084763052699</v>
      </c>
      <c r="E361" s="57">
        <f t="shared" si="96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v>0</v>
      </c>
      <c r="K361" s="54" t="s">
        <v>79</v>
      </c>
      <c r="L361" s="55">
        <v>0</v>
      </c>
      <c r="M361" s="55">
        <v>0</v>
      </c>
      <c r="N361" s="54" t="s">
        <v>79</v>
      </c>
      <c r="O361" s="57">
        <f t="shared" si="93"/>
        <v>-818.82282781363449</v>
      </c>
      <c r="P361" s="55">
        <f t="shared" si="95"/>
        <v>-170</v>
      </c>
      <c r="Q361" s="54">
        <v>36</v>
      </c>
      <c r="R361" s="57">
        <f>$R360*1.06</f>
        <v>-8127.5818484621577</v>
      </c>
      <c r="S361" s="55">
        <v>0</v>
      </c>
      <c r="T361" s="55">
        <v>0</v>
      </c>
      <c r="U361" s="54" t="s">
        <v>79</v>
      </c>
      <c r="V361" s="57">
        <f t="shared" si="99"/>
        <v>-3970</v>
      </c>
      <c r="W361" s="55">
        <v>0</v>
      </c>
      <c r="X361" s="55">
        <f t="shared" si="97"/>
        <v>6671.0461815558274</v>
      </c>
      <c r="Y361" s="117">
        <f t="shared" si="98"/>
        <v>2882023.8080169237</v>
      </c>
    </row>
    <row r="362" spans="1:25" ht="13.5" thickBot="1" x14ac:dyDescent="0.35">
      <c r="A362" s="54">
        <v>349</v>
      </c>
      <c r="B362" s="54">
        <v>53</v>
      </c>
      <c r="C362" s="54">
        <f t="shared" si="102"/>
        <v>1</v>
      </c>
      <c r="D362" s="55">
        <f t="shared" ref="D362:D372" si="105">$D361</f>
        <v>32929.084763052699</v>
      </c>
      <c r="E362" s="57">
        <f t="shared" si="96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v>0</v>
      </c>
      <c r="K362" s="54" t="s">
        <v>79</v>
      </c>
      <c r="L362" s="55">
        <v>0</v>
      </c>
      <c r="M362" s="55">
        <v>0</v>
      </c>
      <c r="N362" s="54" t="s">
        <v>79</v>
      </c>
      <c r="O362" s="57">
        <f t="shared" si="93"/>
        <v>-818.82282781363449</v>
      </c>
      <c r="P362" s="55">
        <f t="shared" si="95"/>
        <v>-172</v>
      </c>
      <c r="Q362" s="54">
        <v>37</v>
      </c>
      <c r="R362" s="57">
        <f t="shared" ref="R362:R372" si="106">$R361</f>
        <v>-8127.5818484621577</v>
      </c>
      <c r="S362" s="55">
        <v>0</v>
      </c>
      <c r="T362" s="55">
        <v>0</v>
      </c>
      <c r="U362" s="54" t="s">
        <v>79</v>
      </c>
      <c r="V362" s="57">
        <f t="shared" si="99"/>
        <v>-3980</v>
      </c>
      <c r="W362" s="55">
        <v>0</v>
      </c>
      <c r="X362" s="55">
        <f t="shared" si="97"/>
        <v>6659.0461815558274</v>
      </c>
      <c r="Y362" s="117">
        <f t="shared" si="98"/>
        <v>2900691.2867318834</v>
      </c>
    </row>
    <row r="363" spans="1:25" ht="13.5" thickBot="1" x14ac:dyDescent="0.35">
      <c r="A363" s="54">
        <v>350</v>
      </c>
      <c r="B363" s="54">
        <v>53</v>
      </c>
      <c r="C363" s="54">
        <f t="shared" si="102"/>
        <v>2</v>
      </c>
      <c r="D363" s="55">
        <f t="shared" si="105"/>
        <v>32929.084763052699</v>
      </c>
      <c r="E363" s="57">
        <f t="shared" si="96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v>0</v>
      </c>
      <c r="K363" s="54" t="s">
        <v>79</v>
      </c>
      <c r="L363" s="55">
        <v>0</v>
      </c>
      <c r="M363" s="55">
        <v>0</v>
      </c>
      <c r="N363" s="54" t="s">
        <v>79</v>
      </c>
      <c r="O363" s="57">
        <f t="shared" si="93"/>
        <v>-818.82282781363449</v>
      </c>
      <c r="P363" s="55">
        <f t="shared" si="95"/>
        <v>-174</v>
      </c>
      <c r="Q363" s="54">
        <v>38</v>
      </c>
      <c r="R363" s="57">
        <f t="shared" si="106"/>
        <v>-8127.5818484621577</v>
      </c>
      <c r="S363" s="55">
        <v>0</v>
      </c>
      <c r="T363" s="55">
        <v>0</v>
      </c>
      <c r="U363" s="54" t="s">
        <v>79</v>
      </c>
      <c r="V363" s="57">
        <f t="shared" si="99"/>
        <v>-3990</v>
      </c>
      <c r="W363" s="55">
        <v>0</v>
      </c>
      <c r="X363" s="55">
        <f t="shared" si="97"/>
        <v>6647.0461815558274</v>
      </c>
      <c r="Y363" s="117">
        <f t="shared" si="98"/>
        <v>2919424.5466081556</v>
      </c>
    </row>
    <row r="364" spans="1:25" ht="13.5" thickBot="1" x14ac:dyDescent="0.35">
      <c r="A364" s="54">
        <v>351</v>
      </c>
      <c r="B364" s="54">
        <v>53</v>
      </c>
      <c r="C364" s="54">
        <f t="shared" si="102"/>
        <v>3</v>
      </c>
      <c r="D364" s="55">
        <f t="shared" si="105"/>
        <v>32929.084763052699</v>
      </c>
      <c r="E364" s="57">
        <f t="shared" si="96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v>0</v>
      </c>
      <c r="K364" s="54" t="s">
        <v>79</v>
      </c>
      <c r="L364" s="55">
        <v>0</v>
      </c>
      <c r="M364" s="55">
        <v>0</v>
      </c>
      <c r="N364" s="54" t="s">
        <v>79</v>
      </c>
      <c r="O364" s="57">
        <f t="shared" si="93"/>
        <v>-818.82282781363449</v>
      </c>
      <c r="P364" s="55">
        <f t="shared" si="95"/>
        <v>-176</v>
      </c>
      <c r="Q364" s="54">
        <v>39</v>
      </c>
      <c r="R364" s="57">
        <f t="shared" si="106"/>
        <v>-8127.5818484621577</v>
      </c>
      <c r="S364" s="55">
        <v>0</v>
      </c>
      <c r="T364" s="55">
        <v>0</v>
      </c>
      <c r="U364" s="54" t="s">
        <v>79</v>
      </c>
      <c r="V364" s="57">
        <f t="shared" si="99"/>
        <v>-4000</v>
      </c>
      <c r="W364" s="55">
        <v>0</v>
      </c>
      <c r="X364" s="55">
        <f t="shared" si="97"/>
        <v>6635.0461815558274</v>
      </c>
      <c r="Y364" s="117">
        <f t="shared" si="98"/>
        <v>2938223.861733912</v>
      </c>
    </row>
    <row r="365" spans="1:25" ht="13.5" thickBot="1" x14ac:dyDescent="0.35">
      <c r="A365" s="54">
        <v>352</v>
      </c>
      <c r="B365" s="54">
        <v>53</v>
      </c>
      <c r="C365" s="54">
        <f t="shared" si="102"/>
        <v>4</v>
      </c>
      <c r="D365" s="55">
        <f t="shared" si="105"/>
        <v>32929.084763052699</v>
      </c>
      <c r="E365" s="57">
        <f t="shared" si="96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v>0</v>
      </c>
      <c r="K365" s="54" t="s">
        <v>79</v>
      </c>
      <c r="L365" s="55">
        <v>0</v>
      </c>
      <c r="M365" s="55">
        <v>0</v>
      </c>
      <c r="N365" s="54" t="s">
        <v>79</v>
      </c>
      <c r="O365" s="57">
        <f t="shared" si="93"/>
        <v>-818.82282781363449</v>
      </c>
      <c r="P365" s="55">
        <f t="shared" si="95"/>
        <v>-178</v>
      </c>
      <c r="Q365" s="54">
        <v>40</v>
      </c>
      <c r="R365" s="57">
        <f t="shared" si="106"/>
        <v>-8127.5818484621577</v>
      </c>
      <c r="S365" s="55">
        <v>0</v>
      </c>
      <c r="T365" s="55">
        <v>0</v>
      </c>
      <c r="U365" s="54" t="s">
        <v>79</v>
      </c>
      <c r="V365" s="57">
        <f t="shared" si="99"/>
        <v>-4010</v>
      </c>
      <c r="W365" s="55">
        <v>0</v>
      </c>
      <c r="X365" s="55">
        <f t="shared" si="97"/>
        <v>6623.0461815558274</v>
      </c>
      <c r="Y365" s="117">
        <f t="shared" si="98"/>
        <v>2957089.5073393593</v>
      </c>
    </row>
    <row r="366" spans="1:25" ht="13.5" thickBot="1" x14ac:dyDescent="0.35">
      <c r="A366" s="54">
        <v>353</v>
      </c>
      <c r="B366" s="54">
        <v>53</v>
      </c>
      <c r="C366" s="54">
        <f t="shared" si="102"/>
        <v>5</v>
      </c>
      <c r="D366" s="55">
        <f t="shared" si="105"/>
        <v>32929.084763052699</v>
      </c>
      <c r="E366" s="57">
        <f t="shared" si="96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v>0</v>
      </c>
      <c r="K366" s="54" t="s">
        <v>79</v>
      </c>
      <c r="L366" s="55">
        <v>0</v>
      </c>
      <c r="M366" s="55">
        <v>0</v>
      </c>
      <c r="N366" s="54" t="s">
        <v>79</v>
      </c>
      <c r="O366" s="57">
        <f t="shared" si="93"/>
        <v>-818.82282781363449</v>
      </c>
      <c r="P366" s="55">
        <f t="shared" si="95"/>
        <v>-180</v>
      </c>
      <c r="Q366" s="54">
        <v>41</v>
      </c>
      <c r="R366" s="57">
        <f t="shared" si="106"/>
        <v>-8127.5818484621577</v>
      </c>
      <c r="S366" s="55">
        <v>0</v>
      </c>
      <c r="T366" s="55">
        <v>0</v>
      </c>
      <c r="U366" s="54" t="s">
        <v>79</v>
      </c>
      <c r="V366" s="57">
        <f t="shared" si="99"/>
        <v>-4020</v>
      </c>
      <c r="W366" s="55">
        <v>0</v>
      </c>
      <c r="X366" s="55">
        <f t="shared" si="97"/>
        <v>6611.0461815558274</v>
      </c>
      <c r="Y366" s="117">
        <f t="shared" si="98"/>
        <v>2976021.7598014958</v>
      </c>
    </row>
    <row r="367" spans="1:25" ht="13.5" thickBot="1" x14ac:dyDescent="0.35">
      <c r="A367" s="54">
        <v>354</v>
      </c>
      <c r="B367" s="54">
        <v>53</v>
      </c>
      <c r="C367" s="54">
        <f t="shared" si="102"/>
        <v>6</v>
      </c>
      <c r="D367" s="55">
        <f t="shared" si="105"/>
        <v>32929.084763052699</v>
      </c>
      <c r="E367" s="57">
        <f t="shared" si="96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v>0</v>
      </c>
      <c r="K367" s="54" t="s">
        <v>79</v>
      </c>
      <c r="L367" s="55">
        <v>0</v>
      </c>
      <c r="M367" s="55">
        <v>0</v>
      </c>
      <c r="N367" s="54" t="s">
        <v>79</v>
      </c>
      <c r="O367" s="57">
        <f t="shared" si="93"/>
        <v>-818.82282781363449</v>
      </c>
      <c r="P367" s="55">
        <f t="shared" si="95"/>
        <v>-182</v>
      </c>
      <c r="Q367" s="54">
        <v>42</v>
      </c>
      <c r="R367" s="57">
        <f t="shared" si="106"/>
        <v>-8127.5818484621577</v>
      </c>
      <c r="S367" s="55">
        <v>0</v>
      </c>
      <c r="T367" s="55">
        <v>0</v>
      </c>
      <c r="U367" s="54" t="s">
        <v>79</v>
      </c>
      <c r="V367" s="57">
        <f t="shared" si="99"/>
        <v>-4030</v>
      </c>
      <c r="W367" s="55">
        <v>0</v>
      </c>
      <c r="X367" s="55">
        <f t="shared" si="97"/>
        <v>6599.0461815558274</v>
      </c>
      <c r="Y367" s="117">
        <f t="shared" si="98"/>
        <v>2995020.8966488913</v>
      </c>
    </row>
    <row r="368" spans="1:25" ht="13.5" thickBot="1" x14ac:dyDescent="0.35">
      <c r="A368" s="54">
        <v>355</v>
      </c>
      <c r="B368" s="54">
        <v>53</v>
      </c>
      <c r="C368" s="54">
        <f t="shared" si="102"/>
        <v>7</v>
      </c>
      <c r="D368" s="55">
        <f t="shared" si="105"/>
        <v>32929.084763052699</v>
      </c>
      <c r="E368" s="57">
        <f t="shared" si="96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v>0</v>
      </c>
      <c r="K368" s="54" t="s">
        <v>79</v>
      </c>
      <c r="L368" s="55">
        <v>0</v>
      </c>
      <c r="M368" s="55">
        <v>0</v>
      </c>
      <c r="N368" s="54" t="s">
        <v>79</v>
      </c>
      <c r="O368" s="57">
        <f t="shared" si="93"/>
        <v>-818.82282781363449</v>
      </c>
      <c r="P368" s="55">
        <f t="shared" si="95"/>
        <v>-184</v>
      </c>
      <c r="Q368" s="54">
        <v>43</v>
      </c>
      <c r="R368" s="57">
        <f t="shared" si="106"/>
        <v>-8127.5818484621577</v>
      </c>
      <c r="S368" s="55">
        <v>0</v>
      </c>
      <c r="T368" s="55">
        <v>0</v>
      </c>
      <c r="U368" s="54" t="s">
        <v>79</v>
      </c>
      <c r="V368" s="57">
        <f t="shared" si="99"/>
        <v>-4040</v>
      </c>
      <c r="W368" s="55">
        <v>0</v>
      </c>
      <c r="X368" s="55">
        <f t="shared" si="97"/>
        <v>6587.0461815558274</v>
      </c>
      <c r="Y368" s="117">
        <f t="shared" si="98"/>
        <v>3014087.1965664839</v>
      </c>
    </row>
    <row r="369" spans="1:25" ht="13.5" thickBot="1" x14ac:dyDescent="0.35">
      <c r="A369" s="54">
        <v>356</v>
      </c>
      <c r="B369" s="54">
        <v>53</v>
      </c>
      <c r="C369" s="54">
        <f t="shared" si="102"/>
        <v>8</v>
      </c>
      <c r="D369" s="55">
        <f t="shared" si="105"/>
        <v>32929.084763052699</v>
      </c>
      <c r="E369" s="57">
        <f t="shared" si="96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v>0</v>
      </c>
      <c r="K369" s="54" t="s">
        <v>79</v>
      </c>
      <c r="L369" s="55">
        <v>0</v>
      </c>
      <c r="M369" s="55">
        <v>0</v>
      </c>
      <c r="N369" s="54" t="s">
        <v>79</v>
      </c>
      <c r="O369" s="57">
        <f t="shared" si="93"/>
        <v>-818.82282781363449</v>
      </c>
      <c r="P369" s="55">
        <f t="shared" si="95"/>
        <v>-186</v>
      </c>
      <c r="Q369" s="54">
        <v>44</v>
      </c>
      <c r="R369" s="57">
        <f t="shared" si="106"/>
        <v>-8127.5818484621577</v>
      </c>
      <c r="S369" s="55">
        <v>0</v>
      </c>
      <c r="T369" s="55">
        <v>0</v>
      </c>
      <c r="U369" s="54" t="s">
        <v>79</v>
      </c>
      <c r="V369" s="57">
        <f t="shared" si="99"/>
        <v>-4050</v>
      </c>
      <c r="W369" s="55">
        <v>0</v>
      </c>
      <c r="X369" s="55">
        <f t="shared" si="97"/>
        <v>6575.0461815558274</v>
      </c>
      <c r="Y369" s="117">
        <f t="shared" si="98"/>
        <v>3033220.9394004</v>
      </c>
    </row>
    <row r="370" spans="1:25" ht="13.5" thickBot="1" x14ac:dyDescent="0.35">
      <c r="A370" s="54">
        <v>357</v>
      </c>
      <c r="B370" s="54">
        <v>53</v>
      </c>
      <c r="C370" s="54">
        <f t="shared" si="102"/>
        <v>9</v>
      </c>
      <c r="D370" s="55">
        <f t="shared" si="105"/>
        <v>32929.084763052699</v>
      </c>
      <c r="E370" s="57">
        <f t="shared" si="96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v>0</v>
      </c>
      <c r="K370" s="54" t="s">
        <v>79</v>
      </c>
      <c r="L370" s="55">
        <v>0</v>
      </c>
      <c r="M370" s="55">
        <v>0</v>
      </c>
      <c r="N370" s="54" t="s">
        <v>79</v>
      </c>
      <c r="O370" s="57">
        <f t="shared" si="93"/>
        <v>-818.82282781363449</v>
      </c>
      <c r="P370" s="55">
        <f t="shared" si="95"/>
        <v>-188</v>
      </c>
      <c r="Q370" s="54">
        <v>45</v>
      </c>
      <c r="R370" s="57">
        <f t="shared" si="106"/>
        <v>-8127.5818484621577</v>
      </c>
      <c r="S370" s="55">
        <v>0</v>
      </c>
      <c r="T370" s="55">
        <v>0</v>
      </c>
      <c r="U370" s="54" t="s">
        <v>79</v>
      </c>
      <c r="V370" s="57">
        <f t="shared" si="99"/>
        <v>-4060</v>
      </c>
      <c r="W370" s="55">
        <v>0</v>
      </c>
      <c r="X370" s="55">
        <f t="shared" si="97"/>
        <v>6563.0461815558274</v>
      </c>
      <c r="Y370" s="117">
        <f t="shared" si="98"/>
        <v>3052422.406162791</v>
      </c>
    </row>
    <row r="371" spans="1:25" ht="13.5" thickBot="1" x14ac:dyDescent="0.35">
      <c r="A371" s="54">
        <v>358</v>
      </c>
      <c r="B371" s="54">
        <v>53</v>
      </c>
      <c r="C371" s="54">
        <f t="shared" si="102"/>
        <v>10</v>
      </c>
      <c r="D371" s="55">
        <f t="shared" si="105"/>
        <v>32929.084763052699</v>
      </c>
      <c r="E371" s="57">
        <f t="shared" si="96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v>0</v>
      </c>
      <c r="K371" s="54" t="s">
        <v>79</v>
      </c>
      <c r="L371" s="55">
        <v>0</v>
      </c>
      <c r="M371" s="55">
        <v>0</v>
      </c>
      <c r="N371" s="54" t="s">
        <v>79</v>
      </c>
      <c r="O371" s="57">
        <f t="shared" si="93"/>
        <v>-818.82282781363449</v>
      </c>
      <c r="P371" s="55">
        <f t="shared" si="95"/>
        <v>-190</v>
      </c>
      <c r="Q371" s="54">
        <v>46</v>
      </c>
      <c r="R371" s="57">
        <f t="shared" si="106"/>
        <v>-8127.5818484621577</v>
      </c>
      <c r="S371" s="55">
        <v>0</v>
      </c>
      <c r="T371" s="55">
        <v>0</v>
      </c>
      <c r="U371" s="54" t="s">
        <v>79</v>
      </c>
      <c r="V371" s="57">
        <f t="shared" si="99"/>
        <v>-4070</v>
      </c>
      <c r="W371" s="55">
        <v>0</v>
      </c>
      <c r="X371" s="55">
        <f t="shared" si="97"/>
        <v>6551.0461815558274</v>
      </c>
      <c r="Y371" s="117">
        <f t="shared" si="98"/>
        <v>3071691.8790366915</v>
      </c>
    </row>
    <row r="372" spans="1:25" ht="13.5" thickBot="1" x14ac:dyDescent="0.35">
      <c r="A372" s="54">
        <v>359</v>
      </c>
      <c r="B372" s="54">
        <v>53</v>
      </c>
      <c r="C372" s="54">
        <f t="shared" si="102"/>
        <v>11</v>
      </c>
      <c r="D372" s="55">
        <f t="shared" si="105"/>
        <v>32929.084763052699</v>
      </c>
      <c r="E372" s="57">
        <f t="shared" si="96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v>0</v>
      </c>
      <c r="K372" s="54" t="s">
        <v>79</v>
      </c>
      <c r="L372" s="55">
        <v>0</v>
      </c>
      <c r="M372" s="55">
        <v>0</v>
      </c>
      <c r="N372" s="54" t="s">
        <v>79</v>
      </c>
      <c r="O372" s="57">
        <f t="shared" si="93"/>
        <v>-818.82282781363449</v>
      </c>
      <c r="P372" s="55">
        <f t="shared" si="95"/>
        <v>-192</v>
      </c>
      <c r="Q372" s="54">
        <v>47</v>
      </c>
      <c r="R372" s="57">
        <f t="shared" si="106"/>
        <v>-8127.5818484621577</v>
      </c>
      <c r="S372" s="55">
        <v>0</v>
      </c>
      <c r="T372" s="55">
        <v>0</v>
      </c>
      <c r="U372" s="54" t="s">
        <v>79</v>
      </c>
      <c r="V372" s="57">
        <f t="shared" si="99"/>
        <v>-4080</v>
      </c>
      <c r="W372" s="55">
        <v>0</v>
      </c>
      <c r="X372" s="55">
        <f t="shared" si="97"/>
        <v>6539.0461815558274</v>
      </c>
      <c r="Y372" s="117">
        <f t="shared" si="98"/>
        <v>3091029.6413809001</v>
      </c>
    </row>
    <row r="373" spans="1:25" ht="13.5" thickBot="1" x14ac:dyDescent="0.35">
      <c r="A373" s="54">
        <v>360</v>
      </c>
      <c r="B373" s="54">
        <v>54</v>
      </c>
      <c r="C373" s="54">
        <f t="shared" si="102"/>
        <v>0</v>
      </c>
      <c r="D373" s="55">
        <f>$D362*(1+$D$4)</f>
        <v>34575.539001205332</v>
      </c>
      <c r="E373" s="57">
        <f t="shared" si="96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v>0</v>
      </c>
      <c r="K373" s="54" t="s">
        <v>79</v>
      </c>
      <c r="L373" s="55">
        <v>0</v>
      </c>
      <c r="M373" s="55">
        <v>0</v>
      </c>
      <c r="N373" s="54" t="s">
        <v>79</v>
      </c>
      <c r="O373" s="57">
        <f t="shared" si="93"/>
        <v>-818.82282781363449</v>
      </c>
      <c r="P373" s="55">
        <f t="shared" si="95"/>
        <v>-194</v>
      </c>
      <c r="Q373" s="54">
        <v>48</v>
      </c>
      <c r="R373" s="57">
        <f>$R372*1.06</f>
        <v>-8615.2367593698873</v>
      </c>
      <c r="S373" s="55">
        <v>0</v>
      </c>
      <c r="T373" s="55">
        <v>0</v>
      </c>
      <c r="U373" s="54" t="s">
        <v>79</v>
      </c>
      <c r="V373" s="57">
        <f t="shared" si="99"/>
        <v>-4090</v>
      </c>
      <c r="W373" s="55">
        <v>0</v>
      </c>
      <c r="X373" s="55">
        <f t="shared" si="97"/>
        <v>7027.2638135396728</v>
      </c>
      <c r="Y373" s="117">
        <f t="shared" si="98"/>
        <v>3110936.1953668604</v>
      </c>
    </row>
    <row r="374" spans="1:25" ht="13.5" thickBot="1" x14ac:dyDescent="0.35">
      <c r="A374" s="54">
        <v>361</v>
      </c>
      <c r="B374" s="54">
        <v>54</v>
      </c>
      <c r="C374" s="54">
        <f t="shared" si="102"/>
        <v>1</v>
      </c>
      <c r="D374" s="55">
        <f t="shared" ref="D374:D384" si="107">$D373</f>
        <v>34575.539001205332</v>
      </c>
      <c r="E374" s="57">
        <f t="shared" si="96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v>0</v>
      </c>
      <c r="K374" s="54" t="s">
        <v>79</v>
      </c>
      <c r="L374" s="55">
        <v>0</v>
      </c>
      <c r="M374" s="55">
        <v>0</v>
      </c>
      <c r="N374" s="54" t="s">
        <v>79</v>
      </c>
      <c r="O374" s="57">
        <f t="shared" si="93"/>
        <v>-818.82282781363449</v>
      </c>
      <c r="P374" s="55">
        <f t="shared" si="95"/>
        <v>-196</v>
      </c>
      <c r="Q374" s="54">
        <v>49</v>
      </c>
      <c r="R374" s="57">
        <f t="shared" ref="R374:R384" si="108">$R373</f>
        <v>-8615.2367593698873</v>
      </c>
      <c r="S374" s="55">
        <v>0</v>
      </c>
      <c r="T374" s="55">
        <v>0</v>
      </c>
      <c r="U374" s="54" t="s">
        <v>79</v>
      </c>
      <c r="V374" s="57">
        <f t="shared" si="99"/>
        <v>-4100</v>
      </c>
      <c r="W374" s="55">
        <v>0</v>
      </c>
      <c r="X374" s="55">
        <f t="shared" si="97"/>
        <v>7015.2638135396728</v>
      </c>
      <c r="Y374" s="117">
        <f t="shared" si="98"/>
        <v>3130913.6933277622</v>
      </c>
    </row>
    <row r="375" spans="1:25" ht="13.5" thickBot="1" x14ac:dyDescent="0.35">
      <c r="A375" s="54">
        <v>362</v>
      </c>
      <c r="B375" s="54">
        <v>54</v>
      </c>
      <c r="C375" s="54">
        <f t="shared" si="102"/>
        <v>2</v>
      </c>
      <c r="D375" s="55">
        <f t="shared" si="107"/>
        <v>34575.539001205332</v>
      </c>
      <c r="E375" s="57">
        <f t="shared" si="96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v>0</v>
      </c>
      <c r="K375" s="54" t="s">
        <v>79</v>
      </c>
      <c r="L375" s="55">
        <v>0</v>
      </c>
      <c r="M375" s="55">
        <v>0</v>
      </c>
      <c r="N375" s="54" t="s">
        <v>79</v>
      </c>
      <c r="O375" s="57">
        <f t="shared" si="93"/>
        <v>-818.82282781363449</v>
      </c>
      <c r="P375" s="55">
        <f t="shared" si="95"/>
        <v>-198</v>
      </c>
      <c r="Q375" s="54">
        <v>50</v>
      </c>
      <c r="R375" s="57">
        <f t="shared" si="108"/>
        <v>-8615.2367593698873</v>
      </c>
      <c r="S375" s="55">
        <v>0</v>
      </c>
      <c r="T375" s="55">
        <v>0</v>
      </c>
      <c r="U375" s="54" t="s">
        <v>79</v>
      </c>
      <c r="V375" s="57">
        <f t="shared" si="99"/>
        <v>-4110</v>
      </c>
      <c r="W375" s="55">
        <v>0</v>
      </c>
      <c r="X375" s="55">
        <f t="shared" si="97"/>
        <v>7003.2638135396728</v>
      </c>
      <c r="Y375" s="117">
        <f t="shared" si="98"/>
        <v>3150962.430863501</v>
      </c>
    </row>
    <row r="376" spans="1:25" ht="13.5" thickBot="1" x14ac:dyDescent="0.35">
      <c r="A376" s="54">
        <v>363</v>
      </c>
      <c r="B376" s="54">
        <v>54</v>
      </c>
      <c r="C376" s="54">
        <f t="shared" si="102"/>
        <v>3</v>
      </c>
      <c r="D376" s="55">
        <f t="shared" si="107"/>
        <v>34575.539001205332</v>
      </c>
      <c r="E376" s="57">
        <f t="shared" si="96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v>0</v>
      </c>
      <c r="K376" s="54" t="s">
        <v>79</v>
      </c>
      <c r="L376" s="55">
        <v>0</v>
      </c>
      <c r="M376" s="55">
        <v>0</v>
      </c>
      <c r="N376" s="54" t="s">
        <v>79</v>
      </c>
      <c r="O376" s="57">
        <f t="shared" si="93"/>
        <v>-818.82282781363449</v>
      </c>
      <c r="P376" s="55">
        <f t="shared" si="95"/>
        <v>-200</v>
      </c>
      <c r="Q376" s="54">
        <v>51</v>
      </c>
      <c r="R376" s="57">
        <f t="shared" si="108"/>
        <v>-8615.2367593698873</v>
      </c>
      <c r="S376" s="55">
        <v>0</v>
      </c>
      <c r="T376" s="55">
        <v>0</v>
      </c>
      <c r="U376" s="54" t="s">
        <v>79</v>
      </c>
      <c r="V376" s="57">
        <f t="shared" si="99"/>
        <v>-4120</v>
      </c>
      <c r="W376" s="55">
        <v>0</v>
      </c>
      <c r="X376" s="55">
        <f t="shared" si="97"/>
        <v>6991.2638135396728</v>
      </c>
      <c r="Y376" s="117">
        <f t="shared" si="98"/>
        <v>3171082.7048056386</v>
      </c>
    </row>
    <row r="377" spans="1:25" ht="13.5" thickBot="1" x14ac:dyDescent="0.35">
      <c r="A377" s="54">
        <v>364</v>
      </c>
      <c r="B377" s="54">
        <v>54</v>
      </c>
      <c r="C377" s="54">
        <f t="shared" si="102"/>
        <v>4</v>
      </c>
      <c r="D377" s="55">
        <f t="shared" si="107"/>
        <v>34575.539001205332</v>
      </c>
      <c r="E377" s="57">
        <f t="shared" si="96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v>0</v>
      </c>
      <c r="K377" s="54" t="s">
        <v>79</v>
      </c>
      <c r="L377" s="55">
        <v>0</v>
      </c>
      <c r="M377" s="55">
        <v>0</v>
      </c>
      <c r="N377" s="54" t="s">
        <v>79</v>
      </c>
      <c r="O377" s="57">
        <f t="shared" si="93"/>
        <v>-818.82282781363449</v>
      </c>
      <c r="P377" s="55">
        <f t="shared" si="95"/>
        <v>-202</v>
      </c>
      <c r="Q377" s="54">
        <v>52</v>
      </c>
      <c r="R377" s="57">
        <f t="shared" si="108"/>
        <v>-8615.2367593698873</v>
      </c>
      <c r="S377" s="55">
        <v>0</v>
      </c>
      <c r="T377" s="55">
        <v>0</v>
      </c>
      <c r="U377" s="54" t="s">
        <v>79</v>
      </c>
      <c r="V377" s="57">
        <f t="shared" si="99"/>
        <v>-4130</v>
      </c>
      <c r="W377" s="55">
        <v>0</v>
      </c>
      <c r="X377" s="55">
        <f t="shared" si="97"/>
        <v>6979.2638135396728</v>
      </c>
      <c r="Y377" s="117">
        <f t="shared" si="98"/>
        <v>3191274.8132225354</v>
      </c>
    </row>
    <row r="378" spans="1:25" ht="13.5" thickBot="1" x14ac:dyDescent="0.35">
      <c r="A378" s="54">
        <v>365</v>
      </c>
      <c r="B378" s="54">
        <v>54</v>
      </c>
      <c r="C378" s="54">
        <f t="shared" si="102"/>
        <v>5</v>
      </c>
      <c r="D378" s="55">
        <f t="shared" si="107"/>
        <v>34575.539001205332</v>
      </c>
      <c r="E378" s="57">
        <f t="shared" si="96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v>0</v>
      </c>
      <c r="K378" s="54" t="s">
        <v>79</v>
      </c>
      <c r="L378" s="55">
        <v>0</v>
      </c>
      <c r="M378" s="55">
        <v>0</v>
      </c>
      <c r="N378" s="54" t="s">
        <v>79</v>
      </c>
      <c r="O378" s="57">
        <f t="shared" si="93"/>
        <v>-818.82282781363449</v>
      </c>
      <c r="P378" s="55">
        <f t="shared" si="95"/>
        <v>-204</v>
      </c>
      <c r="Q378" s="54">
        <v>53</v>
      </c>
      <c r="R378" s="57">
        <f t="shared" si="108"/>
        <v>-8615.2367593698873</v>
      </c>
      <c r="S378" s="55">
        <v>0</v>
      </c>
      <c r="T378" s="55">
        <v>0</v>
      </c>
      <c r="U378" s="54" t="s">
        <v>79</v>
      </c>
      <c r="V378" s="57">
        <f t="shared" si="99"/>
        <v>-4140</v>
      </c>
      <c r="W378" s="55">
        <v>0</v>
      </c>
      <c r="X378" s="55">
        <f t="shared" si="97"/>
        <v>6967.2638135396728</v>
      </c>
      <c r="Y378" s="117">
        <f t="shared" si="98"/>
        <v>3211539.0554245026</v>
      </c>
    </row>
    <row r="379" spans="1:25" ht="13.5" thickBot="1" x14ac:dyDescent="0.35">
      <c r="A379" s="54">
        <v>366</v>
      </c>
      <c r="B379" s="54">
        <v>54</v>
      </c>
      <c r="C379" s="54">
        <f t="shared" si="102"/>
        <v>6</v>
      </c>
      <c r="D379" s="55">
        <f t="shared" si="107"/>
        <v>34575.539001205332</v>
      </c>
      <c r="E379" s="57">
        <f t="shared" si="96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v>0</v>
      </c>
      <c r="K379" s="54" t="s">
        <v>79</v>
      </c>
      <c r="L379" s="55">
        <v>0</v>
      </c>
      <c r="M379" s="55">
        <v>0</v>
      </c>
      <c r="N379" s="54" t="s">
        <v>79</v>
      </c>
      <c r="O379" s="57">
        <f t="shared" si="93"/>
        <v>-818.82282781363449</v>
      </c>
      <c r="P379" s="55">
        <f t="shared" si="95"/>
        <v>-206</v>
      </c>
      <c r="Q379" s="54">
        <v>54</v>
      </c>
      <c r="R379" s="57">
        <f t="shared" si="108"/>
        <v>-8615.2367593698873</v>
      </c>
      <c r="S379" s="55">
        <v>0</v>
      </c>
      <c r="T379" s="55">
        <v>0</v>
      </c>
      <c r="U379" s="54" t="s">
        <v>79</v>
      </c>
      <c r="V379" s="57">
        <f t="shared" si="99"/>
        <v>-4150</v>
      </c>
      <c r="W379" s="55">
        <v>0</v>
      </c>
      <c r="X379" s="55">
        <f t="shared" si="97"/>
        <v>6955.2638135396728</v>
      </c>
      <c r="Y379" s="117">
        <f t="shared" si="98"/>
        <v>3231875.731968978</v>
      </c>
    </row>
    <row r="380" spans="1:25" ht="13.5" thickBot="1" x14ac:dyDescent="0.35">
      <c r="A380" s="54">
        <v>367</v>
      </c>
      <c r="B380" s="54">
        <v>54</v>
      </c>
      <c r="C380" s="54">
        <f t="shared" si="102"/>
        <v>7</v>
      </c>
      <c r="D380" s="55">
        <f t="shared" si="107"/>
        <v>34575.539001205332</v>
      </c>
      <c r="E380" s="57">
        <f t="shared" si="96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v>0</v>
      </c>
      <c r="K380" s="54" t="s">
        <v>79</v>
      </c>
      <c r="L380" s="55">
        <v>0</v>
      </c>
      <c r="M380" s="55">
        <v>0</v>
      </c>
      <c r="N380" s="54" t="s">
        <v>79</v>
      </c>
      <c r="O380" s="57">
        <f t="shared" si="93"/>
        <v>-818.82282781363449</v>
      </c>
      <c r="P380" s="55">
        <f t="shared" si="95"/>
        <v>-208</v>
      </c>
      <c r="Q380" s="54">
        <v>55</v>
      </c>
      <c r="R380" s="57">
        <f t="shared" si="108"/>
        <v>-8615.2367593698873</v>
      </c>
      <c r="S380" s="55">
        <v>0</v>
      </c>
      <c r="T380" s="55">
        <v>0</v>
      </c>
      <c r="U380" s="54" t="s">
        <v>79</v>
      </c>
      <c r="V380" s="57">
        <f t="shared" si="99"/>
        <v>-4160</v>
      </c>
      <c r="W380" s="55">
        <v>0</v>
      </c>
      <c r="X380" s="55">
        <f t="shared" si="97"/>
        <v>6943.2638135396728</v>
      </c>
      <c r="Y380" s="117">
        <f t="shared" si="98"/>
        <v>3252285.1446657218</v>
      </c>
    </row>
    <row r="381" spans="1:25" ht="13.5" thickBot="1" x14ac:dyDescent="0.35">
      <c r="A381" s="54">
        <v>368</v>
      </c>
      <c r="B381" s="54">
        <v>54</v>
      </c>
      <c r="C381" s="54">
        <f t="shared" si="102"/>
        <v>8</v>
      </c>
      <c r="D381" s="55">
        <f t="shared" si="107"/>
        <v>34575.539001205332</v>
      </c>
      <c r="E381" s="57">
        <f t="shared" si="96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v>0</v>
      </c>
      <c r="K381" s="54" t="s">
        <v>79</v>
      </c>
      <c r="L381" s="55">
        <v>0</v>
      </c>
      <c r="M381" s="55">
        <v>0</v>
      </c>
      <c r="N381" s="54" t="s">
        <v>79</v>
      </c>
      <c r="O381" s="57">
        <f t="shared" si="93"/>
        <v>-818.82282781363449</v>
      </c>
      <c r="P381" s="55">
        <f t="shared" si="95"/>
        <v>-210</v>
      </c>
      <c r="Q381" s="54">
        <v>56</v>
      </c>
      <c r="R381" s="57">
        <f t="shared" si="108"/>
        <v>-8615.2367593698873</v>
      </c>
      <c r="S381" s="55">
        <v>0</v>
      </c>
      <c r="T381" s="55">
        <v>0</v>
      </c>
      <c r="U381" s="54" t="s">
        <v>79</v>
      </c>
      <c r="V381" s="57">
        <f t="shared" si="99"/>
        <v>-4170</v>
      </c>
      <c r="W381" s="55">
        <v>0</v>
      </c>
      <c r="X381" s="55">
        <f t="shared" si="97"/>
        <v>6931.2638135396728</v>
      </c>
      <c r="Y381" s="117">
        <f t="shared" si="98"/>
        <v>3272767.5965820355</v>
      </c>
    </row>
    <row r="382" spans="1:25" ht="13.5" thickBot="1" x14ac:dyDescent="0.35">
      <c r="A382" s="54">
        <v>369</v>
      </c>
      <c r="B382" s="54">
        <v>54</v>
      </c>
      <c r="C382" s="54">
        <f t="shared" si="102"/>
        <v>9</v>
      </c>
      <c r="D382" s="55">
        <f t="shared" si="107"/>
        <v>34575.539001205332</v>
      </c>
      <c r="E382" s="57">
        <f t="shared" si="96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v>0</v>
      </c>
      <c r="K382" s="54" t="s">
        <v>79</v>
      </c>
      <c r="L382" s="55">
        <v>0</v>
      </c>
      <c r="M382" s="55">
        <v>0</v>
      </c>
      <c r="N382" s="54" t="s">
        <v>79</v>
      </c>
      <c r="O382" s="57">
        <f t="shared" si="93"/>
        <v>-818.82282781363449</v>
      </c>
      <c r="P382" s="55">
        <f t="shared" si="95"/>
        <v>-212</v>
      </c>
      <c r="Q382" s="54">
        <v>57</v>
      </c>
      <c r="R382" s="57">
        <f t="shared" si="108"/>
        <v>-8615.2367593698873</v>
      </c>
      <c r="S382" s="55">
        <v>0</v>
      </c>
      <c r="T382" s="55">
        <v>0</v>
      </c>
      <c r="U382" s="54" t="s">
        <v>79</v>
      </c>
      <c r="V382" s="57">
        <f t="shared" si="99"/>
        <v>-4180</v>
      </c>
      <c r="W382" s="55">
        <v>0</v>
      </c>
      <c r="X382" s="55">
        <f t="shared" si="97"/>
        <v>6919.2638135396728</v>
      </c>
      <c r="Y382" s="117">
        <f t="shared" si="98"/>
        <v>3293323.3920480004</v>
      </c>
    </row>
    <row r="383" spans="1:25" ht="13.5" thickBot="1" x14ac:dyDescent="0.35">
      <c r="A383" s="54">
        <v>370</v>
      </c>
      <c r="B383" s="54">
        <v>54</v>
      </c>
      <c r="C383" s="54">
        <f t="shared" si="102"/>
        <v>10</v>
      </c>
      <c r="D383" s="55">
        <f t="shared" si="107"/>
        <v>34575.539001205332</v>
      </c>
      <c r="E383" s="57">
        <f t="shared" si="96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v>0</v>
      </c>
      <c r="K383" s="54" t="s">
        <v>79</v>
      </c>
      <c r="L383" s="55">
        <v>0</v>
      </c>
      <c r="M383" s="55">
        <v>0</v>
      </c>
      <c r="N383" s="54" t="s">
        <v>79</v>
      </c>
      <c r="O383" s="57">
        <f t="shared" si="93"/>
        <v>-818.82282781363449</v>
      </c>
      <c r="P383" s="55">
        <f t="shared" si="95"/>
        <v>-214</v>
      </c>
      <c r="Q383" s="54">
        <v>58</v>
      </c>
      <c r="R383" s="57">
        <f t="shared" si="108"/>
        <v>-8615.2367593698873</v>
      </c>
      <c r="S383" s="55">
        <v>0</v>
      </c>
      <c r="T383" s="55">
        <v>0</v>
      </c>
      <c r="U383" s="54" t="s">
        <v>79</v>
      </c>
      <c r="V383" s="57">
        <f t="shared" si="99"/>
        <v>-4190</v>
      </c>
      <c r="W383" s="55">
        <v>0</v>
      </c>
      <c r="X383" s="55">
        <f t="shared" si="97"/>
        <v>6907.2638135396728</v>
      </c>
      <c r="Y383" s="117">
        <f t="shared" si="98"/>
        <v>3313952.8366617402</v>
      </c>
    </row>
    <row r="384" spans="1:25" ht="13.5" thickBot="1" x14ac:dyDescent="0.35">
      <c r="A384" s="54">
        <v>371</v>
      </c>
      <c r="B384" s="54">
        <v>54</v>
      </c>
      <c r="C384" s="54">
        <f t="shared" si="102"/>
        <v>11</v>
      </c>
      <c r="D384" s="55">
        <f t="shared" si="107"/>
        <v>34575.539001205332</v>
      </c>
      <c r="E384" s="57">
        <f t="shared" si="96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v>0</v>
      </c>
      <c r="K384" s="54" t="s">
        <v>79</v>
      </c>
      <c r="L384" s="55">
        <v>0</v>
      </c>
      <c r="M384" s="55">
        <v>0</v>
      </c>
      <c r="N384" s="54" t="s">
        <v>79</v>
      </c>
      <c r="O384" s="57">
        <f t="shared" si="93"/>
        <v>-818.82282781363449</v>
      </c>
      <c r="P384" s="55">
        <f t="shared" si="95"/>
        <v>-216</v>
      </c>
      <c r="Q384" s="54">
        <v>59</v>
      </c>
      <c r="R384" s="57">
        <f t="shared" si="108"/>
        <v>-8615.2367593698873</v>
      </c>
      <c r="S384" s="55">
        <v>0</v>
      </c>
      <c r="T384" s="55">
        <v>0</v>
      </c>
      <c r="U384" s="54" t="s">
        <v>79</v>
      </c>
      <c r="V384" s="57">
        <f t="shared" si="99"/>
        <v>-4200</v>
      </c>
      <c r="W384" s="55">
        <v>0</v>
      </c>
      <c r="X384" s="55">
        <f t="shared" si="97"/>
        <v>6895.2638135396728</v>
      </c>
      <c r="Y384" s="117">
        <f t="shared" si="98"/>
        <v>3334656.2372947037</v>
      </c>
    </row>
    <row r="385" spans="1:25" ht="13.5" thickBot="1" x14ac:dyDescent="0.35">
      <c r="A385" s="54">
        <v>372</v>
      </c>
      <c r="B385" s="54">
        <v>55</v>
      </c>
      <c r="C385" s="54">
        <f t="shared" si="102"/>
        <v>0</v>
      </c>
      <c r="D385" s="55">
        <f>$D374*(1+$D$4)</f>
        <v>36304.315951265598</v>
      </c>
      <c r="E385" s="57">
        <f t="shared" si="96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v>0</v>
      </c>
      <c r="K385" s="54" t="s">
        <v>79</v>
      </c>
      <c r="L385" s="55">
        <v>0</v>
      </c>
      <c r="M385" s="55">
        <v>0</v>
      </c>
      <c r="N385" s="54" t="s">
        <v>79</v>
      </c>
      <c r="O385" s="57">
        <f t="shared" si="93"/>
        <v>-818.82282781363449</v>
      </c>
      <c r="P385" s="55">
        <f t="shared" si="95"/>
        <v>-218</v>
      </c>
      <c r="Q385" s="54">
        <v>60</v>
      </c>
      <c r="R385" s="57">
        <f>$R384*1.06</f>
        <v>-9132.1509649320815</v>
      </c>
      <c r="S385" s="55">
        <v>0</v>
      </c>
      <c r="T385" s="55">
        <v>0</v>
      </c>
      <c r="U385" s="54" t="s">
        <v>79</v>
      </c>
      <c r="V385" s="57">
        <f t="shared" si="99"/>
        <v>-4210</v>
      </c>
      <c r="W385" s="55">
        <v>0</v>
      </c>
      <c r="X385" s="55">
        <f t="shared" si="97"/>
        <v>7403.6157780136427</v>
      </c>
      <c r="Y385" s="117">
        <f t="shared" si="98"/>
        <v>3355954.2540614451</v>
      </c>
    </row>
    <row r="386" spans="1:25" ht="13.5" thickBot="1" x14ac:dyDescent="0.35">
      <c r="A386" s="54">
        <v>373</v>
      </c>
      <c r="B386" s="54">
        <v>55</v>
      </c>
      <c r="C386" s="54">
        <f t="shared" si="102"/>
        <v>1</v>
      </c>
      <c r="D386" s="55">
        <f t="shared" ref="D386:D396" si="109">$D385</f>
        <v>36304.315951265598</v>
      </c>
      <c r="E386" s="57">
        <f t="shared" si="96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v>0</v>
      </c>
      <c r="K386" s="54" t="s">
        <v>79</v>
      </c>
      <c r="L386" s="55">
        <v>0</v>
      </c>
      <c r="M386" s="55">
        <v>0</v>
      </c>
      <c r="N386" s="54" t="s">
        <v>79</v>
      </c>
      <c r="O386" s="55">
        <v>0</v>
      </c>
      <c r="P386" s="55">
        <f t="shared" si="95"/>
        <v>-220</v>
      </c>
      <c r="Q386" s="54">
        <v>61</v>
      </c>
      <c r="R386" s="57">
        <f t="shared" ref="R386:R396" si="110">$R385</f>
        <v>-9132.1509649320815</v>
      </c>
      <c r="S386" s="55">
        <v>0</v>
      </c>
      <c r="T386" s="55">
        <v>0</v>
      </c>
      <c r="U386" s="54" t="s">
        <v>79</v>
      </c>
      <c r="V386" s="57">
        <f t="shared" si="99"/>
        <v>-4220</v>
      </c>
      <c r="W386" s="55">
        <v>0</v>
      </c>
      <c r="X386" s="55">
        <f t="shared" si="97"/>
        <v>8210.4386058272776</v>
      </c>
      <c r="Y386" s="117">
        <f t="shared" si="98"/>
        <v>3378147.8353925282</v>
      </c>
    </row>
    <row r="387" spans="1:25" ht="13.5" thickBot="1" x14ac:dyDescent="0.35">
      <c r="A387" s="54">
        <v>374</v>
      </c>
      <c r="B387" s="54">
        <v>55</v>
      </c>
      <c r="C387" s="54">
        <f t="shared" si="102"/>
        <v>2</v>
      </c>
      <c r="D387" s="55">
        <f t="shared" si="109"/>
        <v>36304.315951265598</v>
      </c>
      <c r="E387" s="57">
        <f t="shared" si="96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v>0</v>
      </c>
      <c r="K387" s="54" t="s">
        <v>79</v>
      </c>
      <c r="L387" s="55">
        <v>0</v>
      </c>
      <c r="M387" s="55">
        <v>0</v>
      </c>
      <c r="N387" s="54" t="s">
        <v>79</v>
      </c>
      <c r="O387" s="55">
        <v>0</v>
      </c>
      <c r="P387" s="55">
        <f t="shared" si="95"/>
        <v>-222</v>
      </c>
      <c r="Q387" s="54">
        <v>62</v>
      </c>
      <c r="R387" s="57">
        <f t="shared" si="110"/>
        <v>-9132.1509649320815</v>
      </c>
      <c r="S387" s="55">
        <v>0</v>
      </c>
      <c r="T387" s="55">
        <v>0</v>
      </c>
      <c r="U387" s="54" t="s">
        <v>79</v>
      </c>
      <c r="V387" s="57">
        <f t="shared" si="99"/>
        <v>-4230</v>
      </c>
      <c r="W387" s="55">
        <v>0</v>
      </c>
      <c r="X387" s="55">
        <f t="shared" si="97"/>
        <v>8198.4386058272776</v>
      </c>
      <c r="Y387" s="117">
        <f t="shared" si="98"/>
        <v>3400421.8899791576</v>
      </c>
    </row>
    <row r="388" spans="1:25" ht="13.5" thickBot="1" x14ac:dyDescent="0.35">
      <c r="A388" s="54">
        <v>375</v>
      </c>
      <c r="B388" s="54">
        <v>55</v>
      </c>
      <c r="C388" s="54">
        <f t="shared" si="102"/>
        <v>3</v>
      </c>
      <c r="D388" s="55">
        <f t="shared" si="109"/>
        <v>36304.315951265598</v>
      </c>
      <c r="E388" s="57">
        <f t="shared" si="96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v>0</v>
      </c>
      <c r="K388" s="54" t="s">
        <v>79</v>
      </c>
      <c r="L388" s="55">
        <v>0</v>
      </c>
      <c r="M388" s="55">
        <v>0</v>
      </c>
      <c r="N388" s="54" t="s">
        <v>79</v>
      </c>
      <c r="O388" s="55">
        <v>0</v>
      </c>
      <c r="P388" s="55">
        <f t="shared" si="95"/>
        <v>-224</v>
      </c>
      <c r="Q388" s="54">
        <v>63</v>
      </c>
      <c r="R388" s="57">
        <f t="shared" si="110"/>
        <v>-9132.1509649320815</v>
      </c>
      <c r="S388" s="55">
        <v>0</v>
      </c>
      <c r="T388" s="55">
        <v>0</v>
      </c>
      <c r="U388" s="54" t="s">
        <v>79</v>
      </c>
      <c r="V388" s="57">
        <f t="shared" si="99"/>
        <v>-4240</v>
      </c>
      <c r="W388" s="55">
        <v>0</v>
      </c>
      <c r="X388" s="55">
        <f t="shared" si="97"/>
        <v>8186.4386058272776</v>
      </c>
      <c r="Y388" s="117">
        <f t="shared" si="98"/>
        <v>3422776.7531265644</v>
      </c>
    </row>
    <row r="389" spans="1:25" ht="13.5" thickBot="1" x14ac:dyDescent="0.35">
      <c r="A389" s="54">
        <v>376</v>
      </c>
      <c r="B389" s="54">
        <v>55</v>
      </c>
      <c r="C389" s="54">
        <f t="shared" si="102"/>
        <v>4</v>
      </c>
      <c r="D389" s="55">
        <f t="shared" si="109"/>
        <v>36304.315951265598</v>
      </c>
      <c r="E389" s="57">
        <f t="shared" si="96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v>0</v>
      </c>
      <c r="K389" s="54" t="s">
        <v>79</v>
      </c>
      <c r="L389" s="55">
        <v>0</v>
      </c>
      <c r="M389" s="55">
        <v>0</v>
      </c>
      <c r="N389" s="54" t="s">
        <v>79</v>
      </c>
      <c r="O389" s="55">
        <v>0</v>
      </c>
      <c r="P389" s="55">
        <f t="shared" si="95"/>
        <v>-226</v>
      </c>
      <c r="Q389" s="54">
        <v>64</v>
      </c>
      <c r="R389" s="57">
        <f t="shared" si="110"/>
        <v>-9132.1509649320815</v>
      </c>
      <c r="S389" s="55">
        <v>0</v>
      </c>
      <c r="T389" s="55">
        <v>0</v>
      </c>
      <c r="U389" s="54" t="s">
        <v>79</v>
      </c>
      <c r="V389" s="57">
        <f t="shared" si="99"/>
        <v>-4250</v>
      </c>
      <c r="W389" s="55">
        <v>0</v>
      </c>
      <c r="X389" s="55">
        <f t="shared" si="97"/>
        <v>8174.4386058272776</v>
      </c>
      <c r="Y389" s="117">
        <f t="shared" si="98"/>
        <v>3445212.7615370858</v>
      </c>
    </row>
    <row r="390" spans="1:25" ht="13.5" thickBot="1" x14ac:dyDescent="0.35">
      <c r="A390" s="54">
        <v>377</v>
      </c>
      <c r="B390" s="54">
        <v>55</v>
      </c>
      <c r="C390" s="54">
        <f t="shared" si="102"/>
        <v>5</v>
      </c>
      <c r="D390" s="55">
        <f t="shared" si="109"/>
        <v>36304.315951265598</v>
      </c>
      <c r="E390" s="57">
        <f t="shared" si="96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v>0</v>
      </c>
      <c r="K390" s="54" t="s">
        <v>79</v>
      </c>
      <c r="L390" s="55">
        <v>0</v>
      </c>
      <c r="M390" s="55">
        <v>0</v>
      </c>
      <c r="N390" s="54" t="s">
        <v>79</v>
      </c>
      <c r="O390" s="55">
        <v>0</v>
      </c>
      <c r="P390" s="55">
        <f t="shared" si="95"/>
        <v>-228</v>
      </c>
      <c r="Q390" s="54">
        <v>65</v>
      </c>
      <c r="R390" s="57">
        <f t="shared" si="110"/>
        <v>-9132.1509649320815</v>
      </c>
      <c r="S390" s="55">
        <v>0</v>
      </c>
      <c r="T390" s="55">
        <v>0</v>
      </c>
      <c r="U390" s="54" t="s">
        <v>79</v>
      </c>
      <c r="V390" s="57">
        <f t="shared" si="99"/>
        <v>-4260</v>
      </c>
      <c r="W390" s="55">
        <v>0</v>
      </c>
      <c r="X390" s="55">
        <f t="shared" si="97"/>
        <v>8162.4386058272776</v>
      </c>
      <c r="Y390" s="117">
        <f t="shared" si="98"/>
        <v>3467730.2533159843</v>
      </c>
    </row>
    <row r="391" spans="1:25" ht="13.5" thickBot="1" x14ac:dyDescent="0.35">
      <c r="A391" s="54">
        <v>378</v>
      </c>
      <c r="B391" s="54">
        <v>55</v>
      </c>
      <c r="C391" s="54">
        <f t="shared" si="102"/>
        <v>6</v>
      </c>
      <c r="D391" s="55">
        <f t="shared" si="109"/>
        <v>36304.315951265598</v>
      </c>
      <c r="E391" s="57">
        <f t="shared" si="96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v>0</v>
      </c>
      <c r="K391" s="54" t="s">
        <v>79</v>
      </c>
      <c r="L391" s="55">
        <v>0</v>
      </c>
      <c r="M391" s="55">
        <v>0</v>
      </c>
      <c r="N391" s="54" t="s">
        <v>79</v>
      </c>
      <c r="O391" s="55">
        <v>0</v>
      </c>
      <c r="P391" s="55">
        <f t="shared" ref="P391:P445" si="111">P390-2</f>
        <v>-230</v>
      </c>
      <c r="Q391" s="54">
        <v>66</v>
      </c>
      <c r="R391" s="57">
        <f t="shared" si="110"/>
        <v>-9132.1509649320815</v>
      </c>
      <c r="S391" s="55">
        <v>0</v>
      </c>
      <c r="T391" s="55">
        <v>0</v>
      </c>
      <c r="U391" s="54" t="s">
        <v>79</v>
      </c>
      <c r="V391" s="57">
        <f t="shared" si="99"/>
        <v>-4270</v>
      </c>
      <c r="W391" s="55">
        <v>0</v>
      </c>
      <c r="X391" s="55">
        <f t="shared" si="97"/>
        <v>8150.4386058272776</v>
      </c>
      <c r="Y391" s="117">
        <f t="shared" si="98"/>
        <v>3490329.5679772948</v>
      </c>
    </row>
    <row r="392" spans="1:25" ht="13.5" thickBot="1" x14ac:dyDescent="0.35">
      <c r="A392" s="54">
        <v>379</v>
      </c>
      <c r="B392" s="54">
        <v>55</v>
      </c>
      <c r="C392" s="54">
        <f t="shared" si="102"/>
        <v>7</v>
      </c>
      <c r="D392" s="55">
        <f t="shared" si="109"/>
        <v>36304.315951265598</v>
      </c>
      <c r="E392" s="57">
        <f t="shared" si="96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v>0</v>
      </c>
      <c r="K392" s="54" t="s">
        <v>79</v>
      </c>
      <c r="L392" s="55">
        <v>0</v>
      </c>
      <c r="M392" s="55">
        <v>0</v>
      </c>
      <c r="N392" s="54" t="s">
        <v>79</v>
      </c>
      <c r="O392" s="55">
        <v>0</v>
      </c>
      <c r="P392" s="55">
        <f t="shared" si="111"/>
        <v>-232</v>
      </c>
      <c r="Q392" s="54">
        <v>67</v>
      </c>
      <c r="R392" s="57">
        <f t="shared" si="110"/>
        <v>-9132.1509649320815</v>
      </c>
      <c r="S392" s="55">
        <v>0</v>
      </c>
      <c r="T392" s="55">
        <v>0</v>
      </c>
      <c r="U392" s="54" t="s">
        <v>79</v>
      </c>
      <c r="V392" s="57">
        <f t="shared" si="99"/>
        <v>-4280</v>
      </c>
      <c r="W392" s="55">
        <v>0</v>
      </c>
      <c r="X392" s="55">
        <f t="shared" si="97"/>
        <v>8138.4386058272776</v>
      </c>
      <c r="Y392" s="117">
        <f t="shared" si="98"/>
        <v>3513011.0464496939</v>
      </c>
    </row>
    <row r="393" spans="1:25" ht="13.5" thickBot="1" x14ac:dyDescent="0.35">
      <c r="A393" s="54">
        <v>380</v>
      </c>
      <c r="B393" s="54">
        <v>55</v>
      </c>
      <c r="C393" s="54">
        <f t="shared" si="102"/>
        <v>8</v>
      </c>
      <c r="D393" s="55">
        <f t="shared" si="109"/>
        <v>36304.315951265598</v>
      </c>
      <c r="E393" s="57">
        <f t="shared" si="96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v>0</v>
      </c>
      <c r="K393" s="54" t="s">
        <v>79</v>
      </c>
      <c r="L393" s="55">
        <v>0</v>
      </c>
      <c r="M393" s="55">
        <v>0</v>
      </c>
      <c r="N393" s="54" t="s">
        <v>79</v>
      </c>
      <c r="O393" s="55">
        <v>0</v>
      </c>
      <c r="P393" s="55">
        <f t="shared" si="111"/>
        <v>-234</v>
      </c>
      <c r="Q393" s="54">
        <v>68</v>
      </c>
      <c r="R393" s="57">
        <f t="shared" si="110"/>
        <v>-9132.1509649320815</v>
      </c>
      <c r="S393" s="55">
        <v>0</v>
      </c>
      <c r="T393" s="55">
        <v>0</v>
      </c>
      <c r="U393" s="54" t="s">
        <v>79</v>
      </c>
      <c r="V393" s="57">
        <f t="shared" si="99"/>
        <v>-4290</v>
      </c>
      <c r="W393" s="55">
        <v>0</v>
      </c>
      <c r="X393" s="55">
        <f t="shared" si="97"/>
        <v>8126.4386058272776</v>
      </c>
      <c r="Y393" s="117">
        <f t="shared" si="98"/>
        <v>3535775.031082395</v>
      </c>
    </row>
    <row r="394" spans="1:25" ht="13.5" thickBot="1" x14ac:dyDescent="0.35">
      <c r="A394" s="54">
        <v>381</v>
      </c>
      <c r="B394" s="54">
        <v>55</v>
      </c>
      <c r="C394" s="54">
        <f t="shared" si="102"/>
        <v>9</v>
      </c>
      <c r="D394" s="55">
        <f t="shared" si="109"/>
        <v>36304.315951265598</v>
      </c>
      <c r="E394" s="57">
        <f t="shared" si="96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v>0</v>
      </c>
      <c r="K394" s="54" t="s">
        <v>79</v>
      </c>
      <c r="L394" s="55">
        <v>0</v>
      </c>
      <c r="M394" s="55">
        <v>0</v>
      </c>
      <c r="N394" s="54" t="s">
        <v>79</v>
      </c>
      <c r="O394" s="55">
        <v>0</v>
      </c>
      <c r="P394" s="55">
        <f t="shared" si="111"/>
        <v>-236</v>
      </c>
      <c r="Q394" s="54">
        <v>69</v>
      </c>
      <c r="R394" s="57">
        <f t="shared" si="110"/>
        <v>-9132.1509649320815</v>
      </c>
      <c r="S394" s="55">
        <v>0</v>
      </c>
      <c r="T394" s="55">
        <v>0</v>
      </c>
      <c r="U394" s="54" t="s">
        <v>79</v>
      </c>
      <c r="V394" s="57">
        <f t="shared" si="99"/>
        <v>-4300</v>
      </c>
      <c r="W394" s="55">
        <v>0</v>
      </c>
      <c r="X394" s="55">
        <f t="shared" si="97"/>
        <v>8114.4386058272776</v>
      </c>
      <c r="Y394" s="117">
        <f t="shared" si="98"/>
        <v>3558621.8656510655</v>
      </c>
    </row>
    <row r="395" spans="1:25" ht="13.5" thickBot="1" x14ac:dyDescent="0.35">
      <c r="A395" s="54">
        <v>382</v>
      </c>
      <c r="B395" s="54">
        <v>55</v>
      </c>
      <c r="C395" s="54">
        <f t="shared" si="102"/>
        <v>10</v>
      </c>
      <c r="D395" s="55">
        <f t="shared" si="109"/>
        <v>36304.315951265598</v>
      </c>
      <c r="E395" s="57">
        <f t="shared" si="96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v>0</v>
      </c>
      <c r="K395" s="54" t="s">
        <v>79</v>
      </c>
      <c r="L395" s="55">
        <v>0</v>
      </c>
      <c r="M395" s="55">
        <v>0</v>
      </c>
      <c r="N395" s="54" t="s">
        <v>79</v>
      </c>
      <c r="O395" s="55">
        <v>0</v>
      </c>
      <c r="P395" s="55">
        <f t="shared" si="111"/>
        <v>-238</v>
      </c>
      <c r="Q395" s="54">
        <v>70</v>
      </c>
      <c r="R395" s="57">
        <f t="shared" si="110"/>
        <v>-9132.1509649320815</v>
      </c>
      <c r="S395" s="55">
        <v>0</v>
      </c>
      <c r="T395" s="55">
        <v>0</v>
      </c>
      <c r="U395" s="54" t="s">
        <v>79</v>
      </c>
      <c r="V395" s="57">
        <f t="shared" si="99"/>
        <v>-4310</v>
      </c>
      <c r="W395" s="55">
        <v>0</v>
      </c>
      <c r="X395" s="55">
        <f t="shared" si="97"/>
        <v>8102.4386058272776</v>
      </c>
      <c r="Y395" s="117">
        <f t="shared" si="98"/>
        <v>3581551.8953637723</v>
      </c>
    </row>
    <row r="396" spans="1:25" ht="13.5" thickBot="1" x14ac:dyDescent="0.35">
      <c r="A396" s="54">
        <v>383</v>
      </c>
      <c r="B396" s="54">
        <v>55</v>
      </c>
      <c r="C396" s="54">
        <f t="shared" si="102"/>
        <v>11</v>
      </c>
      <c r="D396" s="55">
        <f t="shared" si="109"/>
        <v>36304.315951265598</v>
      </c>
      <c r="E396" s="57">
        <f t="shared" si="96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v>0</v>
      </c>
      <c r="K396" s="54" t="s">
        <v>79</v>
      </c>
      <c r="L396" s="55">
        <v>0</v>
      </c>
      <c r="M396" s="55">
        <v>0</v>
      </c>
      <c r="N396" s="54" t="s">
        <v>79</v>
      </c>
      <c r="O396" s="55">
        <v>0</v>
      </c>
      <c r="P396" s="55">
        <f t="shared" si="111"/>
        <v>-240</v>
      </c>
      <c r="Q396" s="54">
        <v>71</v>
      </c>
      <c r="R396" s="57">
        <f t="shared" si="110"/>
        <v>-9132.1509649320815</v>
      </c>
      <c r="S396" s="55">
        <v>0</v>
      </c>
      <c r="T396" s="55">
        <v>0</v>
      </c>
      <c r="U396" s="54" t="s">
        <v>79</v>
      </c>
      <c r="V396" s="57">
        <f t="shared" si="99"/>
        <v>-4320</v>
      </c>
      <c r="W396" s="55">
        <v>0</v>
      </c>
      <c r="X396" s="55">
        <f t="shared" si="97"/>
        <v>8090.4386058272776</v>
      </c>
      <c r="Y396" s="117">
        <f t="shared" si="98"/>
        <v>3604565.4668669486</v>
      </c>
    </row>
    <row r="397" spans="1:25" ht="13.5" thickBot="1" x14ac:dyDescent="0.35">
      <c r="A397" s="54">
        <v>384</v>
      </c>
      <c r="B397" s="54">
        <v>56</v>
      </c>
      <c r="C397" s="54">
        <f t="shared" si="102"/>
        <v>0</v>
      </c>
      <c r="D397" s="55">
        <f>$D386*(1+$D$4)</f>
        <v>38119.531748828878</v>
      </c>
      <c r="E397" s="57">
        <f t="shared" si="96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v>0</v>
      </c>
      <c r="K397" s="54" t="s">
        <v>79</v>
      </c>
      <c r="L397" s="55">
        <v>0</v>
      </c>
      <c r="M397" s="55">
        <v>0</v>
      </c>
      <c r="N397" s="54" t="s">
        <v>79</v>
      </c>
      <c r="O397" s="55">
        <v>0</v>
      </c>
      <c r="P397" s="55">
        <f t="shared" si="111"/>
        <v>-242</v>
      </c>
      <c r="Q397" s="54">
        <v>72</v>
      </c>
      <c r="R397" s="57">
        <f>$R396*1.06</f>
        <v>-9680.0800228280077</v>
      </c>
      <c r="S397" s="55">
        <v>0</v>
      </c>
      <c r="T397" s="55">
        <v>0</v>
      </c>
      <c r="U397" s="54" t="s">
        <v>79</v>
      </c>
      <c r="V397" s="57">
        <f t="shared" si="99"/>
        <v>-4330</v>
      </c>
      <c r="W397" s="55">
        <v>0</v>
      </c>
      <c r="X397" s="55">
        <f t="shared" si="97"/>
        <v>8619.6390264693237</v>
      </c>
      <c r="Y397" s="117">
        <f t="shared" si="98"/>
        <v>3628204.1286720303</v>
      </c>
    </row>
    <row r="398" spans="1:25" ht="13.5" thickBot="1" x14ac:dyDescent="0.35">
      <c r="A398" s="54">
        <v>385</v>
      </c>
      <c r="B398" s="54">
        <v>56</v>
      </c>
      <c r="C398" s="54">
        <f t="shared" si="102"/>
        <v>1</v>
      </c>
      <c r="D398" s="55">
        <f t="shared" ref="D398:D408" si="112">$D397</f>
        <v>38119.531748828878</v>
      </c>
      <c r="E398" s="57">
        <f t="shared" ref="E398:E445" si="113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v>0</v>
      </c>
      <c r="K398" s="54" t="s">
        <v>79</v>
      </c>
      <c r="L398" s="55">
        <v>0</v>
      </c>
      <c r="M398" s="55">
        <v>0</v>
      </c>
      <c r="N398" s="54" t="s">
        <v>79</v>
      </c>
      <c r="O398" s="55">
        <v>0</v>
      </c>
      <c r="P398" s="55">
        <f t="shared" si="111"/>
        <v>-244</v>
      </c>
      <c r="Q398" s="54">
        <v>73</v>
      </c>
      <c r="R398" s="57">
        <f t="shared" ref="R398:R408" si="114">$R397</f>
        <v>-9680.0800228280077</v>
      </c>
      <c r="S398" s="55">
        <v>0</v>
      </c>
      <c r="T398" s="55">
        <v>0</v>
      </c>
      <c r="U398" s="54" t="s">
        <v>79</v>
      </c>
      <c r="V398" s="57">
        <f t="shared" si="99"/>
        <v>-4340</v>
      </c>
      <c r="W398" s="55">
        <v>0</v>
      </c>
      <c r="X398" s="55">
        <f t="shared" ref="X398:X444" si="115">D398+E398+F398+G398+H398+I398+J398+L398+M398+R398+S398+T398+V398+W398+O398+P398</f>
        <v>8607.6390264693237</v>
      </c>
      <c r="Y398" s="117">
        <f t="shared" ref="Y398:Y445" si="116">X398+(Y397*(1+($D$7/12)))</f>
        <v>3651929.2849013</v>
      </c>
    </row>
    <row r="399" spans="1:25" ht="13.5" thickBot="1" x14ac:dyDescent="0.35">
      <c r="A399" s="54">
        <v>386</v>
      </c>
      <c r="B399" s="54">
        <v>56</v>
      </c>
      <c r="C399" s="54">
        <f t="shared" si="102"/>
        <v>2</v>
      </c>
      <c r="D399" s="55">
        <f t="shared" si="112"/>
        <v>38119.531748828878</v>
      </c>
      <c r="E399" s="57">
        <f t="shared" si="113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v>0</v>
      </c>
      <c r="K399" s="54" t="s">
        <v>79</v>
      </c>
      <c r="L399" s="55">
        <v>0</v>
      </c>
      <c r="M399" s="55">
        <v>0</v>
      </c>
      <c r="N399" s="54" t="s">
        <v>79</v>
      </c>
      <c r="O399" s="55">
        <v>0</v>
      </c>
      <c r="P399" s="55">
        <f t="shared" si="111"/>
        <v>-246</v>
      </c>
      <c r="Q399" s="54">
        <v>74</v>
      </c>
      <c r="R399" s="57">
        <f t="shared" si="114"/>
        <v>-9680.0800228280077</v>
      </c>
      <c r="S399" s="55">
        <v>0</v>
      </c>
      <c r="T399" s="55">
        <v>0</v>
      </c>
      <c r="U399" s="54" t="s">
        <v>79</v>
      </c>
      <c r="V399" s="57">
        <f t="shared" ref="V399:V445" si="117">$V398-10</f>
        <v>-4350</v>
      </c>
      <c r="W399" s="55">
        <v>0</v>
      </c>
      <c r="X399" s="55">
        <f t="shared" si="115"/>
        <v>8595.6390264693237</v>
      </c>
      <c r="Y399" s="117">
        <f t="shared" si="116"/>
        <v>3675741.2959481915</v>
      </c>
    </row>
    <row r="400" spans="1:25" ht="13.5" thickBot="1" x14ac:dyDescent="0.35">
      <c r="A400" s="54">
        <v>387</v>
      </c>
      <c r="B400" s="54">
        <v>56</v>
      </c>
      <c r="C400" s="54">
        <f t="shared" si="102"/>
        <v>3</v>
      </c>
      <c r="D400" s="55">
        <f t="shared" si="112"/>
        <v>38119.531748828878</v>
      </c>
      <c r="E400" s="57">
        <f t="shared" si="113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v>0</v>
      </c>
      <c r="K400" s="54" t="s">
        <v>79</v>
      </c>
      <c r="L400" s="55">
        <v>0</v>
      </c>
      <c r="M400" s="55">
        <v>0</v>
      </c>
      <c r="N400" s="54" t="s">
        <v>79</v>
      </c>
      <c r="O400" s="55">
        <v>0</v>
      </c>
      <c r="P400" s="55">
        <f t="shared" si="111"/>
        <v>-248</v>
      </c>
      <c r="Q400" s="54">
        <v>75</v>
      </c>
      <c r="R400" s="57">
        <f t="shared" si="114"/>
        <v>-9680.0800228280077</v>
      </c>
      <c r="S400" s="55">
        <v>0</v>
      </c>
      <c r="T400" s="55">
        <v>0</v>
      </c>
      <c r="U400" s="54" t="s">
        <v>79</v>
      </c>
      <c r="V400" s="57">
        <f t="shared" si="117"/>
        <v>-4360</v>
      </c>
      <c r="W400" s="55">
        <v>0</v>
      </c>
      <c r="X400" s="55">
        <f t="shared" si="115"/>
        <v>8583.6390264693237</v>
      </c>
      <c r="Y400" s="117">
        <f t="shared" si="116"/>
        <v>3699640.5237077787</v>
      </c>
    </row>
    <row r="401" spans="1:25" ht="13.5" thickBot="1" x14ac:dyDescent="0.35">
      <c r="A401" s="54">
        <v>388</v>
      </c>
      <c r="B401" s="54">
        <v>56</v>
      </c>
      <c r="C401" s="54">
        <f t="shared" si="102"/>
        <v>4</v>
      </c>
      <c r="D401" s="55">
        <f t="shared" si="112"/>
        <v>38119.531748828878</v>
      </c>
      <c r="E401" s="57">
        <f t="shared" si="113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v>0</v>
      </c>
      <c r="K401" s="54" t="s">
        <v>79</v>
      </c>
      <c r="L401" s="55">
        <v>0</v>
      </c>
      <c r="M401" s="55">
        <v>0</v>
      </c>
      <c r="N401" s="54" t="s">
        <v>79</v>
      </c>
      <c r="O401" s="55">
        <v>0</v>
      </c>
      <c r="P401" s="55">
        <f t="shared" si="111"/>
        <v>-250</v>
      </c>
      <c r="Q401" s="54">
        <v>76</v>
      </c>
      <c r="R401" s="57">
        <f t="shared" si="114"/>
        <v>-9680.0800228280077</v>
      </c>
      <c r="S401" s="55">
        <v>0</v>
      </c>
      <c r="T401" s="55">
        <v>0</v>
      </c>
      <c r="U401" s="54" t="s">
        <v>79</v>
      </c>
      <c r="V401" s="57">
        <f t="shared" si="117"/>
        <v>-4370</v>
      </c>
      <c r="W401" s="55">
        <v>0</v>
      </c>
      <c r="X401" s="55">
        <f t="shared" si="115"/>
        <v>8571.6390264693237</v>
      </c>
      <c r="Y401" s="117">
        <f t="shared" si="116"/>
        <v>3723627.3315830305</v>
      </c>
    </row>
    <row r="402" spans="1:25" ht="13.5" thickBot="1" x14ac:dyDescent="0.35">
      <c r="A402" s="54">
        <v>389</v>
      </c>
      <c r="B402" s="54">
        <v>56</v>
      </c>
      <c r="C402" s="54">
        <f t="shared" si="102"/>
        <v>5</v>
      </c>
      <c r="D402" s="55">
        <f t="shared" si="112"/>
        <v>38119.531748828878</v>
      </c>
      <c r="E402" s="57">
        <f t="shared" si="113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v>0</v>
      </c>
      <c r="K402" s="54" t="s">
        <v>79</v>
      </c>
      <c r="L402" s="55">
        <v>0</v>
      </c>
      <c r="M402" s="55">
        <v>0</v>
      </c>
      <c r="N402" s="54" t="s">
        <v>79</v>
      </c>
      <c r="O402" s="55">
        <v>0</v>
      </c>
      <c r="P402" s="55">
        <f t="shared" si="111"/>
        <v>-252</v>
      </c>
      <c r="Q402" s="54">
        <v>77</v>
      </c>
      <c r="R402" s="57">
        <f t="shared" si="114"/>
        <v>-9680.0800228280077</v>
      </c>
      <c r="S402" s="55">
        <v>0</v>
      </c>
      <c r="T402" s="55">
        <v>0</v>
      </c>
      <c r="U402" s="54" t="s">
        <v>79</v>
      </c>
      <c r="V402" s="57">
        <f t="shared" si="117"/>
        <v>-4380</v>
      </c>
      <c r="W402" s="55">
        <v>0</v>
      </c>
      <c r="X402" s="55">
        <f t="shared" si="115"/>
        <v>8559.6390264693237</v>
      </c>
      <c r="Y402" s="117">
        <f t="shared" si="116"/>
        <v>3747702.084491096</v>
      </c>
    </row>
    <row r="403" spans="1:25" ht="13.5" thickBot="1" x14ac:dyDescent="0.35">
      <c r="A403" s="54">
        <v>390</v>
      </c>
      <c r="B403" s="54">
        <v>56</v>
      </c>
      <c r="C403" s="54">
        <f t="shared" si="102"/>
        <v>6</v>
      </c>
      <c r="D403" s="55">
        <f t="shared" si="112"/>
        <v>38119.531748828878</v>
      </c>
      <c r="E403" s="57">
        <f t="shared" si="113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v>0</v>
      </c>
      <c r="K403" s="54" t="s">
        <v>79</v>
      </c>
      <c r="L403" s="55">
        <v>0</v>
      </c>
      <c r="M403" s="55">
        <v>0</v>
      </c>
      <c r="N403" s="54" t="s">
        <v>79</v>
      </c>
      <c r="O403" s="55">
        <v>0</v>
      </c>
      <c r="P403" s="55">
        <f t="shared" si="111"/>
        <v>-254</v>
      </c>
      <c r="Q403" s="54">
        <v>78</v>
      </c>
      <c r="R403" s="57">
        <f t="shared" si="114"/>
        <v>-9680.0800228280077</v>
      </c>
      <c r="S403" s="55">
        <v>0</v>
      </c>
      <c r="T403" s="55">
        <v>0</v>
      </c>
      <c r="U403" s="54" t="s">
        <v>79</v>
      </c>
      <c r="V403" s="57">
        <f t="shared" si="117"/>
        <v>-4390</v>
      </c>
      <c r="W403" s="55">
        <v>0</v>
      </c>
      <c r="X403" s="55">
        <f t="shared" si="115"/>
        <v>8547.6390264693237</v>
      </c>
      <c r="Y403" s="117">
        <f t="shared" si="116"/>
        <v>3771865.1488696118</v>
      </c>
    </row>
    <row r="404" spans="1:25" ht="13.5" thickBot="1" x14ac:dyDescent="0.35">
      <c r="A404" s="54">
        <v>391</v>
      </c>
      <c r="B404" s="54">
        <v>56</v>
      </c>
      <c r="C404" s="54">
        <f t="shared" si="102"/>
        <v>7</v>
      </c>
      <c r="D404" s="55">
        <f t="shared" si="112"/>
        <v>38119.531748828878</v>
      </c>
      <c r="E404" s="57">
        <f t="shared" si="113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v>0</v>
      </c>
      <c r="K404" s="54" t="s">
        <v>79</v>
      </c>
      <c r="L404" s="55">
        <v>0</v>
      </c>
      <c r="M404" s="55">
        <v>0</v>
      </c>
      <c r="N404" s="54" t="s">
        <v>79</v>
      </c>
      <c r="O404" s="55">
        <v>0</v>
      </c>
      <c r="P404" s="55">
        <f t="shared" si="111"/>
        <v>-256</v>
      </c>
      <c r="Q404" s="54">
        <v>79</v>
      </c>
      <c r="R404" s="57">
        <f t="shared" si="114"/>
        <v>-9680.0800228280077</v>
      </c>
      <c r="S404" s="55">
        <v>0</v>
      </c>
      <c r="T404" s="55">
        <v>0</v>
      </c>
      <c r="U404" s="54" t="s">
        <v>79</v>
      </c>
      <c r="V404" s="57">
        <f t="shared" si="117"/>
        <v>-4400</v>
      </c>
      <c r="W404" s="55">
        <v>0</v>
      </c>
      <c r="X404" s="55">
        <f t="shared" si="115"/>
        <v>8535.6390264693237</v>
      </c>
      <c r="Y404" s="117">
        <f t="shared" si="116"/>
        <v>3796116.892683038</v>
      </c>
    </row>
    <row r="405" spans="1:25" ht="13.5" thickBot="1" x14ac:dyDescent="0.35">
      <c r="A405" s="54">
        <v>392</v>
      </c>
      <c r="B405" s="54">
        <v>56</v>
      </c>
      <c r="C405" s="54">
        <f t="shared" si="102"/>
        <v>8</v>
      </c>
      <c r="D405" s="55">
        <f t="shared" si="112"/>
        <v>38119.531748828878</v>
      </c>
      <c r="E405" s="57">
        <f t="shared" si="113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v>0</v>
      </c>
      <c r="K405" s="54" t="s">
        <v>79</v>
      </c>
      <c r="L405" s="55">
        <v>0</v>
      </c>
      <c r="M405" s="55">
        <v>0</v>
      </c>
      <c r="N405" s="54" t="s">
        <v>79</v>
      </c>
      <c r="O405" s="55">
        <v>0</v>
      </c>
      <c r="P405" s="55">
        <f t="shared" si="111"/>
        <v>-258</v>
      </c>
      <c r="Q405" s="54">
        <v>80</v>
      </c>
      <c r="R405" s="57">
        <f t="shared" si="114"/>
        <v>-9680.0800228280077</v>
      </c>
      <c r="S405" s="55">
        <v>0</v>
      </c>
      <c r="T405" s="55">
        <v>0</v>
      </c>
      <c r="U405" s="54" t="s">
        <v>79</v>
      </c>
      <c r="V405" s="57">
        <f t="shared" si="117"/>
        <v>-4410</v>
      </c>
      <c r="W405" s="55">
        <v>0</v>
      </c>
      <c r="X405" s="55">
        <f t="shared" si="115"/>
        <v>8523.6390264693237</v>
      </c>
      <c r="Y405" s="117">
        <f t="shared" si="116"/>
        <v>3820457.6854290203</v>
      </c>
    </row>
    <row r="406" spans="1:25" ht="13.5" thickBot="1" x14ac:dyDescent="0.35">
      <c r="A406" s="54">
        <v>393</v>
      </c>
      <c r="B406" s="54">
        <v>56</v>
      </c>
      <c r="C406" s="54">
        <f t="shared" si="102"/>
        <v>9</v>
      </c>
      <c r="D406" s="55">
        <f t="shared" si="112"/>
        <v>38119.531748828878</v>
      </c>
      <c r="E406" s="57">
        <f t="shared" si="113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v>0</v>
      </c>
      <c r="K406" s="54" t="s">
        <v>79</v>
      </c>
      <c r="L406" s="55">
        <v>0</v>
      </c>
      <c r="M406" s="55">
        <v>0</v>
      </c>
      <c r="N406" s="54" t="s">
        <v>79</v>
      </c>
      <c r="O406" s="55">
        <v>0</v>
      </c>
      <c r="P406" s="55">
        <f t="shared" si="111"/>
        <v>-260</v>
      </c>
      <c r="Q406" s="54">
        <v>81</v>
      </c>
      <c r="R406" s="57">
        <f t="shared" si="114"/>
        <v>-9680.0800228280077</v>
      </c>
      <c r="S406" s="55">
        <v>0</v>
      </c>
      <c r="T406" s="55">
        <v>0</v>
      </c>
      <c r="U406" s="54" t="s">
        <v>79</v>
      </c>
      <c r="V406" s="57">
        <f t="shared" si="117"/>
        <v>-4420</v>
      </c>
      <c r="W406" s="55">
        <v>0</v>
      </c>
      <c r="X406" s="55">
        <f t="shared" si="115"/>
        <v>8511.6390264693237</v>
      </c>
      <c r="Y406" s="117">
        <f t="shared" si="116"/>
        <v>3844887.8981447774</v>
      </c>
    </row>
    <row r="407" spans="1:25" ht="13.5" thickBot="1" x14ac:dyDescent="0.35">
      <c r="A407" s="54">
        <v>394</v>
      </c>
      <c r="B407" s="54">
        <v>56</v>
      </c>
      <c r="C407" s="54">
        <f t="shared" si="102"/>
        <v>10</v>
      </c>
      <c r="D407" s="55">
        <f t="shared" si="112"/>
        <v>38119.531748828878</v>
      </c>
      <c r="E407" s="57">
        <f t="shared" si="113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v>0</v>
      </c>
      <c r="K407" s="54" t="s">
        <v>79</v>
      </c>
      <c r="L407" s="55">
        <v>0</v>
      </c>
      <c r="M407" s="55">
        <v>0</v>
      </c>
      <c r="N407" s="54" t="s">
        <v>79</v>
      </c>
      <c r="O407" s="55">
        <v>0</v>
      </c>
      <c r="P407" s="55">
        <f t="shared" si="111"/>
        <v>-262</v>
      </c>
      <c r="Q407" s="54">
        <v>82</v>
      </c>
      <c r="R407" s="57">
        <f t="shared" si="114"/>
        <v>-9680.0800228280077</v>
      </c>
      <c r="S407" s="55">
        <v>0</v>
      </c>
      <c r="T407" s="55">
        <v>0</v>
      </c>
      <c r="U407" s="54" t="s">
        <v>79</v>
      </c>
      <c r="V407" s="57">
        <f t="shared" si="117"/>
        <v>-4430</v>
      </c>
      <c r="W407" s="55">
        <v>0</v>
      </c>
      <c r="X407" s="55">
        <f t="shared" si="115"/>
        <v>8499.6390264693237</v>
      </c>
      <c r="Y407" s="117">
        <f t="shared" si="116"/>
        <v>3869407.9034135169</v>
      </c>
    </row>
    <row r="408" spans="1:25" ht="13.5" thickBot="1" x14ac:dyDescent="0.35">
      <c r="A408" s="54">
        <v>395</v>
      </c>
      <c r="B408" s="54">
        <v>56</v>
      </c>
      <c r="C408" s="54">
        <f t="shared" si="102"/>
        <v>11</v>
      </c>
      <c r="D408" s="55">
        <f t="shared" si="112"/>
        <v>38119.531748828878</v>
      </c>
      <c r="E408" s="57">
        <f t="shared" si="113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v>0</v>
      </c>
      <c r="K408" s="54" t="s">
        <v>79</v>
      </c>
      <c r="L408" s="55">
        <v>0</v>
      </c>
      <c r="M408" s="55">
        <v>0</v>
      </c>
      <c r="N408" s="54" t="s">
        <v>79</v>
      </c>
      <c r="O408" s="55">
        <v>0</v>
      </c>
      <c r="P408" s="55">
        <f t="shared" si="111"/>
        <v>-264</v>
      </c>
      <c r="Q408" s="54">
        <v>83</v>
      </c>
      <c r="R408" s="57">
        <f t="shared" si="114"/>
        <v>-9680.0800228280077</v>
      </c>
      <c r="S408" s="55">
        <v>0</v>
      </c>
      <c r="T408" s="55">
        <v>0</v>
      </c>
      <c r="U408" s="54" t="s">
        <v>79</v>
      </c>
      <c r="V408" s="57">
        <f t="shared" si="117"/>
        <v>-4440</v>
      </c>
      <c r="W408" s="55">
        <v>0</v>
      </c>
      <c r="X408" s="55">
        <f t="shared" si="115"/>
        <v>8487.6390264693237</v>
      </c>
      <c r="Y408" s="117">
        <f t="shared" si="116"/>
        <v>3894018.0753708761</v>
      </c>
    </row>
    <row r="409" spans="1:25" ht="13.5" thickBot="1" x14ac:dyDescent="0.35">
      <c r="A409" s="54">
        <v>396</v>
      </c>
      <c r="B409" s="54">
        <v>57</v>
      </c>
      <c r="C409" s="54">
        <f t="shared" ref="C409:C445" si="118">C397</f>
        <v>0</v>
      </c>
      <c r="D409" s="55">
        <f>$D398*(1+$D$4)</f>
        <v>40025.508336270323</v>
      </c>
      <c r="E409" s="57">
        <f t="shared" si="113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v>0</v>
      </c>
      <c r="K409" s="54" t="s">
        <v>79</v>
      </c>
      <c r="L409" s="55">
        <v>0</v>
      </c>
      <c r="M409" s="55">
        <v>0</v>
      </c>
      <c r="N409" s="54" t="s">
        <v>79</v>
      </c>
      <c r="O409" s="55">
        <v>0</v>
      </c>
      <c r="P409" s="55">
        <f t="shared" si="111"/>
        <v>-266</v>
      </c>
      <c r="Q409" s="54">
        <v>84</v>
      </c>
      <c r="R409" s="57">
        <f>$R408*1.06</f>
        <v>-10260.884824197688</v>
      </c>
      <c r="S409" s="55">
        <v>0</v>
      </c>
      <c r="T409" s="55">
        <v>0</v>
      </c>
      <c r="U409" s="54" t="s">
        <v>79</v>
      </c>
      <c r="V409" s="57">
        <f t="shared" si="117"/>
        <v>-4450</v>
      </c>
      <c r="W409" s="55">
        <v>0</v>
      </c>
      <c r="X409" s="55">
        <f t="shared" si="115"/>
        <v>9038.4201775645051</v>
      </c>
      <c r="Y409" s="117">
        <f t="shared" si="116"/>
        <v>3919281.570862486</v>
      </c>
    </row>
    <row r="410" spans="1:25" ht="13.5" thickBot="1" x14ac:dyDescent="0.35">
      <c r="A410" s="54">
        <v>397</v>
      </c>
      <c r="B410" s="54">
        <v>57</v>
      </c>
      <c r="C410" s="54">
        <f t="shared" si="118"/>
        <v>1</v>
      </c>
      <c r="D410" s="55">
        <f t="shared" ref="D410:D420" si="119">$D409</f>
        <v>40025.508336270323</v>
      </c>
      <c r="E410" s="57">
        <f t="shared" si="113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v>0</v>
      </c>
      <c r="K410" s="54" t="s">
        <v>79</v>
      </c>
      <c r="L410" s="55">
        <v>0</v>
      </c>
      <c r="M410" s="55">
        <v>0</v>
      </c>
      <c r="N410" s="54" t="s">
        <v>79</v>
      </c>
      <c r="O410" s="55">
        <v>0</v>
      </c>
      <c r="P410" s="55">
        <f t="shared" si="111"/>
        <v>-268</v>
      </c>
      <c r="Q410" s="54">
        <v>85</v>
      </c>
      <c r="R410" s="57">
        <f t="shared" ref="R410:R420" si="120">$R409</f>
        <v>-10260.884824197688</v>
      </c>
      <c r="S410" s="55">
        <v>0</v>
      </c>
      <c r="T410" s="55">
        <v>0</v>
      </c>
      <c r="U410" s="54" t="s">
        <v>79</v>
      </c>
      <c r="V410" s="57">
        <f t="shared" si="117"/>
        <v>-4460</v>
      </c>
      <c r="W410" s="55">
        <v>0</v>
      </c>
      <c r="X410" s="55">
        <f t="shared" si="115"/>
        <v>9026.4201775645051</v>
      </c>
      <c r="Y410" s="117">
        <f t="shared" si="116"/>
        <v>3944638.3309186441</v>
      </c>
    </row>
    <row r="411" spans="1:25" ht="13.5" thickBot="1" x14ac:dyDescent="0.35">
      <c r="A411" s="54">
        <v>398</v>
      </c>
      <c r="B411" s="54">
        <v>57</v>
      </c>
      <c r="C411" s="54">
        <f t="shared" si="118"/>
        <v>2</v>
      </c>
      <c r="D411" s="55">
        <f t="shared" si="119"/>
        <v>40025.508336270323</v>
      </c>
      <c r="E411" s="57">
        <f t="shared" si="113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v>0</v>
      </c>
      <c r="K411" s="54" t="s">
        <v>79</v>
      </c>
      <c r="L411" s="55">
        <v>0</v>
      </c>
      <c r="M411" s="55">
        <v>0</v>
      </c>
      <c r="N411" s="54" t="s">
        <v>79</v>
      </c>
      <c r="O411" s="55">
        <v>0</v>
      </c>
      <c r="P411" s="55">
        <f t="shared" si="111"/>
        <v>-270</v>
      </c>
      <c r="Q411" s="54">
        <v>86</v>
      </c>
      <c r="R411" s="57">
        <f t="shared" si="120"/>
        <v>-10260.884824197688</v>
      </c>
      <c r="S411" s="55">
        <v>0</v>
      </c>
      <c r="T411" s="55">
        <v>0</v>
      </c>
      <c r="U411" s="54" t="s">
        <v>79</v>
      </c>
      <c r="V411" s="57">
        <f t="shared" si="117"/>
        <v>-4470</v>
      </c>
      <c r="W411" s="55">
        <v>0</v>
      </c>
      <c r="X411" s="55">
        <f t="shared" si="115"/>
        <v>9014.4201775645051</v>
      </c>
      <c r="Y411" s="117">
        <f t="shared" si="116"/>
        <v>3970088.744141703</v>
      </c>
    </row>
    <row r="412" spans="1:25" ht="13.5" thickBot="1" x14ac:dyDescent="0.35">
      <c r="A412" s="54">
        <v>399</v>
      </c>
      <c r="B412" s="54">
        <v>57</v>
      </c>
      <c r="C412" s="54">
        <f t="shared" si="118"/>
        <v>3</v>
      </c>
      <c r="D412" s="55">
        <f t="shared" si="119"/>
        <v>40025.508336270323</v>
      </c>
      <c r="E412" s="57">
        <f t="shared" si="113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v>0</v>
      </c>
      <c r="K412" s="54" t="s">
        <v>79</v>
      </c>
      <c r="L412" s="55">
        <v>0</v>
      </c>
      <c r="M412" s="55">
        <v>0</v>
      </c>
      <c r="N412" s="54" t="s">
        <v>79</v>
      </c>
      <c r="O412" s="55">
        <v>0</v>
      </c>
      <c r="P412" s="55">
        <f t="shared" si="111"/>
        <v>-272</v>
      </c>
      <c r="Q412" s="54">
        <v>87</v>
      </c>
      <c r="R412" s="57">
        <f t="shared" si="120"/>
        <v>-10260.884824197688</v>
      </c>
      <c r="S412" s="55">
        <v>0</v>
      </c>
      <c r="T412" s="55">
        <v>0</v>
      </c>
      <c r="U412" s="54" t="s">
        <v>79</v>
      </c>
      <c r="V412" s="57">
        <f t="shared" si="117"/>
        <v>-4480</v>
      </c>
      <c r="W412" s="55">
        <v>0</v>
      </c>
      <c r="X412" s="55">
        <f t="shared" si="115"/>
        <v>9002.4201775645051</v>
      </c>
      <c r="Y412" s="117">
        <f t="shared" si="116"/>
        <v>3995633.200753191</v>
      </c>
    </row>
    <row r="413" spans="1:25" ht="13.5" thickBot="1" x14ac:dyDescent="0.35">
      <c r="A413" s="54">
        <v>400</v>
      </c>
      <c r="B413" s="54">
        <v>57</v>
      </c>
      <c r="C413" s="54">
        <f t="shared" si="118"/>
        <v>4</v>
      </c>
      <c r="D413" s="55">
        <f t="shared" si="119"/>
        <v>40025.508336270323</v>
      </c>
      <c r="E413" s="57">
        <f t="shared" si="113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v>0</v>
      </c>
      <c r="K413" s="54" t="s">
        <v>79</v>
      </c>
      <c r="L413" s="55">
        <v>0</v>
      </c>
      <c r="M413" s="55">
        <v>0</v>
      </c>
      <c r="N413" s="54" t="s">
        <v>79</v>
      </c>
      <c r="O413" s="55">
        <v>0</v>
      </c>
      <c r="P413" s="55">
        <f t="shared" si="111"/>
        <v>-274</v>
      </c>
      <c r="Q413" s="54">
        <v>88</v>
      </c>
      <c r="R413" s="57">
        <f t="shared" si="120"/>
        <v>-10260.884824197688</v>
      </c>
      <c r="S413" s="55">
        <v>0</v>
      </c>
      <c r="T413" s="55">
        <v>0</v>
      </c>
      <c r="U413" s="54" t="s">
        <v>79</v>
      </c>
      <c r="V413" s="57">
        <f t="shared" si="117"/>
        <v>-4490</v>
      </c>
      <c r="W413" s="55">
        <v>0</v>
      </c>
      <c r="X413" s="55">
        <f t="shared" si="115"/>
        <v>8990.4201775645051</v>
      </c>
      <c r="Y413" s="117">
        <f t="shared" si="116"/>
        <v>4021272.0926005603</v>
      </c>
    </row>
    <row r="414" spans="1:25" ht="13.5" thickBot="1" x14ac:dyDescent="0.35">
      <c r="A414" s="54">
        <v>401</v>
      </c>
      <c r="B414" s="54">
        <v>57</v>
      </c>
      <c r="C414" s="54">
        <f t="shared" si="118"/>
        <v>5</v>
      </c>
      <c r="D414" s="55">
        <f t="shared" si="119"/>
        <v>40025.508336270323</v>
      </c>
      <c r="E414" s="57">
        <f t="shared" si="113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v>0</v>
      </c>
      <c r="K414" s="54" t="s">
        <v>79</v>
      </c>
      <c r="L414" s="55">
        <v>0</v>
      </c>
      <c r="M414" s="55">
        <v>0</v>
      </c>
      <c r="N414" s="54" t="s">
        <v>79</v>
      </c>
      <c r="O414" s="55">
        <v>0</v>
      </c>
      <c r="P414" s="55">
        <f t="shared" si="111"/>
        <v>-276</v>
      </c>
      <c r="Q414" s="54">
        <v>89</v>
      </c>
      <c r="R414" s="57">
        <f t="shared" si="120"/>
        <v>-10260.884824197688</v>
      </c>
      <c r="S414" s="55">
        <v>0</v>
      </c>
      <c r="T414" s="55">
        <v>0</v>
      </c>
      <c r="U414" s="54" t="s">
        <v>79</v>
      </c>
      <c r="V414" s="57">
        <f t="shared" si="117"/>
        <v>-4500</v>
      </c>
      <c r="W414" s="55">
        <v>0</v>
      </c>
      <c r="X414" s="55">
        <f t="shared" si="115"/>
        <v>8978.4201775645051</v>
      </c>
      <c r="Y414" s="117">
        <f t="shared" si="116"/>
        <v>4047005.8131639604</v>
      </c>
    </row>
    <row r="415" spans="1:25" ht="13.5" thickBot="1" x14ac:dyDescent="0.35">
      <c r="A415" s="54">
        <v>402</v>
      </c>
      <c r="B415" s="54">
        <v>57</v>
      </c>
      <c r="C415" s="54">
        <f t="shared" si="118"/>
        <v>6</v>
      </c>
      <c r="D415" s="55">
        <f t="shared" si="119"/>
        <v>40025.508336270323</v>
      </c>
      <c r="E415" s="57">
        <f t="shared" si="113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v>0</v>
      </c>
      <c r="K415" s="54" t="s">
        <v>79</v>
      </c>
      <c r="L415" s="55">
        <v>0</v>
      </c>
      <c r="M415" s="55">
        <v>0</v>
      </c>
      <c r="N415" s="54" t="s">
        <v>79</v>
      </c>
      <c r="O415" s="55">
        <v>0</v>
      </c>
      <c r="P415" s="55">
        <f t="shared" si="111"/>
        <v>-278</v>
      </c>
      <c r="Q415" s="54">
        <v>90</v>
      </c>
      <c r="R415" s="57">
        <f t="shared" si="120"/>
        <v>-10260.884824197688</v>
      </c>
      <c r="S415" s="55">
        <v>0</v>
      </c>
      <c r="T415" s="55">
        <v>0</v>
      </c>
      <c r="U415" s="54" t="s">
        <v>79</v>
      </c>
      <c r="V415" s="57">
        <f t="shared" si="117"/>
        <v>-4510</v>
      </c>
      <c r="W415" s="55">
        <v>0</v>
      </c>
      <c r="X415" s="55">
        <f t="shared" si="115"/>
        <v>8966.4201775645051</v>
      </c>
      <c r="Y415" s="117">
        <f t="shared" si="116"/>
        <v>4072834.7575630411</v>
      </c>
    </row>
    <row r="416" spans="1:25" ht="13.5" thickBot="1" x14ac:dyDescent="0.35">
      <c r="A416" s="54">
        <v>403</v>
      </c>
      <c r="B416" s="54">
        <v>57</v>
      </c>
      <c r="C416" s="54">
        <f t="shared" si="118"/>
        <v>7</v>
      </c>
      <c r="D416" s="55">
        <f t="shared" si="119"/>
        <v>40025.508336270323</v>
      </c>
      <c r="E416" s="57">
        <f t="shared" si="113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v>0</v>
      </c>
      <c r="K416" s="54" t="s">
        <v>79</v>
      </c>
      <c r="L416" s="55">
        <v>0</v>
      </c>
      <c r="M416" s="55">
        <v>0</v>
      </c>
      <c r="N416" s="54" t="s">
        <v>79</v>
      </c>
      <c r="O416" s="55">
        <v>0</v>
      </c>
      <c r="P416" s="55">
        <f t="shared" si="111"/>
        <v>-280</v>
      </c>
      <c r="Q416" s="54">
        <v>91</v>
      </c>
      <c r="R416" s="57">
        <f t="shared" si="120"/>
        <v>-10260.884824197688</v>
      </c>
      <c r="S416" s="55">
        <v>0</v>
      </c>
      <c r="T416" s="55">
        <v>0</v>
      </c>
      <c r="U416" s="54" t="s">
        <v>79</v>
      </c>
      <c r="V416" s="57">
        <f t="shared" si="117"/>
        <v>-4520</v>
      </c>
      <c r="W416" s="55">
        <v>0</v>
      </c>
      <c r="X416" s="55">
        <f t="shared" si="115"/>
        <v>8954.4201775645051</v>
      </c>
      <c r="Y416" s="117">
        <f t="shared" si="116"/>
        <v>4098759.3225637847</v>
      </c>
    </row>
    <row r="417" spans="1:25" ht="13.5" thickBot="1" x14ac:dyDescent="0.35">
      <c r="A417" s="54">
        <v>404</v>
      </c>
      <c r="B417" s="54">
        <v>57</v>
      </c>
      <c r="C417" s="54">
        <f t="shared" si="118"/>
        <v>8</v>
      </c>
      <c r="D417" s="55">
        <f t="shared" si="119"/>
        <v>40025.508336270323</v>
      </c>
      <c r="E417" s="57">
        <f t="shared" si="113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v>0</v>
      </c>
      <c r="K417" s="54" t="s">
        <v>79</v>
      </c>
      <c r="L417" s="55">
        <v>0</v>
      </c>
      <c r="M417" s="55">
        <v>0</v>
      </c>
      <c r="N417" s="54" t="s">
        <v>79</v>
      </c>
      <c r="O417" s="55">
        <v>0</v>
      </c>
      <c r="P417" s="55">
        <f t="shared" si="111"/>
        <v>-282</v>
      </c>
      <c r="Q417" s="54">
        <v>92</v>
      </c>
      <c r="R417" s="57">
        <f t="shared" si="120"/>
        <v>-10260.884824197688</v>
      </c>
      <c r="S417" s="55">
        <v>0</v>
      </c>
      <c r="T417" s="55">
        <v>0</v>
      </c>
      <c r="U417" s="54" t="s">
        <v>79</v>
      </c>
      <c r="V417" s="57">
        <f t="shared" si="117"/>
        <v>-4530</v>
      </c>
      <c r="W417" s="55">
        <v>0</v>
      </c>
      <c r="X417" s="55">
        <f t="shared" si="115"/>
        <v>8942.4201775645051</v>
      </c>
      <c r="Y417" s="117">
        <f t="shared" si="116"/>
        <v>4124779.9065853651</v>
      </c>
    </row>
    <row r="418" spans="1:25" ht="13.5" thickBot="1" x14ac:dyDescent="0.35">
      <c r="A418" s="54">
        <v>405</v>
      </c>
      <c r="B418" s="54">
        <v>57</v>
      </c>
      <c r="C418" s="54">
        <f t="shared" si="118"/>
        <v>9</v>
      </c>
      <c r="D418" s="55">
        <f t="shared" si="119"/>
        <v>40025.508336270323</v>
      </c>
      <c r="E418" s="57">
        <f t="shared" si="113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v>0</v>
      </c>
      <c r="K418" s="54" t="s">
        <v>79</v>
      </c>
      <c r="L418" s="55">
        <v>0</v>
      </c>
      <c r="M418" s="55">
        <v>0</v>
      </c>
      <c r="N418" s="54" t="s">
        <v>79</v>
      </c>
      <c r="O418" s="55">
        <v>0</v>
      </c>
      <c r="P418" s="55">
        <f t="shared" si="111"/>
        <v>-284</v>
      </c>
      <c r="Q418" s="54">
        <v>93</v>
      </c>
      <c r="R418" s="57">
        <f t="shared" si="120"/>
        <v>-10260.884824197688</v>
      </c>
      <c r="S418" s="55">
        <v>0</v>
      </c>
      <c r="T418" s="55">
        <v>0</v>
      </c>
      <c r="U418" s="54" t="s">
        <v>79</v>
      </c>
      <c r="V418" s="57">
        <f t="shared" si="117"/>
        <v>-4540</v>
      </c>
      <c r="W418" s="55">
        <v>0</v>
      </c>
      <c r="X418" s="55">
        <f t="shared" si="115"/>
        <v>8930.4201775645051</v>
      </c>
      <c r="Y418" s="117">
        <f t="shared" si="116"/>
        <v>4150896.9097070354</v>
      </c>
    </row>
    <row r="419" spans="1:25" ht="13.5" thickBot="1" x14ac:dyDescent="0.35">
      <c r="A419" s="54">
        <v>406</v>
      </c>
      <c r="B419" s="54">
        <v>57</v>
      </c>
      <c r="C419" s="54">
        <f t="shared" si="118"/>
        <v>10</v>
      </c>
      <c r="D419" s="55">
        <f t="shared" si="119"/>
        <v>40025.508336270323</v>
      </c>
      <c r="E419" s="57">
        <f t="shared" si="113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v>0</v>
      </c>
      <c r="K419" s="54" t="s">
        <v>79</v>
      </c>
      <c r="L419" s="55">
        <v>0</v>
      </c>
      <c r="M419" s="55">
        <v>0</v>
      </c>
      <c r="N419" s="54" t="s">
        <v>79</v>
      </c>
      <c r="O419" s="55">
        <v>0</v>
      </c>
      <c r="P419" s="55">
        <f t="shared" si="111"/>
        <v>-286</v>
      </c>
      <c r="Q419" s="54">
        <v>94</v>
      </c>
      <c r="R419" s="57">
        <f t="shared" si="120"/>
        <v>-10260.884824197688</v>
      </c>
      <c r="S419" s="55">
        <v>0</v>
      </c>
      <c r="T419" s="55">
        <v>0</v>
      </c>
      <c r="U419" s="54" t="s">
        <v>79</v>
      </c>
      <c r="V419" s="57">
        <f t="shared" si="117"/>
        <v>-4550</v>
      </c>
      <c r="W419" s="55">
        <v>0</v>
      </c>
      <c r="X419" s="55">
        <f t="shared" si="115"/>
        <v>8918.4201775645051</v>
      </c>
      <c r="Y419" s="117">
        <f t="shared" si="116"/>
        <v>4177110.7336750459</v>
      </c>
    </row>
    <row r="420" spans="1:25" ht="13.5" thickBot="1" x14ac:dyDescent="0.35">
      <c r="A420" s="54">
        <v>407</v>
      </c>
      <c r="B420" s="54">
        <v>57</v>
      </c>
      <c r="C420" s="54">
        <f t="shared" si="118"/>
        <v>11</v>
      </c>
      <c r="D420" s="55">
        <f t="shared" si="119"/>
        <v>40025.508336270323</v>
      </c>
      <c r="E420" s="57">
        <f t="shared" si="113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v>0</v>
      </c>
      <c r="K420" s="54" t="s">
        <v>79</v>
      </c>
      <c r="L420" s="55">
        <v>0</v>
      </c>
      <c r="M420" s="55">
        <v>0</v>
      </c>
      <c r="N420" s="54" t="s">
        <v>79</v>
      </c>
      <c r="O420" s="55">
        <v>0</v>
      </c>
      <c r="P420" s="55">
        <f t="shared" si="111"/>
        <v>-288</v>
      </c>
      <c r="Q420" s="54">
        <v>95</v>
      </c>
      <c r="R420" s="57">
        <f t="shared" si="120"/>
        <v>-10260.884824197688</v>
      </c>
      <c r="S420" s="55">
        <v>0</v>
      </c>
      <c r="T420" s="55">
        <v>0</v>
      </c>
      <c r="U420" s="54" t="s">
        <v>79</v>
      </c>
      <c r="V420" s="57">
        <f t="shared" si="117"/>
        <v>-4560</v>
      </c>
      <c r="W420" s="55">
        <v>0</v>
      </c>
      <c r="X420" s="55">
        <f t="shared" si="115"/>
        <v>8906.4201775645051</v>
      </c>
      <c r="Y420" s="117">
        <f t="shared" si="116"/>
        <v>4203421.7819095906</v>
      </c>
    </row>
    <row r="421" spans="1:25" ht="13.5" thickBot="1" x14ac:dyDescent="0.35">
      <c r="A421" s="54">
        <v>408</v>
      </c>
      <c r="B421" s="54">
        <v>58</v>
      </c>
      <c r="C421" s="54">
        <f t="shared" si="118"/>
        <v>0</v>
      </c>
      <c r="D421" s="55">
        <f>$D410*(1+$D$4)</f>
        <v>42026.783753083837</v>
      </c>
      <c r="E421" s="57">
        <f t="shared" si="113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v>0</v>
      </c>
      <c r="K421" s="54" t="s">
        <v>79</v>
      </c>
      <c r="L421" s="55">
        <v>0</v>
      </c>
      <c r="M421" s="55">
        <v>0</v>
      </c>
      <c r="N421" s="54" t="s">
        <v>79</v>
      </c>
      <c r="O421" s="55">
        <v>0</v>
      </c>
      <c r="P421" s="55">
        <f t="shared" si="111"/>
        <v>-290</v>
      </c>
      <c r="Q421" s="54">
        <v>96</v>
      </c>
      <c r="R421" s="57">
        <f>$R420*1.06</f>
        <v>-10876.53791364955</v>
      </c>
      <c r="S421" s="55">
        <v>0</v>
      </c>
      <c r="T421" s="55">
        <v>0</v>
      </c>
      <c r="U421" s="54" t="s">
        <v>79</v>
      </c>
      <c r="V421" s="57">
        <f t="shared" si="117"/>
        <v>-4570</v>
      </c>
      <c r="W421" s="55">
        <v>0</v>
      </c>
      <c r="X421" s="55">
        <f t="shared" si="115"/>
        <v>9479.5323382007518</v>
      </c>
      <c r="Y421" s="117">
        <f t="shared" si="116"/>
        <v>4230415.5716724144</v>
      </c>
    </row>
    <row r="422" spans="1:25" ht="13.5" thickBot="1" x14ac:dyDescent="0.35">
      <c r="A422" s="54">
        <v>409</v>
      </c>
      <c r="B422" s="54">
        <v>58</v>
      </c>
      <c r="C422" s="54">
        <f t="shared" si="118"/>
        <v>1</v>
      </c>
      <c r="D422" s="55">
        <f t="shared" ref="D422:D432" si="121">$D421</f>
        <v>42026.783753083837</v>
      </c>
      <c r="E422" s="57">
        <f t="shared" si="113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v>0</v>
      </c>
      <c r="K422" s="54" t="s">
        <v>79</v>
      </c>
      <c r="L422" s="55">
        <v>0</v>
      </c>
      <c r="M422" s="55">
        <v>0</v>
      </c>
      <c r="N422" s="54" t="s">
        <v>79</v>
      </c>
      <c r="O422" s="55">
        <v>0</v>
      </c>
      <c r="P422" s="55">
        <f t="shared" si="111"/>
        <v>-292</v>
      </c>
      <c r="Q422" s="54">
        <v>97</v>
      </c>
      <c r="R422" s="57">
        <f t="shared" ref="R422:R432" si="122">$R421</f>
        <v>-10876.53791364955</v>
      </c>
      <c r="S422" s="55">
        <v>0</v>
      </c>
      <c r="T422" s="55">
        <v>0</v>
      </c>
      <c r="U422" s="54" t="s">
        <v>79</v>
      </c>
      <c r="V422" s="57">
        <f t="shared" si="117"/>
        <v>-4580</v>
      </c>
      <c r="W422" s="55">
        <v>0</v>
      </c>
      <c r="X422" s="55">
        <f t="shared" si="115"/>
        <v>9467.5323382007518</v>
      </c>
      <c r="Y422" s="117">
        <f t="shared" si="116"/>
        <v>4257509.8355592508</v>
      </c>
    </row>
    <row r="423" spans="1:25" ht="13.5" thickBot="1" x14ac:dyDescent="0.35">
      <c r="A423" s="54">
        <v>410</v>
      </c>
      <c r="B423" s="54">
        <v>58</v>
      </c>
      <c r="C423" s="54">
        <f t="shared" si="118"/>
        <v>2</v>
      </c>
      <c r="D423" s="55">
        <f t="shared" si="121"/>
        <v>42026.783753083837</v>
      </c>
      <c r="E423" s="57">
        <f t="shared" si="113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v>0</v>
      </c>
      <c r="K423" s="54" t="s">
        <v>79</v>
      </c>
      <c r="L423" s="55">
        <v>0</v>
      </c>
      <c r="M423" s="55">
        <v>0</v>
      </c>
      <c r="N423" s="54" t="s">
        <v>79</v>
      </c>
      <c r="O423" s="55">
        <v>0</v>
      </c>
      <c r="P423" s="55">
        <f t="shared" si="111"/>
        <v>-294</v>
      </c>
      <c r="Q423" s="54">
        <v>98</v>
      </c>
      <c r="R423" s="57">
        <f t="shared" si="122"/>
        <v>-10876.53791364955</v>
      </c>
      <c r="S423" s="55">
        <v>0</v>
      </c>
      <c r="T423" s="55">
        <v>0</v>
      </c>
      <c r="U423" s="54" t="s">
        <v>79</v>
      </c>
      <c r="V423" s="57">
        <f t="shared" si="117"/>
        <v>-4590</v>
      </c>
      <c r="W423" s="55">
        <v>0</v>
      </c>
      <c r="X423" s="55">
        <f t="shared" si="115"/>
        <v>9455.5323382007518</v>
      </c>
      <c r="Y423" s="117">
        <f t="shared" si="116"/>
        <v>4284704.9922122816</v>
      </c>
    </row>
    <row r="424" spans="1:25" ht="13.5" thickBot="1" x14ac:dyDescent="0.35">
      <c r="A424" s="54">
        <v>411</v>
      </c>
      <c r="B424" s="54">
        <v>58</v>
      </c>
      <c r="C424" s="54">
        <f t="shared" si="118"/>
        <v>3</v>
      </c>
      <c r="D424" s="55">
        <f t="shared" si="121"/>
        <v>42026.783753083837</v>
      </c>
      <c r="E424" s="57">
        <f t="shared" si="113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v>0</v>
      </c>
      <c r="K424" s="54" t="s">
        <v>79</v>
      </c>
      <c r="L424" s="55">
        <v>0</v>
      </c>
      <c r="M424" s="55">
        <v>0</v>
      </c>
      <c r="N424" s="54" t="s">
        <v>79</v>
      </c>
      <c r="O424" s="55">
        <v>0</v>
      </c>
      <c r="P424" s="55">
        <f t="shared" si="111"/>
        <v>-296</v>
      </c>
      <c r="Q424" s="54">
        <v>99</v>
      </c>
      <c r="R424" s="57">
        <f t="shared" si="122"/>
        <v>-10876.53791364955</v>
      </c>
      <c r="S424" s="55">
        <v>0</v>
      </c>
      <c r="T424" s="55">
        <v>0</v>
      </c>
      <c r="U424" s="54" t="s">
        <v>79</v>
      </c>
      <c r="V424" s="57">
        <f t="shared" si="117"/>
        <v>-4600</v>
      </c>
      <c r="W424" s="55">
        <v>0</v>
      </c>
      <c r="X424" s="55">
        <f t="shared" si="115"/>
        <v>9443.5323382007518</v>
      </c>
      <c r="Y424" s="117">
        <f t="shared" si="116"/>
        <v>4312001.4620180335</v>
      </c>
    </row>
    <row r="425" spans="1:25" ht="13.5" thickBot="1" x14ac:dyDescent="0.35">
      <c r="A425" s="54">
        <v>412</v>
      </c>
      <c r="B425" s="54">
        <v>58</v>
      </c>
      <c r="C425" s="54">
        <f t="shared" si="118"/>
        <v>4</v>
      </c>
      <c r="D425" s="55">
        <f t="shared" si="121"/>
        <v>42026.783753083837</v>
      </c>
      <c r="E425" s="57">
        <f t="shared" si="113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v>0</v>
      </c>
      <c r="K425" s="54" t="s">
        <v>79</v>
      </c>
      <c r="L425" s="55">
        <v>0</v>
      </c>
      <c r="M425" s="55">
        <v>0</v>
      </c>
      <c r="N425" s="54" t="s">
        <v>79</v>
      </c>
      <c r="O425" s="55">
        <v>0</v>
      </c>
      <c r="P425" s="55">
        <f t="shared" si="111"/>
        <v>-298</v>
      </c>
      <c r="Q425" s="54">
        <v>100</v>
      </c>
      <c r="R425" s="57">
        <f t="shared" si="122"/>
        <v>-10876.53791364955</v>
      </c>
      <c r="S425" s="55">
        <v>0</v>
      </c>
      <c r="T425" s="55">
        <v>0</v>
      </c>
      <c r="U425" s="54" t="s">
        <v>79</v>
      </c>
      <c r="V425" s="57">
        <f t="shared" si="117"/>
        <v>-4610</v>
      </c>
      <c r="W425" s="55">
        <v>0</v>
      </c>
      <c r="X425" s="55">
        <f t="shared" si="115"/>
        <v>9431.5323382007518</v>
      </c>
      <c r="Y425" s="117">
        <f t="shared" si="116"/>
        <v>4339399.6671146434</v>
      </c>
    </row>
    <row r="426" spans="1:25" ht="13.5" thickBot="1" x14ac:dyDescent="0.35">
      <c r="A426" s="54">
        <v>413</v>
      </c>
      <c r="B426" s="54">
        <v>58</v>
      </c>
      <c r="C426" s="54">
        <f t="shared" si="118"/>
        <v>5</v>
      </c>
      <c r="D426" s="55">
        <f t="shared" si="121"/>
        <v>42026.783753083837</v>
      </c>
      <c r="E426" s="57">
        <f t="shared" si="113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v>0</v>
      </c>
      <c r="K426" s="54" t="s">
        <v>79</v>
      </c>
      <c r="L426" s="55">
        <v>0</v>
      </c>
      <c r="M426" s="55">
        <v>0</v>
      </c>
      <c r="N426" s="54" t="s">
        <v>79</v>
      </c>
      <c r="O426" s="55">
        <v>0</v>
      </c>
      <c r="P426" s="55">
        <f t="shared" si="111"/>
        <v>-300</v>
      </c>
      <c r="Q426" s="54">
        <v>101</v>
      </c>
      <c r="R426" s="57">
        <f t="shared" si="122"/>
        <v>-10876.53791364955</v>
      </c>
      <c r="S426" s="55">
        <v>0</v>
      </c>
      <c r="T426" s="55">
        <v>0</v>
      </c>
      <c r="U426" s="54" t="s">
        <v>79</v>
      </c>
      <c r="V426" s="57">
        <f t="shared" si="117"/>
        <v>-4620</v>
      </c>
      <c r="W426" s="55">
        <v>0</v>
      </c>
      <c r="X426" s="55">
        <f t="shared" si="115"/>
        <v>9419.5323382007518</v>
      </c>
      <c r="Y426" s="117">
        <f t="shared" si="116"/>
        <v>4366900.031399155</v>
      </c>
    </row>
    <row r="427" spans="1:25" ht="13.5" thickBot="1" x14ac:dyDescent="0.35">
      <c r="A427" s="54">
        <v>414</v>
      </c>
      <c r="B427" s="54">
        <v>58</v>
      </c>
      <c r="C427" s="54">
        <f t="shared" si="118"/>
        <v>6</v>
      </c>
      <c r="D427" s="55">
        <f t="shared" si="121"/>
        <v>42026.783753083837</v>
      </c>
      <c r="E427" s="57">
        <f t="shared" si="113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v>0</v>
      </c>
      <c r="K427" s="54" t="s">
        <v>79</v>
      </c>
      <c r="L427" s="55">
        <v>0</v>
      </c>
      <c r="M427" s="55">
        <v>0</v>
      </c>
      <c r="N427" s="54" t="s">
        <v>79</v>
      </c>
      <c r="O427" s="55">
        <v>0</v>
      </c>
      <c r="P427" s="55">
        <f t="shared" si="111"/>
        <v>-302</v>
      </c>
      <c r="Q427" s="54">
        <v>102</v>
      </c>
      <c r="R427" s="57">
        <f t="shared" si="122"/>
        <v>-10876.53791364955</v>
      </c>
      <c r="S427" s="55">
        <v>0</v>
      </c>
      <c r="T427" s="55">
        <v>0</v>
      </c>
      <c r="U427" s="54" t="s">
        <v>79</v>
      </c>
      <c r="V427" s="57">
        <f t="shared" si="117"/>
        <v>-4630</v>
      </c>
      <c r="W427" s="55">
        <v>0</v>
      </c>
      <c r="X427" s="55">
        <f t="shared" si="115"/>
        <v>9407.5323382007518</v>
      </c>
      <c r="Y427" s="117">
        <f t="shared" si="116"/>
        <v>4394502.9805348525</v>
      </c>
    </row>
    <row r="428" spans="1:25" ht="13.5" thickBot="1" x14ac:dyDescent="0.35">
      <c r="A428" s="54">
        <v>415</v>
      </c>
      <c r="B428" s="54">
        <v>58</v>
      </c>
      <c r="C428" s="54">
        <f t="shared" si="118"/>
        <v>7</v>
      </c>
      <c r="D428" s="55">
        <f t="shared" si="121"/>
        <v>42026.783753083837</v>
      </c>
      <c r="E428" s="57">
        <f t="shared" si="113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v>0</v>
      </c>
      <c r="K428" s="54" t="s">
        <v>79</v>
      </c>
      <c r="L428" s="55">
        <v>0</v>
      </c>
      <c r="M428" s="55">
        <v>0</v>
      </c>
      <c r="N428" s="54" t="s">
        <v>79</v>
      </c>
      <c r="O428" s="55">
        <v>0</v>
      </c>
      <c r="P428" s="55">
        <f t="shared" si="111"/>
        <v>-304</v>
      </c>
      <c r="Q428" s="54">
        <v>103</v>
      </c>
      <c r="R428" s="57">
        <f t="shared" si="122"/>
        <v>-10876.53791364955</v>
      </c>
      <c r="S428" s="55">
        <v>0</v>
      </c>
      <c r="T428" s="55">
        <v>0</v>
      </c>
      <c r="U428" s="54" t="s">
        <v>79</v>
      </c>
      <c r="V428" s="57">
        <f t="shared" si="117"/>
        <v>-4640</v>
      </c>
      <c r="W428" s="55">
        <v>0</v>
      </c>
      <c r="X428" s="55">
        <f t="shared" si="115"/>
        <v>9395.5323382007518</v>
      </c>
      <c r="Y428" s="117">
        <f t="shared" si="116"/>
        <v>4422208.9419586156</v>
      </c>
    </row>
    <row r="429" spans="1:25" ht="13.5" thickBot="1" x14ac:dyDescent="0.35">
      <c r="A429" s="54">
        <v>416</v>
      </c>
      <c r="B429" s="54">
        <v>58</v>
      </c>
      <c r="C429" s="54">
        <f t="shared" si="118"/>
        <v>8</v>
      </c>
      <c r="D429" s="55">
        <f t="shared" si="121"/>
        <v>42026.783753083837</v>
      </c>
      <c r="E429" s="57">
        <f t="shared" si="113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v>0</v>
      </c>
      <c r="K429" s="54" t="s">
        <v>79</v>
      </c>
      <c r="L429" s="55">
        <v>0</v>
      </c>
      <c r="M429" s="55">
        <v>0</v>
      </c>
      <c r="N429" s="54" t="s">
        <v>79</v>
      </c>
      <c r="O429" s="55">
        <v>0</v>
      </c>
      <c r="P429" s="55">
        <f t="shared" si="111"/>
        <v>-306</v>
      </c>
      <c r="Q429" s="54">
        <v>104</v>
      </c>
      <c r="R429" s="57">
        <f t="shared" si="122"/>
        <v>-10876.53791364955</v>
      </c>
      <c r="S429" s="55">
        <v>0</v>
      </c>
      <c r="T429" s="55">
        <v>0</v>
      </c>
      <c r="U429" s="54" t="s">
        <v>79</v>
      </c>
      <c r="V429" s="57">
        <f t="shared" si="117"/>
        <v>-4650</v>
      </c>
      <c r="W429" s="55">
        <v>0</v>
      </c>
      <c r="X429" s="55">
        <f t="shared" si="115"/>
        <v>9383.5323382007518</v>
      </c>
      <c r="Y429" s="117">
        <f t="shared" si="116"/>
        <v>4450018.3448883109</v>
      </c>
    </row>
    <row r="430" spans="1:25" ht="13.5" thickBot="1" x14ac:dyDescent="0.35">
      <c r="A430" s="54">
        <v>417</v>
      </c>
      <c r="B430" s="54">
        <v>58</v>
      </c>
      <c r="C430" s="54">
        <f t="shared" si="118"/>
        <v>9</v>
      </c>
      <c r="D430" s="55">
        <f t="shared" si="121"/>
        <v>42026.783753083837</v>
      </c>
      <c r="E430" s="57">
        <f t="shared" si="113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v>0</v>
      </c>
      <c r="K430" s="54" t="s">
        <v>79</v>
      </c>
      <c r="L430" s="55">
        <v>0</v>
      </c>
      <c r="M430" s="55">
        <v>0</v>
      </c>
      <c r="N430" s="54" t="s">
        <v>79</v>
      </c>
      <c r="O430" s="55">
        <v>0</v>
      </c>
      <c r="P430" s="55">
        <f t="shared" si="111"/>
        <v>-308</v>
      </c>
      <c r="Q430" s="54">
        <v>105</v>
      </c>
      <c r="R430" s="57">
        <f t="shared" si="122"/>
        <v>-10876.53791364955</v>
      </c>
      <c r="S430" s="55">
        <v>0</v>
      </c>
      <c r="T430" s="55">
        <v>0</v>
      </c>
      <c r="U430" s="54" t="s">
        <v>79</v>
      </c>
      <c r="V430" s="57">
        <f t="shared" si="117"/>
        <v>-4660</v>
      </c>
      <c r="W430" s="55">
        <v>0</v>
      </c>
      <c r="X430" s="55">
        <f t="shared" si="115"/>
        <v>9371.5323382007518</v>
      </c>
      <c r="Y430" s="117">
        <f t="shared" si="116"/>
        <v>4477931.6203302136</v>
      </c>
    </row>
    <row r="431" spans="1:25" ht="13.5" thickBot="1" x14ac:dyDescent="0.35">
      <c r="A431" s="54">
        <v>418</v>
      </c>
      <c r="B431" s="54">
        <v>58</v>
      </c>
      <c r="C431" s="54">
        <f t="shared" si="118"/>
        <v>10</v>
      </c>
      <c r="D431" s="55">
        <f t="shared" si="121"/>
        <v>42026.783753083837</v>
      </c>
      <c r="E431" s="57">
        <f t="shared" si="113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v>0</v>
      </c>
      <c r="K431" s="54" t="s">
        <v>79</v>
      </c>
      <c r="L431" s="55">
        <v>0</v>
      </c>
      <c r="M431" s="55">
        <v>0</v>
      </c>
      <c r="N431" s="54" t="s">
        <v>79</v>
      </c>
      <c r="O431" s="55">
        <v>0</v>
      </c>
      <c r="P431" s="55">
        <f t="shared" si="111"/>
        <v>-310</v>
      </c>
      <c r="Q431" s="54">
        <v>106</v>
      </c>
      <c r="R431" s="57">
        <f t="shared" si="122"/>
        <v>-10876.53791364955</v>
      </c>
      <c r="S431" s="55">
        <v>0</v>
      </c>
      <c r="T431" s="55">
        <v>0</v>
      </c>
      <c r="U431" s="54" t="s">
        <v>79</v>
      </c>
      <c r="V431" s="57">
        <f t="shared" si="117"/>
        <v>-4670</v>
      </c>
      <c r="W431" s="55">
        <v>0</v>
      </c>
      <c r="X431" s="55">
        <f t="shared" si="115"/>
        <v>9359.5323382007518</v>
      </c>
      <c r="Y431" s="117">
        <f t="shared" si="116"/>
        <v>4505949.2010864569</v>
      </c>
    </row>
    <row r="432" spans="1:25" ht="13.5" thickBot="1" x14ac:dyDescent="0.35">
      <c r="A432" s="54">
        <v>419</v>
      </c>
      <c r="B432" s="54">
        <v>58</v>
      </c>
      <c r="C432" s="54">
        <f t="shared" si="118"/>
        <v>11</v>
      </c>
      <c r="D432" s="55">
        <f t="shared" si="121"/>
        <v>42026.783753083837</v>
      </c>
      <c r="E432" s="57">
        <f t="shared" si="113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v>0</v>
      </c>
      <c r="K432" s="54" t="s">
        <v>79</v>
      </c>
      <c r="L432" s="55">
        <v>0</v>
      </c>
      <c r="M432" s="55">
        <v>0</v>
      </c>
      <c r="N432" s="54" t="s">
        <v>79</v>
      </c>
      <c r="O432" s="55">
        <v>0</v>
      </c>
      <c r="P432" s="55">
        <f t="shared" si="111"/>
        <v>-312</v>
      </c>
      <c r="Q432" s="54">
        <v>107</v>
      </c>
      <c r="R432" s="57">
        <f t="shared" si="122"/>
        <v>-10876.53791364955</v>
      </c>
      <c r="S432" s="55">
        <v>0</v>
      </c>
      <c r="T432" s="55">
        <v>0</v>
      </c>
      <c r="U432" s="54" t="s">
        <v>79</v>
      </c>
      <c r="V432" s="57">
        <f t="shared" si="117"/>
        <v>-4680</v>
      </c>
      <c r="W432" s="55">
        <v>0</v>
      </c>
      <c r="X432" s="55">
        <f t="shared" si="115"/>
        <v>9347.5323382007518</v>
      </c>
      <c r="Y432" s="117">
        <f t="shared" si="116"/>
        <v>4534071.5217625182</v>
      </c>
    </row>
    <row r="433" spans="1:25" ht="13.5" thickBot="1" x14ac:dyDescent="0.35">
      <c r="A433" s="54">
        <v>420</v>
      </c>
      <c r="B433" s="54">
        <v>59</v>
      </c>
      <c r="C433" s="54">
        <f t="shared" si="118"/>
        <v>0</v>
      </c>
      <c r="D433" s="55">
        <f>$D422*(1+$D$4)</f>
        <v>44128.122940738031</v>
      </c>
      <c r="E433" s="57">
        <f t="shared" si="113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v>0</v>
      </c>
      <c r="K433" s="54" t="s">
        <v>79</v>
      </c>
      <c r="L433" s="55">
        <v>0</v>
      </c>
      <c r="M433" s="55">
        <v>0</v>
      </c>
      <c r="N433" s="54" t="s">
        <v>79</v>
      </c>
      <c r="O433" s="55">
        <v>0</v>
      </c>
      <c r="P433" s="55">
        <f t="shared" si="111"/>
        <v>-314</v>
      </c>
      <c r="Q433" s="54">
        <v>108</v>
      </c>
      <c r="R433" s="57">
        <f>$R432*1.06</f>
        <v>-11529.130188468524</v>
      </c>
      <c r="S433" s="55">
        <v>0</v>
      </c>
      <c r="T433" s="55">
        <v>0</v>
      </c>
      <c r="U433" s="54" t="s">
        <v>79</v>
      </c>
      <c r="V433" s="57">
        <f t="shared" si="117"/>
        <v>-4690</v>
      </c>
      <c r="W433" s="55">
        <v>0</v>
      </c>
      <c r="X433" s="55">
        <f t="shared" si="115"/>
        <v>9943.7435759742948</v>
      </c>
      <c r="Y433" s="117">
        <f t="shared" si="116"/>
        <v>4562907.2300125035</v>
      </c>
    </row>
    <row r="434" spans="1:25" ht="13.5" thickBot="1" x14ac:dyDescent="0.35">
      <c r="A434" s="54">
        <v>421</v>
      </c>
      <c r="B434" s="54">
        <v>59</v>
      </c>
      <c r="C434" s="54">
        <f t="shared" si="118"/>
        <v>1</v>
      </c>
      <c r="D434" s="55">
        <f t="shared" ref="D434:D445" si="123">$D433</f>
        <v>44128.122940738031</v>
      </c>
      <c r="E434" s="57">
        <f t="shared" si="113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v>0</v>
      </c>
      <c r="K434" s="54" t="s">
        <v>79</v>
      </c>
      <c r="L434" s="55">
        <v>0</v>
      </c>
      <c r="M434" s="55">
        <v>0</v>
      </c>
      <c r="N434" s="54" t="s">
        <v>79</v>
      </c>
      <c r="O434" s="55">
        <v>0</v>
      </c>
      <c r="P434" s="55">
        <f t="shared" si="111"/>
        <v>-316</v>
      </c>
      <c r="Q434" s="54">
        <v>109</v>
      </c>
      <c r="R434" s="57">
        <f t="shared" ref="R434:R444" si="124">$R433</f>
        <v>-11529.130188468524</v>
      </c>
      <c r="S434" s="55">
        <v>0</v>
      </c>
      <c r="T434" s="55">
        <v>0</v>
      </c>
      <c r="U434" s="54" t="s">
        <v>79</v>
      </c>
      <c r="V434" s="57">
        <f t="shared" si="117"/>
        <v>-4700</v>
      </c>
      <c r="W434" s="55">
        <v>0</v>
      </c>
      <c r="X434" s="55">
        <f t="shared" si="115"/>
        <v>9931.7435759742948</v>
      </c>
      <c r="Y434" s="117">
        <f t="shared" si="116"/>
        <v>4591851.0870468635</v>
      </c>
    </row>
    <row r="435" spans="1:25" ht="13.5" thickBot="1" x14ac:dyDescent="0.35">
      <c r="A435" s="54">
        <v>422</v>
      </c>
      <c r="B435" s="54">
        <v>59</v>
      </c>
      <c r="C435" s="54">
        <f t="shared" si="118"/>
        <v>2</v>
      </c>
      <c r="D435" s="55">
        <f t="shared" si="123"/>
        <v>44128.122940738031</v>
      </c>
      <c r="E435" s="57">
        <f t="shared" si="113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v>0</v>
      </c>
      <c r="K435" s="54" t="s">
        <v>79</v>
      </c>
      <c r="L435" s="55">
        <v>0</v>
      </c>
      <c r="M435" s="55">
        <v>0</v>
      </c>
      <c r="N435" s="54" t="s">
        <v>79</v>
      </c>
      <c r="O435" s="55">
        <v>0</v>
      </c>
      <c r="P435" s="55">
        <f t="shared" si="111"/>
        <v>-318</v>
      </c>
      <c r="Q435" s="54">
        <v>110</v>
      </c>
      <c r="R435" s="57">
        <f t="shared" si="124"/>
        <v>-11529.130188468524</v>
      </c>
      <c r="S435" s="55">
        <v>0</v>
      </c>
      <c r="T435" s="55">
        <v>0</v>
      </c>
      <c r="U435" s="54" t="s">
        <v>79</v>
      </c>
      <c r="V435" s="57">
        <f t="shared" si="117"/>
        <v>-4710</v>
      </c>
      <c r="W435" s="55">
        <v>0</v>
      </c>
      <c r="X435" s="55">
        <f t="shared" si="115"/>
        <v>9919.7435759742948</v>
      </c>
      <c r="Y435" s="117">
        <f t="shared" si="116"/>
        <v>4620903.5434855334</v>
      </c>
    </row>
    <row r="436" spans="1:25" ht="13.5" thickBot="1" x14ac:dyDescent="0.35">
      <c r="A436" s="54">
        <v>423</v>
      </c>
      <c r="B436" s="54">
        <v>59</v>
      </c>
      <c r="C436" s="54">
        <f t="shared" si="118"/>
        <v>3</v>
      </c>
      <c r="D436" s="55">
        <f t="shared" si="123"/>
        <v>44128.122940738031</v>
      </c>
      <c r="E436" s="57">
        <f t="shared" si="113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v>0</v>
      </c>
      <c r="K436" s="54" t="s">
        <v>79</v>
      </c>
      <c r="L436" s="55">
        <v>0</v>
      </c>
      <c r="M436" s="55">
        <v>0</v>
      </c>
      <c r="N436" s="54" t="s">
        <v>79</v>
      </c>
      <c r="O436" s="55">
        <v>0</v>
      </c>
      <c r="P436" s="55">
        <f t="shared" si="111"/>
        <v>-320</v>
      </c>
      <c r="Q436" s="54">
        <v>111</v>
      </c>
      <c r="R436" s="57">
        <f t="shared" si="124"/>
        <v>-11529.130188468524</v>
      </c>
      <c r="S436" s="55">
        <v>0</v>
      </c>
      <c r="T436" s="55">
        <v>0</v>
      </c>
      <c r="U436" s="54" t="s">
        <v>79</v>
      </c>
      <c r="V436" s="57">
        <f t="shared" si="117"/>
        <v>-4720</v>
      </c>
      <c r="W436" s="55">
        <v>0</v>
      </c>
      <c r="X436" s="55">
        <f t="shared" si="115"/>
        <v>9907.7435759742948</v>
      </c>
      <c r="Y436" s="117">
        <f t="shared" si="116"/>
        <v>4650065.0518260309</v>
      </c>
    </row>
    <row r="437" spans="1:25" ht="13.5" thickBot="1" x14ac:dyDescent="0.35">
      <c r="A437" s="54">
        <v>424</v>
      </c>
      <c r="B437" s="54">
        <v>59</v>
      </c>
      <c r="C437" s="54">
        <f t="shared" si="118"/>
        <v>4</v>
      </c>
      <c r="D437" s="55">
        <f t="shared" si="123"/>
        <v>44128.122940738031</v>
      </c>
      <c r="E437" s="57">
        <f t="shared" si="113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v>0</v>
      </c>
      <c r="K437" s="54" t="s">
        <v>79</v>
      </c>
      <c r="L437" s="55">
        <v>0</v>
      </c>
      <c r="M437" s="55">
        <v>0</v>
      </c>
      <c r="N437" s="54" t="s">
        <v>79</v>
      </c>
      <c r="O437" s="55">
        <v>0</v>
      </c>
      <c r="P437" s="55">
        <f t="shared" si="111"/>
        <v>-322</v>
      </c>
      <c r="Q437" s="54">
        <v>112</v>
      </c>
      <c r="R437" s="57">
        <f t="shared" si="124"/>
        <v>-11529.130188468524</v>
      </c>
      <c r="S437" s="55">
        <v>0</v>
      </c>
      <c r="T437" s="55">
        <v>0</v>
      </c>
      <c r="U437" s="54" t="s">
        <v>79</v>
      </c>
      <c r="V437" s="57">
        <f t="shared" si="117"/>
        <v>-4730</v>
      </c>
      <c r="W437" s="55">
        <v>0</v>
      </c>
      <c r="X437" s="55">
        <f t="shared" si="115"/>
        <v>9895.7435759742948</v>
      </c>
      <c r="Y437" s="117">
        <f t="shared" si="116"/>
        <v>4679336.0664512804</v>
      </c>
    </row>
    <row r="438" spans="1:25" ht="13.5" thickBot="1" x14ac:dyDescent="0.35">
      <c r="A438" s="54">
        <v>425</v>
      </c>
      <c r="B438" s="54">
        <v>59</v>
      </c>
      <c r="C438" s="54">
        <f t="shared" si="118"/>
        <v>5</v>
      </c>
      <c r="D438" s="55">
        <f t="shared" si="123"/>
        <v>44128.122940738031</v>
      </c>
      <c r="E438" s="57">
        <f t="shared" si="113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v>0</v>
      </c>
      <c r="K438" s="54" t="s">
        <v>79</v>
      </c>
      <c r="L438" s="55">
        <v>0</v>
      </c>
      <c r="M438" s="55">
        <v>0</v>
      </c>
      <c r="N438" s="54" t="s">
        <v>79</v>
      </c>
      <c r="O438" s="55">
        <v>0</v>
      </c>
      <c r="P438" s="55">
        <f t="shared" si="111"/>
        <v>-324</v>
      </c>
      <c r="Q438" s="54">
        <v>113</v>
      </c>
      <c r="R438" s="57">
        <f t="shared" si="124"/>
        <v>-11529.130188468524</v>
      </c>
      <c r="S438" s="55">
        <v>0</v>
      </c>
      <c r="T438" s="55">
        <v>0</v>
      </c>
      <c r="U438" s="54" t="s">
        <v>79</v>
      </c>
      <c r="V438" s="57">
        <f t="shared" si="117"/>
        <v>-4740</v>
      </c>
      <c r="W438" s="55">
        <v>0</v>
      </c>
      <c r="X438" s="55">
        <f t="shared" si="115"/>
        <v>9883.7435759742948</v>
      </c>
      <c r="Y438" s="117">
        <f t="shared" si="116"/>
        <v>4708717.0436374685</v>
      </c>
    </row>
    <row r="439" spans="1:25" ht="13.5" thickBot="1" x14ac:dyDescent="0.35">
      <c r="A439" s="54">
        <v>426</v>
      </c>
      <c r="B439" s="54">
        <v>59</v>
      </c>
      <c r="C439" s="54">
        <f t="shared" si="118"/>
        <v>6</v>
      </c>
      <c r="D439" s="55">
        <f t="shared" si="123"/>
        <v>44128.122940738031</v>
      </c>
      <c r="E439" s="57">
        <f t="shared" si="113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v>0</v>
      </c>
      <c r="K439" s="54" t="s">
        <v>79</v>
      </c>
      <c r="L439" s="55">
        <v>0</v>
      </c>
      <c r="M439" s="55">
        <v>0</v>
      </c>
      <c r="N439" s="54" t="s">
        <v>79</v>
      </c>
      <c r="O439" s="55">
        <v>0</v>
      </c>
      <c r="P439" s="55">
        <f t="shared" si="111"/>
        <v>-326</v>
      </c>
      <c r="Q439" s="54">
        <v>114</v>
      </c>
      <c r="R439" s="57">
        <f t="shared" si="124"/>
        <v>-11529.130188468524</v>
      </c>
      <c r="S439" s="55">
        <v>0</v>
      </c>
      <c r="T439" s="55">
        <v>0</v>
      </c>
      <c r="U439" s="54" t="s">
        <v>79</v>
      </c>
      <c r="V439" s="57">
        <f t="shared" si="117"/>
        <v>-4750</v>
      </c>
      <c r="W439" s="55">
        <v>0</v>
      </c>
      <c r="X439" s="55">
        <f t="shared" si="115"/>
        <v>9871.7435759742948</v>
      </c>
      <c r="Y439" s="117">
        <f t="shared" si="116"/>
        <v>4738208.4415619327</v>
      </c>
    </row>
    <row r="440" spans="1:25" ht="13.5" thickBot="1" x14ac:dyDescent="0.35">
      <c r="A440" s="54">
        <v>427</v>
      </c>
      <c r="B440" s="54">
        <v>59</v>
      </c>
      <c r="C440" s="54">
        <f t="shared" si="118"/>
        <v>7</v>
      </c>
      <c r="D440" s="55">
        <f t="shared" si="123"/>
        <v>44128.122940738031</v>
      </c>
      <c r="E440" s="57">
        <f t="shared" si="113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v>0</v>
      </c>
      <c r="K440" s="54" t="s">
        <v>79</v>
      </c>
      <c r="L440" s="55">
        <v>0</v>
      </c>
      <c r="M440" s="55">
        <v>0</v>
      </c>
      <c r="N440" s="54" t="s">
        <v>79</v>
      </c>
      <c r="O440" s="55">
        <v>0</v>
      </c>
      <c r="P440" s="55">
        <f t="shared" si="111"/>
        <v>-328</v>
      </c>
      <c r="Q440" s="54">
        <v>115</v>
      </c>
      <c r="R440" s="57">
        <f t="shared" si="124"/>
        <v>-11529.130188468524</v>
      </c>
      <c r="S440" s="55">
        <v>0</v>
      </c>
      <c r="T440" s="55">
        <v>0</v>
      </c>
      <c r="U440" s="54" t="s">
        <v>79</v>
      </c>
      <c r="V440" s="57">
        <f t="shared" si="117"/>
        <v>-4760</v>
      </c>
      <c r="W440" s="55">
        <v>0</v>
      </c>
      <c r="X440" s="55">
        <f t="shared" si="115"/>
        <v>9859.7435759742948</v>
      </c>
      <c r="Y440" s="117">
        <f t="shared" si="116"/>
        <v>4767810.720311082</v>
      </c>
    </row>
    <row r="441" spans="1:25" ht="15.75" customHeight="1" thickBot="1" x14ac:dyDescent="0.35">
      <c r="A441" s="54">
        <v>428</v>
      </c>
      <c r="B441" s="54">
        <v>59</v>
      </c>
      <c r="C441" s="54">
        <f t="shared" si="118"/>
        <v>8</v>
      </c>
      <c r="D441" s="55">
        <f t="shared" si="123"/>
        <v>44128.122940738031</v>
      </c>
      <c r="E441" s="57">
        <f t="shared" si="113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v>0</v>
      </c>
      <c r="K441" s="54" t="s">
        <v>79</v>
      </c>
      <c r="L441" s="55">
        <v>0</v>
      </c>
      <c r="M441" s="55">
        <v>0</v>
      </c>
      <c r="N441" s="54" t="s">
        <v>79</v>
      </c>
      <c r="O441" s="55">
        <v>0</v>
      </c>
      <c r="P441" s="55">
        <f t="shared" si="111"/>
        <v>-330</v>
      </c>
      <c r="Q441" s="54">
        <v>116</v>
      </c>
      <c r="R441" s="57">
        <f t="shared" si="124"/>
        <v>-11529.130188468524</v>
      </c>
      <c r="S441" s="55">
        <v>0</v>
      </c>
      <c r="T441" s="55">
        <v>0</v>
      </c>
      <c r="U441" s="54" t="s">
        <v>79</v>
      </c>
      <c r="V441" s="57">
        <f t="shared" si="117"/>
        <v>-4770</v>
      </c>
      <c r="W441" s="55">
        <v>0</v>
      </c>
      <c r="X441" s="55">
        <f t="shared" si="115"/>
        <v>9847.7435759742948</v>
      </c>
      <c r="Y441" s="117">
        <f t="shared" si="116"/>
        <v>4797524.3418883523</v>
      </c>
    </row>
    <row r="442" spans="1:25" ht="15.75" customHeight="1" thickBot="1" x14ac:dyDescent="0.35">
      <c r="A442" s="54">
        <v>429</v>
      </c>
      <c r="B442" s="54">
        <v>59</v>
      </c>
      <c r="C442" s="54">
        <f t="shared" si="118"/>
        <v>9</v>
      </c>
      <c r="D442" s="55">
        <f t="shared" si="123"/>
        <v>44128.122940738031</v>
      </c>
      <c r="E442" s="57">
        <f t="shared" si="113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v>0</v>
      </c>
      <c r="K442" s="54" t="s">
        <v>79</v>
      </c>
      <c r="L442" s="55">
        <v>0</v>
      </c>
      <c r="M442" s="55">
        <v>0</v>
      </c>
      <c r="N442" s="54" t="s">
        <v>79</v>
      </c>
      <c r="O442" s="55">
        <v>0</v>
      </c>
      <c r="P442" s="55">
        <f t="shared" si="111"/>
        <v>-332</v>
      </c>
      <c r="Q442" s="54">
        <v>117</v>
      </c>
      <c r="R442" s="57">
        <f t="shared" si="124"/>
        <v>-11529.130188468524</v>
      </c>
      <c r="S442" s="55">
        <v>0</v>
      </c>
      <c r="T442" s="55">
        <v>0</v>
      </c>
      <c r="U442" s="54" t="s">
        <v>79</v>
      </c>
      <c r="V442" s="57">
        <f t="shared" si="117"/>
        <v>-4780</v>
      </c>
      <c r="W442" s="55">
        <v>0</v>
      </c>
      <c r="X442" s="55">
        <f t="shared" si="115"/>
        <v>9835.7435759742948</v>
      </c>
      <c r="Y442" s="117">
        <f t="shared" si="116"/>
        <v>4827349.7702221945</v>
      </c>
    </row>
    <row r="443" spans="1:25" ht="15.75" customHeight="1" thickBot="1" x14ac:dyDescent="0.35">
      <c r="A443" s="54">
        <v>430</v>
      </c>
      <c r="B443" s="54">
        <v>59</v>
      </c>
      <c r="C443" s="54">
        <f t="shared" si="118"/>
        <v>10</v>
      </c>
      <c r="D443" s="55">
        <f t="shared" si="123"/>
        <v>44128.122940738031</v>
      </c>
      <c r="E443" s="57">
        <f t="shared" si="113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v>0</v>
      </c>
      <c r="K443" s="54" t="s">
        <v>79</v>
      </c>
      <c r="L443" s="55">
        <v>0</v>
      </c>
      <c r="M443" s="55">
        <v>0</v>
      </c>
      <c r="N443" s="54" t="s">
        <v>79</v>
      </c>
      <c r="O443" s="55">
        <v>0</v>
      </c>
      <c r="P443" s="55">
        <f t="shared" si="111"/>
        <v>-334</v>
      </c>
      <c r="Q443" s="54">
        <v>118</v>
      </c>
      <c r="R443" s="57">
        <f t="shared" si="124"/>
        <v>-11529.130188468524</v>
      </c>
      <c r="S443" s="55">
        <v>0</v>
      </c>
      <c r="T443" s="55">
        <v>0</v>
      </c>
      <c r="U443" s="54" t="s">
        <v>79</v>
      </c>
      <c r="V443" s="57">
        <f t="shared" si="117"/>
        <v>-4790</v>
      </c>
      <c r="W443" s="55">
        <v>0</v>
      </c>
      <c r="X443" s="55">
        <f t="shared" si="115"/>
        <v>9823.7435759742948</v>
      </c>
      <c r="Y443" s="117">
        <f t="shared" si="116"/>
        <v>4857287.4711740948</v>
      </c>
    </row>
    <row r="444" spans="1:25" ht="15.75" customHeight="1" thickBot="1" x14ac:dyDescent="0.35">
      <c r="A444" s="54">
        <v>431</v>
      </c>
      <c r="B444" s="54">
        <v>59</v>
      </c>
      <c r="C444" s="54">
        <f t="shared" si="118"/>
        <v>11</v>
      </c>
      <c r="D444" s="55">
        <f t="shared" si="123"/>
        <v>44128.122940738031</v>
      </c>
      <c r="E444" s="57">
        <f t="shared" si="113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v>0</v>
      </c>
      <c r="K444" s="54" t="s">
        <v>79</v>
      </c>
      <c r="L444" s="55">
        <v>0</v>
      </c>
      <c r="M444" s="55">
        <v>0</v>
      </c>
      <c r="N444" s="54" t="s">
        <v>79</v>
      </c>
      <c r="O444" s="55">
        <v>0</v>
      </c>
      <c r="P444" s="55">
        <f t="shared" si="111"/>
        <v>-336</v>
      </c>
      <c r="Q444" s="54">
        <v>119</v>
      </c>
      <c r="R444" s="57">
        <f t="shared" si="124"/>
        <v>-11529.130188468524</v>
      </c>
      <c r="S444" s="55">
        <v>0</v>
      </c>
      <c r="T444" s="55">
        <v>0</v>
      </c>
      <c r="U444" s="54" t="s">
        <v>79</v>
      </c>
      <c r="V444" s="57">
        <f t="shared" si="117"/>
        <v>-4800</v>
      </c>
      <c r="W444" s="55">
        <v>0</v>
      </c>
      <c r="X444" s="55">
        <f t="shared" si="115"/>
        <v>9811.7435759742948</v>
      </c>
      <c r="Y444" s="117">
        <f t="shared" si="116"/>
        <v>4887337.9125466282</v>
      </c>
    </row>
    <row r="445" spans="1:25" ht="15.75" customHeight="1" thickBot="1" x14ac:dyDescent="0.35">
      <c r="A445" s="54">
        <v>432</v>
      </c>
      <c r="B445" s="54">
        <v>60</v>
      </c>
      <c r="C445" s="54">
        <f t="shared" si="118"/>
        <v>0</v>
      </c>
      <c r="D445" s="55">
        <f t="shared" si="123"/>
        <v>44128.122940738031</v>
      </c>
      <c r="E445" s="57">
        <f t="shared" si="113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v>0</v>
      </c>
      <c r="K445" s="54" t="s">
        <v>79</v>
      </c>
      <c r="L445" s="55">
        <v>0</v>
      </c>
      <c r="M445" s="55">
        <v>0</v>
      </c>
      <c r="N445" s="54" t="s">
        <v>79</v>
      </c>
      <c r="O445" s="55">
        <v>18000</v>
      </c>
      <c r="P445" s="55">
        <f t="shared" si="111"/>
        <v>-338</v>
      </c>
      <c r="Q445" s="54">
        <v>120</v>
      </c>
      <c r="R445" s="57">
        <v>0</v>
      </c>
      <c r="S445" s="55">
        <v>0</v>
      </c>
      <c r="T445" s="55">
        <v>0</v>
      </c>
      <c r="U445" s="54" t="s">
        <v>79</v>
      </c>
      <c r="V445" s="57">
        <f t="shared" si="117"/>
        <v>-4810</v>
      </c>
      <c r="W445" s="55">
        <v>0</v>
      </c>
      <c r="X445" s="55">
        <f>D445+E445+F445+G445+H445+I445+J445+L445+M445+R445+S445+T445+V445+W445+E449+W447+O445+P445</f>
        <v>1793173.6751255619</v>
      </c>
      <c r="Y445" s="117">
        <f t="shared" si="116"/>
        <v>6700875.4956411337</v>
      </c>
    </row>
    <row r="446" spans="1:25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</row>
    <row r="447" spans="1:25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FV(8%/12,432,,-(NPV(8%/12,W14:W445)+W13))</f>
        <v>0</v>
      </c>
      <c r="X447" s="114"/>
      <c r="Y447" s="114"/>
    </row>
    <row r="448" spans="1:25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1:B1"/>
    <mergeCell ref="C1:K1"/>
    <mergeCell ref="A2:Z2"/>
    <mergeCell ref="A11:A12"/>
    <mergeCell ref="B11:C11"/>
    <mergeCell ref="D11:D12"/>
    <mergeCell ref="F11:F12"/>
    <mergeCell ref="G11:G12"/>
    <mergeCell ref="H11:Q11"/>
    <mergeCell ref="R11:U11"/>
    <mergeCell ref="AA1:AB1"/>
    <mergeCell ref="V11:V12"/>
    <mergeCell ref="W11:W12"/>
    <mergeCell ref="X11:X12"/>
    <mergeCell ref="Y11:Y1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9767D-8375-4BCC-B922-17171D3856FC}">
  <sheetPr codeName="Sheet4">
    <tabColor theme="9" tint="0.79998168889431442"/>
    <outlinePr summaryBelow="0" summaryRight="0"/>
  </sheetPr>
  <dimension ref="A1:AB449"/>
  <sheetViews>
    <sheetView zoomScale="70" zoomScaleNormal="70" workbookViewId="0">
      <pane ySplit="12" topLeftCell="A426" activePane="bottomLeft" state="frozen"/>
      <selection activeCell="O9" sqref="O9"/>
      <selection pane="bottomLeft" activeCell="O445" sqref="O445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2.7265625" style="35" customWidth="1"/>
    <col min="11" max="11" width="11.7265625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19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89</v>
      </c>
      <c r="B1" s="143"/>
      <c r="C1" s="139" t="s">
        <v>90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M5</f>
        <v>9691688.0362616722</v>
      </c>
      <c r="AB2" s="118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1608027.4322316018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19">
        <f t="dataTable" ref="AB3:AB10" dt2D="1" dtr="1" r1="Z1" r2="D7"/>
        <v>7486494.1245472329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19">
        <v>9691688.0362616722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9691688.0362616722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19">
        <v>11860895.738835514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19">
        <v>52339584.182122223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19">
        <v>205905775.10759789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19">
        <v>4568195871.6104202</v>
      </c>
    </row>
    <row r="9" spans="1:28" ht="14.5" x14ac:dyDescent="0.35">
      <c r="A9" s="49"/>
      <c r="B9" s="49"/>
      <c r="C9" s="49"/>
      <c r="D9" s="49"/>
      <c r="E9" s="49"/>
      <c r="F9" s="49"/>
      <c r="G9" s="46"/>
      <c r="H9" s="48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114"/>
      <c r="Z9" s="114"/>
      <c r="AA9" s="97">
        <v>0.35</v>
      </c>
      <c r="AB9" s="119">
        <v>22878750657.338684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20">
        <v>116408068071.87302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35" t="s">
        <v>56</v>
      </c>
      <c r="G11" s="156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53" t="s">
        <v>63</v>
      </c>
      <c r="Z11" s="114"/>
      <c r="AA11" s="114"/>
      <c r="AB11" s="114"/>
    </row>
    <row r="12" spans="1:28" ht="26.5" thickBot="1" x14ac:dyDescent="0.35">
      <c r="A12" s="138"/>
      <c r="B12" s="52" t="s">
        <v>64</v>
      </c>
      <c r="C12" s="52" t="s">
        <v>65</v>
      </c>
      <c r="D12" s="146"/>
      <c r="E12" s="52" t="s">
        <v>66</v>
      </c>
      <c r="F12" s="155"/>
      <c r="G12" s="157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54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55">
        <v>0</v>
      </c>
      <c r="F13" s="114">
        <v>0</v>
      </c>
      <c r="G13" s="115">
        <v>0</v>
      </c>
      <c r="H13" s="56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4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5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9">
        <f t="shared" ref="G14:G45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7">
        <f t="shared" ref="W14:W77" si="3">D14*-0.05</f>
        <v>-400</v>
      </c>
      <c r="X14" s="55">
        <f t="shared" ref="X14:X77" si="4">D14+E14+F14+G14+H14+I14+J14+L14+M14+R14+S14+T14+V14+W14+O14+P14</f>
        <v>2536.5512371593813</v>
      </c>
      <c r="Y14" s="117">
        <f t="shared" ref="Y14:Y77" si="5">X14+(Y13*(1+($D$7/12)))</f>
        <v>11071.967903826047</v>
      </c>
      <c r="Z14" s="114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6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7">$V14-10</f>
        <v>-510</v>
      </c>
      <c r="W15" s="57">
        <f t="shared" si="3"/>
        <v>-400</v>
      </c>
      <c r="X15" s="55">
        <f t="shared" si="4"/>
        <v>2526.5512371593813</v>
      </c>
      <c r="Y15" s="117">
        <f t="shared" si="5"/>
        <v>13644.652340584704</v>
      </c>
      <c r="Z15" s="114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6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8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7"/>
        <v>-520</v>
      </c>
      <c r="W16" s="57">
        <f t="shared" si="3"/>
        <v>-400</v>
      </c>
      <c r="X16" s="55">
        <f t="shared" si="4"/>
        <v>2516.5512371593813</v>
      </c>
      <c r="Y16" s="117">
        <f t="shared" si="5"/>
        <v>16218.056295829854</v>
      </c>
      <c r="Z16" s="114"/>
      <c r="AA16" s="114"/>
      <c r="AB16" s="114"/>
    </row>
    <row r="17" spans="1:25" ht="15.75" customHeight="1" thickBot="1" x14ac:dyDescent="0.35">
      <c r="A17" s="54">
        <v>4</v>
      </c>
      <c r="B17" s="54">
        <v>24</v>
      </c>
      <c r="C17" s="54">
        <v>4</v>
      </c>
      <c r="D17" s="55">
        <f t="shared" si="6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8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7"/>
        <v>-530</v>
      </c>
      <c r="W17" s="57">
        <f t="shared" si="3"/>
        <v>-400</v>
      </c>
      <c r="X17" s="55">
        <f t="shared" si="4"/>
        <v>2506.5512371593813</v>
      </c>
      <c r="Y17" s="117">
        <f t="shared" si="5"/>
        <v>18792.18276755519</v>
      </c>
    </row>
    <row r="18" spans="1:25" ht="15.75" customHeight="1" thickBot="1" x14ac:dyDescent="0.35">
      <c r="A18" s="54">
        <v>5</v>
      </c>
      <c r="B18" s="54">
        <v>24</v>
      </c>
      <c r="C18" s="54">
        <v>5</v>
      </c>
      <c r="D18" s="55">
        <f t="shared" si="6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8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7"/>
        <v>-540</v>
      </c>
      <c r="W18" s="57">
        <f t="shared" si="3"/>
        <v>-400</v>
      </c>
      <c r="X18" s="55">
        <f t="shared" si="4"/>
        <v>2496.5512371593813</v>
      </c>
      <c r="Y18" s="117">
        <f t="shared" si="5"/>
        <v>21367.034766246048</v>
      </c>
    </row>
    <row r="19" spans="1:25" ht="15.75" customHeight="1" thickBot="1" x14ac:dyDescent="0.35">
      <c r="A19" s="54">
        <v>6</v>
      </c>
      <c r="B19" s="54">
        <v>24</v>
      </c>
      <c r="C19" s="54">
        <v>6</v>
      </c>
      <c r="D19" s="55">
        <f t="shared" si="6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8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7"/>
        <v>-550</v>
      </c>
      <c r="W19" s="57">
        <f t="shared" si="3"/>
        <v>-400</v>
      </c>
      <c r="X19" s="55">
        <f t="shared" si="4"/>
        <v>2486.5512371593813</v>
      </c>
      <c r="Y19" s="117">
        <f t="shared" si="5"/>
        <v>23942.615314931456</v>
      </c>
    </row>
    <row r="20" spans="1:25" ht="15.75" customHeight="1" thickBot="1" x14ac:dyDescent="0.35">
      <c r="A20" s="54">
        <v>7</v>
      </c>
      <c r="B20" s="54">
        <v>24</v>
      </c>
      <c r="C20" s="54">
        <v>7</v>
      </c>
      <c r="D20" s="55">
        <f t="shared" si="6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8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7"/>
        <v>-560</v>
      </c>
      <c r="W20" s="57">
        <f t="shared" si="3"/>
        <v>-400</v>
      </c>
      <c r="X20" s="55">
        <f t="shared" si="4"/>
        <v>2476.5512371593813</v>
      </c>
      <c r="Y20" s="117">
        <f t="shared" si="5"/>
        <v>26518.927449236384</v>
      </c>
    </row>
    <row r="21" spans="1:25" ht="15.75" customHeight="1" thickBot="1" x14ac:dyDescent="0.35">
      <c r="A21" s="54">
        <v>8</v>
      </c>
      <c r="B21" s="54">
        <v>24</v>
      </c>
      <c r="C21" s="54">
        <v>8</v>
      </c>
      <c r="D21" s="55">
        <f t="shared" si="6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8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7"/>
        <v>-570</v>
      </c>
      <c r="W21" s="57">
        <f t="shared" si="3"/>
        <v>-400</v>
      </c>
      <c r="X21" s="55">
        <f t="shared" si="4"/>
        <v>2466.5512371593813</v>
      </c>
      <c r="Y21" s="117">
        <f t="shared" si="5"/>
        <v>29095.974217434246</v>
      </c>
    </row>
    <row r="22" spans="1:25" ht="15.75" customHeight="1" thickBot="1" x14ac:dyDescent="0.35">
      <c r="A22" s="54">
        <v>9</v>
      </c>
      <c r="B22" s="54">
        <v>24</v>
      </c>
      <c r="C22" s="54">
        <v>9</v>
      </c>
      <c r="D22" s="55">
        <f t="shared" si="6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8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7"/>
        <v>-580</v>
      </c>
      <c r="W22" s="57">
        <f t="shared" si="3"/>
        <v>-400</v>
      </c>
      <c r="X22" s="55">
        <f t="shared" si="4"/>
        <v>2456.5512371593813</v>
      </c>
      <c r="Y22" s="117">
        <f t="shared" si="5"/>
        <v>31673.758680499603</v>
      </c>
    </row>
    <row r="23" spans="1:25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6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8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7"/>
        <v>-590</v>
      </c>
      <c r="W23" s="57">
        <f t="shared" si="3"/>
        <v>-400</v>
      </c>
      <c r="X23" s="55">
        <f t="shared" si="4"/>
        <v>2446.5512371593813</v>
      </c>
      <c r="Y23" s="117">
        <f t="shared" si="5"/>
        <v>34252.283912161067</v>
      </c>
    </row>
    <row r="24" spans="1:25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6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8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7"/>
        <v>-600</v>
      </c>
      <c r="W24" s="57">
        <f t="shared" si="3"/>
        <v>-400</v>
      </c>
      <c r="X24" s="55">
        <f t="shared" si="4"/>
        <v>2436.5512371593813</v>
      </c>
      <c r="Y24" s="117">
        <f t="shared" si="5"/>
        <v>36831.552998954452</v>
      </c>
    </row>
    <row r="25" spans="1:25" ht="15.75" customHeight="1" thickBot="1" x14ac:dyDescent="0.35">
      <c r="A25" s="54">
        <v>12</v>
      </c>
      <c r="B25" s="54">
        <v>25</v>
      </c>
      <c r="C25" s="54">
        <f t="shared" ref="C25:C88" si="9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8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$R24*1.06</f>
        <v>-1590</v>
      </c>
      <c r="S25" s="55">
        <v>0</v>
      </c>
      <c r="T25" s="55">
        <v>0</v>
      </c>
      <c r="U25" s="54" t="s">
        <v>79</v>
      </c>
      <c r="V25" s="57">
        <f t="shared" si="7"/>
        <v>-610</v>
      </c>
      <c r="W25" s="57">
        <f t="shared" si="3"/>
        <v>-420</v>
      </c>
      <c r="X25" s="55">
        <f t="shared" si="4"/>
        <v>2553.2179038260474</v>
      </c>
      <c r="Y25" s="117">
        <f t="shared" si="5"/>
        <v>39538.235706942811</v>
      </c>
    </row>
    <row r="26" spans="1:25" ht="15.75" customHeight="1" thickBot="1" x14ac:dyDescent="0.35">
      <c r="A26" s="54">
        <v>13</v>
      </c>
      <c r="B26" s="54">
        <v>25</v>
      </c>
      <c r="C26" s="54">
        <f t="shared" si="9"/>
        <v>1</v>
      </c>
      <c r="D26" s="55">
        <f t="shared" ref="D26:D36" si="10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1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2">$R25</f>
        <v>-1590</v>
      </c>
      <c r="S26" s="55">
        <v>0</v>
      </c>
      <c r="T26" s="55">
        <v>0</v>
      </c>
      <c r="U26" s="54" t="s">
        <v>79</v>
      </c>
      <c r="V26" s="57">
        <f t="shared" si="7"/>
        <v>-620</v>
      </c>
      <c r="W26" s="57">
        <f t="shared" si="3"/>
        <v>-420</v>
      </c>
      <c r="X26" s="55">
        <f t="shared" si="4"/>
        <v>2540.2179038260474</v>
      </c>
      <c r="Y26" s="117">
        <f t="shared" si="5"/>
        <v>42243.196259547782</v>
      </c>
    </row>
    <row r="27" spans="1:25" ht="15.75" customHeight="1" thickBot="1" x14ac:dyDescent="0.35">
      <c r="A27" s="54">
        <v>14</v>
      </c>
      <c r="B27" s="54">
        <v>25</v>
      </c>
      <c r="C27" s="54">
        <f t="shared" si="9"/>
        <v>2</v>
      </c>
      <c r="D27" s="55">
        <f t="shared" si="10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2"/>
        <v>-1590</v>
      </c>
      <c r="S27" s="55">
        <v>0</v>
      </c>
      <c r="T27" s="55">
        <v>0</v>
      </c>
      <c r="U27" s="54" t="s">
        <v>79</v>
      </c>
      <c r="V27" s="57">
        <f t="shared" si="7"/>
        <v>-630</v>
      </c>
      <c r="W27" s="57">
        <f t="shared" si="3"/>
        <v>-420</v>
      </c>
      <c r="X27" s="55">
        <f t="shared" si="4"/>
        <v>2530.2179038260474</v>
      </c>
      <c r="Y27" s="117">
        <f t="shared" si="5"/>
        <v>44949.427481121951</v>
      </c>
    </row>
    <row r="28" spans="1:25" ht="15.75" customHeight="1" thickBot="1" x14ac:dyDescent="0.35">
      <c r="A28" s="54">
        <v>15</v>
      </c>
      <c r="B28" s="54">
        <v>25</v>
      </c>
      <c r="C28" s="54">
        <f t="shared" si="9"/>
        <v>3</v>
      </c>
      <c r="D28" s="55">
        <f t="shared" si="10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3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2"/>
        <v>-1590</v>
      </c>
      <c r="S28" s="55">
        <v>0</v>
      </c>
      <c r="T28" s="55">
        <v>0</v>
      </c>
      <c r="U28" s="54" t="s">
        <v>79</v>
      </c>
      <c r="V28" s="57">
        <f t="shared" si="7"/>
        <v>-640</v>
      </c>
      <c r="W28" s="57">
        <f t="shared" si="3"/>
        <v>-420</v>
      </c>
      <c r="X28" s="55">
        <f t="shared" si="4"/>
        <v>2520.2179038260474</v>
      </c>
      <c r="Y28" s="117">
        <f t="shared" si="5"/>
        <v>47656.934666119341</v>
      </c>
    </row>
    <row r="29" spans="1:25" ht="15.75" customHeight="1" thickBot="1" x14ac:dyDescent="0.35">
      <c r="A29" s="54">
        <v>16</v>
      </c>
      <c r="B29" s="54">
        <v>25</v>
      </c>
      <c r="C29" s="54">
        <f t="shared" si="9"/>
        <v>4</v>
      </c>
      <c r="D29" s="55">
        <f t="shared" si="10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3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2"/>
        <v>-1590</v>
      </c>
      <c r="S29" s="55">
        <v>0</v>
      </c>
      <c r="T29" s="55">
        <v>0</v>
      </c>
      <c r="U29" s="54" t="s">
        <v>79</v>
      </c>
      <c r="V29" s="57">
        <f t="shared" si="7"/>
        <v>-650</v>
      </c>
      <c r="W29" s="57">
        <f t="shared" si="3"/>
        <v>-420</v>
      </c>
      <c r="X29" s="55">
        <f t="shared" si="4"/>
        <v>2510.2179038260474</v>
      </c>
      <c r="Y29" s="117">
        <f t="shared" si="5"/>
        <v>50365.723131054212</v>
      </c>
    </row>
    <row r="30" spans="1:25" ht="15.75" customHeight="1" thickBot="1" x14ac:dyDescent="0.35">
      <c r="A30" s="54">
        <v>17</v>
      </c>
      <c r="B30" s="54">
        <v>25</v>
      </c>
      <c r="C30" s="54">
        <f t="shared" si="9"/>
        <v>5</v>
      </c>
      <c r="D30" s="55">
        <f t="shared" si="10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3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2"/>
        <v>-1590</v>
      </c>
      <c r="S30" s="55">
        <v>0</v>
      </c>
      <c r="T30" s="55">
        <v>0</v>
      </c>
      <c r="U30" s="54" t="s">
        <v>79</v>
      </c>
      <c r="V30" s="57">
        <f t="shared" si="7"/>
        <v>-660</v>
      </c>
      <c r="W30" s="57">
        <f t="shared" si="3"/>
        <v>-420</v>
      </c>
      <c r="X30" s="55">
        <f t="shared" si="4"/>
        <v>2500.2179038260474</v>
      </c>
      <c r="Y30" s="117">
        <f t="shared" si="5"/>
        <v>53075.798214592985</v>
      </c>
    </row>
    <row r="31" spans="1:25" ht="15.75" customHeight="1" thickBot="1" x14ac:dyDescent="0.35">
      <c r="A31" s="54">
        <v>18</v>
      </c>
      <c r="B31" s="54">
        <v>25</v>
      </c>
      <c r="C31" s="54">
        <f t="shared" si="9"/>
        <v>6</v>
      </c>
      <c r="D31" s="55">
        <f t="shared" si="10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3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2"/>
        <v>-1590</v>
      </c>
      <c r="S31" s="55">
        <v>0</v>
      </c>
      <c r="T31" s="55">
        <v>0</v>
      </c>
      <c r="U31" s="54" t="s">
        <v>79</v>
      </c>
      <c r="V31" s="57">
        <f t="shared" si="7"/>
        <v>-670</v>
      </c>
      <c r="W31" s="57">
        <f t="shared" si="3"/>
        <v>-420</v>
      </c>
      <c r="X31" s="55">
        <f t="shared" si="4"/>
        <v>2490.2179038260474</v>
      </c>
      <c r="Y31" s="117">
        <f t="shared" si="5"/>
        <v>55787.165277646505</v>
      </c>
    </row>
    <row r="32" spans="1:25" ht="15.75" customHeight="1" thickBot="1" x14ac:dyDescent="0.35">
      <c r="A32" s="54">
        <v>19</v>
      </c>
      <c r="B32" s="54">
        <v>25</v>
      </c>
      <c r="C32" s="54">
        <f t="shared" si="9"/>
        <v>7</v>
      </c>
      <c r="D32" s="55">
        <f t="shared" si="10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3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2"/>
        <v>-1590</v>
      </c>
      <c r="S32" s="55">
        <v>0</v>
      </c>
      <c r="T32" s="55">
        <v>0</v>
      </c>
      <c r="U32" s="54" t="s">
        <v>79</v>
      </c>
      <c r="V32" s="57">
        <f t="shared" si="7"/>
        <v>-680</v>
      </c>
      <c r="W32" s="57">
        <f t="shared" si="3"/>
        <v>-420</v>
      </c>
      <c r="X32" s="55">
        <f t="shared" si="4"/>
        <v>2480.2179038260474</v>
      </c>
      <c r="Y32" s="117">
        <f t="shared" si="5"/>
        <v>58499.829703462747</v>
      </c>
    </row>
    <row r="33" spans="1:25" ht="15.75" customHeight="1" thickBot="1" x14ac:dyDescent="0.35">
      <c r="A33" s="54">
        <v>20</v>
      </c>
      <c r="B33" s="54">
        <v>25</v>
      </c>
      <c r="C33" s="54">
        <f t="shared" si="9"/>
        <v>8</v>
      </c>
      <c r="D33" s="55">
        <f t="shared" si="10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3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2"/>
        <v>-1590</v>
      </c>
      <c r="S33" s="55">
        <v>0</v>
      </c>
      <c r="T33" s="55">
        <v>0</v>
      </c>
      <c r="U33" s="54" t="s">
        <v>79</v>
      </c>
      <c r="V33" s="57">
        <f t="shared" si="7"/>
        <v>-690</v>
      </c>
      <c r="W33" s="57">
        <f t="shared" si="3"/>
        <v>-420</v>
      </c>
      <c r="X33" s="55">
        <f t="shared" si="4"/>
        <v>2470.2179038260474</v>
      </c>
      <c r="Y33" s="117">
        <f t="shared" si="5"/>
        <v>61213.796897719891</v>
      </c>
    </row>
    <row r="34" spans="1:25" ht="15.75" customHeight="1" thickBot="1" x14ac:dyDescent="0.35">
      <c r="A34" s="54">
        <v>21</v>
      </c>
      <c r="B34" s="54">
        <v>25</v>
      </c>
      <c r="C34" s="54">
        <f t="shared" si="9"/>
        <v>9</v>
      </c>
      <c r="D34" s="55">
        <f t="shared" si="10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3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2"/>
        <v>-1590</v>
      </c>
      <c r="S34" s="55">
        <v>0</v>
      </c>
      <c r="T34" s="55">
        <v>0</v>
      </c>
      <c r="U34" s="54" t="s">
        <v>79</v>
      </c>
      <c r="V34" s="57">
        <f t="shared" si="7"/>
        <v>-700</v>
      </c>
      <c r="W34" s="57">
        <f t="shared" si="3"/>
        <v>-420</v>
      </c>
      <c r="X34" s="55">
        <f t="shared" si="4"/>
        <v>2460.2179038260474</v>
      </c>
      <c r="Y34" s="117">
        <f t="shared" si="5"/>
        <v>63929.072288619776</v>
      </c>
    </row>
    <row r="35" spans="1:25" ht="15.75" customHeight="1" thickBot="1" x14ac:dyDescent="0.35">
      <c r="A35" s="54">
        <v>22</v>
      </c>
      <c r="B35" s="54">
        <v>25</v>
      </c>
      <c r="C35" s="54">
        <f t="shared" si="9"/>
        <v>10</v>
      </c>
      <c r="D35" s="55">
        <f t="shared" si="10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3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2"/>
        <v>-1590</v>
      </c>
      <c r="S35" s="55">
        <v>0</v>
      </c>
      <c r="T35" s="55">
        <v>0</v>
      </c>
      <c r="U35" s="54" t="s">
        <v>79</v>
      </c>
      <c r="V35" s="57">
        <f t="shared" si="7"/>
        <v>-710</v>
      </c>
      <c r="W35" s="57">
        <f t="shared" si="3"/>
        <v>-420</v>
      </c>
      <c r="X35" s="55">
        <f t="shared" si="4"/>
        <v>2450.2179038260474</v>
      </c>
      <c r="Y35" s="117">
        <f t="shared" si="5"/>
        <v>66645.661326981732</v>
      </c>
    </row>
    <row r="36" spans="1:25" ht="15.75" customHeight="1" thickBot="1" x14ac:dyDescent="0.35">
      <c r="A36" s="54">
        <v>23</v>
      </c>
      <c r="B36" s="54">
        <v>25</v>
      </c>
      <c r="C36" s="54">
        <f t="shared" si="9"/>
        <v>11</v>
      </c>
      <c r="D36" s="55">
        <f t="shared" si="10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3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2"/>
        <v>-1590</v>
      </c>
      <c r="S36" s="55">
        <v>0</v>
      </c>
      <c r="T36" s="55">
        <v>0</v>
      </c>
      <c r="U36" s="54" t="s">
        <v>79</v>
      </c>
      <c r="V36" s="57">
        <f t="shared" si="7"/>
        <v>-720</v>
      </c>
      <c r="W36" s="57">
        <f t="shared" si="3"/>
        <v>-420</v>
      </c>
      <c r="X36" s="55">
        <f t="shared" si="4"/>
        <v>2440.2179038260474</v>
      </c>
      <c r="Y36" s="117">
        <f t="shared" si="5"/>
        <v>69363.56948633687</v>
      </c>
    </row>
    <row r="37" spans="1:25" ht="13.5" thickBot="1" x14ac:dyDescent="0.35">
      <c r="A37" s="54">
        <v>24</v>
      </c>
      <c r="B37" s="54">
        <v>26</v>
      </c>
      <c r="C37" s="54">
        <f t="shared" si="9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3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7"/>
        <v>-730</v>
      </c>
      <c r="W37" s="57">
        <f t="shared" si="3"/>
        <v>-441</v>
      </c>
      <c r="X37" s="55">
        <f t="shared" si="4"/>
        <v>2544.8179038260473</v>
      </c>
      <c r="Y37" s="117">
        <f t="shared" si="5"/>
        <v>72197.402263022654</v>
      </c>
    </row>
    <row r="38" spans="1:25" ht="13.5" thickBot="1" x14ac:dyDescent="0.35">
      <c r="A38" s="54">
        <v>25</v>
      </c>
      <c r="B38" s="54">
        <v>26</v>
      </c>
      <c r="C38" s="54">
        <f t="shared" si="9"/>
        <v>1</v>
      </c>
      <c r="D38" s="55">
        <f t="shared" ref="D38:D48" si="14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1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5">$R37</f>
        <v>-1685.4</v>
      </c>
      <c r="S38" s="55">
        <v>0</v>
      </c>
      <c r="T38" s="55">
        <v>0</v>
      </c>
      <c r="U38" s="54" t="s">
        <v>79</v>
      </c>
      <c r="V38" s="57">
        <f t="shared" si="7"/>
        <v>-740</v>
      </c>
      <c r="W38" s="57">
        <f t="shared" si="3"/>
        <v>-441</v>
      </c>
      <c r="X38" s="55">
        <f t="shared" si="4"/>
        <v>2531.8179038260473</v>
      </c>
      <c r="Y38" s="117">
        <f t="shared" si="5"/>
        <v>75030.042676277953</v>
      </c>
    </row>
    <row r="39" spans="1:25" ht="13.5" thickBot="1" x14ac:dyDescent="0.35">
      <c r="A39" s="54">
        <v>26</v>
      </c>
      <c r="B39" s="54">
        <v>26</v>
      </c>
      <c r="C39" s="54">
        <f t="shared" si="9"/>
        <v>2</v>
      </c>
      <c r="D39" s="55">
        <f t="shared" si="14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5"/>
        <v>-1685.4</v>
      </c>
      <c r="S39" s="55">
        <v>0</v>
      </c>
      <c r="T39" s="55">
        <v>0</v>
      </c>
      <c r="U39" s="54" t="s">
        <v>79</v>
      </c>
      <c r="V39" s="57">
        <f t="shared" si="7"/>
        <v>-750</v>
      </c>
      <c r="W39" s="57">
        <f t="shared" si="3"/>
        <v>-441</v>
      </c>
      <c r="X39" s="55">
        <f t="shared" si="4"/>
        <v>2521.8179038260473</v>
      </c>
      <c r="Y39" s="117">
        <f t="shared" si="5"/>
        <v>77864.485757921822</v>
      </c>
    </row>
    <row r="40" spans="1:25" ht="13.5" thickBot="1" x14ac:dyDescent="0.35">
      <c r="A40" s="54">
        <v>27</v>
      </c>
      <c r="B40" s="54">
        <v>26</v>
      </c>
      <c r="C40" s="54">
        <f t="shared" si="9"/>
        <v>3</v>
      </c>
      <c r="D40" s="55">
        <f t="shared" si="14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6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5"/>
        <v>-1685.4</v>
      </c>
      <c r="S40" s="55">
        <v>0</v>
      </c>
      <c r="T40" s="55">
        <v>0</v>
      </c>
      <c r="U40" s="54" t="s">
        <v>79</v>
      </c>
      <c r="V40" s="57">
        <f t="shared" si="7"/>
        <v>-760</v>
      </c>
      <c r="W40" s="57">
        <f t="shared" si="3"/>
        <v>-441</v>
      </c>
      <c r="X40" s="55">
        <f t="shared" si="4"/>
        <v>2511.8179038260473</v>
      </c>
      <c r="Y40" s="117">
        <f t="shared" si="5"/>
        <v>80700.739019072542</v>
      </c>
    </row>
    <row r="41" spans="1:25" ht="13.5" thickBot="1" x14ac:dyDescent="0.35">
      <c r="A41" s="54">
        <v>28</v>
      </c>
      <c r="B41" s="54">
        <v>26</v>
      </c>
      <c r="C41" s="54">
        <f t="shared" si="9"/>
        <v>4</v>
      </c>
      <c r="D41" s="55">
        <f t="shared" si="14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6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5"/>
        <v>-1685.4</v>
      </c>
      <c r="S41" s="55">
        <v>0</v>
      </c>
      <c r="T41" s="55">
        <v>0</v>
      </c>
      <c r="U41" s="54" t="s">
        <v>79</v>
      </c>
      <c r="V41" s="57">
        <f t="shared" si="7"/>
        <v>-770</v>
      </c>
      <c r="W41" s="57">
        <f t="shared" si="3"/>
        <v>-441</v>
      </c>
      <c r="X41" s="55">
        <f t="shared" si="4"/>
        <v>2501.8179038260473</v>
      </c>
      <c r="Y41" s="117">
        <f t="shared" si="5"/>
        <v>83538.810002144717</v>
      </c>
    </row>
    <row r="42" spans="1:25" ht="13.5" thickBot="1" x14ac:dyDescent="0.35">
      <c r="A42" s="54">
        <v>29</v>
      </c>
      <c r="B42" s="54">
        <v>26</v>
      </c>
      <c r="C42" s="54">
        <f t="shared" si="9"/>
        <v>5</v>
      </c>
      <c r="D42" s="55">
        <f t="shared" si="14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6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5"/>
        <v>-1685.4</v>
      </c>
      <c r="S42" s="55">
        <v>0</v>
      </c>
      <c r="T42" s="55">
        <v>0</v>
      </c>
      <c r="U42" s="54" t="s">
        <v>79</v>
      </c>
      <c r="V42" s="57">
        <f t="shared" si="7"/>
        <v>-780</v>
      </c>
      <c r="W42" s="57">
        <f t="shared" si="3"/>
        <v>-441</v>
      </c>
      <c r="X42" s="55">
        <f t="shared" si="4"/>
        <v>2491.8179038260473</v>
      </c>
      <c r="Y42" s="117">
        <f t="shared" si="5"/>
        <v>86378.706280979692</v>
      </c>
    </row>
    <row r="43" spans="1:25" ht="13.5" thickBot="1" x14ac:dyDescent="0.35">
      <c r="A43" s="54">
        <v>30</v>
      </c>
      <c r="B43" s="54">
        <v>26</v>
      </c>
      <c r="C43" s="54">
        <f t="shared" si="9"/>
        <v>6</v>
      </c>
      <c r="D43" s="55">
        <f t="shared" si="14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6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5"/>
        <v>-1685.4</v>
      </c>
      <c r="S43" s="55">
        <v>0</v>
      </c>
      <c r="T43" s="55">
        <v>0</v>
      </c>
      <c r="U43" s="54" t="s">
        <v>79</v>
      </c>
      <c r="V43" s="57">
        <f t="shared" si="7"/>
        <v>-790</v>
      </c>
      <c r="W43" s="57">
        <f t="shared" si="3"/>
        <v>-441</v>
      </c>
      <c r="X43" s="55">
        <f t="shared" si="4"/>
        <v>2481.8179038260473</v>
      </c>
      <c r="Y43" s="117">
        <f t="shared" si="5"/>
        <v>89220.435460976485</v>
      </c>
    </row>
    <row r="44" spans="1:25" ht="13.5" thickBot="1" x14ac:dyDescent="0.35">
      <c r="A44" s="54">
        <v>31</v>
      </c>
      <c r="B44" s="54">
        <v>26</v>
      </c>
      <c r="C44" s="54">
        <f t="shared" si="9"/>
        <v>7</v>
      </c>
      <c r="D44" s="55">
        <f t="shared" si="14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6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5"/>
        <v>-1685.4</v>
      </c>
      <c r="S44" s="55">
        <v>0</v>
      </c>
      <c r="T44" s="55">
        <v>0</v>
      </c>
      <c r="U44" s="54" t="s">
        <v>79</v>
      </c>
      <c r="V44" s="57">
        <f t="shared" si="7"/>
        <v>-800</v>
      </c>
      <c r="W44" s="57">
        <f t="shared" si="3"/>
        <v>-441</v>
      </c>
      <c r="X44" s="55">
        <f t="shared" si="4"/>
        <v>2471.8179038260473</v>
      </c>
      <c r="Y44" s="117">
        <f t="shared" si="5"/>
        <v>92064.005179223255</v>
      </c>
    </row>
    <row r="45" spans="1:25" ht="13.5" thickBot="1" x14ac:dyDescent="0.35">
      <c r="A45" s="54">
        <v>32</v>
      </c>
      <c r="B45" s="54">
        <v>26</v>
      </c>
      <c r="C45" s="54">
        <f t="shared" si="9"/>
        <v>8</v>
      </c>
      <c r="D45" s="55">
        <f t="shared" si="14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6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5"/>
        <v>-1685.4</v>
      </c>
      <c r="S45" s="55">
        <v>0</v>
      </c>
      <c r="T45" s="55">
        <v>0</v>
      </c>
      <c r="U45" s="54" t="s">
        <v>79</v>
      </c>
      <c r="V45" s="57">
        <f t="shared" si="7"/>
        <v>-810</v>
      </c>
      <c r="W45" s="57">
        <f t="shared" si="3"/>
        <v>-441</v>
      </c>
      <c r="X45" s="55">
        <f t="shared" si="4"/>
        <v>2461.8179038260473</v>
      </c>
      <c r="Y45" s="117">
        <f t="shared" si="5"/>
        <v>94909.423104629386</v>
      </c>
    </row>
    <row r="46" spans="1:25" ht="13.5" thickBot="1" x14ac:dyDescent="0.35">
      <c r="A46" s="54">
        <v>33</v>
      </c>
      <c r="B46" s="54">
        <v>26</v>
      </c>
      <c r="C46" s="54">
        <f t="shared" si="9"/>
        <v>9</v>
      </c>
      <c r="D46" s="55">
        <f t="shared" si="14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ref="G46:G77" si="17">-PMT(4%/12,120,-(FV(4%/12,24,,-35000)+FV(4%/12,12,,-35000)))</f>
        <v>-752.61542950728563</v>
      </c>
      <c r="H46" s="57">
        <f t="shared" si="16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5"/>
        <v>-1685.4</v>
      </c>
      <c r="S46" s="55">
        <v>0</v>
      </c>
      <c r="T46" s="55">
        <v>0</v>
      </c>
      <c r="U46" s="54" t="s">
        <v>79</v>
      </c>
      <c r="V46" s="57">
        <f t="shared" si="7"/>
        <v>-820</v>
      </c>
      <c r="W46" s="57">
        <f t="shared" si="3"/>
        <v>-441</v>
      </c>
      <c r="X46" s="55">
        <f t="shared" si="4"/>
        <v>2451.8179038260473</v>
      </c>
      <c r="Y46" s="117">
        <f t="shared" si="5"/>
        <v>97756.696938058056</v>
      </c>
    </row>
    <row r="47" spans="1:25" ht="13.5" thickBot="1" x14ac:dyDescent="0.35">
      <c r="A47" s="54">
        <v>34</v>
      </c>
      <c r="B47" s="54">
        <v>26</v>
      </c>
      <c r="C47" s="54">
        <f t="shared" si="9"/>
        <v>10</v>
      </c>
      <c r="D47" s="55">
        <f t="shared" si="14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7"/>
        <v>-752.61542950728563</v>
      </c>
      <c r="H47" s="57">
        <f t="shared" si="16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5"/>
        <v>-1685.4</v>
      </c>
      <c r="S47" s="55">
        <v>0</v>
      </c>
      <c r="T47" s="55">
        <v>0</v>
      </c>
      <c r="U47" s="54" t="s">
        <v>79</v>
      </c>
      <c r="V47" s="57">
        <f t="shared" si="7"/>
        <v>-830</v>
      </c>
      <c r="W47" s="57">
        <f t="shared" si="3"/>
        <v>-441</v>
      </c>
      <c r="X47" s="55">
        <f t="shared" si="4"/>
        <v>2441.8179038260473</v>
      </c>
      <c r="Y47" s="117">
        <f t="shared" si="5"/>
        <v>100605.83441245934</v>
      </c>
    </row>
    <row r="48" spans="1:25" ht="13.5" thickBot="1" x14ac:dyDescent="0.35">
      <c r="A48" s="54">
        <v>35</v>
      </c>
      <c r="B48" s="54">
        <v>26</v>
      </c>
      <c r="C48" s="54">
        <f t="shared" si="9"/>
        <v>11</v>
      </c>
      <c r="D48" s="55">
        <f t="shared" si="14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7"/>
        <v>-752.61542950728563</v>
      </c>
      <c r="H48" s="57">
        <f t="shared" si="16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5"/>
        <v>-1685.4</v>
      </c>
      <c r="S48" s="55">
        <v>0</v>
      </c>
      <c r="T48" s="55">
        <v>0</v>
      </c>
      <c r="U48" s="54" t="s">
        <v>79</v>
      </c>
      <c r="V48" s="57">
        <f t="shared" si="7"/>
        <v>-840</v>
      </c>
      <c r="W48" s="57">
        <f t="shared" si="3"/>
        <v>-441</v>
      </c>
      <c r="X48" s="55">
        <f t="shared" si="4"/>
        <v>2431.8179038260473</v>
      </c>
      <c r="Y48" s="117">
        <f t="shared" si="5"/>
        <v>103456.84329300397</v>
      </c>
    </row>
    <row r="49" spans="1:25" ht="13.5" thickBot="1" x14ac:dyDescent="0.35">
      <c r="A49" s="54">
        <v>36</v>
      </c>
      <c r="B49" s="54">
        <v>27</v>
      </c>
      <c r="C49" s="54">
        <f t="shared" si="9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7"/>
        <v>-752.61542950728563</v>
      </c>
      <c r="H49" s="57">
        <f t="shared" si="16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7"/>
        <v>-850</v>
      </c>
      <c r="W49" s="57">
        <f t="shared" si="3"/>
        <v>-463.05</v>
      </c>
      <c r="X49" s="55">
        <f t="shared" si="4"/>
        <v>2541.1939038260471</v>
      </c>
      <c r="Y49" s="117">
        <f t="shared" si="5"/>
        <v>106429.10737721753</v>
      </c>
    </row>
    <row r="50" spans="1:25" ht="13.5" thickBot="1" x14ac:dyDescent="0.35">
      <c r="A50" s="54">
        <v>37</v>
      </c>
      <c r="B50" s="54">
        <v>27</v>
      </c>
      <c r="C50" s="54">
        <f t="shared" si="9"/>
        <v>1</v>
      </c>
      <c r="D50" s="55">
        <f t="shared" ref="D50:D60" si="18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7"/>
        <v>-752.61542950728563</v>
      </c>
      <c r="H50" s="57">
        <f t="shared" si="11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9">$R49</f>
        <v>-1786.5240000000001</v>
      </c>
      <c r="S50" s="55">
        <v>0</v>
      </c>
      <c r="T50" s="55">
        <v>0</v>
      </c>
      <c r="U50" s="54" t="s">
        <v>79</v>
      </c>
      <c r="V50" s="57">
        <f t="shared" si="7"/>
        <v>-860</v>
      </c>
      <c r="W50" s="57">
        <f t="shared" si="3"/>
        <v>-463.05</v>
      </c>
      <c r="X50" s="55">
        <f t="shared" si="4"/>
        <v>2528.1939038260471</v>
      </c>
      <c r="Y50" s="117">
        <f t="shared" si="5"/>
        <v>109400.75589511532</v>
      </c>
    </row>
    <row r="51" spans="1:25" ht="13.5" thickBot="1" x14ac:dyDescent="0.35">
      <c r="A51" s="54">
        <v>38</v>
      </c>
      <c r="B51" s="54">
        <v>27</v>
      </c>
      <c r="C51" s="54">
        <f t="shared" si="9"/>
        <v>2</v>
      </c>
      <c r="D51" s="55">
        <f t="shared" si="18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7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9"/>
        <v>-1786.5240000000001</v>
      </c>
      <c r="S51" s="55">
        <v>0</v>
      </c>
      <c r="T51" s="55">
        <v>0</v>
      </c>
      <c r="U51" s="54" t="s">
        <v>79</v>
      </c>
      <c r="V51" s="57">
        <f t="shared" si="7"/>
        <v>-870</v>
      </c>
      <c r="W51" s="57">
        <f t="shared" si="3"/>
        <v>-463.05</v>
      </c>
      <c r="X51" s="55">
        <f t="shared" si="4"/>
        <v>2518.1939038260471</v>
      </c>
      <c r="Y51" s="117">
        <f t="shared" si="5"/>
        <v>112374.78628183767</v>
      </c>
    </row>
    <row r="52" spans="1:25" ht="13.5" thickBot="1" x14ac:dyDescent="0.35">
      <c r="A52" s="54">
        <v>39</v>
      </c>
      <c r="B52" s="54">
        <v>27</v>
      </c>
      <c r="C52" s="54">
        <f t="shared" si="9"/>
        <v>3</v>
      </c>
      <c r="D52" s="55">
        <f t="shared" si="18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7"/>
        <v>-752.61542950728563</v>
      </c>
      <c r="H52" s="57">
        <f t="shared" ref="H52:H61" si="20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9"/>
        <v>-1786.5240000000001</v>
      </c>
      <c r="S52" s="55">
        <v>0</v>
      </c>
      <c r="T52" s="55">
        <v>0</v>
      </c>
      <c r="U52" s="54" t="s">
        <v>79</v>
      </c>
      <c r="V52" s="57">
        <f t="shared" si="7"/>
        <v>-880</v>
      </c>
      <c r="W52" s="57">
        <f t="shared" si="3"/>
        <v>-463.05</v>
      </c>
      <c r="X52" s="55">
        <f t="shared" si="4"/>
        <v>2508.1939038260471</v>
      </c>
      <c r="Y52" s="117">
        <f t="shared" si="5"/>
        <v>115351.20846183805</v>
      </c>
    </row>
    <row r="53" spans="1:25" ht="13.5" thickBot="1" x14ac:dyDescent="0.35">
      <c r="A53" s="54">
        <v>40</v>
      </c>
      <c r="B53" s="54">
        <v>27</v>
      </c>
      <c r="C53" s="54">
        <f t="shared" si="9"/>
        <v>4</v>
      </c>
      <c r="D53" s="55">
        <f t="shared" si="18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7"/>
        <v>-752.61542950728563</v>
      </c>
      <c r="H53" s="57">
        <f t="shared" si="20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9"/>
        <v>-1786.5240000000001</v>
      </c>
      <c r="S53" s="55">
        <v>0</v>
      </c>
      <c r="T53" s="55">
        <v>0</v>
      </c>
      <c r="U53" s="54" t="s">
        <v>79</v>
      </c>
      <c r="V53" s="57">
        <f t="shared" si="7"/>
        <v>-890</v>
      </c>
      <c r="W53" s="57">
        <f t="shared" si="3"/>
        <v>-463.05</v>
      </c>
      <c r="X53" s="55">
        <f t="shared" si="4"/>
        <v>2498.1939038260471</v>
      </c>
      <c r="Y53" s="117">
        <f t="shared" si="5"/>
        <v>118330.03240092174</v>
      </c>
    </row>
    <row r="54" spans="1:25" ht="13.5" thickBot="1" x14ac:dyDescent="0.35">
      <c r="A54" s="54">
        <v>41</v>
      </c>
      <c r="B54" s="54">
        <v>27</v>
      </c>
      <c r="C54" s="54">
        <f t="shared" si="9"/>
        <v>5</v>
      </c>
      <c r="D54" s="55">
        <f t="shared" si="18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7"/>
        <v>-752.61542950728563</v>
      </c>
      <c r="H54" s="57">
        <f t="shared" si="20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9"/>
        <v>-1786.5240000000001</v>
      </c>
      <c r="S54" s="55">
        <v>0</v>
      </c>
      <c r="T54" s="55">
        <v>0</v>
      </c>
      <c r="U54" s="54" t="s">
        <v>79</v>
      </c>
      <c r="V54" s="57">
        <f t="shared" si="7"/>
        <v>-900</v>
      </c>
      <c r="W54" s="57">
        <f t="shared" si="3"/>
        <v>-463.05</v>
      </c>
      <c r="X54" s="55">
        <f t="shared" si="4"/>
        <v>2488.1939038260471</v>
      </c>
      <c r="Y54" s="117">
        <f t="shared" si="5"/>
        <v>121311.2681064183</v>
      </c>
    </row>
    <row r="55" spans="1:25" ht="13.5" thickBot="1" x14ac:dyDescent="0.35">
      <c r="A55" s="54">
        <v>42</v>
      </c>
      <c r="B55" s="54">
        <v>27</v>
      </c>
      <c r="C55" s="54">
        <f t="shared" si="9"/>
        <v>6</v>
      </c>
      <c r="D55" s="55">
        <f t="shared" si="18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7"/>
        <v>-752.61542950728563</v>
      </c>
      <c r="H55" s="57">
        <f t="shared" si="20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9"/>
        <v>-1786.5240000000001</v>
      </c>
      <c r="S55" s="55">
        <v>0</v>
      </c>
      <c r="T55" s="55">
        <v>0</v>
      </c>
      <c r="U55" s="54" t="s">
        <v>79</v>
      </c>
      <c r="V55" s="57">
        <f t="shared" si="7"/>
        <v>-910</v>
      </c>
      <c r="W55" s="57">
        <f t="shared" si="3"/>
        <v>-463.05</v>
      </c>
      <c r="X55" s="55">
        <f t="shared" si="4"/>
        <v>2478.1939038260471</v>
      </c>
      <c r="Y55" s="117">
        <f t="shared" si="5"/>
        <v>124294.92562735442</v>
      </c>
    </row>
    <row r="56" spans="1:25" ht="13.5" thickBot="1" x14ac:dyDescent="0.35">
      <c r="A56" s="54">
        <v>43</v>
      </c>
      <c r="B56" s="54">
        <v>27</v>
      </c>
      <c r="C56" s="54">
        <f t="shared" si="9"/>
        <v>7</v>
      </c>
      <c r="D56" s="55">
        <f t="shared" si="18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7"/>
        <v>-752.61542950728563</v>
      </c>
      <c r="H56" s="57">
        <f t="shared" si="20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9"/>
        <v>-1786.5240000000001</v>
      </c>
      <c r="S56" s="55">
        <v>0</v>
      </c>
      <c r="T56" s="55">
        <v>0</v>
      </c>
      <c r="U56" s="54" t="s">
        <v>79</v>
      </c>
      <c r="V56" s="57">
        <f t="shared" si="7"/>
        <v>-920</v>
      </c>
      <c r="W56" s="57">
        <f t="shared" si="3"/>
        <v>-463.05</v>
      </c>
      <c r="X56" s="55">
        <f t="shared" si="4"/>
        <v>2468.1939038260471</v>
      </c>
      <c r="Y56" s="117">
        <f t="shared" si="5"/>
        <v>127281.01505462777</v>
      </c>
    </row>
    <row r="57" spans="1:25" ht="13.5" thickBot="1" x14ac:dyDescent="0.35">
      <c r="A57" s="54">
        <v>44</v>
      </c>
      <c r="B57" s="54">
        <v>27</v>
      </c>
      <c r="C57" s="54">
        <f t="shared" si="9"/>
        <v>8</v>
      </c>
      <c r="D57" s="55">
        <f t="shared" si="18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7"/>
        <v>-752.61542950728563</v>
      </c>
      <c r="H57" s="57">
        <f t="shared" si="20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9"/>
        <v>-1786.5240000000001</v>
      </c>
      <c r="S57" s="55">
        <v>0</v>
      </c>
      <c r="T57" s="55">
        <v>0</v>
      </c>
      <c r="U57" s="54" t="s">
        <v>79</v>
      </c>
      <c r="V57" s="57">
        <f t="shared" si="7"/>
        <v>-930</v>
      </c>
      <c r="W57" s="57">
        <f t="shared" si="3"/>
        <v>-463.05</v>
      </c>
      <c r="X57" s="55">
        <f t="shared" si="4"/>
        <v>2458.1939038260471</v>
      </c>
      <c r="Y57" s="117">
        <f t="shared" si="5"/>
        <v>130269.54652118143</v>
      </c>
    </row>
    <row r="58" spans="1:25" ht="13.5" thickBot="1" x14ac:dyDescent="0.35">
      <c r="A58" s="54">
        <v>45</v>
      </c>
      <c r="B58" s="54">
        <v>27</v>
      </c>
      <c r="C58" s="54">
        <f t="shared" si="9"/>
        <v>9</v>
      </c>
      <c r="D58" s="55">
        <f t="shared" si="18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7"/>
        <v>-752.61542950728563</v>
      </c>
      <c r="H58" s="57">
        <f t="shared" si="20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9"/>
        <v>-1786.5240000000001</v>
      </c>
      <c r="S58" s="55">
        <v>0</v>
      </c>
      <c r="T58" s="55">
        <v>0</v>
      </c>
      <c r="U58" s="54" t="s">
        <v>79</v>
      </c>
      <c r="V58" s="57">
        <f t="shared" si="7"/>
        <v>-940</v>
      </c>
      <c r="W58" s="57">
        <f t="shared" si="3"/>
        <v>-463.05</v>
      </c>
      <c r="X58" s="55">
        <f t="shared" si="4"/>
        <v>2448.1939038260471</v>
      </c>
      <c r="Y58" s="117">
        <f t="shared" si="5"/>
        <v>133260.53020217907</v>
      </c>
    </row>
    <row r="59" spans="1:25" ht="13.5" thickBot="1" x14ac:dyDescent="0.35">
      <c r="A59" s="54">
        <v>46</v>
      </c>
      <c r="B59" s="54">
        <v>27</v>
      </c>
      <c r="C59" s="54">
        <f t="shared" si="9"/>
        <v>10</v>
      </c>
      <c r="D59" s="55">
        <f t="shared" si="18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7"/>
        <v>-752.61542950728563</v>
      </c>
      <c r="H59" s="57">
        <f t="shared" si="20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9"/>
        <v>-1786.5240000000001</v>
      </c>
      <c r="S59" s="55">
        <v>0</v>
      </c>
      <c r="T59" s="55">
        <v>0</v>
      </c>
      <c r="U59" s="54" t="s">
        <v>79</v>
      </c>
      <c r="V59" s="57">
        <f t="shared" si="7"/>
        <v>-950</v>
      </c>
      <c r="W59" s="57">
        <f t="shared" si="3"/>
        <v>-463.05</v>
      </c>
      <c r="X59" s="55">
        <f t="shared" si="4"/>
        <v>2438.1939038260471</v>
      </c>
      <c r="Y59" s="117">
        <f t="shared" si="5"/>
        <v>136253.97631518089</v>
      </c>
    </row>
    <row r="60" spans="1:25" ht="13.5" thickBot="1" x14ac:dyDescent="0.35">
      <c r="A60" s="54">
        <v>47</v>
      </c>
      <c r="B60" s="54">
        <v>27</v>
      </c>
      <c r="C60" s="54">
        <f t="shared" si="9"/>
        <v>11</v>
      </c>
      <c r="D60" s="55">
        <f t="shared" si="18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7"/>
        <v>-752.61542950728563</v>
      </c>
      <c r="H60" s="57">
        <f t="shared" si="20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9"/>
        <v>-1786.5240000000001</v>
      </c>
      <c r="S60" s="55">
        <v>0</v>
      </c>
      <c r="T60" s="55">
        <v>0</v>
      </c>
      <c r="U60" s="54" t="s">
        <v>79</v>
      </c>
      <c r="V60" s="57">
        <f t="shared" si="7"/>
        <v>-960</v>
      </c>
      <c r="W60" s="57">
        <f t="shared" si="3"/>
        <v>-463.05</v>
      </c>
      <c r="X60" s="55">
        <f t="shared" si="4"/>
        <v>2428.1939038260471</v>
      </c>
      <c r="Y60" s="117">
        <f t="shared" si="5"/>
        <v>139249.8951203202</v>
      </c>
    </row>
    <row r="61" spans="1:25" ht="13.5" thickBot="1" x14ac:dyDescent="0.35">
      <c r="A61" s="54">
        <v>48</v>
      </c>
      <c r="B61" s="54">
        <v>28</v>
      </c>
      <c r="C61" s="54">
        <f t="shared" si="9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7"/>
        <v>-752.61542950728563</v>
      </c>
      <c r="H61" s="57">
        <f t="shared" si="20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7"/>
        <v>-970</v>
      </c>
      <c r="W61" s="57">
        <f t="shared" si="3"/>
        <v>-486.2025000000001</v>
      </c>
      <c r="X61" s="55">
        <f t="shared" si="4"/>
        <v>2542.5274638260489</v>
      </c>
      <c r="Y61" s="117">
        <f t="shared" si="5"/>
        <v>142372.63048048093</v>
      </c>
    </row>
    <row r="62" spans="1:25" ht="13.5" thickBot="1" x14ac:dyDescent="0.35">
      <c r="A62" s="54">
        <v>49</v>
      </c>
      <c r="B62" s="54">
        <v>28</v>
      </c>
      <c r="C62" s="54">
        <f t="shared" si="9"/>
        <v>1</v>
      </c>
      <c r="D62" s="55">
        <f t="shared" ref="D62:D72" si="21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7"/>
        <v>-752.61542950728563</v>
      </c>
      <c r="H62" s="57">
        <f t="shared" si="11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2">$R61</f>
        <v>-1893.7154400000002</v>
      </c>
      <c r="S62" s="55">
        <v>0</v>
      </c>
      <c r="T62" s="55">
        <v>0</v>
      </c>
      <c r="U62" s="54" t="s">
        <v>79</v>
      </c>
      <c r="V62" s="57">
        <f t="shared" si="7"/>
        <v>-980</v>
      </c>
      <c r="W62" s="57">
        <f t="shared" si="3"/>
        <v>-486.2025000000001</v>
      </c>
      <c r="X62" s="55">
        <f t="shared" si="4"/>
        <v>2529.5274638260489</v>
      </c>
      <c r="Y62" s="117">
        <f t="shared" si="5"/>
        <v>145495.37723797566</v>
      </c>
    </row>
    <row r="63" spans="1:25" ht="13.5" thickBot="1" x14ac:dyDescent="0.35">
      <c r="A63" s="54">
        <v>50</v>
      </c>
      <c r="B63" s="54">
        <v>28</v>
      </c>
      <c r="C63" s="54">
        <f t="shared" si="9"/>
        <v>2</v>
      </c>
      <c r="D63" s="55">
        <f t="shared" si="21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7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2"/>
        <v>-1893.7154400000002</v>
      </c>
      <c r="S63" s="55">
        <v>0</v>
      </c>
      <c r="T63" s="55">
        <v>0</v>
      </c>
      <c r="U63" s="54" t="s">
        <v>79</v>
      </c>
      <c r="V63" s="57">
        <f t="shared" si="7"/>
        <v>-990</v>
      </c>
      <c r="W63" s="57">
        <f t="shared" si="3"/>
        <v>-486.2025000000001</v>
      </c>
      <c r="X63" s="55">
        <f t="shared" si="4"/>
        <v>2519.5274638260489</v>
      </c>
      <c r="Y63" s="117">
        <f t="shared" si="5"/>
        <v>148621.13544029329</v>
      </c>
    </row>
    <row r="64" spans="1:25" ht="13.5" thickBot="1" x14ac:dyDescent="0.35">
      <c r="A64" s="54">
        <v>51</v>
      </c>
      <c r="B64" s="54">
        <v>28</v>
      </c>
      <c r="C64" s="54">
        <f t="shared" si="9"/>
        <v>3</v>
      </c>
      <c r="D64" s="55">
        <f t="shared" si="21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7"/>
        <v>-752.61542950728563</v>
      </c>
      <c r="H64" s="57">
        <f t="shared" ref="H64:H73" si="23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2"/>
        <v>-1893.7154400000002</v>
      </c>
      <c r="S64" s="55">
        <v>0</v>
      </c>
      <c r="T64" s="55">
        <v>0</v>
      </c>
      <c r="U64" s="54" t="s">
        <v>79</v>
      </c>
      <c r="V64" s="57">
        <f t="shared" si="7"/>
        <v>-1000</v>
      </c>
      <c r="W64" s="57">
        <f t="shared" si="3"/>
        <v>-486.2025000000001</v>
      </c>
      <c r="X64" s="55">
        <f t="shared" si="4"/>
        <v>2509.5274638260489</v>
      </c>
      <c r="Y64" s="117">
        <f t="shared" si="5"/>
        <v>151749.91763512057</v>
      </c>
    </row>
    <row r="65" spans="1:25" ht="13.5" thickBot="1" x14ac:dyDescent="0.35">
      <c r="A65" s="54">
        <v>52</v>
      </c>
      <c r="B65" s="54">
        <v>28</v>
      </c>
      <c r="C65" s="54">
        <f t="shared" si="9"/>
        <v>4</v>
      </c>
      <c r="D65" s="55">
        <f t="shared" si="21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7"/>
        <v>-752.61542950728563</v>
      </c>
      <c r="H65" s="57">
        <f t="shared" si="23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2"/>
        <v>-1893.7154400000002</v>
      </c>
      <c r="S65" s="55">
        <v>0</v>
      </c>
      <c r="T65" s="55">
        <v>0</v>
      </c>
      <c r="U65" s="54" t="s">
        <v>79</v>
      </c>
      <c r="V65" s="57">
        <f t="shared" si="7"/>
        <v>-1010</v>
      </c>
      <c r="W65" s="57">
        <f t="shared" si="3"/>
        <v>-486.2025000000001</v>
      </c>
      <c r="X65" s="55">
        <f t="shared" si="4"/>
        <v>2499.5274638260489</v>
      </c>
      <c r="Y65" s="117">
        <f t="shared" si="5"/>
        <v>154881.7364224263</v>
      </c>
    </row>
    <row r="66" spans="1:25" ht="13.5" thickBot="1" x14ac:dyDescent="0.35">
      <c r="A66" s="54">
        <v>53</v>
      </c>
      <c r="B66" s="54">
        <v>28</v>
      </c>
      <c r="C66" s="54">
        <f t="shared" si="9"/>
        <v>5</v>
      </c>
      <c r="D66" s="55">
        <f t="shared" si="21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7"/>
        <v>-752.61542950728563</v>
      </c>
      <c r="H66" s="57">
        <f t="shared" si="23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2"/>
        <v>-1893.7154400000002</v>
      </c>
      <c r="S66" s="55">
        <v>0</v>
      </c>
      <c r="T66" s="55">
        <v>0</v>
      </c>
      <c r="U66" s="54" t="s">
        <v>79</v>
      </c>
      <c r="V66" s="57">
        <f t="shared" si="7"/>
        <v>-1020</v>
      </c>
      <c r="W66" s="57">
        <f t="shared" si="3"/>
        <v>-486.2025000000001</v>
      </c>
      <c r="X66" s="55">
        <f t="shared" si="4"/>
        <v>2489.5274638260489</v>
      </c>
      <c r="Y66" s="117">
        <f t="shared" si="5"/>
        <v>158016.60445467912</v>
      </c>
    </row>
    <row r="67" spans="1:25" ht="13.5" thickBot="1" x14ac:dyDescent="0.35">
      <c r="A67" s="54">
        <v>54</v>
      </c>
      <c r="B67" s="54">
        <v>28</v>
      </c>
      <c r="C67" s="54">
        <f t="shared" si="9"/>
        <v>6</v>
      </c>
      <c r="D67" s="55">
        <f t="shared" si="21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7"/>
        <v>-752.61542950728563</v>
      </c>
      <c r="H67" s="57">
        <f t="shared" si="23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2"/>
        <v>-1893.7154400000002</v>
      </c>
      <c r="S67" s="55">
        <v>0</v>
      </c>
      <c r="T67" s="55">
        <v>0</v>
      </c>
      <c r="U67" s="54" t="s">
        <v>79</v>
      </c>
      <c r="V67" s="57">
        <f t="shared" si="7"/>
        <v>-1030</v>
      </c>
      <c r="W67" s="57">
        <f t="shared" si="3"/>
        <v>-486.2025000000001</v>
      </c>
      <c r="X67" s="55">
        <f t="shared" si="4"/>
        <v>2479.5274638260489</v>
      </c>
      <c r="Y67" s="117">
        <f t="shared" si="5"/>
        <v>161154.53443706635</v>
      </c>
    </row>
    <row r="68" spans="1:25" ht="13.5" thickBot="1" x14ac:dyDescent="0.35">
      <c r="A68" s="54">
        <v>55</v>
      </c>
      <c r="B68" s="54">
        <v>28</v>
      </c>
      <c r="C68" s="54">
        <f t="shared" si="9"/>
        <v>7</v>
      </c>
      <c r="D68" s="55">
        <f t="shared" si="21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7"/>
        <v>-752.61542950728563</v>
      </c>
      <c r="H68" s="57">
        <f t="shared" si="23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2"/>
        <v>-1893.7154400000002</v>
      </c>
      <c r="S68" s="55">
        <v>0</v>
      </c>
      <c r="T68" s="55">
        <v>0</v>
      </c>
      <c r="U68" s="54" t="s">
        <v>79</v>
      </c>
      <c r="V68" s="57">
        <f t="shared" si="7"/>
        <v>-1040</v>
      </c>
      <c r="W68" s="57">
        <f t="shared" si="3"/>
        <v>-486.2025000000001</v>
      </c>
      <c r="X68" s="55">
        <f t="shared" si="4"/>
        <v>2469.5274638260489</v>
      </c>
      <c r="Y68" s="117">
        <f t="shared" si="5"/>
        <v>164295.53912771351</v>
      </c>
    </row>
    <row r="69" spans="1:25" ht="13.5" thickBot="1" x14ac:dyDescent="0.35">
      <c r="A69" s="54">
        <v>56</v>
      </c>
      <c r="B69" s="54">
        <v>28</v>
      </c>
      <c r="C69" s="54">
        <f t="shared" si="9"/>
        <v>8</v>
      </c>
      <c r="D69" s="55">
        <f t="shared" si="21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7"/>
        <v>-752.61542950728563</v>
      </c>
      <c r="H69" s="57">
        <f t="shared" si="23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2"/>
        <v>-1893.7154400000002</v>
      </c>
      <c r="S69" s="55">
        <v>0</v>
      </c>
      <c r="T69" s="55">
        <v>0</v>
      </c>
      <c r="U69" s="54" t="s">
        <v>79</v>
      </c>
      <c r="V69" s="57">
        <f t="shared" si="7"/>
        <v>-1050</v>
      </c>
      <c r="W69" s="57">
        <f t="shared" si="3"/>
        <v>-486.2025000000001</v>
      </c>
      <c r="X69" s="55">
        <f t="shared" si="4"/>
        <v>2459.5274638260489</v>
      </c>
      <c r="Y69" s="117">
        <f t="shared" si="5"/>
        <v>167439.63133790504</v>
      </c>
    </row>
    <row r="70" spans="1:25" ht="13.5" thickBot="1" x14ac:dyDescent="0.35">
      <c r="A70" s="54">
        <v>57</v>
      </c>
      <c r="B70" s="54">
        <v>28</v>
      </c>
      <c r="C70" s="54">
        <f t="shared" si="9"/>
        <v>9</v>
      </c>
      <c r="D70" s="55">
        <f t="shared" si="21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7"/>
        <v>-752.61542950728563</v>
      </c>
      <c r="H70" s="57">
        <f t="shared" si="23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2"/>
        <v>-1893.7154400000002</v>
      </c>
      <c r="S70" s="55">
        <v>0</v>
      </c>
      <c r="T70" s="55">
        <v>0</v>
      </c>
      <c r="U70" s="54" t="s">
        <v>79</v>
      </c>
      <c r="V70" s="57">
        <f t="shared" si="7"/>
        <v>-1060</v>
      </c>
      <c r="W70" s="57">
        <f t="shared" si="3"/>
        <v>-486.2025000000001</v>
      </c>
      <c r="X70" s="55">
        <f t="shared" si="4"/>
        <v>2449.5274638260489</v>
      </c>
      <c r="Y70" s="117">
        <f t="shared" si="5"/>
        <v>170586.82393230571</v>
      </c>
    </row>
    <row r="71" spans="1:25" ht="13.5" thickBot="1" x14ac:dyDescent="0.35">
      <c r="A71" s="54">
        <v>58</v>
      </c>
      <c r="B71" s="54">
        <v>28</v>
      </c>
      <c r="C71" s="54">
        <f t="shared" si="9"/>
        <v>10</v>
      </c>
      <c r="D71" s="55">
        <f t="shared" si="21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7"/>
        <v>-752.61542950728563</v>
      </c>
      <c r="H71" s="57">
        <f t="shared" si="23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2"/>
        <v>-1893.7154400000002</v>
      </c>
      <c r="S71" s="55">
        <v>0</v>
      </c>
      <c r="T71" s="55">
        <v>0</v>
      </c>
      <c r="U71" s="54" t="s">
        <v>79</v>
      </c>
      <c r="V71" s="57">
        <f t="shared" si="7"/>
        <v>-1070</v>
      </c>
      <c r="W71" s="57">
        <f t="shared" si="3"/>
        <v>-486.2025000000001</v>
      </c>
      <c r="X71" s="55">
        <f t="shared" si="4"/>
        <v>2439.5274638260489</v>
      </c>
      <c r="Y71" s="117">
        <f t="shared" si="5"/>
        <v>173737.12982918305</v>
      </c>
    </row>
    <row r="72" spans="1:25" ht="13.5" thickBot="1" x14ac:dyDescent="0.35">
      <c r="A72" s="54">
        <v>59</v>
      </c>
      <c r="B72" s="54">
        <v>28</v>
      </c>
      <c r="C72" s="54">
        <f t="shared" si="9"/>
        <v>11</v>
      </c>
      <c r="D72" s="55">
        <f t="shared" si="21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7"/>
        <v>-752.61542950728563</v>
      </c>
      <c r="H72" s="57">
        <f t="shared" si="23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2"/>
        <v>-1893.7154400000002</v>
      </c>
      <c r="S72" s="55">
        <v>0</v>
      </c>
      <c r="T72" s="55">
        <v>0</v>
      </c>
      <c r="U72" s="54" t="s">
        <v>79</v>
      </c>
      <c r="V72" s="57">
        <f t="shared" si="7"/>
        <v>-1080</v>
      </c>
      <c r="W72" s="57">
        <f t="shared" si="3"/>
        <v>-486.2025000000001</v>
      </c>
      <c r="X72" s="55">
        <f t="shared" si="4"/>
        <v>2429.5274638260489</v>
      </c>
      <c r="Y72" s="117">
        <f t="shared" si="5"/>
        <v>176890.56200063069</v>
      </c>
    </row>
    <row r="73" spans="1:25" ht="13.5" thickBot="1" x14ac:dyDescent="0.35">
      <c r="A73" s="54">
        <v>60</v>
      </c>
      <c r="B73" s="54">
        <v>29</v>
      </c>
      <c r="C73" s="54">
        <f t="shared" si="9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7"/>
        <v>-752.61542950728563</v>
      </c>
      <c r="H73" s="57">
        <f t="shared" si="23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7"/>
        <v>-1090</v>
      </c>
      <c r="W73" s="57">
        <f t="shared" si="3"/>
        <v>-510.51262500000013</v>
      </c>
      <c r="X73" s="55">
        <f t="shared" si="4"/>
        <v>2549.0057874260483</v>
      </c>
      <c r="Y73" s="117">
        <f t="shared" si="5"/>
        <v>180176.61179639271</v>
      </c>
    </row>
    <row r="74" spans="1:25" ht="13.5" thickBot="1" x14ac:dyDescent="0.35">
      <c r="A74" s="54">
        <v>61</v>
      </c>
      <c r="B74" s="54">
        <v>29</v>
      </c>
      <c r="C74" s="54">
        <f t="shared" si="9"/>
        <v>1</v>
      </c>
      <c r="D74" s="55">
        <f t="shared" ref="D74:D84" si="24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7"/>
        <v>-752.61542950728563</v>
      </c>
      <c r="H74" s="57">
        <f t="shared" si="11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5">$R73</f>
        <v>-2007.3383664000003</v>
      </c>
      <c r="S74" s="55">
        <v>0</v>
      </c>
      <c r="T74" s="55">
        <v>0</v>
      </c>
      <c r="U74" s="54" t="s">
        <v>79</v>
      </c>
      <c r="V74" s="57">
        <f t="shared" si="7"/>
        <v>-1100</v>
      </c>
      <c r="W74" s="57">
        <f t="shared" si="3"/>
        <v>-510.51262500000013</v>
      </c>
      <c r="X74" s="55">
        <f t="shared" si="4"/>
        <v>2536.0057874260483</v>
      </c>
      <c r="Y74" s="117">
        <f t="shared" si="5"/>
        <v>183463.35346630373</v>
      </c>
    </row>
    <row r="75" spans="1:25" ht="13.5" thickBot="1" x14ac:dyDescent="0.35">
      <c r="A75" s="54">
        <v>62</v>
      </c>
      <c r="B75" s="54">
        <v>29</v>
      </c>
      <c r="C75" s="54">
        <f t="shared" si="9"/>
        <v>2</v>
      </c>
      <c r="D75" s="55">
        <f t="shared" si="24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7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5"/>
        <v>-2007.3383664000003</v>
      </c>
      <c r="S75" s="55">
        <v>0</v>
      </c>
      <c r="T75" s="55">
        <v>0</v>
      </c>
      <c r="U75" s="54" t="s">
        <v>79</v>
      </c>
      <c r="V75" s="57">
        <f t="shared" si="7"/>
        <v>-1110</v>
      </c>
      <c r="W75" s="57">
        <f t="shared" si="3"/>
        <v>-510.51262500000013</v>
      </c>
      <c r="X75" s="55">
        <f t="shared" si="4"/>
        <v>2526.0057874260483</v>
      </c>
      <c r="Y75" s="117">
        <f t="shared" si="5"/>
        <v>186753.78989317271</v>
      </c>
    </row>
    <row r="76" spans="1:25" ht="13.5" thickBot="1" x14ac:dyDescent="0.35">
      <c r="A76" s="54">
        <v>63</v>
      </c>
      <c r="B76" s="54">
        <v>29</v>
      </c>
      <c r="C76" s="54">
        <f t="shared" si="9"/>
        <v>3</v>
      </c>
      <c r="D76" s="55">
        <f t="shared" si="24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7"/>
        <v>-752.61542950728563</v>
      </c>
      <c r="H76" s="57">
        <f t="shared" ref="H76:H85" si="26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5"/>
        <v>-2007.3383664000003</v>
      </c>
      <c r="S76" s="55">
        <v>0</v>
      </c>
      <c r="T76" s="55">
        <v>0</v>
      </c>
      <c r="U76" s="54" t="s">
        <v>79</v>
      </c>
      <c r="V76" s="57">
        <f t="shared" si="7"/>
        <v>-1120</v>
      </c>
      <c r="W76" s="57">
        <f t="shared" si="3"/>
        <v>-510.51262500000013</v>
      </c>
      <c r="X76" s="55">
        <f t="shared" si="4"/>
        <v>2516.0057874260483</v>
      </c>
      <c r="Y76" s="117">
        <f t="shared" si="5"/>
        <v>190047.93647182031</v>
      </c>
    </row>
    <row r="77" spans="1:25" ht="13.5" thickBot="1" x14ac:dyDescent="0.35">
      <c r="A77" s="54">
        <v>64</v>
      </c>
      <c r="B77" s="54">
        <v>29</v>
      </c>
      <c r="C77" s="54">
        <f t="shared" si="9"/>
        <v>4</v>
      </c>
      <c r="D77" s="55">
        <f t="shared" si="24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7"/>
        <v>-752.61542950728563</v>
      </c>
      <c r="H77" s="57">
        <f t="shared" si="26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5"/>
        <v>-2007.3383664000003</v>
      </c>
      <c r="S77" s="55">
        <v>0</v>
      </c>
      <c r="T77" s="55">
        <v>0</v>
      </c>
      <c r="U77" s="54" t="s">
        <v>79</v>
      </c>
      <c r="V77" s="57">
        <f t="shared" si="7"/>
        <v>-1130</v>
      </c>
      <c r="W77" s="57">
        <f t="shared" si="3"/>
        <v>-510.51262500000013</v>
      </c>
      <c r="X77" s="55">
        <f t="shared" si="4"/>
        <v>2506.0057874260483</v>
      </c>
      <c r="Y77" s="117">
        <f t="shared" si="5"/>
        <v>193345.80866121227</v>
      </c>
    </row>
    <row r="78" spans="1:25" ht="13.5" thickBot="1" x14ac:dyDescent="0.35">
      <c r="A78" s="54">
        <v>65</v>
      </c>
      <c r="B78" s="54">
        <v>29</v>
      </c>
      <c r="C78" s="54">
        <f t="shared" si="9"/>
        <v>5</v>
      </c>
      <c r="D78" s="55">
        <f t="shared" si="24"/>
        <v>10210.252500000002</v>
      </c>
      <c r="E78" s="57">
        <f t="shared" ref="E78:E141" si="27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09" si="28">-PMT(4%/12,120,-(FV(4%/12,24,,-35000)+FV(4%/12,12,,-35000)))</f>
        <v>-752.61542950728563</v>
      </c>
      <c r="H78" s="57">
        <f t="shared" si="26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5"/>
        <v>-2007.3383664000003</v>
      </c>
      <c r="S78" s="55">
        <v>0</v>
      </c>
      <c r="T78" s="55">
        <v>0</v>
      </c>
      <c r="U78" s="54" t="s">
        <v>79</v>
      </c>
      <c r="V78" s="57">
        <f t="shared" si="7"/>
        <v>-1140</v>
      </c>
      <c r="W78" s="57">
        <f t="shared" ref="W78:W141" si="29">D78*-0.05</f>
        <v>-510.51262500000013</v>
      </c>
      <c r="X78" s="55">
        <f t="shared" ref="X78:X141" si="30">D78+E78+F78+G78+H78+I78+J78+L78+M78+R78+S78+T78+V78+W78+O78+P78</f>
        <v>2496.0057874260483</v>
      </c>
      <c r="Y78" s="117">
        <f t="shared" ref="Y78:Y141" si="31">X78+(Y77*(1+($D$7/12)))</f>
        <v>196647.42198472671</v>
      </c>
    </row>
    <row r="79" spans="1:25" ht="13.5" thickBot="1" x14ac:dyDescent="0.35">
      <c r="A79" s="54">
        <v>66</v>
      </c>
      <c r="B79" s="54">
        <v>29</v>
      </c>
      <c r="C79" s="54">
        <f t="shared" si="9"/>
        <v>6</v>
      </c>
      <c r="D79" s="55">
        <f t="shared" si="24"/>
        <v>10210.252500000002</v>
      </c>
      <c r="E79" s="57">
        <f t="shared" si="27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8"/>
        <v>-752.61542950728563</v>
      </c>
      <c r="H79" s="57">
        <f t="shared" si="26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5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32">$V78-10</f>
        <v>-1150</v>
      </c>
      <c r="W79" s="57">
        <f t="shared" si="29"/>
        <v>-510.51262500000013</v>
      </c>
      <c r="X79" s="55">
        <f t="shared" si="30"/>
        <v>2486.0057874260483</v>
      </c>
      <c r="Y79" s="117">
        <f t="shared" si="31"/>
        <v>199952.79203042245</v>
      </c>
    </row>
    <row r="80" spans="1:25" ht="13.5" thickBot="1" x14ac:dyDescent="0.35">
      <c r="A80" s="54">
        <v>67</v>
      </c>
      <c r="B80" s="54">
        <v>29</v>
      </c>
      <c r="C80" s="54">
        <f t="shared" si="9"/>
        <v>7</v>
      </c>
      <c r="D80" s="55">
        <f t="shared" si="24"/>
        <v>10210.252500000002</v>
      </c>
      <c r="E80" s="57">
        <f t="shared" si="27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8"/>
        <v>-752.61542950728563</v>
      </c>
      <c r="H80" s="57">
        <f t="shared" si="26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5"/>
        <v>-2007.3383664000003</v>
      </c>
      <c r="S80" s="55">
        <v>0</v>
      </c>
      <c r="T80" s="55">
        <v>0</v>
      </c>
      <c r="U80" s="54" t="s">
        <v>79</v>
      </c>
      <c r="V80" s="57">
        <f t="shared" si="32"/>
        <v>-1160</v>
      </c>
      <c r="W80" s="57">
        <f t="shared" si="29"/>
        <v>-510.51262500000013</v>
      </c>
      <c r="X80" s="55">
        <f t="shared" si="30"/>
        <v>2476.0057874260483</v>
      </c>
      <c r="Y80" s="117">
        <f t="shared" si="31"/>
        <v>203261.9344513086</v>
      </c>
    </row>
    <row r="81" spans="1:25" ht="13.5" thickBot="1" x14ac:dyDescent="0.35">
      <c r="A81" s="54">
        <v>68</v>
      </c>
      <c r="B81" s="54">
        <v>29</v>
      </c>
      <c r="C81" s="54">
        <f t="shared" si="9"/>
        <v>8</v>
      </c>
      <c r="D81" s="55">
        <f t="shared" si="24"/>
        <v>10210.252500000002</v>
      </c>
      <c r="E81" s="57">
        <f t="shared" si="27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8"/>
        <v>-752.61542950728563</v>
      </c>
      <c r="H81" s="57">
        <f t="shared" si="26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5"/>
        <v>-2007.3383664000003</v>
      </c>
      <c r="S81" s="55">
        <v>0</v>
      </c>
      <c r="T81" s="55">
        <v>0</v>
      </c>
      <c r="U81" s="54" t="s">
        <v>79</v>
      </c>
      <c r="V81" s="57">
        <f t="shared" si="32"/>
        <v>-1170</v>
      </c>
      <c r="W81" s="57">
        <f t="shared" si="29"/>
        <v>-510.51262500000013</v>
      </c>
      <c r="X81" s="55">
        <f t="shared" si="30"/>
        <v>2466.0057874260483</v>
      </c>
      <c r="Y81" s="117">
        <f t="shared" si="31"/>
        <v>206574.8649656151</v>
      </c>
    </row>
    <row r="82" spans="1:25" ht="13.5" thickBot="1" x14ac:dyDescent="0.35">
      <c r="A82" s="54">
        <v>69</v>
      </c>
      <c r="B82" s="54">
        <v>29</v>
      </c>
      <c r="C82" s="54">
        <f t="shared" si="9"/>
        <v>9</v>
      </c>
      <c r="D82" s="55">
        <f t="shared" si="24"/>
        <v>10210.252500000002</v>
      </c>
      <c r="E82" s="57">
        <f t="shared" si="27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8"/>
        <v>-752.61542950728563</v>
      </c>
      <c r="H82" s="57">
        <f t="shared" si="26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5"/>
        <v>-2007.3383664000003</v>
      </c>
      <c r="S82" s="55">
        <v>0</v>
      </c>
      <c r="T82" s="55">
        <v>0</v>
      </c>
      <c r="U82" s="54" t="s">
        <v>79</v>
      </c>
      <c r="V82" s="57">
        <f t="shared" si="32"/>
        <v>-1180</v>
      </c>
      <c r="W82" s="57">
        <f t="shared" si="29"/>
        <v>-510.51262500000013</v>
      </c>
      <c r="X82" s="55">
        <f t="shared" si="30"/>
        <v>2456.0057874260483</v>
      </c>
      <c r="Y82" s="117">
        <f t="shared" si="31"/>
        <v>209891.59935706455</v>
      </c>
    </row>
    <row r="83" spans="1:25" ht="13.5" thickBot="1" x14ac:dyDescent="0.35">
      <c r="A83" s="54">
        <v>70</v>
      </c>
      <c r="B83" s="54">
        <v>29</v>
      </c>
      <c r="C83" s="54">
        <f t="shared" si="9"/>
        <v>10</v>
      </c>
      <c r="D83" s="55">
        <f t="shared" si="24"/>
        <v>10210.252500000002</v>
      </c>
      <c r="E83" s="57">
        <f t="shared" si="27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8"/>
        <v>-752.61542950728563</v>
      </c>
      <c r="H83" s="57">
        <f t="shared" si="26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5"/>
        <v>-2007.3383664000003</v>
      </c>
      <c r="S83" s="55">
        <v>0</v>
      </c>
      <c r="T83" s="55">
        <v>0</v>
      </c>
      <c r="U83" s="54" t="s">
        <v>79</v>
      </c>
      <c r="V83" s="57">
        <f t="shared" si="32"/>
        <v>-1190</v>
      </c>
      <c r="W83" s="57">
        <f t="shared" si="29"/>
        <v>-510.51262500000013</v>
      </c>
      <c r="X83" s="55">
        <f t="shared" si="30"/>
        <v>2446.0057874260483</v>
      </c>
      <c r="Y83" s="117">
        <f t="shared" si="31"/>
        <v>213212.15347514502</v>
      </c>
    </row>
    <row r="84" spans="1:25" ht="13.5" thickBot="1" x14ac:dyDescent="0.35">
      <c r="A84" s="54">
        <v>71</v>
      </c>
      <c r="B84" s="54">
        <v>29</v>
      </c>
      <c r="C84" s="54">
        <f t="shared" si="9"/>
        <v>11</v>
      </c>
      <c r="D84" s="55">
        <f t="shared" si="24"/>
        <v>10210.252500000002</v>
      </c>
      <c r="E84" s="57">
        <f t="shared" si="27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8"/>
        <v>-752.61542950728563</v>
      </c>
      <c r="H84" s="57">
        <f t="shared" si="26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5"/>
        <v>-2007.3383664000003</v>
      </c>
      <c r="S84" s="55">
        <v>0</v>
      </c>
      <c r="T84" s="55">
        <v>0</v>
      </c>
      <c r="U84" s="54" t="s">
        <v>79</v>
      </c>
      <c r="V84" s="57">
        <f t="shared" si="32"/>
        <v>-1200</v>
      </c>
      <c r="W84" s="57">
        <f t="shared" si="29"/>
        <v>-510.51262500000013</v>
      </c>
      <c r="X84" s="55">
        <f t="shared" si="30"/>
        <v>2436.0057874260483</v>
      </c>
      <c r="Y84" s="117">
        <f t="shared" si="31"/>
        <v>216536.54323538419</v>
      </c>
    </row>
    <row r="85" spans="1:25" ht="13.5" thickBot="1" x14ac:dyDescent="0.35">
      <c r="A85" s="54">
        <v>72</v>
      </c>
      <c r="B85" s="54">
        <v>30</v>
      </c>
      <c r="C85" s="54">
        <f t="shared" si="9"/>
        <v>0</v>
      </c>
      <c r="D85" s="55">
        <f>$D74*(1+$D$4)</f>
        <v>10720.765125000004</v>
      </c>
      <c r="E85" s="57">
        <f t="shared" si="27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8"/>
        <v>-752.61542950728563</v>
      </c>
      <c r="H85" s="57">
        <f t="shared" si="26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32"/>
        <v>-1210</v>
      </c>
      <c r="W85" s="57">
        <f t="shared" si="29"/>
        <v>-536.03825625000025</v>
      </c>
      <c r="X85" s="55">
        <f t="shared" si="30"/>
        <v>-3439.1782020579517</v>
      </c>
      <c r="Y85" s="117">
        <f t="shared" si="31"/>
        <v>213999.60063014034</v>
      </c>
    </row>
    <row r="86" spans="1:25" ht="13.5" thickBot="1" x14ac:dyDescent="0.35">
      <c r="A86" s="54">
        <v>73</v>
      </c>
      <c r="B86" s="54">
        <v>30</v>
      </c>
      <c r="C86" s="54">
        <f t="shared" si="9"/>
        <v>1</v>
      </c>
      <c r="D86" s="55">
        <f t="shared" ref="D86:D96" si="33">$D85</f>
        <v>10720.765125000004</v>
      </c>
      <c r="E86" s="57">
        <f t="shared" si="27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8"/>
        <v>-752.61542950728563</v>
      </c>
      <c r="H86" s="55">
        <v>0</v>
      </c>
      <c r="I86" s="57">
        <f t="shared" ref="I86:I117" si="34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5">$R85</f>
        <v>-2127.7786683840004</v>
      </c>
      <c r="S86" s="55">
        <v>0</v>
      </c>
      <c r="T86" s="55">
        <v>0</v>
      </c>
      <c r="U86" s="54" t="s">
        <v>79</v>
      </c>
      <c r="V86" s="57">
        <f t="shared" si="32"/>
        <v>-1220</v>
      </c>
      <c r="W86" s="57">
        <f t="shared" si="29"/>
        <v>-536.03825625000025</v>
      </c>
      <c r="X86" s="55">
        <f t="shared" si="30"/>
        <v>2158.798010488817</v>
      </c>
      <c r="Y86" s="117">
        <f t="shared" si="31"/>
        <v>217050.06364325475</v>
      </c>
    </row>
    <row r="87" spans="1:25" ht="13.5" thickBot="1" x14ac:dyDescent="0.35">
      <c r="A87" s="54">
        <v>74</v>
      </c>
      <c r="B87" s="54">
        <v>30</v>
      </c>
      <c r="C87" s="54">
        <f t="shared" si="9"/>
        <v>2</v>
      </c>
      <c r="D87" s="55">
        <f t="shared" si="33"/>
        <v>10720.765125000004</v>
      </c>
      <c r="E87" s="57">
        <f t="shared" si="27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8"/>
        <v>-752.61542950728563</v>
      </c>
      <c r="H87" s="55">
        <v>0</v>
      </c>
      <c r="I87" s="57">
        <f t="shared" si="34"/>
        <v>-347.02378745323108</v>
      </c>
      <c r="J87" s="57">
        <f t="shared" ref="J87:J118" si="36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5"/>
        <v>-2127.7786683840004</v>
      </c>
      <c r="S87" s="55">
        <v>0</v>
      </c>
      <c r="T87" s="55">
        <v>0</v>
      </c>
      <c r="U87" s="54" t="s">
        <v>79</v>
      </c>
      <c r="V87" s="57">
        <f t="shared" si="32"/>
        <v>-1230</v>
      </c>
      <c r="W87" s="57">
        <f t="shared" si="29"/>
        <v>-536.03825625000025</v>
      </c>
      <c r="X87" s="55">
        <f t="shared" si="30"/>
        <v>2145.798010488817</v>
      </c>
      <c r="Y87" s="117">
        <f t="shared" si="31"/>
        <v>220100.23691892379</v>
      </c>
    </row>
    <row r="88" spans="1:25" ht="13.5" thickBot="1" x14ac:dyDescent="0.35">
      <c r="A88" s="54">
        <v>75</v>
      </c>
      <c r="B88" s="54">
        <v>30</v>
      </c>
      <c r="C88" s="54">
        <f t="shared" si="9"/>
        <v>3</v>
      </c>
      <c r="D88" s="55">
        <f t="shared" si="33"/>
        <v>10720.765125000004</v>
      </c>
      <c r="E88" s="57">
        <f t="shared" si="27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8"/>
        <v>-752.61542950728563</v>
      </c>
      <c r="H88" s="55">
        <v>0</v>
      </c>
      <c r="I88" s="57">
        <f t="shared" si="34"/>
        <v>-347.02378745323108</v>
      </c>
      <c r="J88" s="57">
        <f t="shared" si="36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5"/>
        <v>-2127.7786683840004</v>
      </c>
      <c r="S88" s="55">
        <v>0</v>
      </c>
      <c r="T88" s="55">
        <v>0</v>
      </c>
      <c r="U88" s="54" t="s">
        <v>79</v>
      </c>
      <c r="V88" s="57">
        <f t="shared" si="32"/>
        <v>-1240</v>
      </c>
      <c r="W88" s="57">
        <f t="shared" si="29"/>
        <v>-536.03825625000025</v>
      </c>
      <c r="X88" s="55">
        <f t="shared" si="30"/>
        <v>2132.798010488817</v>
      </c>
      <c r="Y88" s="117">
        <f t="shared" si="31"/>
        <v>223150.11924990814</v>
      </c>
    </row>
    <row r="89" spans="1:25" ht="13.5" thickBot="1" x14ac:dyDescent="0.35">
      <c r="A89" s="54">
        <v>76</v>
      </c>
      <c r="B89" s="54">
        <v>30</v>
      </c>
      <c r="C89" s="54">
        <f t="shared" ref="C89:C152" si="37">C77</f>
        <v>4</v>
      </c>
      <c r="D89" s="55">
        <f t="shared" si="33"/>
        <v>10720.765125000004</v>
      </c>
      <c r="E89" s="57">
        <f t="shared" si="27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8"/>
        <v>-752.61542950728563</v>
      </c>
      <c r="H89" s="55">
        <v>0</v>
      </c>
      <c r="I89" s="57">
        <f t="shared" si="34"/>
        <v>-347.02378745323108</v>
      </c>
      <c r="J89" s="57">
        <f t="shared" si="36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5"/>
        <v>-2127.7786683840004</v>
      </c>
      <c r="S89" s="55">
        <v>0</v>
      </c>
      <c r="T89" s="55">
        <v>0</v>
      </c>
      <c r="U89" s="54" t="s">
        <v>79</v>
      </c>
      <c r="V89" s="57">
        <f t="shared" si="32"/>
        <v>-1250</v>
      </c>
      <c r="W89" s="57">
        <f t="shared" si="29"/>
        <v>-536.03825625000025</v>
      </c>
      <c r="X89" s="55">
        <f t="shared" si="30"/>
        <v>2119.798010488817</v>
      </c>
      <c r="Y89" s="117">
        <f t="shared" si="31"/>
        <v>226199.70942393824</v>
      </c>
    </row>
    <row r="90" spans="1:25" ht="13.5" thickBot="1" x14ac:dyDescent="0.35">
      <c r="A90" s="54">
        <v>77</v>
      </c>
      <c r="B90" s="54">
        <v>30</v>
      </c>
      <c r="C90" s="54">
        <f t="shared" si="37"/>
        <v>5</v>
      </c>
      <c r="D90" s="55">
        <f t="shared" si="33"/>
        <v>10720.765125000004</v>
      </c>
      <c r="E90" s="57">
        <f t="shared" si="27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8"/>
        <v>-752.61542950728563</v>
      </c>
      <c r="H90" s="55">
        <v>0</v>
      </c>
      <c r="I90" s="57">
        <f t="shared" si="34"/>
        <v>-347.02378745323108</v>
      </c>
      <c r="J90" s="57">
        <f t="shared" si="36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5"/>
        <v>-2127.7786683840004</v>
      </c>
      <c r="S90" s="55">
        <v>0</v>
      </c>
      <c r="T90" s="55">
        <v>0</v>
      </c>
      <c r="U90" s="54" t="s">
        <v>79</v>
      </c>
      <c r="V90" s="57">
        <f t="shared" si="32"/>
        <v>-1260</v>
      </c>
      <c r="W90" s="57">
        <f t="shared" si="29"/>
        <v>-536.03825625000025</v>
      </c>
      <c r="X90" s="55">
        <f t="shared" si="30"/>
        <v>2106.798010488817</v>
      </c>
      <c r="Y90" s="117">
        <f t="shared" si="31"/>
        <v>229249.00622369346</v>
      </c>
    </row>
    <row r="91" spans="1:25" ht="13.5" thickBot="1" x14ac:dyDescent="0.35">
      <c r="A91" s="54">
        <v>78</v>
      </c>
      <c r="B91" s="54">
        <v>30</v>
      </c>
      <c r="C91" s="54">
        <f t="shared" si="37"/>
        <v>6</v>
      </c>
      <c r="D91" s="55">
        <f t="shared" si="33"/>
        <v>10720.765125000004</v>
      </c>
      <c r="E91" s="57">
        <f t="shared" si="27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8"/>
        <v>-752.61542950728563</v>
      </c>
      <c r="H91" s="55">
        <v>0</v>
      </c>
      <c r="I91" s="57">
        <f t="shared" si="34"/>
        <v>-347.02378745323108</v>
      </c>
      <c r="J91" s="57">
        <f t="shared" si="36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5"/>
        <v>-2127.7786683840004</v>
      </c>
      <c r="S91" s="55">
        <v>0</v>
      </c>
      <c r="T91" s="55">
        <v>0</v>
      </c>
      <c r="U91" s="54" t="s">
        <v>79</v>
      </c>
      <c r="V91" s="57">
        <f t="shared" si="32"/>
        <v>-1270</v>
      </c>
      <c r="W91" s="57">
        <f t="shared" si="29"/>
        <v>-536.03825625000025</v>
      </c>
      <c r="X91" s="55">
        <f t="shared" si="30"/>
        <v>2093.798010488817</v>
      </c>
      <c r="Y91" s="117">
        <f t="shared" si="31"/>
        <v>232298.00842678102</v>
      </c>
    </row>
    <row r="92" spans="1:25" ht="13.5" thickBot="1" x14ac:dyDescent="0.35">
      <c r="A92" s="54">
        <v>79</v>
      </c>
      <c r="B92" s="54">
        <v>30</v>
      </c>
      <c r="C92" s="54">
        <f t="shared" si="37"/>
        <v>7</v>
      </c>
      <c r="D92" s="55">
        <f t="shared" si="33"/>
        <v>10720.765125000004</v>
      </c>
      <c r="E92" s="57">
        <f t="shared" si="27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8"/>
        <v>-752.61542950728563</v>
      </c>
      <c r="H92" s="55">
        <v>0</v>
      </c>
      <c r="I92" s="57">
        <f t="shared" si="34"/>
        <v>-347.02378745323108</v>
      </c>
      <c r="J92" s="57">
        <f t="shared" si="36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5"/>
        <v>-2127.7786683840004</v>
      </c>
      <c r="S92" s="55">
        <v>0</v>
      </c>
      <c r="T92" s="55">
        <v>0</v>
      </c>
      <c r="U92" s="54" t="s">
        <v>79</v>
      </c>
      <c r="V92" s="57">
        <f t="shared" si="32"/>
        <v>-1280</v>
      </c>
      <c r="W92" s="57">
        <f t="shared" si="29"/>
        <v>-536.03825625000025</v>
      </c>
      <c r="X92" s="55">
        <f t="shared" si="30"/>
        <v>2080.798010488817</v>
      </c>
      <c r="Y92" s="117">
        <f t="shared" si="31"/>
        <v>235346.71480571476</v>
      </c>
    </row>
    <row r="93" spans="1:25" ht="13.5" thickBot="1" x14ac:dyDescent="0.35">
      <c r="A93" s="54">
        <v>80</v>
      </c>
      <c r="B93" s="54">
        <v>30</v>
      </c>
      <c r="C93" s="54">
        <f t="shared" si="37"/>
        <v>8</v>
      </c>
      <c r="D93" s="55">
        <f t="shared" si="33"/>
        <v>10720.765125000004</v>
      </c>
      <c r="E93" s="57">
        <f t="shared" si="27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8"/>
        <v>-752.61542950728563</v>
      </c>
      <c r="H93" s="55">
        <v>0</v>
      </c>
      <c r="I93" s="57">
        <f t="shared" si="34"/>
        <v>-347.02378745323108</v>
      </c>
      <c r="J93" s="57">
        <f t="shared" si="36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5"/>
        <v>-2127.7786683840004</v>
      </c>
      <c r="S93" s="55">
        <v>0</v>
      </c>
      <c r="T93" s="55">
        <v>0</v>
      </c>
      <c r="U93" s="54" t="s">
        <v>79</v>
      </c>
      <c r="V93" s="57">
        <f t="shared" si="32"/>
        <v>-1290</v>
      </c>
      <c r="W93" s="57">
        <f t="shared" si="29"/>
        <v>-536.03825625000025</v>
      </c>
      <c r="X93" s="55">
        <f t="shared" si="30"/>
        <v>2067.798010488817</v>
      </c>
      <c r="Y93" s="117">
        <f t="shared" si="31"/>
        <v>238395.12412789406</v>
      </c>
    </row>
    <row r="94" spans="1:25" ht="13.5" thickBot="1" x14ac:dyDescent="0.35">
      <c r="A94" s="54">
        <v>81</v>
      </c>
      <c r="B94" s="54">
        <v>30</v>
      </c>
      <c r="C94" s="54">
        <f t="shared" si="37"/>
        <v>9</v>
      </c>
      <c r="D94" s="55">
        <f t="shared" si="33"/>
        <v>10720.765125000004</v>
      </c>
      <c r="E94" s="57">
        <f t="shared" si="27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8"/>
        <v>-752.61542950728563</v>
      </c>
      <c r="H94" s="55">
        <v>0</v>
      </c>
      <c r="I94" s="57">
        <f t="shared" si="34"/>
        <v>-347.02378745323108</v>
      </c>
      <c r="J94" s="57">
        <f t="shared" si="36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5"/>
        <v>-2127.7786683840004</v>
      </c>
      <c r="S94" s="55">
        <v>0</v>
      </c>
      <c r="T94" s="55">
        <v>0</v>
      </c>
      <c r="U94" s="54" t="s">
        <v>79</v>
      </c>
      <c r="V94" s="57">
        <f t="shared" si="32"/>
        <v>-1300</v>
      </c>
      <c r="W94" s="57">
        <f t="shared" si="29"/>
        <v>-536.03825625000025</v>
      </c>
      <c r="X94" s="55">
        <f t="shared" si="30"/>
        <v>2054.798010488817</v>
      </c>
      <c r="Y94" s="117">
        <f t="shared" si="31"/>
        <v>241443.23515558243</v>
      </c>
    </row>
    <row r="95" spans="1:25" ht="13.5" thickBot="1" x14ac:dyDescent="0.35">
      <c r="A95" s="54">
        <v>82</v>
      </c>
      <c r="B95" s="54">
        <v>30</v>
      </c>
      <c r="C95" s="54">
        <f t="shared" si="37"/>
        <v>10</v>
      </c>
      <c r="D95" s="55">
        <f t="shared" si="33"/>
        <v>10720.765125000004</v>
      </c>
      <c r="E95" s="57">
        <f t="shared" si="27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8"/>
        <v>-752.61542950728563</v>
      </c>
      <c r="H95" s="55">
        <v>0</v>
      </c>
      <c r="I95" s="57">
        <f t="shared" si="34"/>
        <v>-347.02378745323108</v>
      </c>
      <c r="J95" s="57">
        <f t="shared" si="36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5"/>
        <v>-2127.7786683840004</v>
      </c>
      <c r="S95" s="55">
        <v>0</v>
      </c>
      <c r="T95" s="55">
        <v>0</v>
      </c>
      <c r="U95" s="54" t="s">
        <v>79</v>
      </c>
      <c r="V95" s="57">
        <f t="shared" si="32"/>
        <v>-1310</v>
      </c>
      <c r="W95" s="57">
        <f t="shared" si="29"/>
        <v>-536.03825625000025</v>
      </c>
      <c r="X95" s="55">
        <f t="shared" si="30"/>
        <v>2041.798010488817</v>
      </c>
      <c r="Y95" s="117">
        <f t="shared" si="31"/>
        <v>244491.04664588618</v>
      </c>
    </row>
    <row r="96" spans="1:25" ht="13.5" thickBot="1" x14ac:dyDescent="0.35">
      <c r="A96" s="54">
        <v>83</v>
      </c>
      <c r="B96" s="54">
        <v>30</v>
      </c>
      <c r="C96" s="54">
        <f t="shared" si="37"/>
        <v>11</v>
      </c>
      <c r="D96" s="55">
        <f t="shared" si="33"/>
        <v>10720.765125000004</v>
      </c>
      <c r="E96" s="57">
        <f t="shared" si="27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8"/>
        <v>-752.61542950728563</v>
      </c>
      <c r="H96" s="55">
        <v>0</v>
      </c>
      <c r="I96" s="57">
        <f t="shared" si="34"/>
        <v>-347.02378745323108</v>
      </c>
      <c r="J96" s="57">
        <f t="shared" si="36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5"/>
        <v>-2127.7786683840004</v>
      </c>
      <c r="S96" s="55">
        <v>0</v>
      </c>
      <c r="T96" s="55">
        <v>0</v>
      </c>
      <c r="U96" s="54" t="s">
        <v>79</v>
      </c>
      <c r="V96" s="57">
        <f t="shared" si="32"/>
        <v>-1320</v>
      </c>
      <c r="W96" s="57">
        <f t="shared" si="29"/>
        <v>-536.03825625000025</v>
      </c>
      <c r="X96" s="55">
        <f t="shared" si="30"/>
        <v>2028.798010488817</v>
      </c>
      <c r="Y96" s="117">
        <f t="shared" si="31"/>
        <v>247538.55735073285</v>
      </c>
    </row>
    <row r="97" spans="1:25" ht="13.5" thickBot="1" x14ac:dyDescent="0.35">
      <c r="A97" s="54">
        <v>84</v>
      </c>
      <c r="B97" s="54">
        <v>31</v>
      </c>
      <c r="C97" s="54">
        <f t="shared" si="37"/>
        <v>0</v>
      </c>
      <c r="D97" s="55">
        <f>$D86*(1+$D$4)</f>
        <v>11256.803381250003</v>
      </c>
      <c r="E97" s="57">
        <f t="shared" si="27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8"/>
        <v>-752.61542950728563</v>
      </c>
      <c r="H97" s="55">
        <v>0</v>
      </c>
      <c r="I97" s="57">
        <f t="shared" si="34"/>
        <v>-347.02378745323108</v>
      </c>
      <c r="J97" s="57">
        <f t="shared" si="36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32"/>
        <v>-1330</v>
      </c>
      <c r="W97" s="57">
        <f t="shared" si="29"/>
        <v>-562.84016906250019</v>
      </c>
      <c r="X97" s="55">
        <f t="shared" si="30"/>
        <v>2156.1504185107779</v>
      </c>
      <c r="Y97" s="117">
        <f t="shared" si="31"/>
        <v>250726.11842487167</v>
      </c>
    </row>
    <row r="98" spans="1:25" ht="13.5" thickBot="1" x14ac:dyDescent="0.35">
      <c r="A98" s="54">
        <v>85</v>
      </c>
      <c r="B98" s="54">
        <v>31</v>
      </c>
      <c r="C98" s="54">
        <f t="shared" si="37"/>
        <v>1</v>
      </c>
      <c r="D98" s="55">
        <f t="shared" ref="D98:D108" si="38">$D97</f>
        <v>11256.803381250003</v>
      </c>
      <c r="E98" s="57">
        <f t="shared" si="27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8"/>
        <v>-752.61542950728563</v>
      </c>
      <c r="H98" s="55">
        <v>0</v>
      </c>
      <c r="I98" s="57">
        <f t="shared" si="34"/>
        <v>-347.02378745323108</v>
      </c>
      <c r="J98" s="57">
        <f t="shared" si="36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9">$R97</f>
        <v>-2255.4453884870404</v>
      </c>
      <c r="S98" s="55">
        <v>0</v>
      </c>
      <c r="T98" s="55">
        <v>0</v>
      </c>
      <c r="U98" s="54" t="s">
        <v>79</v>
      </c>
      <c r="V98" s="57">
        <f t="shared" si="32"/>
        <v>-1340</v>
      </c>
      <c r="W98" s="57">
        <f t="shared" si="29"/>
        <v>-562.84016906250019</v>
      </c>
      <c r="X98" s="55">
        <f t="shared" si="30"/>
        <v>2143.1504185107779</v>
      </c>
      <c r="Y98" s="117">
        <f t="shared" si="31"/>
        <v>253913.96100348607</v>
      </c>
    </row>
    <row r="99" spans="1:25" ht="13.5" thickBot="1" x14ac:dyDescent="0.35">
      <c r="A99" s="54">
        <v>86</v>
      </c>
      <c r="B99" s="54">
        <v>31</v>
      </c>
      <c r="C99" s="54">
        <f t="shared" si="37"/>
        <v>2</v>
      </c>
      <c r="D99" s="55">
        <f t="shared" si="38"/>
        <v>11256.803381250003</v>
      </c>
      <c r="E99" s="57">
        <f t="shared" si="27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8"/>
        <v>-752.61542950728563</v>
      </c>
      <c r="H99" s="55">
        <v>0</v>
      </c>
      <c r="I99" s="57">
        <f t="shared" si="34"/>
        <v>-347.02378745323108</v>
      </c>
      <c r="J99" s="57">
        <f t="shared" si="36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9"/>
        <v>-2255.4453884870404</v>
      </c>
      <c r="S99" s="55">
        <v>0</v>
      </c>
      <c r="T99" s="55">
        <v>0</v>
      </c>
      <c r="U99" s="54" t="s">
        <v>79</v>
      </c>
      <c r="V99" s="57">
        <f t="shared" si="32"/>
        <v>-1350</v>
      </c>
      <c r="W99" s="57">
        <f t="shared" si="29"/>
        <v>-562.84016906250019</v>
      </c>
      <c r="X99" s="55">
        <f t="shared" si="30"/>
        <v>2130.1504185107779</v>
      </c>
      <c r="Y99" s="117">
        <f t="shared" si="31"/>
        <v>257102.08625951136</v>
      </c>
    </row>
    <row r="100" spans="1:25" ht="13.5" thickBot="1" x14ac:dyDescent="0.35">
      <c r="A100" s="54">
        <v>87</v>
      </c>
      <c r="B100" s="54">
        <v>31</v>
      </c>
      <c r="C100" s="54">
        <f t="shared" si="37"/>
        <v>3</v>
      </c>
      <c r="D100" s="55">
        <f t="shared" si="38"/>
        <v>11256.803381250003</v>
      </c>
      <c r="E100" s="57">
        <f t="shared" si="27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8"/>
        <v>-752.61542950728563</v>
      </c>
      <c r="H100" s="55">
        <v>0</v>
      </c>
      <c r="I100" s="57">
        <f t="shared" si="34"/>
        <v>-347.02378745323108</v>
      </c>
      <c r="J100" s="57">
        <f t="shared" si="36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9"/>
        <v>-2255.4453884870404</v>
      </c>
      <c r="S100" s="55">
        <v>0</v>
      </c>
      <c r="T100" s="55">
        <v>0</v>
      </c>
      <c r="U100" s="54" t="s">
        <v>79</v>
      </c>
      <c r="V100" s="57">
        <f t="shared" si="32"/>
        <v>-1360</v>
      </c>
      <c r="W100" s="57">
        <f t="shared" si="29"/>
        <v>-562.84016906250019</v>
      </c>
      <c r="X100" s="55">
        <f t="shared" si="30"/>
        <v>2117.1504185107779</v>
      </c>
      <c r="Y100" s="117">
        <f t="shared" si="31"/>
        <v>260290.49537077011</v>
      </c>
    </row>
    <row r="101" spans="1:25" ht="13.5" thickBot="1" x14ac:dyDescent="0.35">
      <c r="A101" s="54">
        <v>88</v>
      </c>
      <c r="B101" s="54">
        <v>31</v>
      </c>
      <c r="C101" s="54">
        <f t="shared" si="37"/>
        <v>4</v>
      </c>
      <c r="D101" s="55">
        <f t="shared" si="38"/>
        <v>11256.803381250003</v>
      </c>
      <c r="E101" s="57">
        <f t="shared" si="27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8"/>
        <v>-752.61542950728563</v>
      </c>
      <c r="H101" s="55">
        <v>0</v>
      </c>
      <c r="I101" s="57">
        <f t="shared" si="34"/>
        <v>-347.02378745323108</v>
      </c>
      <c r="J101" s="57">
        <f t="shared" si="36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9"/>
        <v>-2255.4453884870404</v>
      </c>
      <c r="S101" s="55">
        <v>0</v>
      </c>
      <c r="T101" s="55">
        <v>0</v>
      </c>
      <c r="U101" s="54" t="s">
        <v>79</v>
      </c>
      <c r="V101" s="57">
        <f t="shared" si="32"/>
        <v>-1370</v>
      </c>
      <c r="W101" s="57">
        <f t="shared" si="29"/>
        <v>-562.84016906250019</v>
      </c>
      <c r="X101" s="55">
        <f t="shared" si="30"/>
        <v>2104.1504185107779</v>
      </c>
      <c r="Y101" s="117">
        <f t="shared" si="31"/>
        <v>263479.18951999245</v>
      </c>
    </row>
    <row r="102" spans="1:25" ht="13.5" thickBot="1" x14ac:dyDescent="0.35">
      <c r="A102" s="54">
        <v>89</v>
      </c>
      <c r="B102" s="54">
        <v>31</v>
      </c>
      <c r="C102" s="54">
        <f t="shared" si="37"/>
        <v>5</v>
      </c>
      <c r="D102" s="55">
        <f t="shared" si="38"/>
        <v>11256.803381250003</v>
      </c>
      <c r="E102" s="57">
        <f t="shared" si="27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8"/>
        <v>-752.61542950728563</v>
      </c>
      <c r="H102" s="55">
        <v>0</v>
      </c>
      <c r="I102" s="57">
        <f t="shared" si="34"/>
        <v>-347.02378745323108</v>
      </c>
      <c r="J102" s="57">
        <f t="shared" si="36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9"/>
        <v>-2255.4453884870404</v>
      </c>
      <c r="S102" s="55">
        <v>0</v>
      </c>
      <c r="T102" s="55">
        <v>0</v>
      </c>
      <c r="U102" s="54" t="s">
        <v>79</v>
      </c>
      <c r="V102" s="57">
        <f t="shared" si="32"/>
        <v>-1380</v>
      </c>
      <c r="W102" s="57">
        <f t="shared" si="29"/>
        <v>-562.84016906250019</v>
      </c>
      <c r="X102" s="55">
        <f t="shared" si="30"/>
        <v>2091.1504185107779</v>
      </c>
      <c r="Y102" s="117">
        <f t="shared" si="31"/>
        <v>266668.16989483649</v>
      </c>
    </row>
    <row r="103" spans="1:25" ht="13.5" thickBot="1" x14ac:dyDescent="0.35">
      <c r="A103" s="54">
        <v>90</v>
      </c>
      <c r="B103" s="54">
        <v>31</v>
      </c>
      <c r="C103" s="54">
        <f t="shared" si="37"/>
        <v>6</v>
      </c>
      <c r="D103" s="55">
        <f t="shared" si="38"/>
        <v>11256.803381250003</v>
      </c>
      <c r="E103" s="57">
        <f t="shared" si="27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8"/>
        <v>-752.61542950728563</v>
      </c>
      <c r="H103" s="55">
        <v>0</v>
      </c>
      <c r="I103" s="57">
        <f t="shared" si="34"/>
        <v>-347.02378745323108</v>
      </c>
      <c r="J103" s="57">
        <f t="shared" si="36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9"/>
        <v>-2255.4453884870404</v>
      </c>
      <c r="S103" s="55">
        <v>0</v>
      </c>
      <c r="T103" s="55">
        <v>0</v>
      </c>
      <c r="U103" s="54" t="s">
        <v>79</v>
      </c>
      <c r="V103" s="57">
        <f t="shared" si="32"/>
        <v>-1390</v>
      </c>
      <c r="W103" s="57">
        <f t="shared" si="29"/>
        <v>-562.84016906250019</v>
      </c>
      <c r="X103" s="55">
        <f t="shared" si="30"/>
        <v>2078.1504185107779</v>
      </c>
      <c r="Y103" s="117">
        <f t="shared" si="31"/>
        <v>269857.43768790911</v>
      </c>
    </row>
    <row r="104" spans="1:25" ht="13.5" thickBot="1" x14ac:dyDescent="0.35">
      <c r="A104" s="54">
        <v>91</v>
      </c>
      <c r="B104" s="54">
        <v>31</v>
      </c>
      <c r="C104" s="54">
        <f t="shared" si="37"/>
        <v>7</v>
      </c>
      <c r="D104" s="55">
        <f t="shared" si="38"/>
        <v>11256.803381250003</v>
      </c>
      <c r="E104" s="57">
        <f t="shared" si="27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8"/>
        <v>-752.61542950728563</v>
      </c>
      <c r="H104" s="55">
        <v>0</v>
      </c>
      <c r="I104" s="57">
        <f t="shared" si="34"/>
        <v>-347.02378745323108</v>
      </c>
      <c r="J104" s="57">
        <f t="shared" si="36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9"/>
        <v>-2255.4453884870404</v>
      </c>
      <c r="S104" s="55">
        <v>0</v>
      </c>
      <c r="T104" s="55">
        <v>0</v>
      </c>
      <c r="U104" s="54" t="s">
        <v>79</v>
      </c>
      <c r="V104" s="57">
        <f t="shared" si="32"/>
        <v>-1400</v>
      </c>
      <c r="W104" s="57">
        <f t="shared" si="29"/>
        <v>-562.84016906250019</v>
      </c>
      <c r="X104" s="55">
        <f t="shared" si="30"/>
        <v>2065.1504185107779</v>
      </c>
      <c r="Y104" s="117">
        <f t="shared" si="31"/>
        <v>273046.99409678619</v>
      </c>
    </row>
    <row r="105" spans="1:25" ht="13.5" thickBot="1" x14ac:dyDescent="0.35">
      <c r="A105" s="54">
        <v>92</v>
      </c>
      <c r="B105" s="54">
        <v>31</v>
      </c>
      <c r="C105" s="54">
        <f t="shared" si="37"/>
        <v>8</v>
      </c>
      <c r="D105" s="55">
        <f t="shared" si="38"/>
        <v>11256.803381250003</v>
      </c>
      <c r="E105" s="57">
        <f t="shared" si="27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8"/>
        <v>-752.61542950728563</v>
      </c>
      <c r="H105" s="55">
        <v>0</v>
      </c>
      <c r="I105" s="57">
        <f t="shared" si="34"/>
        <v>-347.02378745323108</v>
      </c>
      <c r="J105" s="57">
        <f t="shared" si="36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9"/>
        <v>-2255.4453884870404</v>
      </c>
      <c r="S105" s="55">
        <v>0</v>
      </c>
      <c r="T105" s="55">
        <v>0</v>
      </c>
      <c r="U105" s="54" t="s">
        <v>79</v>
      </c>
      <c r="V105" s="57">
        <f t="shared" si="32"/>
        <v>-1410</v>
      </c>
      <c r="W105" s="57">
        <f t="shared" si="29"/>
        <v>-562.84016906250019</v>
      </c>
      <c r="X105" s="55">
        <f t="shared" si="30"/>
        <v>2052.1504185107779</v>
      </c>
      <c r="Y105" s="117">
        <f t="shared" si="31"/>
        <v>276236.84032403358</v>
      </c>
    </row>
    <row r="106" spans="1:25" ht="13.5" thickBot="1" x14ac:dyDescent="0.35">
      <c r="A106" s="54">
        <v>93</v>
      </c>
      <c r="B106" s="54">
        <v>31</v>
      </c>
      <c r="C106" s="54">
        <f t="shared" si="37"/>
        <v>9</v>
      </c>
      <c r="D106" s="55">
        <f t="shared" si="38"/>
        <v>11256.803381250003</v>
      </c>
      <c r="E106" s="57">
        <f t="shared" si="27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8"/>
        <v>-752.61542950728563</v>
      </c>
      <c r="H106" s="55">
        <v>0</v>
      </c>
      <c r="I106" s="57">
        <f t="shared" si="34"/>
        <v>-347.02378745323108</v>
      </c>
      <c r="J106" s="57">
        <f t="shared" si="36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9"/>
        <v>-2255.4453884870404</v>
      </c>
      <c r="S106" s="55">
        <v>0</v>
      </c>
      <c r="T106" s="55">
        <v>0</v>
      </c>
      <c r="U106" s="54" t="s">
        <v>79</v>
      </c>
      <c r="V106" s="57">
        <f t="shared" si="32"/>
        <v>-1420</v>
      </c>
      <c r="W106" s="57">
        <f t="shared" si="29"/>
        <v>-562.84016906250019</v>
      </c>
      <c r="X106" s="55">
        <f t="shared" si="30"/>
        <v>2039.1504185107779</v>
      </c>
      <c r="Y106" s="117">
        <f t="shared" si="31"/>
        <v>279426.97757722781</v>
      </c>
    </row>
    <row r="107" spans="1:25" ht="13.5" thickBot="1" x14ac:dyDescent="0.35">
      <c r="A107" s="54">
        <v>94</v>
      </c>
      <c r="B107" s="54">
        <v>31</v>
      </c>
      <c r="C107" s="54">
        <f t="shared" si="37"/>
        <v>10</v>
      </c>
      <c r="D107" s="55">
        <f t="shared" si="38"/>
        <v>11256.803381250003</v>
      </c>
      <c r="E107" s="57">
        <f t="shared" si="27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8"/>
        <v>-752.61542950728563</v>
      </c>
      <c r="H107" s="55">
        <v>0</v>
      </c>
      <c r="I107" s="57">
        <f t="shared" si="34"/>
        <v>-347.02378745323108</v>
      </c>
      <c r="J107" s="57">
        <f t="shared" si="36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9"/>
        <v>-2255.4453884870404</v>
      </c>
      <c r="S107" s="55">
        <v>0</v>
      </c>
      <c r="T107" s="55">
        <v>0</v>
      </c>
      <c r="U107" s="54" t="s">
        <v>79</v>
      </c>
      <c r="V107" s="57">
        <f t="shared" si="32"/>
        <v>-1430</v>
      </c>
      <c r="W107" s="57">
        <f t="shared" si="29"/>
        <v>-562.84016906250019</v>
      </c>
      <c r="X107" s="55">
        <f t="shared" si="30"/>
        <v>2026.1504185107779</v>
      </c>
      <c r="Y107" s="117">
        <f t="shared" si="31"/>
        <v>282617.40706897702</v>
      </c>
    </row>
    <row r="108" spans="1:25" ht="13.5" thickBot="1" x14ac:dyDescent="0.35">
      <c r="A108" s="54">
        <v>95</v>
      </c>
      <c r="B108" s="54">
        <v>31</v>
      </c>
      <c r="C108" s="54">
        <f t="shared" si="37"/>
        <v>11</v>
      </c>
      <c r="D108" s="55">
        <f t="shared" si="38"/>
        <v>11256.803381250003</v>
      </c>
      <c r="E108" s="57">
        <f t="shared" si="27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8"/>
        <v>-752.61542950728563</v>
      </c>
      <c r="H108" s="55">
        <v>0</v>
      </c>
      <c r="I108" s="57">
        <f t="shared" si="34"/>
        <v>-347.02378745323108</v>
      </c>
      <c r="J108" s="57">
        <f t="shared" si="36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9"/>
        <v>-2255.4453884870404</v>
      </c>
      <c r="S108" s="55">
        <v>0</v>
      </c>
      <c r="T108" s="55">
        <v>0</v>
      </c>
      <c r="U108" s="54" t="s">
        <v>79</v>
      </c>
      <c r="V108" s="57">
        <f t="shared" si="32"/>
        <v>-1440</v>
      </c>
      <c r="W108" s="57">
        <f t="shared" si="29"/>
        <v>-562.84016906250019</v>
      </c>
      <c r="X108" s="55">
        <f t="shared" si="30"/>
        <v>2013.1504185107779</v>
      </c>
      <c r="Y108" s="117">
        <f t="shared" si="31"/>
        <v>285808.13001694187</v>
      </c>
    </row>
    <row r="109" spans="1:25" ht="13.5" thickBot="1" x14ac:dyDescent="0.35">
      <c r="A109" s="54">
        <v>96</v>
      </c>
      <c r="B109" s="54">
        <v>32</v>
      </c>
      <c r="C109" s="54">
        <f t="shared" si="37"/>
        <v>0</v>
      </c>
      <c r="D109" s="55">
        <f>$D98*(1+$D$4)</f>
        <v>11819.643550312505</v>
      </c>
      <c r="E109" s="57">
        <f t="shared" si="27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8"/>
        <v>-752.61542950728563</v>
      </c>
      <c r="H109" s="55">
        <v>0</v>
      </c>
      <c r="I109" s="57">
        <f t="shared" si="34"/>
        <v>-347.02378745323108</v>
      </c>
      <c r="J109" s="57">
        <f t="shared" si="36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32"/>
        <v>-1450</v>
      </c>
      <c r="W109" s="57">
        <f t="shared" si="29"/>
        <v>-590.98217751562527</v>
      </c>
      <c r="X109" s="55">
        <f t="shared" si="30"/>
        <v>2146.2437797328057</v>
      </c>
      <c r="Y109" s="117">
        <f t="shared" si="31"/>
        <v>289145.2410050786</v>
      </c>
    </row>
    <row r="110" spans="1:25" ht="13.5" thickBot="1" x14ac:dyDescent="0.35">
      <c r="A110" s="54">
        <v>97</v>
      </c>
      <c r="B110" s="54">
        <v>32</v>
      </c>
      <c r="C110" s="54">
        <f t="shared" si="37"/>
        <v>1</v>
      </c>
      <c r="D110" s="55">
        <f t="shared" ref="D110:D120" si="40">$D109</f>
        <v>11819.643550312505</v>
      </c>
      <c r="E110" s="57">
        <f t="shared" si="27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ref="G110:G133" si="41">-PMT(4%/12,120,-(FV(4%/12,24,,-35000)+FV(4%/12,12,,-35000)))</f>
        <v>-752.61542950728563</v>
      </c>
      <c r="H110" s="55">
        <v>0</v>
      </c>
      <c r="I110" s="57">
        <f t="shared" si="34"/>
        <v>-347.02378745323108</v>
      </c>
      <c r="J110" s="57">
        <f t="shared" si="36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42">$R109</f>
        <v>-2390.7721117962628</v>
      </c>
      <c r="S110" s="55">
        <v>0</v>
      </c>
      <c r="T110" s="55">
        <v>0</v>
      </c>
      <c r="U110" s="54" t="s">
        <v>79</v>
      </c>
      <c r="V110" s="57">
        <f t="shared" si="32"/>
        <v>-1460</v>
      </c>
      <c r="W110" s="57">
        <f t="shared" si="29"/>
        <v>-590.98217751562527</v>
      </c>
      <c r="X110" s="55">
        <f t="shared" si="30"/>
        <v>2133.2437797328057</v>
      </c>
      <c r="Y110" s="117">
        <f t="shared" si="31"/>
        <v>292483.25662233256</v>
      </c>
    </row>
    <row r="111" spans="1:25" ht="13.5" thickBot="1" x14ac:dyDescent="0.35">
      <c r="A111" s="54">
        <v>98</v>
      </c>
      <c r="B111" s="54">
        <v>32</v>
      </c>
      <c r="C111" s="54">
        <f t="shared" si="37"/>
        <v>2</v>
      </c>
      <c r="D111" s="55">
        <f t="shared" si="40"/>
        <v>11819.643550312505</v>
      </c>
      <c r="E111" s="57">
        <f t="shared" si="27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41"/>
        <v>-752.61542950728563</v>
      </c>
      <c r="H111" s="55">
        <v>0</v>
      </c>
      <c r="I111" s="57">
        <f t="shared" si="34"/>
        <v>-347.02378745323108</v>
      </c>
      <c r="J111" s="57">
        <f t="shared" si="36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42"/>
        <v>-2390.7721117962628</v>
      </c>
      <c r="S111" s="55">
        <v>0</v>
      </c>
      <c r="T111" s="55">
        <v>0</v>
      </c>
      <c r="U111" s="54" t="s">
        <v>79</v>
      </c>
      <c r="V111" s="57">
        <f t="shared" si="32"/>
        <v>-1470</v>
      </c>
      <c r="W111" s="57">
        <f t="shared" si="29"/>
        <v>-590.98217751562527</v>
      </c>
      <c r="X111" s="55">
        <f t="shared" si="30"/>
        <v>2120.2437797328057</v>
      </c>
      <c r="Y111" s="117">
        <f t="shared" si="31"/>
        <v>295822.1806379917</v>
      </c>
    </row>
    <row r="112" spans="1:25" ht="13.5" thickBot="1" x14ac:dyDescent="0.35">
      <c r="A112" s="54">
        <v>99</v>
      </c>
      <c r="B112" s="54">
        <v>32</v>
      </c>
      <c r="C112" s="54">
        <f t="shared" si="37"/>
        <v>3</v>
      </c>
      <c r="D112" s="55">
        <f t="shared" si="40"/>
        <v>11819.643550312505</v>
      </c>
      <c r="E112" s="57">
        <f t="shared" si="27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41"/>
        <v>-752.61542950728563</v>
      </c>
      <c r="H112" s="55">
        <v>0</v>
      </c>
      <c r="I112" s="57">
        <f t="shared" si="34"/>
        <v>-347.02378745323108</v>
      </c>
      <c r="J112" s="57">
        <f t="shared" si="36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42"/>
        <v>-2390.7721117962628</v>
      </c>
      <c r="S112" s="55">
        <v>0</v>
      </c>
      <c r="T112" s="55">
        <v>0</v>
      </c>
      <c r="U112" s="54" t="s">
        <v>79</v>
      </c>
      <c r="V112" s="57">
        <f t="shared" si="32"/>
        <v>-1480</v>
      </c>
      <c r="W112" s="57">
        <f t="shared" si="29"/>
        <v>-590.98217751562527</v>
      </c>
      <c r="X112" s="55">
        <f t="shared" si="30"/>
        <v>2107.2437797328057</v>
      </c>
      <c r="Y112" s="117">
        <f t="shared" si="31"/>
        <v>299162.01683704945</v>
      </c>
    </row>
    <row r="113" spans="1:25" ht="13.5" thickBot="1" x14ac:dyDescent="0.35">
      <c r="A113" s="54">
        <v>100</v>
      </c>
      <c r="B113" s="54">
        <v>32</v>
      </c>
      <c r="C113" s="54">
        <f t="shared" si="37"/>
        <v>4</v>
      </c>
      <c r="D113" s="55">
        <f t="shared" si="40"/>
        <v>11819.643550312505</v>
      </c>
      <c r="E113" s="57">
        <f t="shared" si="27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41"/>
        <v>-752.61542950728563</v>
      </c>
      <c r="H113" s="55">
        <v>0</v>
      </c>
      <c r="I113" s="57">
        <f t="shared" si="34"/>
        <v>-347.02378745323108</v>
      </c>
      <c r="J113" s="57">
        <f t="shared" si="36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42"/>
        <v>-2390.7721117962628</v>
      </c>
      <c r="S113" s="55">
        <v>0</v>
      </c>
      <c r="T113" s="55">
        <v>0</v>
      </c>
      <c r="U113" s="54" t="s">
        <v>79</v>
      </c>
      <c r="V113" s="57">
        <f t="shared" si="32"/>
        <v>-1490</v>
      </c>
      <c r="W113" s="57">
        <f t="shared" si="29"/>
        <v>-590.98217751562527</v>
      </c>
      <c r="X113" s="55">
        <f t="shared" si="30"/>
        <v>2094.2437797328057</v>
      </c>
      <c r="Y113" s="117">
        <f t="shared" si="31"/>
        <v>302502.76902026992</v>
      </c>
    </row>
    <row r="114" spans="1:25" ht="13.5" thickBot="1" x14ac:dyDescent="0.35">
      <c r="A114" s="54">
        <v>101</v>
      </c>
      <c r="B114" s="54">
        <v>32</v>
      </c>
      <c r="C114" s="54">
        <f t="shared" si="37"/>
        <v>5</v>
      </c>
      <c r="D114" s="55">
        <f t="shared" si="40"/>
        <v>11819.643550312505</v>
      </c>
      <c r="E114" s="57">
        <f t="shared" si="27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41"/>
        <v>-752.61542950728563</v>
      </c>
      <c r="H114" s="55">
        <v>0</v>
      </c>
      <c r="I114" s="57">
        <f t="shared" si="34"/>
        <v>-347.02378745323108</v>
      </c>
      <c r="J114" s="57">
        <f t="shared" si="36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42"/>
        <v>-2390.7721117962628</v>
      </c>
      <c r="S114" s="55">
        <v>0</v>
      </c>
      <c r="T114" s="55">
        <v>0</v>
      </c>
      <c r="U114" s="54" t="s">
        <v>79</v>
      </c>
      <c r="V114" s="57">
        <f t="shared" si="32"/>
        <v>-1500</v>
      </c>
      <c r="W114" s="57">
        <f t="shared" si="29"/>
        <v>-590.98217751562527</v>
      </c>
      <c r="X114" s="55">
        <f t="shared" si="30"/>
        <v>2081.2437797328057</v>
      </c>
      <c r="Y114" s="117">
        <f t="shared" si="31"/>
        <v>305844.44100425381</v>
      </c>
    </row>
    <row r="115" spans="1:25" ht="13.5" thickBot="1" x14ac:dyDescent="0.35">
      <c r="A115" s="54">
        <v>102</v>
      </c>
      <c r="B115" s="54">
        <v>32</v>
      </c>
      <c r="C115" s="54">
        <f t="shared" si="37"/>
        <v>6</v>
      </c>
      <c r="D115" s="55">
        <f t="shared" si="40"/>
        <v>11819.643550312505</v>
      </c>
      <c r="E115" s="57">
        <f t="shared" si="27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41"/>
        <v>-752.61542950728563</v>
      </c>
      <c r="H115" s="55">
        <v>0</v>
      </c>
      <c r="I115" s="57">
        <f t="shared" si="34"/>
        <v>-347.02378745323108</v>
      </c>
      <c r="J115" s="57">
        <f t="shared" si="36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42"/>
        <v>-2390.7721117962628</v>
      </c>
      <c r="S115" s="55">
        <v>0</v>
      </c>
      <c r="T115" s="55">
        <v>0</v>
      </c>
      <c r="U115" s="54" t="s">
        <v>79</v>
      </c>
      <c r="V115" s="57">
        <f t="shared" si="32"/>
        <v>-1510</v>
      </c>
      <c r="W115" s="57">
        <f t="shared" si="29"/>
        <v>-590.98217751562527</v>
      </c>
      <c r="X115" s="55">
        <f t="shared" si="30"/>
        <v>2068.2437797328057</v>
      </c>
      <c r="Y115" s="117">
        <f t="shared" si="31"/>
        <v>309187.03662150429</v>
      </c>
    </row>
    <row r="116" spans="1:25" ht="13.5" thickBot="1" x14ac:dyDescent="0.35">
      <c r="A116" s="54">
        <v>103</v>
      </c>
      <c r="B116" s="54">
        <v>32</v>
      </c>
      <c r="C116" s="54">
        <f t="shared" si="37"/>
        <v>7</v>
      </c>
      <c r="D116" s="55">
        <f t="shared" si="40"/>
        <v>11819.643550312505</v>
      </c>
      <c r="E116" s="57">
        <f t="shared" si="27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41"/>
        <v>-752.61542950728563</v>
      </c>
      <c r="H116" s="55">
        <v>0</v>
      </c>
      <c r="I116" s="57">
        <f t="shared" si="34"/>
        <v>-347.02378745323108</v>
      </c>
      <c r="J116" s="57">
        <f t="shared" si="36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42"/>
        <v>-2390.7721117962628</v>
      </c>
      <c r="S116" s="55">
        <v>0</v>
      </c>
      <c r="T116" s="55">
        <v>0</v>
      </c>
      <c r="U116" s="54" t="s">
        <v>79</v>
      </c>
      <c r="V116" s="57">
        <f t="shared" si="32"/>
        <v>-1520</v>
      </c>
      <c r="W116" s="57">
        <f t="shared" si="29"/>
        <v>-590.98217751562527</v>
      </c>
      <c r="X116" s="55">
        <f t="shared" si="30"/>
        <v>2055.2437797328057</v>
      </c>
      <c r="Y116" s="117">
        <f t="shared" si="31"/>
        <v>312530.55972049333</v>
      </c>
    </row>
    <row r="117" spans="1:25" ht="13.5" thickBot="1" x14ac:dyDescent="0.35">
      <c r="A117" s="54">
        <v>104</v>
      </c>
      <c r="B117" s="54">
        <v>32</v>
      </c>
      <c r="C117" s="54">
        <f t="shared" si="37"/>
        <v>8</v>
      </c>
      <c r="D117" s="55">
        <f t="shared" si="40"/>
        <v>11819.643550312505</v>
      </c>
      <c r="E117" s="57">
        <f t="shared" si="27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41"/>
        <v>-752.61542950728563</v>
      </c>
      <c r="H117" s="55">
        <v>0</v>
      </c>
      <c r="I117" s="57">
        <f t="shared" si="34"/>
        <v>-347.02378745323108</v>
      </c>
      <c r="J117" s="57">
        <f t="shared" si="36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42"/>
        <v>-2390.7721117962628</v>
      </c>
      <c r="S117" s="55">
        <v>0</v>
      </c>
      <c r="T117" s="55">
        <v>0</v>
      </c>
      <c r="U117" s="54" t="s">
        <v>79</v>
      </c>
      <c r="V117" s="57">
        <f t="shared" si="32"/>
        <v>-1530</v>
      </c>
      <c r="W117" s="57">
        <f t="shared" si="29"/>
        <v>-590.98217751562527</v>
      </c>
      <c r="X117" s="55">
        <f t="shared" si="30"/>
        <v>2042.2437797328057</v>
      </c>
      <c r="Y117" s="117">
        <f t="shared" si="31"/>
        <v>315875.01416572818</v>
      </c>
    </row>
    <row r="118" spans="1:25" ht="13.5" thickBot="1" x14ac:dyDescent="0.35">
      <c r="A118" s="54">
        <v>105</v>
      </c>
      <c r="B118" s="54">
        <v>32</v>
      </c>
      <c r="C118" s="54">
        <f t="shared" si="37"/>
        <v>9</v>
      </c>
      <c r="D118" s="55">
        <f t="shared" si="40"/>
        <v>11819.643550312505</v>
      </c>
      <c r="E118" s="57">
        <f t="shared" si="27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41"/>
        <v>-752.61542950728563</v>
      </c>
      <c r="H118" s="55">
        <v>0</v>
      </c>
      <c r="I118" s="57">
        <f t="shared" ref="I118:I145" si="43">PMT(6%/12,60,17950)</f>
        <v>-347.02378745323108</v>
      </c>
      <c r="J118" s="57">
        <f t="shared" si="36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42"/>
        <v>-2390.7721117962628</v>
      </c>
      <c r="S118" s="55">
        <v>0</v>
      </c>
      <c r="T118" s="55">
        <v>0</v>
      </c>
      <c r="U118" s="54" t="s">
        <v>79</v>
      </c>
      <c r="V118" s="57">
        <f t="shared" si="32"/>
        <v>-1540</v>
      </c>
      <c r="W118" s="57">
        <f t="shared" si="29"/>
        <v>-590.98217751562527</v>
      </c>
      <c r="X118" s="55">
        <f t="shared" si="30"/>
        <v>2029.2437797328057</v>
      </c>
      <c r="Y118" s="117">
        <f t="shared" si="31"/>
        <v>319220.40383781819</v>
      </c>
    </row>
    <row r="119" spans="1:25" ht="13.5" thickBot="1" x14ac:dyDescent="0.35">
      <c r="A119" s="54">
        <v>106</v>
      </c>
      <c r="B119" s="54">
        <v>32</v>
      </c>
      <c r="C119" s="54">
        <f t="shared" si="37"/>
        <v>10</v>
      </c>
      <c r="D119" s="55">
        <f t="shared" si="40"/>
        <v>11819.643550312505</v>
      </c>
      <c r="E119" s="57">
        <f t="shared" si="27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41"/>
        <v>-752.61542950728563</v>
      </c>
      <c r="H119" s="55">
        <v>0</v>
      </c>
      <c r="I119" s="57">
        <f t="shared" si="43"/>
        <v>-347.02378745323108</v>
      </c>
      <c r="J119" s="57">
        <f t="shared" ref="J119:J150" si="44">-150-3*K118</f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42"/>
        <v>-2390.7721117962628</v>
      </c>
      <c r="S119" s="55">
        <v>0</v>
      </c>
      <c r="T119" s="55">
        <v>0</v>
      </c>
      <c r="U119" s="54" t="s">
        <v>79</v>
      </c>
      <c r="V119" s="57">
        <f t="shared" si="32"/>
        <v>-1550</v>
      </c>
      <c r="W119" s="57">
        <f t="shared" si="29"/>
        <v>-590.98217751562527</v>
      </c>
      <c r="X119" s="55">
        <f t="shared" si="30"/>
        <v>2016.2437797328057</v>
      </c>
      <c r="Y119" s="117">
        <f t="shared" si="31"/>
        <v>322566.73263354186</v>
      </c>
    </row>
    <row r="120" spans="1:25" ht="13.5" thickBot="1" x14ac:dyDescent="0.35">
      <c r="A120" s="54">
        <v>107</v>
      </c>
      <c r="B120" s="54">
        <v>32</v>
      </c>
      <c r="C120" s="54">
        <f t="shared" si="37"/>
        <v>11</v>
      </c>
      <c r="D120" s="55">
        <f t="shared" si="40"/>
        <v>11819.643550312505</v>
      </c>
      <c r="E120" s="57">
        <f t="shared" si="27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41"/>
        <v>-752.61542950728563</v>
      </c>
      <c r="H120" s="55">
        <v>0</v>
      </c>
      <c r="I120" s="57">
        <f t="shared" si="43"/>
        <v>-347.02378745323108</v>
      </c>
      <c r="J120" s="57">
        <f t="shared" si="44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42"/>
        <v>-2390.7721117962628</v>
      </c>
      <c r="S120" s="55">
        <v>0</v>
      </c>
      <c r="T120" s="55">
        <v>0</v>
      </c>
      <c r="U120" s="54" t="s">
        <v>79</v>
      </c>
      <c r="V120" s="57">
        <f t="shared" si="32"/>
        <v>-1560</v>
      </c>
      <c r="W120" s="57">
        <f t="shared" si="29"/>
        <v>-590.98217751562527</v>
      </c>
      <c r="X120" s="55">
        <f t="shared" si="30"/>
        <v>2003.2437797328057</v>
      </c>
      <c r="Y120" s="117">
        <f t="shared" si="31"/>
        <v>325914.00446591439</v>
      </c>
    </row>
    <row r="121" spans="1:25" ht="13.5" thickBot="1" x14ac:dyDescent="0.35">
      <c r="A121" s="54">
        <v>108</v>
      </c>
      <c r="B121" s="54">
        <v>33</v>
      </c>
      <c r="C121" s="54">
        <f t="shared" si="37"/>
        <v>0</v>
      </c>
      <c r="D121" s="55">
        <f>$D110*(1+$D$4)</f>
        <v>12410.62572782813</v>
      </c>
      <c r="E121" s="57">
        <f t="shared" si="27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41"/>
        <v>-752.61542950728563</v>
      </c>
      <c r="H121" s="55">
        <v>0</v>
      </c>
      <c r="I121" s="57">
        <f t="shared" si="43"/>
        <v>-347.02378745323108</v>
      </c>
      <c r="J121" s="57">
        <f t="shared" si="44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32"/>
        <v>-1570</v>
      </c>
      <c r="W121" s="57">
        <f t="shared" si="29"/>
        <v>-620.53128639140652</v>
      </c>
      <c r="X121" s="55">
        <f t="shared" si="30"/>
        <v>2142.2885417828434</v>
      </c>
      <c r="Y121" s="117">
        <f t="shared" si="31"/>
        <v>329414.26802630519</v>
      </c>
    </row>
    <row r="122" spans="1:25" ht="13.5" thickBot="1" x14ac:dyDescent="0.35">
      <c r="A122" s="54">
        <v>109</v>
      </c>
      <c r="B122" s="54">
        <v>33</v>
      </c>
      <c r="C122" s="54">
        <f t="shared" si="37"/>
        <v>1</v>
      </c>
      <c r="D122" s="55">
        <f t="shared" ref="D122:D132" si="45">$D121</f>
        <v>12410.62572782813</v>
      </c>
      <c r="E122" s="57">
        <f t="shared" si="27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41"/>
        <v>-752.61542950728563</v>
      </c>
      <c r="H122" s="55">
        <v>0</v>
      </c>
      <c r="I122" s="57">
        <f t="shared" si="43"/>
        <v>-347.02378745323108</v>
      </c>
      <c r="J122" s="57">
        <f t="shared" si="44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6">$R121</f>
        <v>-2534.2184385040387</v>
      </c>
      <c r="S122" s="55">
        <v>0</v>
      </c>
      <c r="T122" s="55">
        <v>0</v>
      </c>
      <c r="U122" s="54" t="s">
        <v>79</v>
      </c>
      <c r="V122" s="57">
        <f t="shared" si="32"/>
        <v>-1580</v>
      </c>
      <c r="W122" s="57">
        <f t="shared" si="29"/>
        <v>-620.53128639140652</v>
      </c>
      <c r="X122" s="55">
        <f t="shared" si="30"/>
        <v>2129.2885417828434</v>
      </c>
      <c r="Y122" s="117">
        <f t="shared" si="31"/>
        <v>332916.11601819762</v>
      </c>
    </row>
    <row r="123" spans="1:25" ht="13.5" thickBot="1" x14ac:dyDescent="0.35">
      <c r="A123" s="54">
        <v>110</v>
      </c>
      <c r="B123" s="54">
        <v>33</v>
      </c>
      <c r="C123" s="54">
        <f t="shared" si="37"/>
        <v>2</v>
      </c>
      <c r="D123" s="55">
        <f t="shared" si="45"/>
        <v>12410.62572782813</v>
      </c>
      <c r="E123" s="57">
        <f t="shared" si="27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41"/>
        <v>-752.61542950728563</v>
      </c>
      <c r="H123" s="55">
        <v>0</v>
      </c>
      <c r="I123" s="57">
        <f t="shared" si="43"/>
        <v>-347.02378745323108</v>
      </c>
      <c r="J123" s="57">
        <f t="shared" si="44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6"/>
        <v>-2534.2184385040387</v>
      </c>
      <c r="S123" s="55">
        <v>0</v>
      </c>
      <c r="T123" s="55">
        <v>0</v>
      </c>
      <c r="U123" s="54" t="s">
        <v>79</v>
      </c>
      <c r="V123" s="57">
        <f t="shared" si="32"/>
        <v>-1590</v>
      </c>
      <c r="W123" s="57">
        <f t="shared" si="29"/>
        <v>-620.53128639140652</v>
      </c>
      <c r="X123" s="55">
        <f t="shared" si="30"/>
        <v>2116.2885417828434</v>
      </c>
      <c r="Y123" s="117">
        <f t="shared" si="31"/>
        <v>336419.55504338961</v>
      </c>
    </row>
    <row r="124" spans="1:25" ht="13.5" thickBot="1" x14ac:dyDescent="0.35">
      <c r="A124" s="54">
        <v>111</v>
      </c>
      <c r="B124" s="54">
        <v>33</v>
      </c>
      <c r="C124" s="54">
        <f t="shared" si="37"/>
        <v>3</v>
      </c>
      <c r="D124" s="55">
        <f t="shared" si="45"/>
        <v>12410.62572782813</v>
      </c>
      <c r="E124" s="57">
        <f t="shared" si="27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41"/>
        <v>-752.61542950728563</v>
      </c>
      <c r="H124" s="55">
        <v>0</v>
      </c>
      <c r="I124" s="57">
        <f t="shared" si="43"/>
        <v>-347.02378745323108</v>
      </c>
      <c r="J124" s="57">
        <f t="shared" si="44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6"/>
        <v>-2534.2184385040387</v>
      </c>
      <c r="S124" s="55">
        <v>0</v>
      </c>
      <c r="T124" s="55">
        <v>0</v>
      </c>
      <c r="U124" s="54" t="s">
        <v>79</v>
      </c>
      <c r="V124" s="57">
        <f t="shared" si="32"/>
        <v>-1600</v>
      </c>
      <c r="W124" s="57">
        <f t="shared" si="29"/>
        <v>-620.53128639140652</v>
      </c>
      <c r="X124" s="55">
        <f t="shared" si="30"/>
        <v>2103.2885417828434</v>
      </c>
      <c r="Y124" s="117">
        <f t="shared" si="31"/>
        <v>339924.59173118655</v>
      </c>
    </row>
    <row r="125" spans="1:25" ht="13.5" thickBot="1" x14ac:dyDescent="0.35">
      <c r="A125" s="54">
        <v>112</v>
      </c>
      <c r="B125" s="54">
        <v>33</v>
      </c>
      <c r="C125" s="54">
        <f t="shared" si="37"/>
        <v>4</v>
      </c>
      <c r="D125" s="55">
        <f t="shared" si="45"/>
        <v>12410.62572782813</v>
      </c>
      <c r="E125" s="57">
        <f t="shared" si="27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41"/>
        <v>-752.61542950728563</v>
      </c>
      <c r="H125" s="55">
        <v>0</v>
      </c>
      <c r="I125" s="57">
        <f t="shared" si="43"/>
        <v>-347.02378745323108</v>
      </c>
      <c r="J125" s="57">
        <f t="shared" si="44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6"/>
        <v>-2534.2184385040387</v>
      </c>
      <c r="S125" s="55">
        <v>0</v>
      </c>
      <c r="T125" s="55">
        <v>0</v>
      </c>
      <c r="U125" s="54" t="s">
        <v>79</v>
      </c>
      <c r="V125" s="57">
        <f t="shared" si="32"/>
        <v>-1610</v>
      </c>
      <c r="W125" s="57">
        <f t="shared" si="29"/>
        <v>-620.53128639140652</v>
      </c>
      <c r="X125" s="55">
        <f t="shared" si="30"/>
        <v>2090.2885417828434</v>
      </c>
      <c r="Y125" s="117">
        <f t="shared" si="31"/>
        <v>343431.232738516</v>
      </c>
    </row>
    <row r="126" spans="1:25" ht="13.5" thickBot="1" x14ac:dyDescent="0.35">
      <c r="A126" s="54">
        <v>113</v>
      </c>
      <c r="B126" s="54">
        <v>33</v>
      </c>
      <c r="C126" s="54">
        <f t="shared" si="37"/>
        <v>5</v>
      </c>
      <c r="D126" s="55">
        <f t="shared" si="45"/>
        <v>12410.62572782813</v>
      </c>
      <c r="E126" s="57">
        <f t="shared" si="27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41"/>
        <v>-752.61542950728563</v>
      </c>
      <c r="H126" s="55">
        <v>0</v>
      </c>
      <c r="I126" s="57">
        <f t="shared" si="43"/>
        <v>-347.02378745323108</v>
      </c>
      <c r="J126" s="57">
        <f t="shared" si="44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6"/>
        <v>-2534.2184385040387</v>
      </c>
      <c r="S126" s="55">
        <v>0</v>
      </c>
      <c r="T126" s="55">
        <v>0</v>
      </c>
      <c r="U126" s="54" t="s">
        <v>79</v>
      </c>
      <c r="V126" s="57">
        <f t="shared" si="32"/>
        <v>-1620</v>
      </c>
      <c r="W126" s="57">
        <f t="shared" si="29"/>
        <v>-620.53128639140652</v>
      </c>
      <c r="X126" s="55">
        <f t="shared" si="30"/>
        <v>2077.2885417828434</v>
      </c>
      <c r="Y126" s="117">
        <f t="shared" si="31"/>
        <v>346939.48475004261</v>
      </c>
    </row>
    <row r="127" spans="1:25" ht="13.5" thickBot="1" x14ac:dyDescent="0.35">
      <c r="A127" s="54">
        <v>114</v>
      </c>
      <c r="B127" s="54">
        <v>33</v>
      </c>
      <c r="C127" s="54">
        <f t="shared" si="37"/>
        <v>6</v>
      </c>
      <c r="D127" s="55">
        <f t="shared" si="45"/>
        <v>12410.62572782813</v>
      </c>
      <c r="E127" s="57">
        <f t="shared" si="27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41"/>
        <v>-752.61542950728563</v>
      </c>
      <c r="H127" s="55">
        <v>0</v>
      </c>
      <c r="I127" s="57">
        <f t="shared" si="43"/>
        <v>-347.02378745323108</v>
      </c>
      <c r="J127" s="57">
        <f t="shared" si="44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6"/>
        <v>-2534.2184385040387</v>
      </c>
      <c r="S127" s="55">
        <v>0</v>
      </c>
      <c r="T127" s="55">
        <v>0</v>
      </c>
      <c r="U127" s="54" t="s">
        <v>79</v>
      </c>
      <c r="V127" s="57">
        <f t="shared" si="32"/>
        <v>-1630</v>
      </c>
      <c r="W127" s="57">
        <f t="shared" si="29"/>
        <v>-620.53128639140652</v>
      </c>
      <c r="X127" s="55">
        <f t="shared" si="30"/>
        <v>2064.2885417828434</v>
      </c>
      <c r="Y127" s="117">
        <f t="shared" si="31"/>
        <v>350449.35447828396</v>
      </c>
    </row>
    <row r="128" spans="1:25" ht="13.5" thickBot="1" x14ac:dyDescent="0.35">
      <c r="A128" s="54">
        <v>115</v>
      </c>
      <c r="B128" s="54">
        <v>33</v>
      </c>
      <c r="C128" s="54">
        <f t="shared" si="37"/>
        <v>7</v>
      </c>
      <c r="D128" s="55">
        <f t="shared" si="45"/>
        <v>12410.62572782813</v>
      </c>
      <c r="E128" s="57">
        <f t="shared" si="27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41"/>
        <v>-752.61542950728563</v>
      </c>
      <c r="H128" s="55">
        <v>0</v>
      </c>
      <c r="I128" s="57">
        <f t="shared" si="43"/>
        <v>-347.02378745323108</v>
      </c>
      <c r="J128" s="57">
        <f t="shared" si="44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6"/>
        <v>-2534.2184385040387</v>
      </c>
      <c r="S128" s="55">
        <v>0</v>
      </c>
      <c r="T128" s="55">
        <v>0</v>
      </c>
      <c r="U128" s="54" t="s">
        <v>79</v>
      </c>
      <c r="V128" s="57">
        <f t="shared" si="32"/>
        <v>-1640</v>
      </c>
      <c r="W128" s="57">
        <f t="shared" si="29"/>
        <v>-620.53128639140652</v>
      </c>
      <c r="X128" s="55">
        <f t="shared" si="30"/>
        <v>2051.2885417828434</v>
      </c>
      <c r="Y128" s="117">
        <f t="shared" si="31"/>
        <v>353960.8486637263</v>
      </c>
    </row>
    <row r="129" spans="1:25" ht="13.5" thickBot="1" x14ac:dyDescent="0.35">
      <c r="A129" s="54">
        <v>116</v>
      </c>
      <c r="B129" s="54">
        <v>33</v>
      </c>
      <c r="C129" s="54">
        <f t="shared" si="37"/>
        <v>8</v>
      </c>
      <c r="D129" s="55">
        <f t="shared" si="45"/>
        <v>12410.62572782813</v>
      </c>
      <c r="E129" s="57">
        <f t="shared" si="27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41"/>
        <v>-752.61542950728563</v>
      </c>
      <c r="H129" s="55">
        <v>0</v>
      </c>
      <c r="I129" s="57">
        <f t="shared" si="43"/>
        <v>-347.02378745323108</v>
      </c>
      <c r="J129" s="57">
        <f t="shared" si="44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6"/>
        <v>-2534.2184385040387</v>
      </c>
      <c r="S129" s="55">
        <v>0</v>
      </c>
      <c r="T129" s="55">
        <v>0</v>
      </c>
      <c r="U129" s="54" t="s">
        <v>79</v>
      </c>
      <c r="V129" s="57">
        <f t="shared" si="32"/>
        <v>-1650</v>
      </c>
      <c r="W129" s="57">
        <f t="shared" si="29"/>
        <v>-620.53128639140652</v>
      </c>
      <c r="X129" s="55">
        <f t="shared" si="30"/>
        <v>2038.2885417828434</v>
      </c>
      <c r="Y129" s="117">
        <f t="shared" si="31"/>
        <v>357473.9740749413</v>
      </c>
    </row>
    <row r="130" spans="1:25" ht="13.5" thickBot="1" x14ac:dyDescent="0.35">
      <c r="A130" s="54">
        <v>117</v>
      </c>
      <c r="B130" s="54">
        <v>33</v>
      </c>
      <c r="C130" s="54">
        <f t="shared" si="37"/>
        <v>9</v>
      </c>
      <c r="D130" s="55">
        <f t="shared" si="45"/>
        <v>12410.62572782813</v>
      </c>
      <c r="E130" s="57">
        <f t="shared" si="27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41"/>
        <v>-752.61542950728563</v>
      </c>
      <c r="H130" s="55">
        <v>0</v>
      </c>
      <c r="I130" s="57">
        <f t="shared" si="43"/>
        <v>-347.02378745323108</v>
      </c>
      <c r="J130" s="57">
        <f t="shared" si="44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6"/>
        <v>-2534.2184385040387</v>
      </c>
      <c r="S130" s="55">
        <v>0</v>
      </c>
      <c r="T130" s="55">
        <v>0</v>
      </c>
      <c r="U130" s="54" t="s">
        <v>79</v>
      </c>
      <c r="V130" s="57">
        <f t="shared" si="32"/>
        <v>-1660</v>
      </c>
      <c r="W130" s="57">
        <f t="shared" si="29"/>
        <v>-620.53128639140652</v>
      </c>
      <c r="X130" s="55">
        <f t="shared" si="30"/>
        <v>2025.2885417828434</v>
      </c>
      <c r="Y130" s="117">
        <f t="shared" si="31"/>
        <v>360988.73750870302</v>
      </c>
    </row>
    <row r="131" spans="1:25" ht="13.5" thickBot="1" x14ac:dyDescent="0.35">
      <c r="A131" s="54">
        <v>118</v>
      </c>
      <c r="B131" s="54">
        <v>33</v>
      </c>
      <c r="C131" s="54">
        <f t="shared" si="37"/>
        <v>10</v>
      </c>
      <c r="D131" s="55">
        <f t="shared" si="45"/>
        <v>12410.62572782813</v>
      </c>
      <c r="E131" s="57">
        <f t="shared" si="27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41"/>
        <v>-752.61542950728563</v>
      </c>
      <c r="H131" s="55">
        <v>0</v>
      </c>
      <c r="I131" s="57">
        <f t="shared" si="43"/>
        <v>-347.02378745323108</v>
      </c>
      <c r="J131" s="57">
        <f t="shared" si="44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6"/>
        <v>-2534.2184385040387</v>
      </c>
      <c r="S131" s="55">
        <v>0</v>
      </c>
      <c r="T131" s="55">
        <v>0</v>
      </c>
      <c r="U131" s="54" t="s">
        <v>79</v>
      </c>
      <c r="V131" s="57">
        <f t="shared" si="32"/>
        <v>-1670</v>
      </c>
      <c r="W131" s="57">
        <f t="shared" si="29"/>
        <v>-620.53128639140652</v>
      </c>
      <c r="X131" s="55">
        <f t="shared" si="30"/>
        <v>2012.2885417828434</v>
      </c>
      <c r="Y131" s="117">
        <f t="shared" si="31"/>
        <v>364505.14579010545</v>
      </c>
    </row>
    <row r="132" spans="1:25" ht="13.5" thickBot="1" x14ac:dyDescent="0.35">
      <c r="A132" s="54">
        <v>119</v>
      </c>
      <c r="B132" s="54">
        <v>33</v>
      </c>
      <c r="C132" s="54">
        <f t="shared" si="37"/>
        <v>11</v>
      </c>
      <c r="D132" s="55">
        <f t="shared" si="45"/>
        <v>12410.62572782813</v>
      </c>
      <c r="E132" s="57">
        <f t="shared" si="27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41"/>
        <v>-752.61542950728563</v>
      </c>
      <c r="H132" s="55">
        <v>0</v>
      </c>
      <c r="I132" s="57">
        <f t="shared" si="43"/>
        <v>-347.02378745323108</v>
      </c>
      <c r="J132" s="57">
        <f t="shared" si="44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6"/>
        <v>-2534.2184385040387</v>
      </c>
      <c r="S132" s="55">
        <v>0</v>
      </c>
      <c r="T132" s="55">
        <v>0</v>
      </c>
      <c r="U132" s="54" t="s">
        <v>79</v>
      </c>
      <c r="V132" s="57">
        <f t="shared" si="32"/>
        <v>-1680</v>
      </c>
      <c r="W132" s="57">
        <f t="shared" si="29"/>
        <v>-620.53128639140652</v>
      </c>
      <c r="X132" s="55">
        <f t="shared" si="30"/>
        <v>1999.2885417828434</v>
      </c>
      <c r="Y132" s="117">
        <f t="shared" si="31"/>
        <v>368023.20577268035</v>
      </c>
    </row>
    <row r="133" spans="1:25" ht="13.5" thickBot="1" x14ac:dyDescent="0.35">
      <c r="A133" s="54">
        <v>120</v>
      </c>
      <c r="B133" s="54">
        <v>34</v>
      </c>
      <c r="C133" s="54">
        <f t="shared" si="37"/>
        <v>0</v>
      </c>
      <c r="D133" s="55">
        <f>$D122*(1+$D$4)</f>
        <v>13031.157014219538</v>
      </c>
      <c r="E133" s="57">
        <f t="shared" si="27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41"/>
        <v>-752.61542950728563</v>
      </c>
      <c r="H133" s="55">
        <v>0</v>
      </c>
      <c r="I133" s="57">
        <f t="shared" si="43"/>
        <v>-347.02378745323108</v>
      </c>
      <c r="J133" s="57">
        <f t="shared" si="44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32"/>
        <v>-1690</v>
      </c>
      <c r="W133" s="57">
        <f t="shared" si="29"/>
        <v>-651.55785071097694</v>
      </c>
      <c r="X133" s="55">
        <f t="shared" si="30"/>
        <v>2144.5010786683051</v>
      </c>
      <c r="Y133" s="117">
        <f t="shared" si="31"/>
        <v>371701.13687540148</v>
      </c>
    </row>
    <row r="134" spans="1:25" ht="13.5" thickBot="1" x14ac:dyDescent="0.35">
      <c r="A134" s="54">
        <v>121</v>
      </c>
      <c r="B134" s="54">
        <v>34</v>
      </c>
      <c r="C134" s="54">
        <f t="shared" si="37"/>
        <v>1</v>
      </c>
      <c r="D134" s="55">
        <f t="shared" ref="D134:D144" si="47">$D133</f>
        <v>13031.157014219538</v>
      </c>
      <c r="E134" s="57">
        <f t="shared" si="27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43"/>
        <v>-347.02378745323108</v>
      </c>
      <c r="J134" s="57">
        <f t="shared" si="44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8">$R133</f>
        <v>-2686.2715448142812</v>
      </c>
      <c r="S134" s="55">
        <v>0</v>
      </c>
      <c r="T134" s="55">
        <v>0</v>
      </c>
      <c r="U134" s="54" t="s">
        <v>79</v>
      </c>
      <c r="V134" s="57">
        <f t="shared" si="32"/>
        <v>-1700</v>
      </c>
      <c r="W134" s="57">
        <f t="shared" si="29"/>
        <v>-651.55785071097694</v>
      </c>
      <c r="X134" s="55">
        <f t="shared" si="30"/>
        <v>2884.1165081755917</v>
      </c>
      <c r="Y134" s="117">
        <f t="shared" si="31"/>
        <v>376134.00812055793</v>
      </c>
    </row>
    <row r="135" spans="1:25" ht="13.5" thickBot="1" x14ac:dyDescent="0.35">
      <c r="A135" s="54">
        <v>122</v>
      </c>
      <c r="B135" s="54">
        <v>34</v>
      </c>
      <c r="C135" s="54">
        <f t="shared" si="37"/>
        <v>2</v>
      </c>
      <c r="D135" s="55">
        <f t="shared" si="47"/>
        <v>13031.157014219538</v>
      </c>
      <c r="E135" s="57">
        <f t="shared" si="27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43"/>
        <v>-347.02378745323108</v>
      </c>
      <c r="J135" s="57">
        <f t="shared" si="44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8"/>
        <v>-2686.2715448142812</v>
      </c>
      <c r="S135" s="55">
        <v>0</v>
      </c>
      <c r="T135" s="55">
        <v>0</v>
      </c>
      <c r="U135" s="54" t="s">
        <v>79</v>
      </c>
      <c r="V135" s="57">
        <f t="shared" si="32"/>
        <v>-1710</v>
      </c>
      <c r="W135" s="57">
        <f t="shared" si="29"/>
        <v>-651.55785071097694</v>
      </c>
      <c r="X135" s="55">
        <f t="shared" si="30"/>
        <v>2871.1165081755917</v>
      </c>
      <c r="Y135" s="117">
        <f t="shared" si="31"/>
        <v>380572.34966256918</v>
      </c>
    </row>
    <row r="136" spans="1:25" ht="13.5" thickBot="1" x14ac:dyDescent="0.35">
      <c r="A136" s="54">
        <v>123</v>
      </c>
      <c r="B136" s="54">
        <v>34</v>
      </c>
      <c r="C136" s="54">
        <f t="shared" si="37"/>
        <v>3</v>
      </c>
      <c r="D136" s="55">
        <f t="shared" si="47"/>
        <v>13031.157014219538</v>
      </c>
      <c r="E136" s="57">
        <f t="shared" si="27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43"/>
        <v>-347.02378745323108</v>
      </c>
      <c r="J136" s="57">
        <f t="shared" si="44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8"/>
        <v>-2686.2715448142812</v>
      </c>
      <c r="S136" s="55">
        <v>0</v>
      </c>
      <c r="T136" s="55">
        <v>0</v>
      </c>
      <c r="U136" s="54" t="s">
        <v>79</v>
      </c>
      <c r="V136" s="57">
        <f t="shared" si="32"/>
        <v>-1720</v>
      </c>
      <c r="W136" s="57">
        <f t="shared" si="29"/>
        <v>-651.55785071097694</v>
      </c>
      <c r="X136" s="55">
        <f t="shared" si="30"/>
        <v>2858.1165081755917</v>
      </c>
      <c r="Y136" s="117">
        <f t="shared" si="31"/>
        <v>385016.1842943388</v>
      </c>
    </row>
    <row r="137" spans="1:25" ht="13.5" thickBot="1" x14ac:dyDescent="0.35">
      <c r="A137" s="54">
        <v>124</v>
      </c>
      <c r="B137" s="54">
        <v>34</v>
      </c>
      <c r="C137" s="54">
        <f t="shared" si="37"/>
        <v>4</v>
      </c>
      <c r="D137" s="55">
        <f t="shared" si="47"/>
        <v>13031.157014219538</v>
      </c>
      <c r="E137" s="57">
        <f t="shared" si="27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43"/>
        <v>-347.02378745323108</v>
      </c>
      <c r="J137" s="57">
        <f t="shared" si="44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8"/>
        <v>-2686.2715448142812</v>
      </c>
      <c r="S137" s="55">
        <v>0</v>
      </c>
      <c r="T137" s="55">
        <v>0</v>
      </c>
      <c r="U137" s="54" t="s">
        <v>79</v>
      </c>
      <c r="V137" s="57">
        <f t="shared" si="32"/>
        <v>-1730</v>
      </c>
      <c r="W137" s="57">
        <f t="shared" si="29"/>
        <v>-651.55785071097694</v>
      </c>
      <c r="X137" s="55">
        <f t="shared" si="30"/>
        <v>2845.1165081755917</v>
      </c>
      <c r="Y137" s="117">
        <f t="shared" si="31"/>
        <v>389465.5349037408</v>
      </c>
    </row>
    <row r="138" spans="1:25" ht="13.5" thickBot="1" x14ac:dyDescent="0.35">
      <c r="A138" s="54">
        <v>125</v>
      </c>
      <c r="B138" s="54">
        <v>34</v>
      </c>
      <c r="C138" s="54">
        <f t="shared" si="37"/>
        <v>5</v>
      </c>
      <c r="D138" s="55">
        <f t="shared" si="47"/>
        <v>13031.157014219538</v>
      </c>
      <c r="E138" s="57">
        <f t="shared" si="27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43"/>
        <v>-347.02378745323108</v>
      </c>
      <c r="J138" s="57">
        <f t="shared" si="44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8"/>
        <v>-2686.2715448142812</v>
      </c>
      <c r="S138" s="55">
        <v>0</v>
      </c>
      <c r="T138" s="55">
        <v>0</v>
      </c>
      <c r="U138" s="54" t="s">
        <v>79</v>
      </c>
      <c r="V138" s="57">
        <f t="shared" si="32"/>
        <v>-1740</v>
      </c>
      <c r="W138" s="57">
        <f t="shared" si="29"/>
        <v>-651.55785071097694</v>
      </c>
      <c r="X138" s="55">
        <f t="shared" si="30"/>
        <v>2832.1165081755917</v>
      </c>
      <c r="Y138" s="117">
        <f t="shared" si="31"/>
        <v>393920.42447401531</v>
      </c>
    </row>
    <row r="139" spans="1:25" ht="13.5" thickBot="1" x14ac:dyDescent="0.35">
      <c r="A139" s="54">
        <v>126</v>
      </c>
      <c r="B139" s="54">
        <v>34</v>
      </c>
      <c r="C139" s="54">
        <f t="shared" si="37"/>
        <v>6</v>
      </c>
      <c r="D139" s="55">
        <f t="shared" si="47"/>
        <v>13031.157014219538</v>
      </c>
      <c r="E139" s="57">
        <f t="shared" si="27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43"/>
        <v>-347.02378745323108</v>
      </c>
      <c r="J139" s="57">
        <f t="shared" si="44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8"/>
        <v>-2686.2715448142812</v>
      </c>
      <c r="S139" s="55">
        <v>0</v>
      </c>
      <c r="T139" s="55">
        <v>0</v>
      </c>
      <c r="U139" s="54" t="s">
        <v>79</v>
      </c>
      <c r="V139" s="57">
        <f t="shared" si="32"/>
        <v>-1750</v>
      </c>
      <c r="W139" s="57">
        <f t="shared" si="29"/>
        <v>-651.55785071097694</v>
      </c>
      <c r="X139" s="55">
        <f t="shared" si="30"/>
        <v>2819.1165081755917</v>
      </c>
      <c r="Y139" s="117">
        <f t="shared" si="31"/>
        <v>398380.876084166</v>
      </c>
    </row>
    <row r="140" spans="1:25" ht="13.5" thickBot="1" x14ac:dyDescent="0.35">
      <c r="A140" s="54">
        <v>127</v>
      </c>
      <c r="B140" s="54">
        <v>34</v>
      </c>
      <c r="C140" s="54">
        <f t="shared" si="37"/>
        <v>7</v>
      </c>
      <c r="D140" s="55">
        <f t="shared" si="47"/>
        <v>13031.157014219538</v>
      </c>
      <c r="E140" s="57">
        <f t="shared" si="27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43"/>
        <v>-347.02378745323108</v>
      </c>
      <c r="J140" s="57">
        <f t="shared" si="44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8"/>
        <v>-2686.2715448142812</v>
      </c>
      <c r="S140" s="55">
        <v>0</v>
      </c>
      <c r="T140" s="55">
        <v>0</v>
      </c>
      <c r="U140" s="54" t="s">
        <v>79</v>
      </c>
      <c r="V140" s="57">
        <f t="shared" si="32"/>
        <v>-1760</v>
      </c>
      <c r="W140" s="57">
        <f t="shared" si="29"/>
        <v>-651.55785071097694</v>
      </c>
      <c r="X140" s="55">
        <f t="shared" si="30"/>
        <v>2806.1165081755917</v>
      </c>
      <c r="Y140" s="117">
        <f t="shared" si="31"/>
        <v>402846.91290935897</v>
      </c>
    </row>
    <row r="141" spans="1:25" ht="13.5" thickBot="1" x14ac:dyDescent="0.35">
      <c r="A141" s="54">
        <v>128</v>
      </c>
      <c r="B141" s="54">
        <v>34</v>
      </c>
      <c r="C141" s="54">
        <f t="shared" si="37"/>
        <v>8</v>
      </c>
      <c r="D141" s="55">
        <f t="shared" si="47"/>
        <v>13031.157014219538</v>
      </c>
      <c r="E141" s="57">
        <f t="shared" si="27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43"/>
        <v>-347.02378745323108</v>
      </c>
      <c r="J141" s="57">
        <f t="shared" si="44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8"/>
        <v>-2686.2715448142812</v>
      </c>
      <c r="S141" s="55">
        <v>0</v>
      </c>
      <c r="T141" s="55">
        <v>0</v>
      </c>
      <c r="U141" s="54" t="s">
        <v>79</v>
      </c>
      <c r="V141" s="57">
        <f t="shared" si="32"/>
        <v>-1770</v>
      </c>
      <c r="W141" s="57">
        <f t="shared" si="29"/>
        <v>-651.55785071097694</v>
      </c>
      <c r="X141" s="55">
        <f t="shared" si="30"/>
        <v>2793.1165081755917</v>
      </c>
      <c r="Y141" s="117">
        <f t="shared" si="31"/>
        <v>407318.55822132359</v>
      </c>
    </row>
    <row r="142" spans="1:25" ht="13.5" thickBot="1" x14ac:dyDescent="0.35">
      <c r="A142" s="54">
        <v>129</v>
      </c>
      <c r="B142" s="54">
        <v>34</v>
      </c>
      <c r="C142" s="54">
        <f t="shared" si="37"/>
        <v>9</v>
      </c>
      <c r="D142" s="55">
        <f t="shared" si="47"/>
        <v>13031.157014219538</v>
      </c>
      <c r="E142" s="57">
        <f t="shared" ref="E142:E205" si="49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43"/>
        <v>-347.02378745323108</v>
      </c>
      <c r="J142" s="57">
        <f t="shared" si="44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8"/>
        <v>-2686.2715448142812</v>
      </c>
      <c r="S142" s="55">
        <v>0</v>
      </c>
      <c r="T142" s="55">
        <v>0</v>
      </c>
      <c r="U142" s="54" t="s">
        <v>79</v>
      </c>
      <c r="V142" s="57">
        <f t="shared" si="32"/>
        <v>-1780</v>
      </c>
      <c r="W142" s="57">
        <f t="shared" ref="W142:W205" si="50">D142*-0.05</f>
        <v>-651.55785071097694</v>
      </c>
      <c r="X142" s="55">
        <f t="shared" ref="X142:X205" si="51">D142+E142+F142+G142+H142+I142+J142+L142+M142+R142+S142+T142+V142+W142+O142+P142</f>
        <v>2780.1165081755917</v>
      </c>
      <c r="Y142" s="117">
        <f t="shared" ref="Y142:Y205" si="52">X142+(Y141*(1+($D$7/12)))</f>
        <v>411795.83538875473</v>
      </c>
    </row>
    <row r="143" spans="1:25" ht="13.5" thickBot="1" x14ac:dyDescent="0.35">
      <c r="A143" s="54">
        <v>130</v>
      </c>
      <c r="B143" s="54">
        <v>34</v>
      </c>
      <c r="C143" s="54">
        <f t="shared" si="37"/>
        <v>10</v>
      </c>
      <c r="D143" s="55">
        <f t="shared" si="47"/>
        <v>13031.157014219538</v>
      </c>
      <c r="E143" s="57">
        <f t="shared" si="49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43"/>
        <v>-347.02378745323108</v>
      </c>
      <c r="J143" s="57">
        <f t="shared" si="44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8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53">$V142-10</f>
        <v>-1790</v>
      </c>
      <c r="W143" s="57">
        <f t="shared" si="50"/>
        <v>-651.55785071097694</v>
      </c>
      <c r="X143" s="55">
        <f t="shared" si="51"/>
        <v>2767.1165081755917</v>
      </c>
      <c r="Y143" s="117">
        <f t="shared" si="52"/>
        <v>416278.7678777168</v>
      </c>
    </row>
    <row r="144" spans="1:25" ht="13.5" thickBot="1" x14ac:dyDescent="0.35">
      <c r="A144" s="54">
        <v>131</v>
      </c>
      <c r="B144" s="54">
        <v>34</v>
      </c>
      <c r="C144" s="54">
        <f t="shared" si="37"/>
        <v>11</v>
      </c>
      <c r="D144" s="55">
        <f t="shared" si="47"/>
        <v>13031.157014219538</v>
      </c>
      <c r="E144" s="57">
        <f t="shared" si="49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43"/>
        <v>-347.02378745323108</v>
      </c>
      <c r="J144" s="57">
        <f t="shared" si="44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8"/>
        <v>-2686.2715448142812</v>
      </c>
      <c r="S144" s="55">
        <v>0</v>
      </c>
      <c r="T144" s="55">
        <v>0</v>
      </c>
      <c r="U144" s="54" t="s">
        <v>79</v>
      </c>
      <c r="V144" s="57">
        <f t="shared" si="53"/>
        <v>-1800</v>
      </c>
      <c r="W144" s="57">
        <f t="shared" si="50"/>
        <v>-651.55785071097694</v>
      </c>
      <c r="X144" s="55">
        <f t="shared" si="51"/>
        <v>2754.1165081755917</v>
      </c>
      <c r="Y144" s="117">
        <f t="shared" si="52"/>
        <v>420767.37925204955</v>
      </c>
    </row>
    <row r="145" spans="1:25" ht="13.5" thickBot="1" x14ac:dyDescent="0.35">
      <c r="A145" s="54">
        <v>132</v>
      </c>
      <c r="B145" s="54">
        <v>35</v>
      </c>
      <c r="C145" s="54">
        <f t="shared" si="37"/>
        <v>0</v>
      </c>
      <c r="D145" s="55">
        <f>$D134*(1+$D$4)</f>
        <v>13682.714864930515</v>
      </c>
      <c r="E145" s="57">
        <f t="shared" si="49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43"/>
        <v>-347.02378745323108</v>
      </c>
      <c r="J145" s="57">
        <f t="shared" si="44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53"/>
        <v>-1810</v>
      </c>
      <c r="W145" s="57">
        <f t="shared" si="50"/>
        <v>-684.13574324652575</v>
      </c>
      <c r="X145" s="55">
        <f t="shared" si="51"/>
        <v>2905.7191408422213</v>
      </c>
      <c r="Y145" s="117">
        <f t="shared" si="52"/>
        <v>425426.29580644198</v>
      </c>
    </row>
    <row r="146" spans="1:25" ht="13.5" thickBot="1" x14ac:dyDescent="0.35">
      <c r="A146" s="54">
        <v>133</v>
      </c>
      <c r="B146" s="54">
        <v>35</v>
      </c>
      <c r="C146" s="54">
        <f t="shared" si="37"/>
        <v>1</v>
      </c>
      <c r="D146" s="55">
        <f t="shared" ref="D146:D156" si="54">$D145</f>
        <v>13682.714864930515</v>
      </c>
      <c r="E146" s="57">
        <f t="shared" si="49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44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55">$R145</f>
        <v>-2847.4478375031381</v>
      </c>
      <c r="S146" s="55">
        <v>0</v>
      </c>
      <c r="T146" s="55">
        <v>0</v>
      </c>
      <c r="U146" s="54" t="s">
        <v>79</v>
      </c>
      <c r="V146" s="57">
        <f t="shared" si="53"/>
        <v>-1820</v>
      </c>
      <c r="W146" s="57">
        <f t="shared" si="50"/>
        <v>-684.13574324652575</v>
      </c>
      <c r="X146" s="55">
        <f t="shared" si="51"/>
        <v>3239.7429282954517</v>
      </c>
      <c r="Y146" s="117">
        <f t="shared" si="52"/>
        <v>430438.64830059762</v>
      </c>
    </row>
    <row r="147" spans="1:25" ht="13.5" thickBot="1" x14ac:dyDescent="0.35">
      <c r="A147" s="54">
        <v>134</v>
      </c>
      <c r="B147" s="54">
        <v>35</v>
      </c>
      <c r="C147" s="54">
        <f t="shared" si="37"/>
        <v>2</v>
      </c>
      <c r="D147" s="55">
        <f t="shared" si="54"/>
        <v>13682.714864930515</v>
      </c>
      <c r="E147" s="57">
        <f t="shared" si="49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44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55"/>
        <v>-2847.4478375031381</v>
      </c>
      <c r="S147" s="55">
        <v>0</v>
      </c>
      <c r="T147" s="55">
        <v>0</v>
      </c>
      <c r="U147" s="54" t="s">
        <v>79</v>
      </c>
      <c r="V147" s="57">
        <f t="shared" si="53"/>
        <v>-1830</v>
      </c>
      <c r="W147" s="57">
        <f t="shared" si="50"/>
        <v>-684.13574324652575</v>
      </c>
      <c r="X147" s="55">
        <f t="shared" si="51"/>
        <v>3226.7429282954517</v>
      </c>
      <c r="Y147" s="117">
        <f t="shared" si="52"/>
        <v>435458.88559681224</v>
      </c>
    </row>
    <row r="148" spans="1:25" ht="13.5" thickBot="1" x14ac:dyDescent="0.35">
      <c r="A148" s="54">
        <v>135</v>
      </c>
      <c r="B148" s="54">
        <v>35</v>
      </c>
      <c r="C148" s="54">
        <f t="shared" si="37"/>
        <v>3</v>
      </c>
      <c r="D148" s="55">
        <f t="shared" si="54"/>
        <v>13682.714864930515</v>
      </c>
      <c r="E148" s="57">
        <f t="shared" si="49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44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55"/>
        <v>-2847.4478375031381</v>
      </c>
      <c r="S148" s="55">
        <v>0</v>
      </c>
      <c r="T148" s="55">
        <v>0</v>
      </c>
      <c r="U148" s="54" t="s">
        <v>79</v>
      </c>
      <c r="V148" s="57">
        <f t="shared" si="53"/>
        <v>-1840</v>
      </c>
      <c r="W148" s="57">
        <f t="shared" si="50"/>
        <v>-684.13574324652575</v>
      </c>
      <c r="X148" s="55">
        <f t="shared" si="51"/>
        <v>3213.7429282954517</v>
      </c>
      <c r="Y148" s="117">
        <f t="shared" si="52"/>
        <v>440487.04054842773</v>
      </c>
    </row>
    <row r="149" spans="1:25" ht="13.5" thickBot="1" x14ac:dyDescent="0.35">
      <c r="A149" s="54">
        <v>136</v>
      </c>
      <c r="B149" s="54">
        <v>35</v>
      </c>
      <c r="C149" s="54">
        <f t="shared" si="37"/>
        <v>4</v>
      </c>
      <c r="D149" s="55">
        <f t="shared" si="54"/>
        <v>13682.714864930515</v>
      </c>
      <c r="E149" s="57">
        <f t="shared" si="49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44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55"/>
        <v>-2847.4478375031381</v>
      </c>
      <c r="S149" s="55">
        <v>0</v>
      </c>
      <c r="T149" s="55">
        <v>0</v>
      </c>
      <c r="U149" s="54" t="s">
        <v>79</v>
      </c>
      <c r="V149" s="57">
        <f t="shared" si="53"/>
        <v>-1850</v>
      </c>
      <c r="W149" s="57">
        <f t="shared" si="50"/>
        <v>-684.13574324652575</v>
      </c>
      <c r="X149" s="55">
        <f t="shared" si="51"/>
        <v>3200.7429282954517</v>
      </c>
      <c r="Y149" s="117">
        <f t="shared" si="52"/>
        <v>445523.14614567498</v>
      </c>
    </row>
    <row r="150" spans="1:25" ht="13.5" thickBot="1" x14ac:dyDescent="0.35">
      <c r="A150" s="54">
        <v>137</v>
      </c>
      <c r="B150" s="54">
        <v>35</v>
      </c>
      <c r="C150" s="54">
        <f t="shared" si="37"/>
        <v>5</v>
      </c>
      <c r="D150" s="55">
        <f t="shared" si="54"/>
        <v>13682.714864930515</v>
      </c>
      <c r="E150" s="57">
        <f t="shared" si="49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44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55"/>
        <v>-2847.4478375031381</v>
      </c>
      <c r="S150" s="55">
        <v>0</v>
      </c>
      <c r="T150" s="55">
        <v>0</v>
      </c>
      <c r="U150" s="54" t="s">
        <v>79</v>
      </c>
      <c r="V150" s="57">
        <f t="shared" si="53"/>
        <v>-1860</v>
      </c>
      <c r="W150" s="57">
        <f t="shared" si="50"/>
        <v>-684.13574324652575</v>
      </c>
      <c r="X150" s="55">
        <f t="shared" si="51"/>
        <v>3187.7429282954517</v>
      </c>
      <c r="Y150" s="117">
        <f t="shared" si="52"/>
        <v>450567.23551624408</v>
      </c>
    </row>
    <row r="151" spans="1:25" ht="13.5" thickBot="1" x14ac:dyDescent="0.35">
      <c r="A151" s="54">
        <v>138</v>
      </c>
      <c r="B151" s="54">
        <v>35</v>
      </c>
      <c r="C151" s="54">
        <f t="shared" si="37"/>
        <v>6</v>
      </c>
      <c r="D151" s="55">
        <f t="shared" si="54"/>
        <v>13682.714864930515</v>
      </c>
      <c r="E151" s="57">
        <f t="shared" si="49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182" si="56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55"/>
        <v>-2847.4478375031381</v>
      </c>
      <c r="S151" s="55">
        <v>0</v>
      </c>
      <c r="T151" s="55">
        <v>0</v>
      </c>
      <c r="U151" s="54" t="s">
        <v>79</v>
      </c>
      <c r="V151" s="57">
        <f t="shared" si="53"/>
        <v>-1870</v>
      </c>
      <c r="W151" s="57">
        <f t="shared" si="50"/>
        <v>-684.13574324652575</v>
      </c>
      <c r="X151" s="55">
        <f t="shared" si="51"/>
        <v>3174.7429282954517</v>
      </c>
      <c r="Y151" s="117">
        <f t="shared" si="52"/>
        <v>455619.34192585724</v>
      </c>
    </row>
    <row r="152" spans="1:25" ht="13.5" thickBot="1" x14ac:dyDescent="0.35">
      <c r="A152" s="54">
        <v>139</v>
      </c>
      <c r="B152" s="54">
        <v>35</v>
      </c>
      <c r="C152" s="54">
        <f t="shared" si="37"/>
        <v>7</v>
      </c>
      <c r="D152" s="55">
        <f t="shared" si="54"/>
        <v>13682.714864930515</v>
      </c>
      <c r="E152" s="57">
        <f t="shared" si="49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56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55"/>
        <v>-2847.4478375031381</v>
      </c>
      <c r="S152" s="55">
        <v>0</v>
      </c>
      <c r="T152" s="55">
        <v>0</v>
      </c>
      <c r="U152" s="54" t="s">
        <v>79</v>
      </c>
      <c r="V152" s="57">
        <f t="shared" si="53"/>
        <v>-1880</v>
      </c>
      <c r="W152" s="57">
        <f t="shared" si="50"/>
        <v>-684.13574324652575</v>
      </c>
      <c r="X152" s="55">
        <f t="shared" si="51"/>
        <v>3161.7429282954517</v>
      </c>
      <c r="Y152" s="117">
        <f t="shared" si="52"/>
        <v>460679.49877884379</v>
      </c>
    </row>
    <row r="153" spans="1:25" ht="13.5" thickBot="1" x14ac:dyDescent="0.35">
      <c r="A153" s="54">
        <v>140</v>
      </c>
      <c r="B153" s="54">
        <v>35</v>
      </c>
      <c r="C153" s="54">
        <f t="shared" ref="C153:C216" si="57">C141</f>
        <v>8</v>
      </c>
      <c r="D153" s="55">
        <f t="shared" si="54"/>
        <v>13682.714864930515</v>
      </c>
      <c r="E153" s="57">
        <f t="shared" si="49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56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55"/>
        <v>-2847.4478375031381</v>
      </c>
      <c r="S153" s="55">
        <v>0</v>
      </c>
      <c r="T153" s="55">
        <v>0</v>
      </c>
      <c r="U153" s="54" t="s">
        <v>79</v>
      </c>
      <c r="V153" s="57">
        <f t="shared" si="53"/>
        <v>-1890</v>
      </c>
      <c r="W153" s="57">
        <f t="shared" si="50"/>
        <v>-684.13574324652575</v>
      </c>
      <c r="X153" s="55">
        <f t="shared" si="51"/>
        <v>3148.7429282954517</v>
      </c>
      <c r="Y153" s="117">
        <f t="shared" si="52"/>
        <v>465747.73961871775</v>
      </c>
    </row>
    <row r="154" spans="1:25" ht="13.5" thickBot="1" x14ac:dyDescent="0.35">
      <c r="A154" s="54">
        <v>141</v>
      </c>
      <c r="B154" s="54">
        <v>35</v>
      </c>
      <c r="C154" s="54">
        <f t="shared" si="57"/>
        <v>9</v>
      </c>
      <c r="D154" s="55">
        <f t="shared" si="54"/>
        <v>13682.714864930515</v>
      </c>
      <c r="E154" s="57">
        <f t="shared" si="49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56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55"/>
        <v>-2847.4478375031381</v>
      </c>
      <c r="S154" s="55">
        <v>0</v>
      </c>
      <c r="T154" s="55">
        <v>0</v>
      </c>
      <c r="U154" s="54" t="s">
        <v>79</v>
      </c>
      <c r="V154" s="57">
        <f t="shared" si="53"/>
        <v>-1900</v>
      </c>
      <c r="W154" s="57">
        <f t="shared" si="50"/>
        <v>-684.13574324652575</v>
      </c>
      <c r="X154" s="55">
        <f t="shared" si="51"/>
        <v>3135.7429282954517</v>
      </c>
      <c r="Y154" s="117">
        <f t="shared" si="52"/>
        <v>470824.09812875785</v>
      </c>
    </row>
    <row r="155" spans="1:25" ht="13.5" thickBot="1" x14ac:dyDescent="0.35">
      <c r="A155" s="54">
        <v>142</v>
      </c>
      <c r="B155" s="54">
        <v>35</v>
      </c>
      <c r="C155" s="54">
        <f t="shared" si="57"/>
        <v>10</v>
      </c>
      <c r="D155" s="55">
        <f t="shared" si="54"/>
        <v>13682.714864930515</v>
      </c>
      <c r="E155" s="57">
        <f t="shared" si="49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56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55"/>
        <v>-2847.4478375031381</v>
      </c>
      <c r="S155" s="55">
        <v>0</v>
      </c>
      <c r="T155" s="55">
        <v>0</v>
      </c>
      <c r="U155" s="54" t="s">
        <v>79</v>
      </c>
      <c r="V155" s="57">
        <f t="shared" si="53"/>
        <v>-1910</v>
      </c>
      <c r="W155" s="57">
        <f t="shared" si="50"/>
        <v>-684.13574324652575</v>
      </c>
      <c r="X155" s="55">
        <f t="shared" si="51"/>
        <v>3122.7429282954517</v>
      </c>
      <c r="Y155" s="117">
        <f t="shared" si="52"/>
        <v>475908.60813258978</v>
      </c>
    </row>
    <row r="156" spans="1:25" ht="13.5" thickBot="1" x14ac:dyDescent="0.35">
      <c r="A156" s="54">
        <v>143</v>
      </c>
      <c r="B156" s="54">
        <v>35</v>
      </c>
      <c r="C156" s="54">
        <f t="shared" si="57"/>
        <v>11</v>
      </c>
      <c r="D156" s="55">
        <f t="shared" si="54"/>
        <v>13682.714864930515</v>
      </c>
      <c r="E156" s="57">
        <f t="shared" si="49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56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55"/>
        <v>-2847.4478375031381</v>
      </c>
      <c r="S156" s="55">
        <v>0</v>
      </c>
      <c r="T156" s="55">
        <v>0</v>
      </c>
      <c r="U156" s="54" t="s">
        <v>79</v>
      </c>
      <c r="V156" s="57">
        <f t="shared" si="53"/>
        <v>-1920</v>
      </c>
      <c r="W156" s="57">
        <f t="shared" si="50"/>
        <v>-684.13574324652575</v>
      </c>
      <c r="X156" s="55">
        <f t="shared" si="51"/>
        <v>3109.7429282954517</v>
      </c>
      <c r="Y156" s="117">
        <f t="shared" si="52"/>
        <v>481001.30359477102</v>
      </c>
    </row>
    <row r="157" spans="1:25" ht="13.5" thickBot="1" x14ac:dyDescent="0.35">
      <c r="A157" s="54">
        <v>144</v>
      </c>
      <c r="B157" s="54">
        <v>36</v>
      </c>
      <c r="C157" s="54">
        <f t="shared" si="57"/>
        <v>0</v>
      </c>
      <c r="D157" s="55">
        <f>$D146*(1+$D$4)</f>
        <v>14366.850608177041</v>
      </c>
      <c r="E157" s="57">
        <f t="shared" si="49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56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53"/>
        <v>-1930</v>
      </c>
      <c r="W157" s="57">
        <f t="shared" si="50"/>
        <v>-718.3425304088521</v>
      </c>
      <c r="X157" s="55">
        <f t="shared" si="51"/>
        <v>3267.9639296685255</v>
      </c>
      <c r="Y157" s="117">
        <f t="shared" si="52"/>
        <v>486273.43962275109</v>
      </c>
    </row>
    <row r="158" spans="1:25" ht="13.5" thickBot="1" x14ac:dyDescent="0.35">
      <c r="A158" s="54">
        <v>145</v>
      </c>
      <c r="B158" s="54">
        <v>36</v>
      </c>
      <c r="C158" s="54">
        <f t="shared" si="57"/>
        <v>1</v>
      </c>
      <c r="D158" s="55">
        <f t="shared" ref="D158:D168" si="58">$D157</f>
        <v>14366.850608177041</v>
      </c>
      <c r="E158" s="57">
        <f t="shared" si="49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56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9">$R157</f>
        <v>-3018.2947077533267</v>
      </c>
      <c r="S158" s="55">
        <v>0</v>
      </c>
      <c r="T158" s="55">
        <v>0</v>
      </c>
      <c r="U158" s="54" t="s">
        <v>79</v>
      </c>
      <c r="V158" s="57">
        <f t="shared" si="53"/>
        <v>-1940</v>
      </c>
      <c r="W158" s="57">
        <f t="shared" si="50"/>
        <v>-718.3425304088521</v>
      </c>
      <c r="X158" s="55">
        <f t="shared" si="51"/>
        <v>3254.9639296685255</v>
      </c>
      <c r="Y158" s="117">
        <f t="shared" si="52"/>
        <v>491554.54288418108</v>
      </c>
    </row>
    <row r="159" spans="1:25" ht="13.5" thickBot="1" x14ac:dyDescent="0.35">
      <c r="A159" s="54">
        <v>146</v>
      </c>
      <c r="B159" s="54">
        <v>36</v>
      </c>
      <c r="C159" s="54">
        <f t="shared" si="57"/>
        <v>2</v>
      </c>
      <c r="D159" s="55">
        <f t="shared" si="58"/>
        <v>14366.850608177041</v>
      </c>
      <c r="E159" s="57">
        <f t="shared" si="49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56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9"/>
        <v>-3018.2947077533267</v>
      </c>
      <c r="S159" s="55">
        <v>0</v>
      </c>
      <c r="T159" s="55">
        <v>0</v>
      </c>
      <c r="U159" s="54" t="s">
        <v>79</v>
      </c>
      <c r="V159" s="57">
        <f t="shared" si="53"/>
        <v>-1950</v>
      </c>
      <c r="W159" s="57">
        <f t="shared" si="50"/>
        <v>-718.3425304088521</v>
      </c>
      <c r="X159" s="55">
        <f t="shared" si="51"/>
        <v>3241.9639296685255</v>
      </c>
      <c r="Y159" s="117">
        <f t="shared" si="52"/>
        <v>496844.65074253367</v>
      </c>
    </row>
    <row r="160" spans="1:25" ht="13.5" thickBot="1" x14ac:dyDescent="0.35">
      <c r="A160" s="54">
        <v>147</v>
      </c>
      <c r="B160" s="54">
        <v>36</v>
      </c>
      <c r="C160" s="54">
        <f t="shared" si="57"/>
        <v>3</v>
      </c>
      <c r="D160" s="55">
        <f t="shared" si="58"/>
        <v>14366.850608177041</v>
      </c>
      <c r="E160" s="57">
        <f t="shared" si="49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56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9"/>
        <v>-3018.2947077533267</v>
      </c>
      <c r="S160" s="55">
        <v>0</v>
      </c>
      <c r="T160" s="55">
        <v>0</v>
      </c>
      <c r="U160" s="54" t="s">
        <v>79</v>
      </c>
      <c r="V160" s="57">
        <f t="shared" si="53"/>
        <v>-1960</v>
      </c>
      <c r="W160" s="57">
        <f t="shared" si="50"/>
        <v>-718.3425304088521</v>
      </c>
      <c r="X160" s="55">
        <f t="shared" si="51"/>
        <v>3228.9639296685255</v>
      </c>
      <c r="Y160" s="117">
        <f t="shared" si="52"/>
        <v>502143.80071696278</v>
      </c>
    </row>
    <row r="161" spans="1:25" ht="13.5" thickBot="1" x14ac:dyDescent="0.35">
      <c r="A161" s="54">
        <v>148</v>
      </c>
      <c r="B161" s="54">
        <v>36</v>
      </c>
      <c r="C161" s="54">
        <f t="shared" si="57"/>
        <v>4</v>
      </c>
      <c r="D161" s="55">
        <f t="shared" si="58"/>
        <v>14366.850608177041</v>
      </c>
      <c r="E161" s="57">
        <f t="shared" si="49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56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9"/>
        <v>-3018.2947077533267</v>
      </c>
      <c r="S161" s="55">
        <v>0</v>
      </c>
      <c r="T161" s="55">
        <v>0</v>
      </c>
      <c r="U161" s="54" t="s">
        <v>79</v>
      </c>
      <c r="V161" s="57">
        <f t="shared" si="53"/>
        <v>-1970</v>
      </c>
      <c r="W161" s="57">
        <f t="shared" si="50"/>
        <v>-718.3425304088521</v>
      </c>
      <c r="X161" s="55">
        <f t="shared" si="51"/>
        <v>3215.9639296685255</v>
      </c>
      <c r="Y161" s="117">
        <f t="shared" si="52"/>
        <v>507452.03048295196</v>
      </c>
    </row>
    <row r="162" spans="1:25" ht="13.5" thickBot="1" x14ac:dyDescent="0.35">
      <c r="A162" s="54">
        <v>149</v>
      </c>
      <c r="B162" s="54">
        <v>36</v>
      </c>
      <c r="C162" s="54">
        <f t="shared" si="57"/>
        <v>5</v>
      </c>
      <c r="D162" s="55">
        <f t="shared" si="58"/>
        <v>14366.850608177041</v>
      </c>
      <c r="E162" s="57">
        <f t="shared" si="49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56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9"/>
        <v>-3018.2947077533267</v>
      </c>
      <c r="S162" s="55">
        <v>0</v>
      </c>
      <c r="T162" s="55">
        <v>0</v>
      </c>
      <c r="U162" s="54" t="s">
        <v>79</v>
      </c>
      <c r="V162" s="57">
        <f t="shared" si="53"/>
        <v>-1980</v>
      </c>
      <c r="W162" s="57">
        <f t="shared" si="50"/>
        <v>-718.3425304088521</v>
      </c>
      <c r="X162" s="55">
        <f t="shared" si="51"/>
        <v>3202.9639296685255</v>
      </c>
      <c r="Y162" s="117">
        <f t="shared" si="52"/>
        <v>512769.37787296611</v>
      </c>
    </row>
    <row r="163" spans="1:25" ht="13.5" thickBot="1" x14ac:dyDescent="0.35">
      <c r="A163" s="54">
        <v>150</v>
      </c>
      <c r="B163" s="54">
        <v>36</v>
      </c>
      <c r="C163" s="54">
        <f t="shared" si="57"/>
        <v>6</v>
      </c>
      <c r="D163" s="55">
        <f t="shared" si="58"/>
        <v>14366.850608177041</v>
      </c>
      <c r="E163" s="57">
        <f t="shared" si="49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56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9"/>
        <v>-3018.2947077533267</v>
      </c>
      <c r="S163" s="55">
        <v>0</v>
      </c>
      <c r="T163" s="55">
        <v>0</v>
      </c>
      <c r="U163" s="54" t="s">
        <v>79</v>
      </c>
      <c r="V163" s="57">
        <f t="shared" si="53"/>
        <v>-1990</v>
      </c>
      <c r="W163" s="57">
        <f t="shared" si="50"/>
        <v>-718.3425304088521</v>
      </c>
      <c r="X163" s="55">
        <f t="shared" si="51"/>
        <v>3189.9639296685255</v>
      </c>
      <c r="Y163" s="117">
        <f t="shared" si="52"/>
        <v>518095.88087710534</v>
      </c>
    </row>
    <row r="164" spans="1:25" ht="13.5" thickBot="1" x14ac:dyDescent="0.35">
      <c r="A164" s="54">
        <v>151</v>
      </c>
      <c r="B164" s="54">
        <v>36</v>
      </c>
      <c r="C164" s="54">
        <f t="shared" si="57"/>
        <v>7</v>
      </c>
      <c r="D164" s="55">
        <f t="shared" si="58"/>
        <v>14366.850608177041</v>
      </c>
      <c r="E164" s="57">
        <f t="shared" si="49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56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9"/>
        <v>-3018.2947077533267</v>
      </c>
      <c r="S164" s="55">
        <v>0</v>
      </c>
      <c r="T164" s="55">
        <v>0</v>
      </c>
      <c r="U164" s="54" t="s">
        <v>79</v>
      </c>
      <c r="V164" s="57">
        <f t="shared" si="53"/>
        <v>-2000</v>
      </c>
      <c r="W164" s="57">
        <f t="shared" si="50"/>
        <v>-718.3425304088521</v>
      </c>
      <c r="X164" s="55">
        <f t="shared" si="51"/>
        <v>3176.9639296685255</v>
      </c>
      <c r="Y164" s="117">
        <f t="shared" si="52"/>
        <v>523431.57764376182</v>
      </c>
    </row>
    <row r="165" spans="1:25" ht="13.5" thickBot="1" x14ac:dyDescent="0.35">
      <c r="A165" s="54">
        <v>152</v>
      </c>
      <c r="B165" s="54">
        <v>36</v>
      </c>
      <c r="C165" s="54">
        <f t="shared" si="57"/>
        <v>8</v>
      </c>
      <c r="D165" s="55">
        <f t="shared" si="58"/>
        <v>14366.850608177041</v>
      </c>
      <c r="E165" s="57">
        <f t="shared" si="49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56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9"/>
        <v>-3018.2947077533267</v>
      </c>
      <c r="S165" s="55">
        <v>0</v>
      </c>
      <c r="T165" s="55">
        <v>0</v>
      </c>
      <c r="U165" s="54" t="s">
        <v>79</v>
      </c>
      <c r="V165" s="57">
        <f t="shared" si="53"/>
        <v>-2010</v>
      </c>
      <c r="W165" s="57">
        <f t="shared" si="50"/>
        <v>-718.3425304088521</v>
      </c>
      <c r="X165" s="55">
        <f t="shared" si="51"/>
        <v>3163.9639296685255</v>
      </c>
      <c r="Y165" s="117">
        <f t="shared" si="52"/>
        <v>528776.50648027938</v>
      </c>
    </row>
    <row r="166" spans="1:25" ht="13.5" thickBot="1" x14ac:dyDescent="0.35">
      <c r="A166" s="54">
        <v>153</v>
      </c>
      <c r="B166" s="54">
        <v>36</v>
      </c>
      <c r="C166" s="54">
        <f t="shared" si="57"/>
        <v>9</v>
      </c>
      <c r="D166" s="55">
        <f t="shared" si="58"/>
        <v>14366.850608177041</v>
      </c>
      <c r="E166" s="57">
        <f t="shared" si="49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56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9"/>
        <v>-3018.2947077533267</v>
      </c>
      <c r="S166" s="55">
        <v>0</v>
      </c>
      <c r="T166" s="55">
        <v>0</v>
      </c>
      <c r="U166" s="54" t="s">
        <v>79</v>
      </c>
      <c r="V166" s="57">
        <f t="shared" si="53"/>
        <v>-2020</v>
      </c>
      <c r="W166" s="57">
        <f t="shared" si="50"/>
        <v>-718.3425304088521</v>
      </c>
      <c r="X166" s="55">
        <f t="shared" si="51"/>
        <v>3150.9639296685255</v>
      </c>
      <c r="Y166" s="117">
        <f t="shared" si="52"/>
        <v>534130.70585361577</v>
      </c>
    </row>
    <row r="167" spans="1:25" ht="13.5" thickBot="1" x14ac:dyDescent="0.35">
      <c r="A167" s="54">
        <v>154</v>
      </c>
      <c r="B167" s="54">
        <v>36</v>
      </c>
      <c r="C167" s="54">
        <f t="shared" si="57"/>
        <v>10</v>
      </c>
      <c r="D167" s="55">
        <f t="shared" si="58"/>
        <v>14366.850608177041</v>
      </c>
      <c r="E167" s="57">
        <f t="shared" si="49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56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9"/>
        <v>-3018.2947077533267</v>
      </c>
      <c r="S167" s="55">
        <v>0</v>
      </c>
      <c r="T167" s="55">
        <v>0</v>
      </c>
      <c r="U167" s="54" t="s">
        <v>79</v>
      </c>
      <c r="V167" s="57">
        <f t="shared" si="53"/>
        <v>-2030</v>
      </c>
      <c r="W167" s="57">
        <f t="shared" si="50"/>
        <v>-718.3425304088521</v>
      </c>
      <c r="X167" s="55">
        <f t="shared" si="51"/>
        <v>3137.9639296685255</v>
      </c>
      <c r="Y167" s="117">
        <f t="shared" si="52"/>
        <v>539494.21439100767</v>
      </c>
    </row>
    <row r="168" spans="1:25" ht="13.5" thickBot="1" x14ac:dyDescent="0.35">
      <c r="A168" s="54">
        <v>155</v>
      </c>
      <c r="B168" s="54">
        <v>36</v>
      </c>
      <c r="C168" s="54">
        <f t="shared" si="57"/>
        <v>11</v>
      </c>
      <c r="D168" s="55">
        <f t="shared" si="58"/>
        <v>14366.850608177041</v>
      </c>
      <c r="E168" s="57">
        <f t="shared" si="49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56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9"/>
        <v>-3018.2947077533267</v>
      </c>
      <c r="S168" s="55">
        <v>0</v>
      </c>
      <c r="T168" s="55">
        <v>0</v>
      </c>
      <c r="U168" s="54" t="s">
        <v>79</v>
      </c>
      <c r="V168" s="57">
        <f t="shared" si="53"/>
        <v>-2040</v>
      </c>
      <c r="W168" s="57">
        <f t="shared" si="50"/>
        <v>-718.3425304088521</v>
      </c>
      <c r="X168" s="55">
        <f t="shared" si="51"/>
        <v>3124.9639296685255</v>
      </c>
      <c r="Y168" s="117">
        <f t="shared" si="52"/>
        <v>544867.07088063878</v>
      </c>
    </row>
    <row r="169" spans="1:25" ht="13.5" thickBot="1" x14ac:dyDescent="0.35">
      <c r="A169" s="54">
        <v>156</v>
      </c>
      <c r="B169" s="54">
        <v>37</v>
      </c>
      <c r="C169" s="54">
        <f t="shared" si="57"/>
        <v>0</v>
      </c>
      <c r="D169" s="55">
        <f>$D158*(1+$D$4)</f>
        <v>15085.193138585893</v>
      </c>
      <c r="E169" s="57">
        <f t="shared" si="49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56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53"/>
        <v>-2050</v>
      </c>
      <c r="W169" s="57">
        <f t="shared" si="50"/>
        <v>-754.25965692929469</v>
      </c>
      <c r="X169" s="55">
        <f t="shared" si="51"/>
        <v>3290.0375124077509</v>
      </c>
      <c r="Y169" s="117">
        <f t="shared" si="52"/>
        <v>550427.38785504922</v>
      </c>
    </row>
    <row r="170" spans="1:25" ht="13.5" thickBot="1" x14ac:dyDescent="0.35">
      <c r="A170" s="54">
        <v>157</v>
      </c>
      <c r="B170" s="54">
        <v>37</v>
      </c>
      <c r="C170" s="54">
        <f t="shared" si="57"/>
        <v>1</v>
      </c>
      <c r="D170" s="55">
        <f t="shared" ref="D170:D180" si="60">$D169</f>
        <v>15085.193138585893</v>
      </c>
      <c r="E170" s="57">
        <f t="shared" si="49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56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61">$R169</f>
        <v>-3199.3923902185265</v>
      </c>
      <c r="S170" s="55">
        <v>0</v>
      </c>
      <c r="T170" s="55">
        <v>0</v>
      </c>
      <c r="U170" s="54" t="s">
        <v>79</v>
      </c>
      <c r="V170" s="57">
        <f t="shared" si="53"/>
        <v>-2060</v>
      </c>
      <c r="W170" s="57">
        <f t="shared" si="50"/>
        <v>-754.25965692929469</v>
      </c>
      <c r="X170" s="55">
        <f t="shared" si="51"/>
        <v>3277.0375124077509</v>
      </c>
      <c r="Y170" s="117">
        <f t="shared" si="52"/>
        <v>555997.87281685299</v>
      </c>
    </row>
    <row r="171" spans="1:25" ht="13.5" thickBot="1" x14ac:dyDescent="0.35">
      <c r="A171" s="54">
        <v>158</v>
      </c>
      <c r="B171" s="54">
        <v>37</v>
      </c>
      <c r="C171" s="54">
        <f t="shared" si="57"/>
        <v>2</v>
      </c>
      <c r="D171" s="55">
        <f t="shared" si="60"/>
        <v>15085.193138585893</v>
      </c>
      <c r="E171" s="57">
        <f t="shared" si="49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56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61"/>
        <v>-3199.3923902185265</v>
      </c>
      <c r="S171" s="55">
        <v>0</v>
      </c>
      <c r="T171" s="55">
        <v>0</v>
      </c>
      <c r="U171" s="54" t="s">
        <v>79</v>
      </c>
      <c r="V171" s="57">
        <f t="shared" si="53"/>
        <v>-2070</v>
      </c>
      <c r="W171" s="57">
        <f t="shared" si="50"/>
        <v>-754.25965692929469</v>
      </c>
      <c r="X171" s="55">
        <f t="shared" si="51"/>
        <v>3264.0375124077509</v>
      </c>
      <c r="Y171" s="117">
        <f t="shared" si="52"/>
        <v>561578.56813266431</v>
      </c>
    </row>
    <row r="172" spans="1:25" ht="13.5" thickBot="1" x14ac:dyDescent="0.35">
      <c r="A172" s="54">
        <v>159</v>
      </c>
      <c r="B172" s="54">
        <v>37</v>
      </c>
      <c r="C172" s="54">
        <f t="shared" si="57"/>
        <v>3</v>
      </c>
      <c r="D172" s="55">
        <f t="shared" si="60"/>
        <v>15085.193138585893</v>
      </c>
      <c r="E172" s="57">
        <f t="shared" si="49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56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61"/>
        <v>-3199.3923902185265</v>
      </c>
      <c r="S172" s="55">
        <v>0</v>
      </c>
      <c r="T172" s="55">
        <v>0</v>
      </c>
      <c r="U172" s="54" t="s">
        <v>79</v>
      </c>
      <c r="V172" s="57">
        <f t="shared" si="53"/>
        <v>-2080</v>
      </c>
      <c r="W172" s="57">
        <f t="shared" si="50"/>
        <v>-754.25965692929469</v>
      </c>
      <c r="X172" s="55">
        <f t="shared" si="51"/>
        <v>3251.0375124077509</v>
      </c>
      <c r="Y172" s="117">
        <f t="shared" si="52"/>
        <v>567169.51634562481</v>
      </c>
    </row>
    <row r="173" spans="1:25" ht="13.5" thickBot="1" x14ac:dyDescent="0.35">
      <c r="A173" s="54">
        <v>160</v>
      </c>
      <c r="B173" s="54">
        <v>37</v>
      </c>
      <c r="C173" s="54">
        <f t="shared" si="57"/>
        <v>4</v>
      </c>
      <c r="D173" s="55">
        <f t="shared" si="60"/>
        <v>15085.193138585893</v>
      </c>
      <c r="E173" s="57">
        <f t="shared" si="49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56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61"/>
        <v>-3199.3923902185265</v>
      </c>
      <c r="S173" s="55">
        <v>0</v>
      </c>
      <c r="T173" s="55">
        <v>0</v>
      </c>
      <c r="U173" s="54" t="s">
        <v>79</v>
      </c>
      <c r="V173" s="57">
        <f t="shared" si="53"/>
        <v>-2090</v>
      </c>
      <c r="W173" s="57">
        <f t="shared" si="50"/>
        <v>-754.25965692929469</v>
      </c>
      <c r="X173" s="55">
        <f t="shared" si="51"/>
        <v>3238.0375124077509</v>
      </c>
      <c r="Y173" s="117">
        <f t="shared" si="52"/>
        <v>572770.7601761393</v>
      </c>
    </row>
    <row r="174" spans="1:25" ht="13.5" thickBot="1" x14ac:dyDescent="0.35">
      <c r="A174" s="54">
        <v>161</v>
      </c>
      <c r="B174" s="54">
        <v>37</v>
      </c>
      <c r="C174" s="54">
        <f t="shared" si="57"/>
        <v>5</v>
      </c>
      <c r="D174" s="55">
        <f t="shared" si="60"/>
        <v>15085.193138585893</v>
      </c>
      <c r="E174" s="57">
        <f t="shared" si="49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56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61"/>
        <v>-3199.3923902185265</v>
      </c>
      <c r="S174" s="55">
        <v>0</v>
      </c>
      <c r="T174" s="55">
        <v>0</v>
      </c>
      <c r="U174" s="54" t="s">
        <v>79</v>
      </c>
      <c r="V174" s="57">
        <f t="shared" si="53"/>
        <v>-2100</v>
      </c>
      <c r="W174" s="57">
        <f t="shared" si="50"/>
        <v>-754.25965692929469</v>
      </c>
      <c r="X174" s="55">
        <f t="shared" si="51"/>
        <v>3225.0375124077509</v>
      </c>
      <c r="Y174" s="117">
        <f t="shared" si="52"/>
        <v>578382.34252261429</v>
      </c>
    </row>
    <row r="175" spans="1:25" ht="13.5" thickBot="1" x14ac:dyDescent="0.35">
      <c r="A175" s="54">
        <v>162</v>
      </c>
      <c r="B175" s="54">
        <v>37</v>
      </c>
      <c r="C175" s="54">
        <f t="shared" si="57"/>
        <v>6</v>
      </c>
      <c r="D175" s="55">
        <f t="shared" si="60"/>
        <v>15085.193138585893</v>
      </c>
      <c r="E175" s="57">
        <f t="shared" si="49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56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61"/>
        <v>-3199.3923902185265</v>
      </c>
      <c r="S175" s="55">
        <v>0</v>
      </c>
      <c r="T175" s="55">
        <v>0</v>
      </c>
      <c r="U175" s="54" t="s">
        <v>79</v>
      </c>
      <c r="V175" s="57">
        <f t="shared" si="53"/>
        <v>-2110</v>
      </c>
      <c r="W175" s="57">
        <f t="shared" si="50"/>
        <v>-754.25965692929469</v>
      </c>
      <c r="X175" s="55">
        <f t="shared" si="51"/>
        <v>3212.0375124077509</v>
      </c>
      <c r="Y175" s="117">
        <f t="shared" si="52"/>
        <v>584004.30646219954</v>
      </c>
    </row>
    <row r="176" spans="1:25" ht="13.5" thickBot="1" x14ac:dyDescent="0.35">
      <c r="A176" s="54">
        <v>163</v>
      </c>
      <c r="B176" s="54">
        <v>37</v>
      </c>
      <c r="C176" s="54">
        <f t="shared" si="57"/>
        <v>7</v>
      </c>
      <c r="D176" s="55">
        <f t="shared" si="60"/>
        <v>15085.193138585893</v>
      </c>
      <c r="E176" s="57">
        <f t="shared" si="49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56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61"/>
        <v>-3199.3923902185265</v>
      </c>
      <c r="S176" s="55">
        <v>0</v>
      </c>
      <c r="T176" s="55">
        <v>0</v>
      </c>
      <c r="U176" s="54" t="s">
        <v>79</v>
      </c>
      <c r="V176" s="57">
        <f t="shared" si="53"/>
        <v>-2120</v>
      </c>
      <c r="W176" s="57">
        <f t="shared" si="50"/>
        <v>-754.25965692929469</v>
      </c>
      <c r="X176" s="55">
        <f t="shared" si="51"/>
        <v>3199.0375124077509</v>
      </c>
      <c r="Y176" s="117">
        <f t="shared" si="52"/>
        <v>589636.69525153306</v>
      </c>
    </row>
    <row r="177" spans="1:25" ht="13.5" thickBot="1" x14ac:dyDescent="0.35">
      <c r="A177" s="54">
        <v>164</v>
      </c>
      <c r="B177" s="54">
        <v>37</v>
      </c>
      <c r="C177" s="54">
        <f t="shared" si="57"/>
        <v>8</v>
      </c>
      <c r="D177" s="55">
        <f t="shared" si="60"/>
        <v>15085.193138585893</v>
      </c>
      <c r="E177" s="57">
        <f t="shared" si="49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56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61"/>
        <v>-3199.3923902185265</v>
      </c>
      <c r="S177" s="55">
        <v>0</v>
      </c>
      <c r="T177" s="55">
        <v>0</v>
      </c>
      <c r="U177" s="54" t="s">
        <v>79</v>
      </c>
      <c r="V177" s="57">
        <f t="shared" si="53"/>
        <v>-2130</v>
      </c>
      <c r="W177" s="57">
        <f t="shared" si="50"/>
        <v>-754.25965692929469</v>
      </c>
      <c r="X177" s="55">
        <f t="shared" si="51"/>
        <v>3186.0375124077509</v>
      </c>
      <c r="Y177" s="117">
        <f t="shared" si="52"/>
        <v>595279.5523274889</v>
      </c>
    </row>
    <row r="178" spans="1:25" ht="13.5" thickBot="1" x14ac:dyDescent="0.35">
      <c r="A178" s="54">
        <v>165</v>
      </c>
      <c r="B178" s="54">
        <v>37</v>
      </c>
      <c r="C178" s="54">
        <f t="shared" si="57"/>
        <v>9</v>
      </c>
      <c r="D178" s="55">
        <f t="shared" si="60"/>
        <v>15085.193138585893</v>
      </c>
      <c r="E178" s="57">
        <f t="shared" si="49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56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61"/>
        <v>-3199.3923902185265</v>
      </c>
      <c r="S178" s="55">
        <v>0</v>
      </c>
      <c r="T178" s="55">
        <v>0</v>
      </c>
      <c r="U178" s="54" t="s">
        <v>79</v>
      </c>
      <c r="V178" s="57">
        <f t="shared" si="53"/>
        <v>-2140</v>
      </c>
      <c r="W178" s="57">
        <f t="shared" si="50"/>
        <v>-754.25965692929469</v>
      </c>
      <c r="X178" s="55">
        <f t="shared" si="51"/>
        <v>3173.0375124077509</v>
      </c>
      <c r="Y178" s="117">
        <f t="shared" si="52"/>
        <v>600932.92130792781</v>
      </c>
    </row>
    <row r="179" spans="1:25" ht="13.5" thickBot="1" x14ac:dyDescent="0.35">
      <c r="A179" s="54">
        <v>166</v>
      </c>
      <c r="B179" s="54">
        <v>37</v>
      </c>
      <c r="C179" s="54">
        <f t="shared" si="57"/>
        <v>10</v>
      </c>
      <c r="D179" s="55">
        <f t="shared" si="60"/>
        <v>15085.193138585893</v>
      </c>
      <c r="E179" s="57">
        <f t="shared" si="49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56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61"/>
        <v>-3199.3923902185265</v>
      </c>
      <c r="S179" s="55">
        <v>0</v>
      </c>
      <c r="T179" s="55">
        <v>0</v>
      </c>
      <c r="U179" s="54" t="s">
        <v>79</v>
      </c>
      <c r="V179" s="57">
        <f t="shared" si="53"/>
        <v>-2150</v>
      </c>
      <c r="W179" s="57">
        <f t="shared" si="50"/>
        <v>-754.25965692929469</v>
      </c>
      <c r="X179" s="55">
        <f t="shared" si="51"/>
        <v>3160.0375124077509</v>
      </c>
      <c r="Y179" s="117">
        <f t="shared" si="52"/>
        <v>606596.84599245188</v>
      </c>
    </row>
    <row r="180" spans="1:25" ht="13.5" thickBot="1" x14ac:dyDescent="0.35">
      <c r="A180" s="54">
        <v>167</v>
      </c>
      <c r="B180" s="54">
        <v>37</v>
      </c>
      <c r="C180" s="54">
        <f t="shared" si="57"/>
        <v>11</v>
      </c>
      <c r="D180" s="55">
        <f t="shared" si="60"/>
        <v>15085.193138585893</v>
      </c>
      <c r="E180" s="57">
        <f t="shared" si="49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56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61"/>
        <v>-3199.3923902185265</v>
      </c>
      <c r="S180" s="55">
        <v>0</v>
      </c>
      <c r="T180" s="55">
        <v>0</v>
      </c>
      <c r="U180" s="54" t="s">
        <v>79</v>
      </c>
      <c r="V180" s="57">
        <f t="shared" si="53"/>
        <v>-2160</v>
      </c>
      <c r="W180" s="57">
        <f t="shared" si="50"/>
        <v>-754.25965692929469</v>
      </c>
      <c r="X180" s="55">
        <f t="shared" si="51"/>
        <v>3147.0375124077509</v>
      </c>
      <c r="Y180" s="117">
        <f t="shared" si="52"/>
        <v>612271.37036316155</v>
      </c>
    </row>
    <row r="181" spans="1:25" ht="13.5" thickBot="1" x14ac:dyDescent="0.35">
      <c r="A181" s="54">
        <v>168</v>
      </c>
      <c r="B181" s="54">
        <v>38</v>
      </c>
      <c r="C181" s="54">
        <f t="shared" si="57"/>
        <v>0</v>
      </c>
      <c r="D181" s="55">
        <f>$D170*(1+$D$4)</f>
        <v>15839.452795515188</v>
      </c>
      <c r="E181" s="57">
        <f t="shared" si="49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56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53"/>
        <v>-2170</v>
      </c>
      <c r="W181" s="57">
        <f t="shared" si="50"/>
        <v>-791.97263977575949</v>
      </c>
      <c r="X181" s="55">
        <f t="shared" si="51"/>
        <v>3319.2037974592877</v>
      </c>
      <c r="Y181" s="117">
        <f t="shared" si="52"/>
        <v>618141.70487046731</v>
      </c>
    </row>
    <row r="182" spans="1:25" ht="13.5" thickBot="1" x14ac:dyDescent="0.35">
      <c r="A182" s="54">
        <v>169</v>
      </c>
      <c r="B182" s="54">
        <v>38</v>
      </c>
      <c r="C182" s="54">
        <f t="shared" si="57"/>
        <v>1</v>
      </c>
      <c r="D182" s="55">
        <f t="shared" ref="D182:D192" si="62">$D181</f>
        <v>15839.452795515188</v>
      </c>
      <c r="E182" s="57">
        <f t="shared" si="49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56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63">$R181</f>
        <v>-3391.3559336316384</v>
      </c>
      <c r="S182" s="55">
        <v>0</v>
      </c>
      <c r="T182" s="55">
        <v>0</v>
      </c>
      <c r="U182" s="54" t="s">
        <v>79</v>
      </c>
      <c r="V182" s="57">
        <f t="shared" si="53"/>
        <v>-2180</v>
      </c>
      <c r="W182" s="57">
        <f t="shared" si="50"/>
        <v>-791.97263977575949</v>
      </c>
      <c r="X182" s="55">
        <f t="shared" si="51"/>
        <v>3306.2037974592877</v>
      </c>
      <c r="Y182" s="117">
        <f t="shared" si="52"/>
        <v>624023.49910488678</v>
      </c>
    </row>
    <row r="183" spans="1:25" ht="13.5" thickBot="1" x14ac:dyDescent="0.35">
      <c r="A183" s="54">
        <v>170</v>
      </c>
      <c r="B183" s="54">
        <v>38</v>
      </c>
      <c r="C183" s="54">
        <f t="shared" si="57"/>
        <v>2</v>
      </c>
      <c r="D183" s="55">
        <f t="shared" si="62"/>
        <v>15839.452795515188</v>
      </c>
      <c r="E183" s="57">
        <f t="shared" si="49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ref="J183:J204" si="64">-150-3*K182</f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63"/>
        <v>-3391.3559336316384</v>
      </c>
      <c r="S183" s="55">
        <v>0</v>
      </c>
      <c r="T183" s="55">
        <v>0</v>
      </c>
      <c r="U183" s="54" t="s">
        <v>79</v>
      </c>
      <c r="V183" s="57">
        <f t="shared" si="53"/>
        <v>-2190</v>
      </c>
      <c r="W183" s="57">
        <f t="shared" si="50"/>
        <v>-791.97263977575949</v>
      </c>
      <c r="X183" s="55">
        <f t="shared" si="51"/>
        <v>3293.2037974592877</v>
      </c>
      <c r="Y183" s="117">
        <f t="shared" si="52"/>
        <v>629916.80081528309</v>
      </c>
    </row>
    <row r="184" spans="1:25" ht="13.5" thickBot="1" x14ac:dyDescent="0.35">
      <c r="A184" s="54">
        <v>171</v>
      </c>
      <c r="B184" s="54">
        <v>38</v>
      </c>
      <c r="C184" s="54">
        <f t="shared" si="57"/>
        <v>3</v>
      </c>
      <c r="D184" s="55">
        <f t="shared" si="62"/>
        <v>15839.452795515188</v>
      </c>
      <c r="E184" s="57">
        <f t="shared" si="49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64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63"/>
        <v>-3391.3559336316384</v>
      </c>
      <c r="S184" s="55">
        <v>0</v>
      </c>
      <c r="T184" s="55">
        <v>0</v>
      </c>
      <c r="U184" s="54" t="s">
        <v>79</v>
      </c>
      <c r="V184" s="57">
        <f t="shared" si="53"/>
        <v>-2200</v>
      </c>
      <c r="W184" s="57">
        <f t="shared" si="50"/>
        <v>-791.97263977575949</v>
      </c>
      <c r="X184" s="55">
        <f t="shared" si="51"/>
        <v>3280.2037974592877</v>
      </c>
      <c r="Y184" s="117">
        <f t="shared" si="52"/>
        <v>635821.65794947266</v>
      </c>
    </row>
    <row r="185" spans="1:25" ht="13.5" thickBot="1" x14ac:dyDescent="0.35">
      <c r="A185" s="54">
        <v>172</v>
      </c>
      <c r="B185" s="54">
        <v>38</v>
      </c>
      <c r="C185" s="54">
        <f t="shared" si="57"/>
        <v>4</v>
      </c>
      <c r="D185" s="55">
        <f t="shared" si="62"/>
        <v>15839.452795515188</v>
      </c>
      <c r="E185" s="57">
        <f t="shared" si="49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64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63"/>
        <v>-3391.3559336316384</v>
      </c>
      <c r="S185" s="55">
        <v>0</v>
      </c>
      <c r="T185" s="55">
        <v>0</v>
      </c>
      <c r="U185" s="54" t="s">
        <v>79</v>
      </c>
      <c r="V185" s="57">
        <f t="shared" si="53"/>
        <v>-2210</v>
      </c>
      <c r="W185" s="57">
        <f t="shared" si="50"/>
        <v>-791.97263977575949</v>
      </c>
      <c r="X185" s="55">
        <f t="shared" si="51"/>
        <v>3267.2037974592877</v>
      </c>
      <c r="Y185" s="117">
        <f t="shared" si="52"/>
        <v>641738.11865505471</v>
      </c>
    </row>
    <row r="186" spans="1:25" ht="13.5" thickBot="1" x14ac:dyDescent="0.35">
      <c r="A186" s="54">
        <v>173</v>
      </c>
      <c r="B186" s="54">
        <v>38</v>
      </c>
      <c r="C186" s="54">
        <f t="shared" si="57"/>
        <v>5</v>
      </c>
      <c r="D186" s="55">
        <f t="shared" si="62"/>
        <v>15839.452795515188</v>
      </c>
      <c r="E186" s="57">
        <f t="shared" si="49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64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63"/>
        <v>-3391.3559336316384</v>
      </c>
      <c r="S186" s="55">
        <v>0</v>
      </c>
      <c r="T186" s="55">
        <v>0</v>
      </c>
      <c r="U186" s="54" t="s">
        <v>79</v>
      </c>
      <c r="V186" s="57">
        <f t="shared" si="53"/>
        <v>-2220</v>
      </c>
      <c r="W186" s="57">
        <f t="shared" si="50"/>
        <v>-791.97263977575949</v>
      </c>
      <c r="X186" s="55">
        <f t="shared" si="51"/>
        <v>3254.2037974592877</v>
      </c>
      <c r="Y186" s="117">
        <f t="shared" si="52"/>
        <v>647666.23128024337</v>
      </c>
    </row>
    <row r="187" spans="1:25" ht="13.5" thickBot="1" x14ac:dyDescent="0.35">
      <c r="A187" s="54">
        <v>174</v>
      </c>
      <c r="B187" s="54">
        <v>38</v>
      </c>
      <c r="C187" s="54">
        <f t="shared" si="57"/>
        <v>6</v>
      </c>
      <c r="D187" s="55">
        <f t="shared" si="62"/>
        <v>15839.452795515188</v>
      </c>
      <c r="E187" s="57">
        <f t="shared" si="49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64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63"/>
        <v>-3391.3559336316384</v>
      </c>
      <c r="S187" s="55">
        <v>0</v>
      </c>
      <c r="T187" s="55">
        <v>0</v>
      </c>
      <c r="U187" s="54" t="s">
        <v>79</v>
      </c>
      <c r="V187" s="57">
        <f t="shared" si="53"/>
        <v>-2230</v>
      </c>
      <c r="W187" s="57">
        <f t="shared" si="50"/>
        <v>-791.97263977575949</v>
      </c>
      <c r="X187" s="55">
        <f t="shared" si="51"/>
        <v>3241.2037974592877</v>
      </c>
      <c r="Y187" s="117">
        <f t="shared" si="52"/>
        <v>653606.04437470366</v>
      </c>
    </row>
    <row r="188" spans="1:25" ht="13.5" thickBot="1" x14ac:dyDescent="0.35">
      <c r="A188" s="54">
        <v>175</v>
      </c>
      <c r="B188" s="54">
        <v>38</v>
      </c>
      <c r="C188" s="54">
        <f t="shared" si="57"/>
        <v>7</v>
      </c>
      <c r="D188" s="55">
        <f t="shared" si="62"/>
        <v>15839.452795515188</v>
      </c>
      <c r="E188" s="57">
        <f t="shared" si="49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64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63"/>
        <v>-3391.3559336316384</v>
      </c>
      <c r="S188" s="55">
        <v>0</v>
      </c>
      <c r="T188" s="55">
        <v>0</v>
      </c>
      <c r="U188" s="54" t="s">
        <v>79</v>
      </c>
      <c r="V188" s="57">
        <f t="shared" si="53"/>
        <v>-2240</v>
      </c>
      <c r="W188" s="57">
        <f t="shared" si="50"/>
        <v>-791.97263977575949</v>
      </c>
      <c r="X188" s="55">
        <f t="shared" si="51"/>
        <v>3228.2037974592877</v>
      </c>
      <c r="Y188" s="117">
        <f t="shared" si="52"/>
        <v>659557.60669039085</v>
      </c>
    </row>
    <row r="189" spans="1:25" ht="13.5" thickBot="1" x14ac:dyDescent="0.35">
      <c r="A189" s="54">
        <v>176</v>
      </c>
      <c r="B189" s="54">
        <v>38</v>
      </c>
      <c r="C189" s="54">
        <f t="shared" si="57"/>
        <v>8</v>
      </c>
      <c r="D189" s="55">
        <f t="shared" si="62"/>
        <v>15839.452795515188</v>
      </c>
      <c r="E189" s="57">
        <f t="shared" si="49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64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63"/>
        <v>-3391.3559336316384</v>
      </c>
      <c r="S189" s="55">
        <v>0</v>
      </c>
      <c r="T189" s="55">
        <v>0</v>
      </c>
      <c r="U189" s="54" t="s">
        <v>79</v>
      </c>
      <c r="V189" s="57">
        <f t="shared" si="53"/>
        <v>-2250</v>
      </c>
      <c r="W189" s="57">
        <f t="shared" si="50"/>
        <v>-791.97263977575949</v>
      </c>
      <c r="X189" s="55">
        <f t="shared" si="51"/>
        <v>3215.2037974592877</v>
      </c>
      <c r="Y189" s="117">
        <f t="shared" si="52"/>
        <v>665520.96718239342</v>
      </c>
    </row>
    <row r="190" spans="1:25" ht="13.5" thickBot="1" x14ac:dyDescent="0.35">
      <c r="A190" s="54">
        <v>177</v>
      </c>
      <c r="B190" s="54">
        <v>38</v>
      </c>
      <c r="C190" s="54">
        <f t="shared" si="57"/>
        <v>9</v>
      </c>
      <c r="D190" s="55">
        <f t="shared" si="62"/>
        <v>15839.452795515188</v>
      </c>
      <c r="E190" s="57">
        <f t="shared" si="49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64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63"/>
        <v>-3391.3559336316384</v>
      </c>
      <c r="S190" s="55">
        <v>0</v>
      </c>
      <c r="T190" s="55">
        <v>0</v>
      </c>
      <c r="U190" s="54" t="s">
        <v>79</v>
      </c>
      <c r="V190" s="57">
        <f t="shared" si="53"/>
        <v>-2260</v>
      </c>
      <c r="W190" s="57">
        <f t="shared" si="50"/>
        <v>-791.97263977575949</v>
      </c>
      <c r="X190" s="55">
        <f t="shared" si="51"/>
        <v>3202.2037974592877</v>
      </c>
      <c r="Y190" s="117">
        <f t="shared" si="52"/>
        <v>671496.17500977928</v>
      </c>
    </row>
    <row r="191" spans="1:25" ht="13.5" thickBot="1" x14ac:dyDescent="0.35">
      <c r="A191" s="54">
        <v>178</v>
      </c>
      <c r="B191" s="54">
        <v>38</v>
      </c>
      <c r="C191" s="54">
        <f t="shared" si="57"/>
        <v>10</v>
      </c>
      <c r="D191" s="55">
        <f t="shared" si="62"/>
        <v>15839.452795515188</v>
      </c>
      <c r="E191" s="57">
        <f t="shared" si="49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64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63"/>
        <v>-3391.3559336316384</v>
      </c>
      <c r="S191" s="55">
        <v>0</v>
      </c>
      <c r="T191" s="55">
        <v>0</v>
      </c>
      <c r="U191" s="54" t="s">
        <v>79</v>
      </c>
      <c r="V191" s="57">
        <f t="shared" si="53"/>
        <v>-2270</v>
      </c>
      <c r="W191" s="57">
        <f t="shared" si="50"/>
        <v>-791.97263977575949</v>
      </c>
      <c r="X191" s="55">
        <f t="shared" si="51"/>
        <v>3189.2037974592877</v>
      </c>
      <c r="Y191" s="117">
        <f t="shared" si="52"/>
        <v>677483.27953644597</v>
      </c>
    </row>
    <row r="192" spans="1:25" ht="13.5" thickBot="1" x14ac:dyDescent="0.35">
      <c r="A192" s="54">
        <v>179</v>
      </c>
      <c r="B192" s="54">
        <v>38</v>
      </c>
      <c r="C192" s="54">
        <f t="shared" si="57"/>
        <v>11</v>
      </c>
      <c r="D192" s="55">
        <f t="shared" si="62"/>
        <v>15839.452795515188</v>
      </c>
      <c r="E192" s="57">
        <f t="shared" si="49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64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63"/>
        <v>-3391.3559336316384</v>
      </c>
      <c r="S192" s="55">
        <v>0</v>
      </c>
      <c r="T192" s="55">
        <v>0</v>
      </c>
      <c r="U192" s="54" t="s">
        <v>79</v>
      </c>
      <c r="V192" s="57">
        <f t="shared" si="53"/>
        <v>-2280</v>
      </c>
      <c r="W192" s="57">
        <f t="shared" si="50"/>
        <v>-791.97263977575949</v>
      </c>
      <c r="X192" s="55">
        <f t="shared" si="51"/>
        <v>3176.2037974592877</v>
      </c>
      <c r="Y192" s="117">
        <f t="shared" si="52"/>
        <v>683482.33033197373</v>
      </c>
    </row>
    <row r="193" spans="1:25" ht="13.5" thickBot="1" x14ac:dyDescent="0.35">
      <c r="A193" s="54">
        <v>180</v>
      </c>
      <c r="B193" s="54">
        <v>39</v>
      </c>
      <c r="C193" s="54">
        <f t="shared" si="57"/>
        <v>0</v>
      </c>
      <c r="D193" s="55">
        <f>$D182*(1+$D$4)</f>
        <v>16631.425435290948</v>
      </c>
      <c r="E193" s="57">
        <f t="shared" si="49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64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53"/>
        <v>-2290</v>
      </c>
      <c r="W193" s="57">
        <f t="shared" si="50"/>
        <v>-831.57127176454742</v>
      </c>
      <c r="X193" s="55">
        <f t="shared" si="51"/>
        <v>3355.7087613292697</v>
      </c>
      <c r="Y193" s="117">
        <f t="shared" si="52"/>
        <v>689685.88213635294</v>
      </c>
    </row>
    <row r="194" spans="1:25" ht="13.5" thickBot="1" x14ac:dyDescent="0.35">
      <c r="A194" s="54">
        <v>181</v>
      </c>
      <c r="B194" s="54">
        <v>39</v>
      </c>
      <c r="C194" s="54">
        <f t="shared" si="57"/>
        <v>1</v>
      </c>
      <c r="D194" s="55">
        <f t="shared" ref="D194:D204" si="65">$D193</f>
        <v>16631.425435290948</v>
      </c>
      <c r="E194" s="57">
        <f t="shared" si="49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64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66">$R193</f>
        <v>-3594.8372896495371</v>
      </c>
      <c r="S194" s="55">
        <v>0</v>
      </c>
      <c r="T194" s="55">
        <v>0</v>
      </c>
      <c r="U194" s="54" t="s">
        <v>79</v>
      </c>
      <c r="V194" s="57">
        <f t="shared" si="53"/>
        <v>-2300</v>
      </c>
      <c r="W194" s="57">
        <f t="shared" si="50"/>
        <v>-831.57127176454742</v>
      </c>
      <c r="X194" s="55">
        <f t="shared" si="51"/>
        <v>3342.7087613292697</v>
      </c>
      <c r="Y194" s="117">
        <f t="shared" si="52"/>
        <v>695902.28207325039</v>
      </c>
    </row>
    <row r="195" spans="1:25" ht="13.5" thickBot="1" x14ac:dyDescent="0.35">
      <c r="A195" s="54">
        <v>182</v>
      </c>
      <c r="B195" s="54">
        <v>39</v>
      </c>
      <c r="C195" s="54">
        <f t="shared" si="57"/>
        <v>2</v>
      </c>
      <c r="D195" s="55">
        <f t="shared" si="65"/>
        <v>16631.425435290948</v>
      </c>
      <c r="E195" s="57">
        <f t="shared" si="49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64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66"/>
        <v>-3594.8372896495371</v>
      </c>
      <c r="S195" s="55">
        <v>0</v>
      </c>
      <c r="T195" s="55">
        <v>0</v>
      </c>
      <c r="U195" s="54" t="s">
        <v>79</v>
      </c>
      <c r="V195" s="57">
        <f t="shared" si="53"/>
        <v>-2310</v>
      </c>
      <c r="W195" s="57">
        <f t="shared" si="50"/>
        <v>-831.57127176454742</v>
      </c>
      <c r="X195" s="55">
        <f t="shared" si="51"/>
        <v>3329.7087613292697</v>
      </c>
      <c r="Y195" s="117">
        <f t="shared" si="52"/>
        <v>702131.58367655159</v>
      </c>
    </row>
    <row r="196" spans="1:25" ht="13.5" thickBot="1" x14ac:dyDescent="0.35">
      <c r="A196" s="54">
        <v>183</v>
      </c>
      <c r="B196" s="54">
        <v>39</v>
      </c>
      <c r="C196" s="54">
        <f t="shared" si="57"/>
        <v>3</v>
      </c>
      <c r="D196" s="55">
        <f t="shared" si="65"/>
        <v>16631.425435290948</v>
      </c>
      <c r="E196" s="57">
        <f t="shared" si="49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64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66"/>
        <v>-3594.8372896495371</v>
      </c>
      <c r="S196" s="55">
        <v>0</v>
      </c>
      <c r="T196" s="55">
        <v>0</v>
      </c>
      <c r="U196" s="54" t="s">
        <v>79</v>
      </c>
      <c r="V196" s="57">
        <f t="shared" si="53"/>
        <v>-2320</v>
      </c>
      <c r="W196" s="57">
        <f t="shared" si="50"/>
        <v>-831.57127176454742</v>
      </c>
      <c r="X196" s="55">
        <f t="shared" si="51"/>
        <v>3316.7087613292697</v>
      </c>
      <c r="Y196" s="117">
        <f t="shared" si="52"/>
        <v>708373.84070319985</v>
      </c>
    </row>
    <row r="197" spans="1:25" ht="13.5" thickBot="1" x14ac:dyDescent="0.35">
      <c r="A197" s="54">
        <v>184</v>
      </c>
      <c r="B197" s="54">
        <v>39</v>
      </c>
      <c r="C197" s="54">
        <f t="shared" si="57"/>
        <v>4</v>
      </c>
      <c r="D197" s="55">
        <f t="shared" si="65"/>
        <v>16631.425435290948</v>
      </c>
      <c r="E197" s="57">
        <f t="shared" si="49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64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66"/>
        <v>-3594.8372896495371</v>
      </c>
      <c r="S197" s="55">
        <v>0</v>
      </c>
      <c r="T197" s="55">
        <v>0</v>
      </c>
      <c r="U197" s="54" t="s">
        <v>79</v>
      </c>
      <c r="V197" s="57">
        <f t="shared" si="53"/>
        <v>-2330</v>
      </c>
      <c r="W197" s="57">
        <f t="shared" si="50"/>
        <v>-831.57127176454742</v>
      </c>
      <c r="X197" s="55">
        <f t="shared" si="51"/>
        <v>3303.7087613292697</v>
      </c>
      <c r="Y197" s="117">
        <f t="shared" si="52"/>
        <v>714629.10713412578</v>
      </c>
    </row>
    <row r="198" spans="1:25" ht="13.5" thickBot="1" x14ac:dyDescent="0.35">
      <c r="A198" s="54">
        <v>185</v>
      </c>
      <c r="B198" s="54">
        <v>39</v>
      </c>
      <c r="C198" s="54">
        <f t="shared" si="57"/>
        <v>5</v>
      </c>
      <c r="D198" s="55">
        <f t="shared" si="65"/>
        <v>16631.425435290948</v>
      </c>
      <c r="E198" s="57">
        <f t="shared" si="49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64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66"/>
        <v>-3594.8372896495371</v>
      </c>
      <c r="S198" s="55">
        <v>0</v>
      </c>
      <c r="T198" s="55">
        <v>0</v>
      </c>
      <c r="U198" s="54" t="s">
        <v>79</v>
      </c>
      <c r="V198" s="57">
        <f t="shared" si="53"/>
        <v>-2340</v>
      </c>
      <c r="W198" s="57">
        <f t="shared" si="50"/>
        <v>-831.57127176454742</v>
      </c>
      <c r="X198" s="55">
        <f t="shared" si="51"/>
        <v>3290.7087613292697</v>
      </c>
      <c r="Y198" s="117">
        <f t="shared" si="52"/>
        <v>720897.43717518053</v>
      </c>
    </row>
    <row r="199" spans="1:25" ht="13.5" thickBot="1" x14ac:dyDescent="0.35">
      <c r="A199" s="54">
        <v>186</v>
      </c>
      <c r="B199" s="54">
        <v>39</v>
      </c>
      <c r="C199" s="54">
        <f t="shared" si="57"/>
        <v>6</v>
      </c>
      <c r="D199" s="55">
        <f t="shared" si="65"/>
        <v>16631.425435290948</v>
      </c>
      <c r="E199" s="57">
        <f t="shared" si="49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64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66"/>
        <v>-3594.8372896495371</v>
      </c>
      <c r="S199" s="55">
        <v>0</v>
      </c>
      <c r="T199" s="55">
        <v>0</v>
      </c>
      <c r="U199" s="54" t="s">
        <v>79</v>
      </c>
      <c r="V199" s="57">
        <f t="shared" si="53"/>
        <v>-2350</v>
      </c>
      <c r="W199" s="57">
        <f t="shared" si="50"/>
        <v>-831.57127176454742</v>
      </c>
      <c r="X199" s="55">
        <f t="shared" si="51"/>
        <v>3277.7087613292697</v>
      </c>
      <c r="Y199" s="117">
        <f t="shared" si="52"/>
        <v>727178.8852580731</v>
      </c>
    </row>
    <row r="200" spans="1:25" ht="13.5" thickBot="1" x14ac:dyDescent="0.35">
      <c r="A200" s="54">
        <v>187</v>
      </c>
      <c r="B200" s="54">
        <v>39</v>
      </c>
      <c r="C200" s="54">
        <f t="shared" si="57"/>
        <v>7</v>
      </c>
      <c r="D200" s="55">
        <f t="shared" si="65"/>
        <v>16631.425435290948</v>
      </c>
      <c r="E200" s="57">
        <f t="shared" si="49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64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66"/>
        <v>-3594.8372896495371</v>
      </c>
      <c r="S200" s="55">
        <v>0</v>
      </c>
      <c r="T200" s="55">
        <v>0</v>
      </c>
      <c r="U200" s="54" t="s">
        <v>79</v>
      </c>
      <c r="V200" s="57">
        <f t="shared" si="53"/>
        <v>-2360</v>
      </c>
      <c r="W200" s="57">
        <f t="shared" si="50"/>
        <v>-831.57127176454742</v>
      </c>
      <c r="X200" s="55">
        <f t="shared" si="51"/>
        <v>3264.7087613292697</v>
      </c>
      <c r="Y200" s="117">
        <f t="shared" si="52"/>
        <v>733473.50604131108</v>
      </c>
    </row>
    <row r="201" spans="1:25" ht="13.5" thickBot="1" x14ac:dyDescent="0.35">
      <c r="A201" s="54">
        <v>188</v>
      </c>
      <c r="B201" s="54">
        <v>39</v>
      </c>
      <c r="C201" s="54">
        <f t="shared" si="57"/>
        <v>8</v>
      </c>
      <c r="D201" s="55">
        <f t="shared" si="65"/>
        <v>16631.425435290948</v>
      </c>
      <c r="E201" s="57">
        <f t="shared" si="49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64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66"/>
        <v>-3594.8372896495371</v>
      </c>
      <c r="S201" s="55">
        <v>0</v>
      </c>
      <c r="T201" s="55">
        <v>0</v>
      </c>
      <c r="U201" s="54" t="s">
        <v>79</v>
      </c>
      <c r="V201" s="57">
        <f t="shared" si="53"/>
        <v>-2370</v>
      </c>
      <c r="W201" s="57">
        <f t="shared" si="50"/>
        <v>-831.57127176454742</v>
      </c>
      <c r="X201" s="55">
        <f t="shared" si="51"/>
        <v>3251.7087613292697</v>
      </c>
      <c r="Y201" s="117">
        <f t="shared" si="52"/>
        <v>739781.35441114579</v>
      </c>
    </row>
    <row r="202" spans="1:25" ht="13.5" thickBot="1" x14ac:dyDescent="0.35">
      <c r="A202" s="54">
        <v>189</v>
      </c>
      <c r="B202" s="54">
        <v>39</v>
      </c>
      <c r="C202" s="54">
        <f t="shared" si="57"/>
        <v>9</v>
      </c>
      <c r="D202" s="55">
        <f t="shared" si="65"/>
        <v>16631.425435290948</v>
      </c>
      <c r="E202" s="57">
        <f t="shared" si="49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64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66"/>
        <v>-3594.8372896495371</v>
      </c>
      <c r="S202" s="55">
        <v>0</v>
      </c>
      <c r="T202" s="55">
        <v>0</v>
      </c>
      <c r="U202" s="54" t="s">
        <v>79</v>
      </c>
      <c r="V202" s="57">
        <f t="shared" si="53"/>
        <v>-2380</v>
      </c>
      <c r="W202" s="57">
        <f t="shared" si="50"/>
        <v>-831.57127176454742</v>
      </c>
      <c r="X202" s="55">
        <f t="shared" si="51"/>
        <v>3238.7087613292697</v>
      </c>
      <c r="Y202" s="117">
        <f t="shared" si="52"/>
        <v>746102.48548252147</v>
      </c>
    </row>
    <row r="203" spans="1:25" ht="13.5" thickBot="1" x14ac:dyDescent="0.35">
      <c r="A203" s="54">
        <v>190</v>
      </c>
      <c r="B203" s="54">
        <v>39</v>
      </c>
      <c r="C203" s="54">
        <f t="shared" si="57"/>
        <v>10</v>
      </c>
      <c r="D203" s="55">
        <f t="shared" si="65"/>
        <v>16631.425435290948</v>
      </c>
      <c r="E203" s="57">
        <f t="shared" si="49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64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66"/>
        <v>-3594.8372896495371</v>
      </c>
      <c r="S203" s="55">
        <v>0</v>
      </c>
      <c r="T203" s="55">
        <v>0</v>
      </c>
      <c r="U203" s="54" t="s">
        <v>79</v>
      </c>
      <c r="V203" s="57">
        <f t="shared" si="53"/>
        <v>-2390</v>
      </c>
      <c r="W203" s="57">
        <f t="shared" si="50"/>
        <v>-831.57127176454742</v>
      </c>
      <c r="X203" s="55">
        <f t="shared" si="51"/>
        <v>3225.7087613292697</v>
      </c>
      <c r="Y203" s="117">
        <f t="shared" si="52"/>
        <v>752436.95460002788</v>
      </c>
    </row>
    <row r="204" spans="1:25" ht="13.5" thickBot="1" x14ac:dyDescent="0.35">
      <c r="A204" s="54">
        <v>191</v>
      </c>
      <c r="B204" s="54">
        <v>39</v>
      </c>
      <c r="C204" s="54">
        <f t="shared" si="57"/>
        <v>11</v>
      </c>
      <c r="D204" s="55">
        <f t="shared" si="65"/>
        <v>16631.425435290948</v>
      </c>
      <c r="E204" s="57">
        <f t="shared" si="49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64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66"/>
        <v>-3594.8372896495371</v>
      </c>
      <c r="S204" s="55">
        <v>0</v>
      </c>
      <c r="T204" s="55">
        <v>0</v>
      </c>
      <c r="U204" s="54" t="s">
        <v>79</v>
      </c>
      <c r="V204" s="57">
        <f t="shared" si="53"/>
        <v>-2400</v>
      </c>
      <c r="W204" s="57">
        <f t="shared" si="50"/>
        <v>-831.57127176454742</v>
      </c>
      <c r="X204" s="55">
        <f t="shared" si="51"/>
        <v>3212.7087613292697</v>
      </c>
      <c r="Y204" s="117">
        <f t="shared" si="52"/>
        <v>758784.81733885733</v>
      </c>
    </row>
    <row r="205" spans="1:25" ht="13.5" thickBot="1" x14ac:dyDescent="0.35">
      <c r="A205" s="54">
        <v>192</v>
      </c>
      <c r="B205" s="54">
        <v>40</v>
      </c>
      <c r="C205" s="54">
        <f t="shared" si="57"/>
        <v>0</v>
      </c>
      <c r="D205" s="55">
        <f>$D194*(1+$D$4)</f>
        <v>17462.996707055496</v>
      </c>
      <c r="E205" s="57">
        <f t="shared" si="49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f>7000</f>
        <v>7000</v>
      </c>
      <c r="J205" s="57">
        <v>0</v>
      </c>
      <c r="K205" s="54">
        <v>120</v>
      </c>
      <c r="L205" s="55">
        <f>-10000</f>
        <v>-10000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v>0</v>
      </c>
      <c r="S205" s="55">
        <v>-100000</v>
      </c>
      <c r="T205" s="55">
        <v>0</v>
      </c>
      <c r="U205" s="54" t="s">
        <v>79</v>
      </c>
      <c r="V205" s="57">
        <f t="shared" si="53"/>
        <v>-2410</v>
      </c>
      <c r="W205" s="57">
        <f t="shared" si="50"/>
        <v>-873.14983535277486</v>
      </c>
      <c r="X205" s="55">
        <f t="shared" si="51"/>
        <v>-95282.668313138915</v>
      </c>
      <c r="Y205" s="117">
        <f t="shared" si="52"/>
        <v>666663.75243129698</v>
      </c>
    </row>
    <row r="206" spans="1:25" ht="13.5" thickBot="1" x14ac:dyDescent="0.35">
      <c r="A206" s="54">
        <v>193</v>
      </c>
      <c r="B206" s="54">
        <v>40</v>
      </c>
      <c r="C206" s="54">
        <f t="shared" si="57"/>
        <v>1</v>
      </c>
      <c r="D206" s="55">
        <f t="shared" ref="D206:D216" si="67">$D205</f>
        <v>17462.996707055496</v>
      </c>
      <c r="E206" s="57">
        <f t="shared" ref="E206:E269" si="68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v>0</v>
      </c>
      <c r="K206" s="54" t="s">
        <v>79</v>
      </c>
      <c r="L206" s="57">
        <f t="shared" ref="L206:L237" si="69">PMT(5%/12,60,30310)</f>
        <v>-571.98709174997146</v>
      </c>
      <c r="M206" s="55">
        <f>-100</f>
        <v>-100</v>
      </c>
      <c r="N206" s="54">
        <v>1</v>
      </c>
      <c r="O206" s="55">
        <v>0</v>
      </c>
      <c r="P206" s="55">
        <v>0</v>
      </c>
      <c r="Q206" s="54" t="s">
        <v>79</v>
      </c>
      <c r="R206" s="57">
        <v>0</v>
      </c>
      <c r="S206" s="55">
        <f t="shared" ref="S206:S237" si="70">PMT(5%/12,180,400000)</f>
        <v>-3163.1745069661783</v>
      </c>
      <c r="T206" s="55">
        <v>0</v>
      </c>
      <c r="U206" s="54">
        <v>1</v>
      </c>
      <c r="V206" s="57">
        <f t="shared" si="53"/>
        <v>-2420</v>
      </c>
      <c r="W206" s="57">
        <f t="shared" ref="W206:W269" si="71">D206*-0.05</f>
        <v>-873.14983535277486</v>
      </c>
      <c r="X206" s="55">
        <f t="shared" ref="X206:X269" si="72">D206+E206+F206+G206+H206+I206+J206+L206+M206+R206+S206+T206+V206+W206+O206+P206</f>
        <v>3872.1700881449315</v>
      </c>
      <c r="Y206" s="117">
        <f t="shared" ref="Y206:Y269" si="73">X206+(Y205*(1+($D$7/12)))</f>
        <v>673313.68815457227</v>
      </c>
    </row>
    <row r="207" spans="1:25" ht="13.5" thickBot="1" x14ac:dyDescent="0.35">
      <c r="A207" s="54">
        <v>194</v>
      </c>
      <c r="B207" s="54">
        <v>40</v>
      </c>
      <c r="C207" s="54">
        <f t="shared" si="57"/>
        <v>2</v>
      </c>
      <c r="D207" s="55">
        <f t="shared" si="67"/>
        <v>17462.996707055496</v>
      </c>
      <c r="E207" s="57">
        <f t="shared" si="68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v>0</v>
      </c>
      <c r="K207" s="54" t="s">
        <v>79</v>
      </c>
      <c r="L207" s="57">
        <f t="shared" si="69"/>
        <v>-571.98709174997146</v>
      </c>
      <c r="M207" s="55">
        <f t="shared" ref="M207:M270" si="74">M206-2</f>
        <v>-102</v>
      </c>
      <c r="N207" s="54">
        <v>2</v>
      </c>
      <c r="O207" s="55">
        <v>0</v>
      </c>
      <c r="P207" s="55">
        <v>0</v>
      </c>
      <c r="Q207" s="54" t="s">
        <v>79</v>
      </c>
      <c r="R207" s="57">
        <v>0</v>
      </c>
      <c r="S207" s="55">
        <f t="shared" si="70"/>
        <v>-3163.1745069661783</v>
      </c>
      <c r="T207" s="55">
        <v>0</v>
      </c>
      <c r="U207" s="54">
        <v>2</v>
      </c>
      <c r="V207" s="57">
        <f t="shared" ref="V207:V270" si="75">$V206-10</f>
        <v>-2430</v>
      </c>
      <c r="W207" s="57">
        <f t="shared" si="71"/>
        <v>-873.14983535277486</v>
      </c>
      <c r="X207" s="55">
        <f t="shared" si="72"/>
        <v>3860.1700881449315</v>
      </c>
      <c r="Y207" s="117">
        <f t="shared" si="73"/>
        <v>679979.33194336132</v>
      </c>
    </row>
    <row r="208" spans="1:25" ht="13.5" thickBot="1" x14ac:dyDescent="0.35">
      <c r="A208" s="54">
        <v>195</v>
      </c>
      <c r="B208" s="54">
        <v>40</v>
      </c>
      <c r="C208" s="54">
        <f t="shared" si="57"/>
        <v>3</v>
      </c>
      <c r="D208" s="55">
        <f t="shared" si="67"/>
        <v>17462.996707055496</v>
      </c>
      <c r="E208" s="57">
        <f t="shared" si="68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v>0</v>
      </c>
      <c r="K208" s="54" t="s">
        <v>79</v>
      </c>
      <c r="L208" s="57">
        <f t="shared" si="69"/>
        <v>-571.98709174997146</v>
      </c>
      <c r="M208" s="55">
        <f t="shared" si="74"/>
        <v>-104</v>
      </c>
      <c r="N208" s="54">
        <v>3</v>
      </c>
      <c r="O208" s="55">
        <v>0</v>
      </c>
      <c r="P208" s="55">
        <v>0</v>
      </c>
      <c r="Q208" s="54" t="s">
        <v>79</v>
      </c>
      <c r="R208" s="57">
        <v>0</v>
      </c>
      <c r="S208" s="55">
        <f t="shared" si="70"/>
        <v>-3163.1745069661783</v>
      </c>
      <c r="T208" s="55">
        <v>0</v>
      </c>
      <c r="U208" s="54">
        <v>3</v>
      </c>
      <c r="V208" s="57">
        <f t="shared" si="75"/>
        <v>-2440</v>
      </c>
      <c r="W208" s="57">
        <f t="shared" si="71"/>
        <v>-873.14983535277486</v>
      </c>
      <c r="X208" s="55">
        <f t="shared" si="72"/>
        <v>3848.1700881449315</v>
      </c>
      <c r="Y208" s="117">
        <f t="shared" si="73"/>
        <v>686660.74924793688</v>
      </c>
    </row>
    <row r="209" spans="1:25" ht="13.5" thickBot="1" x14ac:dyDescent="0.35">
      <c r="A209" s="54">
        <v>196</v>
      </c>
      <c r="B209" s="54">
        <v>40</v>
      </c>
      <c r="C209" s="54">
        <f t="shared" si="57"/>
        <v>4</v>
      </c>
      <c r="D209" s="55">
        <f t="shared" si="67"/>
        <v>17462.996707055496</v>
      </c>
      <c r="E209" s="57">
        <f t="shared" si="68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v>0</v>
      </c>
      <c r="K209" s="54" t="s">
        <v>79</v>
      </c>
      <c r="L209" s="57">
        <f t="shared" si="69"/>
        <v>-571.98709174997146</v>
      </c>
      <c r="M209" s="55">
        <f t="shared" si="74"/>
        <v>-106</v>
      </c>
      <c r="N209" s="54">
        <v>4</v>
      </c>
      <c r="O209" s="55">
        <v>0</v>
      </c>
      <c r="P209" s="55">
        <v>0</v>
      </c>
      <c r="Q209" s="54" t="s">
        <v>79</v>
      </c>
      <c r="R209" s="57">
        <v>0</v>
      </c>
      <c r="S209" s="55">
        <f t="shared" si="70"/>
        <v>-3163.1745069661783</v>
      </c>
      <c r="T209" s="55">
        <v>0</v>
      </c>
      <c r="U209" s="54">
        <v>4</v>
      </c>
      <c r="V209" s="57">
        <f t="shared" si="75"/>
        <v>-2450</v>
      </c>
      <c r="W209" s="57">
        <f t="shared" si="71"/>
        <v>-873.14983535277486</v>
      </c>
      <c r="X209" s="55">
        <f t="shared" si="72"/>
        <v>3836.1700881449315</v>
      </c>
      <c r="Y209" s="117">
        <f t="shared" si="73"/>
        <v>693358.00579128158</v>
      </c>
    </row>
    <row r="210" spans="1:25" ht="13.5" thickBot="1" x14ac:dyDescent="0.35">
      <c r="A210" s="54">
        <v>197</v>
      </c>
      <c r="B210" s="54">
        <v>40</v>
      </c>
      <c r="C210" s="54">
        <f t="shared" si="57"/>
        <v>5</v>
      </c>
      <c r="D210" s="55">
        <f t="shared" si="67"/>
        <v>17462.996707055496</v>
      </c>
      <c r="E210" s="57">
        <f t="shared" si="68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v>0</v>
      </c>
      <c r="K210" s="54" t="s">
        <v>79</v>
      </c>
      <c r="L210" s="57">
        <f t="shared" si="69"/>
        <v>-571.98709174997146</v>
      </c>
      <c r="M210" s="55">
        <f t="shared" si="74"/>
        <v>-108</v>
      </c>
      <c r="N210" s="54">
        <v>5</v>
      </c>
      <c r="O210" s="55">
        <v>0</v>
      </c>
      <c r="P210" s="55">
        <v>0</v>
      </c>
      <c r="Q210" s="54" t="s">
        <v>79</v>
      </c>
      <c r="R210" s="57">
        <v>0</v>
      </c>
      <c r="S210" s="55">
        <f t="shared" si="70"/>
        <v>-3163.1745069661783</v>
      </c>
      <c r="T210" s="55">
        <v>0</v>
      </c>
      <c r="U210" s="54">
        <v>5</v>
      </c>
      <c r="V210" s="57">
        <f t="shared" si="75"/>
        <v>-2460</v>
      </c>
      <c r="W210" s="57">
        <f t="shared" si="71"/>
        <v>-873.14983535277486</v>
      </c>
      <c r="X210" s="55">
        <f t="shared" si="72"/>
        <v>3824.1700881449315</v>
      </c>
      <c r="Y210" s="117">
        <f t="shared" si="73"/>
        <v>700071.16757022357</v>
      </c>
    </row>
    <row r="211" spans="1:25" ht="13.5" thickBot="1" x14ac:dyDescent="0.35">
      <c r="A211" s="54">
        <v>198</v>
      </c>
      <c r="B211" s="54">
        <v>40</v>
      </c>
      <c r="C211" s="54">
        <f t="shared" si="57"/>
        <v>6</v>
      </c>
      <c r="D211" s="55">
        <f t="shared" si="67"/>
        <v>17462.996707055496</v>
      </c>
      <c r="E211" s="57">
        <f t="shared" si="68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v>0</v>
      </c>
      <c r="K211" s="54" t="s">
        <v>79</v>
      </c>
      <c r="L211" s="57">
        <f t="shared" si="69"/>
        <v>-571.98709174997146</v>
      </c>
      <c r="M211" s="55">
        <f t="shared" si="74"/>
        <v>-110</v>
      </c>
      <c r="N211" s="54">
        <v>6</v>
      </c>
      <c r="O211" s="55">
        <v>0</v>
      </c>
      <c r="P211" s="55">
        <v>0</v>
      </c>
      <c r="Q211" s="54" t="s">
        <v>79</v>
      </c>
      <c r="R211" s="57">
        <v>0</v>
      </c>
      <c r="S211" s="55">
        <f t="shared" si="70"/>
        <v>-3163.1745069661783</v>
      </c>
      <c r="T211" s="55">
        <v>0</v>
      </c>
      <c r="U211" s="54">
        <v>6</v>
      </c>
      <c r="V211" s="57">
        <f t="shared" si="75"/>
        <v>-2470</v>
      </c>
      <c r="W211" s="57">
        <f t="shared" si="71"/>
        <v>-873.14983535277486</v>
      </c>
      <c r="X211" s="55">
        <f t="shared" si="72"/>
        <v>3812.1700881449315</v>
      </c>
      <c r="Y211" s="117">
        <f t="shared" si="73"/>
        <v>706800.30085657781</v>
      </c>
    </row>
    <row r="212" spans="1:25" ht="13.5" thickBot="1" x14ac:dyDescent="0.35">
      <c r="A212" s="54">
        <v>199</v>
      </c>
      <c r="B212" s="54">
        <v>40</v>
      </c>
      <c r="C212" s="54">
        <f t="shared" si="57"/>
        <v>7</v>
      </c>
      <c r="D212" s="55">
        <f t="shared" si="67"/>
        <v>17462.996707055496</v>
      </c>
      <c r="E212" s="57">
        <f t="shared" si="68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v>0</v>
      </c>
      <c r="K212" s="54" t="s">
        <v>79</v>
      </c>
      <c r="L212" s="57">
        <f t="shared" si="69"/>
        <v>-571.98709174997146</v>
      </c>
      <c r="M212" s="55">
        <f t="shared" si="74"/>
        <v>-112</v>
      </c>
      <c r="N212" s="54">
        <v>7</v>
      </c>
      <c r="O212" s="55">
        <v>0</v>
      </c>
      <c r="P212" s="55">
        <v>0</v>
      </c>
      <c r="Q212" s="54" t="s">
        <v>79</v>
      </c>
      <c r="R212" s="57">
        <v>0</v>
      </c>
      <c r="S212" s="55">
        <f t="shared" si="70"/>
        <v>-3163.1745069661783</v>
      </c>
      <c r="T212" s="55">
        <v>0</v>
      </c>
      <c r="U212" s="54">
        <v>7</v>
      </c>
      <c r="V212" s="57">
        <f t="shared" si="75"/>
        <v>-2480</v>
      </c>
      <c r="W212" s="57">
        <f t="shared" si="71"/>
        <v>-873.14983535277486</v>
      </c>
      <c r="X212" s="55">
        <f t="shared" si="72"/>
        <v>3800.1700881449315</v>
      </c>
      <c r="Y212" s="117">
        <f t="shared" si="73"/>
        <v>713545.4721982918</v>
      </c>
    </row>
    <row r="213" spans="1:25" ht="13.5" thickBot="1" x14ac:dyDescent="0.35">
      <c r="A213" s="54">
        <v>200</v>
      </c>
      <c r="B213" s="54">
        <v>40</v>
      </c>
      <c r="C213" s="54">
        <f t="shared" si="57"/>
        <v>8</v>
      </c>
      <c r="D213" s="55">
        <f t="shared" si="67"/>
        <v>17462.996707055496</v>
      </c>
      <c r="E213" s="57">
        <f t="shared" si="68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v>0</v>
      </c>
      <c r="K213" s="54" t="s">
        <v>79</v>
      </c>
      <c r="L213" s="57">
        <f t="shared" si="69"/>
        <v>-571.98709174997146</v>
      </c>
      <c r="M213" s="55">
        <f t="shared" si="74"/>
        <v>-114</v>
      </c>
      <c r="N213" s="54">
        <v>8</v>
      </c>
      <c r="O213" s="55">
        <v>0</v>
      </c>
      <c r="P213" s="55">
        <v>0</v>
      </c>
      <c r="Q213" s="54" t="s">
        <v>79</v>
      </c>
      <c r="R213" s="57">
        <v>0</v>
      </c>
      <c r="S213" s="55">
        <f t="shared" si="70"/>
        <v>-3163.1745069661783</v>
      </c>
      <c r="T213" s="55">
        <v>0</v>
      </c>
      <c r="U213" s="54">
        <v>8</v>
      </c>
      <c r="V213" s="57">
        <f t="shared" si="75"/>
        <v>-2490</v>
      </c>
      <c r="W213" s="57">
        <f t="shared" si="71"/>
        <v>-873.14983535277486</v>
      </c>
      <c r="X213" s="55">
        <f t="shared" si="72"/>
        <v>3788.1700881449315</v>
      </c>
      <c r="Y213" s="117">
        <f t="shared" si="73"/>
        <v>720306.74842059624</v>
      </c>
    </row>
    <row r="214" spans="1:25" ht="13.5" thickBot="1" x14ac:dyDescent="0.35">
      <c r="A214" s="54">
        <v>201</v>
      </c>
      <c r="B214" s="54">
        <v>40</v>
      </c>
      <c r="C214" s="54">
        <f t="shared" si="57"/>
        <v>9</v>
      </c>
      <c r="D214" s="55">
        <f t="shared" si="67"/>
        <v>17462.996707055496</v>
      </c>
      <c r="E214" s="57">
        <f t="shared" si="68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v>0</v>
      </c>
      <c r="K214" s="54" t="s">
        <v>79</v>
      </c>
      <c r="L214" s="57">
        <f t="shared" si="69"/>
        <v>-571.98709174997146</v>
      </c>
      <c r="M214" s="55">
        <f t="shared" si="74"/>
        <v>-116</v>
      </c>
      <c r="N214" s="54">
        <v>9</v>
      </c>
      <c r="O214" s="55">
        <v>0</v>
      </c>
      <c r="P214" s="55">
        <v>0</v>
      </c>
      <c r="Q214" s="54" t="s">
        <v>79</v>
      </c>
      <c r="R214" s="57">
        <v>0</v>
      </c>
      <c r="S214" s="55">
        <f t="shared" si="70"/>
        <v>-3163.1745069661783</v>
      </c>
      <c r="T214" s="55">
        <v>0</v>
      </c>
      <c r="U214" s="54">
        <v>9</v>
      </c>
      <c r="V214" s="57">
        <f t="shared" si="75"/>
        <v>-2500</v>
      </c>
      <c r="W214" s="57">
        <f t="shared" si="71"/>
        <v>-873.14983535277486</v>
      </c>
      <c r="X214" s="55">
        <f t="shared" si="72"/>
        <v>3776.1700881449315</v>
      </c>
      <c r="Y214" s="117">
        <f t="shared" si="73"/>
        <v>727084.1966271603</v>
      </c>
    </row>
    <row r="215" spans="1:25" ht="13.5" thickBot="1" x14ac:dyDescent="0.35">
      <c r="A215" s="54">
        <v>202</v>
      </c>
      <c r="B215" s="54">
        <v>40</v>
      </c>
      <c r="C215" s="54">
        <f t="shared" si="57"/>
        <v>10</v>
      </c>
      <c r="D215" s="55">
        <f t="shared" si="67"/>
        <v>17462.996707055496</v>
      </c>
      <c r="E215" s="57">
        <f t="shared" si="68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v>0</v>
      </c>
      <c r="K215" s="54" t="s">
        <v>79</v>
      </c>
      <c r="L215" s="57">
        <f t="shared" si="69"/>
        <v>-571.98709174997146</v>
      </c>
      <c r="M215" s="55">
        <f t="shared" si="74"/>
        <v>-118</v>
      </c>
      <c r="N215" s="54">
        <v>10</v>
      </c>
      <c r="O215" s="55">
        <v>0</v>
      </c>
      <c r="P215" s="55">
        <v>0</v>
      </c>
      <c r="Q215" s="54" t="s">
        <v>79</v>
      </c>
      <c r="R215" s="57">
        <v>0</v>
      </c>
      <c r="S215" s="55">
        <f t="shared" si="70"/>
        <v>-3163.1745069661783</v>
      </c>
      <c r="T215" s="55">
        <v>0</v>
      </c>
      <c r="U215" s="54">
        <v>10</v>
      </c>
      <c r="V215" s="57">
        <f t="shared" si="75"/>
        <v>-2510</v>
      </c>
      <c r="W215" s="57">
        <f t="shared" si="71"/>
        <v>-873.14983535277486</v>
      </c>
      <c r="X215" s="55">
        <f t="shared" si="72"/>
        <v>3764.1700881449315</v>
      </c>
      <c r="Y215" s="117">
        <f t="shared" si="73"/>
        <v>733877.88420125179</v>
      </c>
    </row>
    <row r="216" spans="1:25" ht="13.5" thickBot="1" x14ac:dyDescent="0.35">
      <c r="A216" s="54">
        <v>203</v>
      </c>
      <c r="B216" s="54">
        <v>40</v>
      </c>
      <c r="C216" s="54">
        <f t="shared" si="57"/>
        <v>11</v>
      </c>
      <c r="D216" s="55">
        <f t="shared" si="67"/>
        <v>17462.996707055496</v>
      </c>
      <c r="E216" s="57">
        <f t="shared" si="68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v>0</v>
      </c>
      <c r="K216" s="54" t="s">
        <v>79</v>
      </c>
      <c r="L216" s="57">
        <f t="shared" si="69"/>
        <v>-571.98709174997146</v>
      </c>
      <c r="M216" s="55">
        <f t="shared" si="74"/>
        <v>-120</v>
      </c>
      <c r="N216" s="54">
        <v>11</v>
      </c>
      <c r="O216" s="55">
        <v>0</v>
      </c>
      <c r="P216" s="55">
        <v>0</v>
      </c>
      <c r="Q216" s="54" t="s">
        <v>79</v>
      </c>
      <c r="R216" s="57">
        <v>0</v>
      </c>
      <c r="S216" s="55">
        <f t="shared" si="70"/>
        <v>-3163.1745069661783</v>
      </c>
      <c r="T216" s="55">
        <v>0</v>
      </c>
      <c r="U216" s="54">
        <v>11</v>
      </c>
      <c r="V216" s="57">
        <f t="shared" si="75"/>
        <v>-2520</v>
      </c>
      <c r="W216" s="57">
        <f t="shared" si="71"/>
        <v>-873.14983535277486</v>
      </c>
      <c r="X216" s="55">
        <f t="shared" si="72"/>
        <v>3752.1700881449315</v>
      </c>
      <c r="Y216" s="117">
        <f t="shared" si="73"/>
        <v>740687.87880690198</v>
      </c>
    </row>
    <row r="217" spans="1:25" ht="13.5" thickBot="1" x14ac:dyDescent="0.35">
      <c r="A217" s="54">
        <v>204</v>
      </c>
      <c r="B217" s="54">
        <v>41</v>
      </c>
      <c r="C217" s="54">
        <f t="shared" ref="C217:C280" si="76">C205</f>
        <v>0</v>
      </c>
      <c r="D217" s="55">
        <f>$D206*(1+$D$4)</f>
        <v>18336.146542408271</v>
      </c>
      <c r="E217" s="57">
        <f t="shared" si="68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v>0</v>
      </c>
      <c r="K217" s="54" t="s">
        <v>79</v>
      </c>
      <c r="L217" s="57">
        <f t="shared" si="69"/>
        <v>-571.98709174997146</v>
      </c>
      <c r="M217" s="55">
        <f t="shared" si="74"/>
        <v>-122</v>
      </c>
      <c r="N217" s="54">
        <v>12</v>
      </c>
      <c r="O217" s="55">
        <v>0</v>
      </c>
      <c r="P217" s="55">
        <v>0</v>
      </c>
      <c r="Q217" s="54" t="s">
        <v>79</v>
      </c>
      <c r="R217" s="57">
        <v>0</v>
      </c>
      <c r="S217" s="55">
        <f t="shared" si="70"/>
        <v>-3163.1745069661783</v>
      </c>
      <c r="T217" s="55">
        <v>0</v>
      </c>
      <c r="U217" s="54">
        <v>12</v>
      </c>
      <c r="V217" s="57">
        <f t="shared" si="75"/>
        <v>-2530</v>
      </c>
      <c r="W217" s="57">
        <f t="shared" si="71"/>
        <v>-916.80732712041356</v>
      </c>
      <c r="X217" s="55">
        <f t="shared" si="72"/>
        <v>4176.745005821319</v>
      </c>
      <c r="Y217" s="117">
        <f t="shared" si="73"/>
        <v>747950.82330775203</v>
      </c>
    </row>
    <row r="218" spans="1:25" ht="13.5" thickBot="1" x14ac:dyDescent="0.35">
      <c r="A218" s="54">
        <v>205</v>
      </c>
      <c r="B218" s="54">
        <v>41</v>
      </c>
      <c r="C218" s="54">
        <f t="shared" si="76"/>
        <v>1</v>
      </c>
      <c r="D218" s="55">
        <f t="shared" ref="D218:D228" si="77">$D217</f>
        <v>18336.146542408271</v>
      </c>
      <c r="E218" s="57">
        <f t="shared" si="68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v>0</v>
      </c>
      <c r="K218" s="54" t="s">
        <v>79</v>
      </c>
      <c r="L218" s="57">
        <f t="shared" si="69"/>
        <v>-571.98709174997146</v>
      </c>
      <c r="M218" s="55">
        <f t="shared" si="74"/>
        <v>-124</v>
      </c>
      <c r="N218" s="54">
        <v>13</v>
      </c>
      <c r="O218" s="55">
        <v>0</v>
      </c>
      <c r="P218" s="55">
        <v>0</v>
      </c>
      <c r="Q218" s="54" t="s">
        <v>79</v>
      </c>
      <c r="R218" s="57">
        <v>0</v>
      </c>
      <c r="S218" s="55">
        <f t="shared" si="70"/>
        <v>-3163.1745069661783</v>
      </c>
      <c r="T218" s="55">
        <v>0</v>
      </c>
      <c r="U218" s="54">
        <v>13</v>
      </c>
      <c r="V218" s="57">
        <f t="shared" si="75"/>
        <v>-2540</v>
      </c>
      <c r="W218" s="57">
        <f t="shared" si="71"/>
        <v>-916.80732712041356</v>
      </c>
      <c r="X218" s="55">
        <f t="shared" si="72"/>
        <v>4164.745005821319</v>
      </c>
      <c r="Y218" s="117">
        <f t="shared" si="73"/>
        <v>755232.03007735568</v>
      </c>
    </row>
    <row r="219" spans="1:25" ht="13.5" thickBot="1" x14ac:dyDescent="0.35">
      <c r="A219" s="54">
        <v>206</v>
      </c>
      <c r="B219" s="54">
        <v>41</v>
      </c>
      <c r="C219" s="54">
        <f t="shared" si="76"/>
        <v>2</v>
      </c>
      <c r="D219" s="55">
        <f t="shared" si="77"/>
        <v>18336.146542408271</v>
      </c>
      <c r="E219" s="57">
        <f t="shared" si="68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v>0</v>
      </c>
      <c r="K219" s="54" t="s">
        <v>79</v>
      </c>
      <c r="L219" s="57">
        <f t="shared" si="69"/>
        <v>-571.98709174997146</v>
      </c>
      <c r="M219" s="55">
        <f t="shared" si="74"/>
        <v>-126</v>
      </c>
      <c r="N219" s="54">
        <v>14</v>
      </c>
      <c r="O219" s="55">
        <v>0</v>
      </c>
      <c r="P219" s="55">
        <v>0</v>
      </c>
      <c r="Q219" s="54" t="s">
        <v>79</v>
      </c>
      <c r="R219" s="57">
        <v>0</v>
      </c>
      <c r="S219" s="55">
        <f t="shared" si="70"/>
        <v>-3163.1745069661783</v>
      </c>
      <c r="T219" s="55">
        <v>0</v>
      </c>
      <c r="U219" s="54">
        <v>14</v>
      </c>
      <c r="V219" s="57">
        <f t="shared" si="75"/>
        <v>-2550</v>
      </c>
      <c r="W219" s="57">
        <f t="shared" si="71"/>
        <v>-916.80732712041356</v>
      </c>
      <c r="X219" s="55">
        <f t="shared" si="72"/>
        <v>4152.745005821319</v>
      </c>
      <c r="Y219" s="117">
        <f t="shared" si="73"/>
        <v>762531.57520849933</v>
      </c>
    </row>
    <row r="220" spans="1:25" ht="13.5" thickBot="1" x14ac:dyDescent="0.35">
      <c r="A220" s="54">
        <v>207</v>
      </c>
      <c r="B220" s="54">
        <v>41</v>
      </c>
      <c r="C220" s="54">
        <f t="shared" si="76"/>
        <v>3</v>
      </c>
      <c r="D220" s="55">
        <f t="shared" si="77"/>
        <v>18336.146542408271</v>
      </c>
      <c r="E220" s="57">
        <f t="shared" si="68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v>0</v>
      </c>
      <c r="K220" s="54" t="s">
        <v>79</v>
      </c>
      <c r="L220" s="57">
        <f t="shared" si="69"/>
        <v>-571.98709174997146</v>
      </c>
      <c r="M220" s="55">
        <f t="shared" si="74"/>
        <v>-128</v>
      </c>
      <c r="N220" s="54">
        <v>15</v>
      </c>
      <c r="O220" s="55">
        <v>0</v>
      </c>
      <c r="P220" s="55">
        <v>0</v>
      </c>
      <c r="Q220" s="54" t="s">
        <v>79</v>
      </c>
      <c r="R220" s="57">
        <v>0</v>
      </c>
      <c r="S220" s="55">
        <f t="shared" si="70"/>
        <v>-3163.1745069661783</v>
      </c>
      <c r="T220" s="55">
        <v>0</v>
      </c>
      <c r="U220" s="54">
        <v>15</v>
      </c>
      <c r="V220" s="57">
        <f t="shared" si="75"/>
        <v>-2560</v>
      </c>
      <c r="W220" s="57">
        <f t="shared" si="71"/>
        <v>-916.80732712041356</v>
      </c>
      <c r="X220" s="55">
        <f t="shared" si="72"/>
        <v>4140.745005821319</v>
      </c>
      <c r="Y220" s="117">
        <f t="shared" si="73"/>
        <v>769849.53511102276</v>
      </c>
    </row>
    <row r="221" spans="1:25" ht="13.5" thickBot="1" x14ac:dyDescent="0.35">
      <c r="A221" s="54">
        <v>208</v>
      </c>
      <c r="B221" s="54">
        <v>41</v>
      </c>
      <c r="C221" s="54">
        <f t="shared" si="76"/>
        <v>4</v>
      </c>
      <c r="D221" s="55">
        <f t="shared" si="77"/>
        <v>18336.146542408271</v>
      </c>
      <c r="E221" s="57">
        <f t="shared" si="68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v>0</v>
      </c>
      <c r="K221" s="54" t="s">
        <v>79</v>
      </c>
      <c r="L221" s="57">
        <f t="shared" si="69"/>
        <v>-571.98709174997146</v>
      </c>
      <c r="M221" s="55">
        <f t="shared" si="74"/>
        <v>-130</v>
      </c>
      <c r="N221" s="54">
        <v>16</v>
      </c>
      <c r="O221" s="55">
        <v>0</v>
      </c>
      <c r="P221" s="55">
        <v>0</v>
      </c>
      <c r="Q221" s="54" t="s">
        <v>79</v>
      </c>
      <c r="R221" s="57">
        <v>0</v>
      </c>
      <c r="S221" s="55">
        <f t="shared" si="70"/>
        <v>-3163.1745069661783</v>
      </c>
      <c r="T221" s="55">
        <v>0</v>
      </c>
      <c r="U221" s="54">
        <v>16</v>
      </c>
      <c r="V221" s="57">
        <f t="shared" si="75"/>
        <v>-2570</v>
      </c>
      <c r="W221" s="57">
        <f t="shared" si="71"/>
        <v>-916.80732712041356</v>
      </c>
      <c r="X221" s="55">
        <f t="shared" si="72"/>
        <v>4128.745005821319</v>
      </c>
      <c r="Y221" s="117">
        <f t="shared" si="73"/>
        <v>777185.98651314003</v>
      </c>
    </row>
    <row r="222" spans="1:25" ht="13.5" thickBot="1" x14ac:dyDescent="0.35">
      <c r="A222" s="54">
        <v>209</v>
      </c>
      <c r="B222" s="54">
        <v>41</v>
      </c>
      <c r="C222" s="54">
        <f t="shared" si="76"/>
        <v>5</v>
      </c>
      <c r="D222" s="55">
        <f t="shared" si="77"/>
        <v>18336.146542408271</v>
      </c>
      <c r="E222" s="57">
        <f t="shared" si="68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v>0</v>
      </c>
      <c r="K222" s="54" t="s">
        <v>79</v>
      </c>
      <c r="L222" s="57">
        <f t="shared" si="69"/>
        <v>-571.98709174997146</v>
      </c>
      <c r="M222" s="55">
        <f t="shared" si="74"/>
        <v>-132</v>
      </c>
      <c r="N222" s="54">
        <v>17</v>
      </c>
      <c r="O222" s="55">
        <v>0</v>
      </c>
      <c r="P222" s="55">
        <v>0</v>
      </c>
      <c r="Q222" s="54" t="s">
        <v>79</v>
      </c>
      <c r="R222" s="57">
        <v>0</v>
      </c>
      <c r="S222" s="55">
        <f t="shared" si="70"/>
        <v>-3163.1745069661783</v>
      </c>
      <c r="T222" s="55">
        <v>0</v>
      </c>
      <c r="U222" s="54">
        <v>17</v>
      </c>
      <c r="V222" s="57">
        <f t="shared" si="75"/>
        <v>-2580</v>
      </c>
      <c r="W222" s="57">
        <f t="shared" si="71"/>
        <v>-916.80732712041356</v>
      </c>
      <c r="X222" s="55">
        <f t="shared" si="72"/>
        <v>4116.745005821319</v>
      </c>
      <c r="Y222" s="117">
        <f t="shared" si="73"/>
        <v>784541.00646276609</v>
      </c>
    </row>
    <row r="223" spans="1:25" ht="13.5" thickBot="1" x14ac:dyDescent="0.35">
      <c r="A223" s="54">
        <v>210</v>
      </c>
      <c r="B223" s="54">
        <v>41</v>
      </c>
      <c r="C223" s="54">
        <f t="shared" si="76"/>
        <v>6</v>
      </c>
      <c r="D223" s="55">
        <f t="shared" si="77"/>
        <v>18336.146542408271</v>
      </c>
      <c r="E223" s="57">
        <f t="shared" si="68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v>0</v>
      </c>
      <c r="K223" s="54" t="s">
        <v>79</v>
      </c>
      <c r="L223" s="57">
        <f t="shared" si="69"/>
        <v>-571.98709174997146</v>
      </c>
      <c r="M223" s="55">
        <f t="shared" si="74"/>
        <v>-134</v>
      </c>
      <c r="N223" s="54">
        <v>18</v>
      </c>
      <c r="O223" s="55">
        <v>0</v>
      </c>
      <c r="P223" s="55">
        <v>0</v>
      </c>
      <c r="Q223" s="54" t="s">
        <v>79</v>
      </c>
      <c r="R223" s="57">
        <v>0</v>
      </c>
      <c r="S223" s="55">
        <f t="shared" si="70"/>
        <v>-3163.1745069661783</v>
      </c>
      <c r="T223" s="55">
        <v>0</v>
      </c>
      <c r="U223" s="54">
        <v>18</v>
      </c>
      <c r="V223" s="57">
        <f t="shared" si="75"/>
        <v>-2590</v>
      </c>
      <c r="W223" s="57">
        <f t="shared" si="71"/>
        <v>-916.80732712041356</v>
      </c>
      <c r="X223" s="55">
        <f t="shared" si="72"/>
        <v>4104.745005821319</v>
      </c>
      <c r="Y223" s="117">
        <f t="shared" si="73"/>
        <v>791914.67232884897</v>
      </c>
    </row>
    <row r="224" spans="1:25" ht="13.5" thickBot="1" x14ac:dyDescent="0.35">
      <c r="A224" s="54">
        <v>211</v>
      </c>
      <c r="B224" s="54">
        <v>41</v>
      </c>
      <c r="C224" s="54">
        <f t="shared" si="76"/>
        <v>7</v>
      </c>
      <c r="D224" s="55">
        <f t="shared" si="77"/>
        <v>18336.146542408271</v>
      </c>
      <c r="E224" s="57">
        <f t="shared" si="68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v>0</v>
      </c>
      <c r="K224" s="54" t="s">
        <v>79</v>
      </c>
      <c r="L224" s="57">
        <f t="shared" si="69"/>
        <v>-571.98709174997146</v>
      </c>
      <c r="M224" s="55">
        <f t="shared" si="74"/>
        <v>-136</v>
      </c>
      <c r="N224" s="54">
        <v>19</v>
      </c>
      <c r="O224" s="55">
        <v>0</v>
      </c>
      <c r="P224" s="55">
        <v>0</v>
      </c>
      <c r="Q224" s="54" t="s">
        <v>79</v>
      </c>
      <c r="R224" s="57">
        <v>0</v>
      </c>
      <c r="S224" s="55">
        <f t="shared" si="70"/>
        <v>-3163.1745069661783</v>
      </c>
      <c r="T224" s="55">
        <v>0</v>
      </c>
      <c r="U224" s="54">
        <v>19</v>
      </c>
      <c r="V224" s="57">
        <f t="shared" si="75"/>
        <v>-2600</v>
      </c>
      <c r="W224" s="57">
        <f t="shared" si="71"/>
        <v>-916.80732712041356</v>
      </c>
      <c r="X224" s="55">
        <f t="shared" si="72"/>
        <v>4092.7450058213194</v>
      </c>
      <c r="Y224" s="117">
        <f t="shared" si="73"/>
        <v>799307.06180270715</v>
      </c>
    </row>
    <row r="225" spans="1:25" ht="13.5" thickBot="1" x14ac:dyDescent="0.35">
      <c r="A225" s="54">
        <v>212</v>
      </c>
      <c r="B225" s="54">
        <v>41</v>
      </c>
      <c r="C225" s="54">
        <f t="shared" si="76"/>
        <v>8</v>
      </c>
      <c r="D225" s="55">
        <f t="shared" si="77"/>
        <v>18336.146542408271</v>
      </c>
      <c r="E225" s="57">
        <f t="shared" si="68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v>0</v>
      </c>
      <c r="K225" s="54" t="s">
        <v>79</v>
      </c>
      <c r="L225" s="57">
        <f t="shared" si="69"/>
        <v>-571.98709174997146</v>
      </c>
      <c r="M225" s="55">
        <f t="shared" si="74"/>
        <v>-138</v>
      </c>
      <c r="N225" s="54">
        <v>20</v>
      </c>
      <c r="O225" s="55">
        <v>0</v>
      </c>
      <c r="P225" s="55">
        <v>0</v>
      </c>
      <c r="Q225" s="54" t="s">
        <v>79</v>
      </c>
      <c r="R225" s="57">
        <v>0</v>
      </c>
      <c r="S225" s="55">
        <f t="shared" si="70"/>
        <v>-3163.1745069661783</v>
      </c>
      <c r="T225" s="55">
        <v>0</v>
      </c>
      <c r="U225" s="54">
        <v>20</v>
      </c>
      <c r="V225" s="57">
        <f t="shared" si="75"/>
        <v>-2610</v>
      </c>
      <c r="W225" s="57">
        <f t="shared" si="71"/>
        <v>-916.80732712041356</v>
      </c>
      <c r="X225" s="55">
        <f t="shared" si="72"/>
        <v>4080.7450058213194</v>
      </c>
      <c r="Y225" s="117">
        <f t="shared" si="73"/>
        <v>806718.25289937307</v>
      </c>
    </row>
    <row r="226" spans="1:25" ht="13.5" thickBot="1" x14ac:dyDescent="0.35">
      <c r="A226" s="54">
        <v>213</v>
      </c>
      <c r="B226" s="54">
        <v>41</v>
      </c>
      <c r="C226" s="54">
        <f t="shared" si="76"/>
        <v>9</v>
      </c>
      <c r="D226" s="55">
        <f t="shared" si="77"/>
        <v>18336.146542408271</v>
      </c>
      <c r="E226" s="57">
        <f t="shared" si="68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v>0</v>
      </c>
      <c r="K226" s="54" t="s">
        <v>79</v>
      </c>
      <c r="L226" s="57">
        <f t="shared" si="69"/>
        <v>-571.98709174997146</v>
      </c>
      <c r="M226" s="55">
        <f t="shared" si="74"/>
        <v>-140</v>
      </c>
      <c r="N226" s="54">
        <v>21</v>
      </c>
      <c r="O226" s="55">
        <v>0</v>
      </c>
      <c r="P226" s="55">
        <v>0</v>
      </c>
      <c r="Q226" s="54" t="s">
        <v>79</v>
      </c>
      <c r="R226" s="57">
        <v>0</v>
      </c>
      <c r="S226" s="55">
        <f t="shared" si="70"/>
        <v>-3163.1745069661783</v>
      </c>
      <c r="T226" s="55">
        <v>0</v>
      </c>
      <c r="U226" s="54">
        <v>21</v>
      </c>
      <c r="V226" s="57">
        <f t="shared" si="75"/>
        <v>-2620</v>
      </c>
      <c r="W226" s="57">
        <f t="shared" si="71"/>
        <v>-916.80732712041356</v>
      </c>
      <c r="X226" s="55">
        <f t="shared" si="72"/>
        <v>4068.7450058213194</v>
      </c>
      <c r="Y226" s="117">
        <f t="shared" si="73"/>
        <v>814148.32395894174</v>
      </c>
    </row>
    <row r="227" spans="1:25" ht="13.5" thickBot="1" x14ac:dyDescent="0.35">
      <c r="A227" s="54">
        <v>214</v>
      </c>
      <c r="B227" s="54">
        <v>41</v>
      </c>
      <c r="C227" s="54">
        <f t="shared" si="76"/>
        <v>10</v>
      </c>
      <c r="D227" s="55">
        <f t="shared" si="77"/>
        <v>18336.146542408271</v>
      </c>
      <c r="E227" s="57">
        <f t="shared" si="68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v>0</v>
      </c>
      <c r="K227" s="54" t="s">
        <v>79</v>
      </c>
      <c r="L227" s="57">
        <f t="shared" si="69"/>
        <v>-571.98709174997146</v>
      </c>
      <c r="M227" s="55">
        <f t="shared" si="74"/>
        <v>-142</v>
      </c>
      <c r="N227" s="54">
        <v>22</v>
      </c>
      <c r="O227" s="55">
        <v>0</v>
      </c>
      <c r="P227" s="55">
        <v>0</v>
      </c>
      <c r="Q227" s="54" t="s">
        <v>79</v>
      </c>
      <c r="R227" s="57">
        <v>0</v>
      </c>
      <c r="S227" s="55">
        <f t="shared" si="70"/>
        <v>-3163.1745069661783</v>
      </c>
      <c r="T227" s="55">
        <v>0</v>
      </c>
      <c r="U227" s="54">
        <v>22</v>
      </c>
      <c r="V227" s="57">
        <f t="shared" si="75"/>
        <v>-2630</v>
      </c>
      <c r="W227" s="57">
        <f t="shared" si="71"/>
        <v>-916.80732712041356</v>
      </c>
      <c r="X227" s="55">
        <f t="shared" si="72"/>
        <v>4056.7450058213194</v>
      </c>
      <c r="Y227" s="117">
        <f t="shared" si="73"/>
        <v>821597.35364792531</v>
      </c>
    </row>
    <row r="228" spans="1:25" ht="13.5" thickBot="1" x14ac:dyDescent="0.35">
      <c r="A228" s="54">
        <v>215</v>
      </c>
      <c r="B228" s="54">
        <v>41</v>
      </c>
      <c r="C228" s="54">
        <f t="shared" si="76"/>
        <v>11</v>
      </c>
      <c r="D228" s="55">
        <f t="shared" si="77"/>
        <v>18336.146542408271</v>
      </c>
      <c r="E228" s="57">
        <f t="shared" si="68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v>0</v>
      </c>
      <c r="K228" s="54" t="s">
        <v>79</v>
      </c>
      <c r="L228" s="57">
        <f t="shared" si="69"/>
        <v>-571.98709174997146</v>
      </c>
      <c r="M228" s="55">
        <f t="shared" si="74"/>
        <v>-144</v>
      </c>
      <c r="N228" s="54">
        <v>23</v>
      </c>
      <c r="O228" s="55">
        <v>0</v>
      </c>
      <c r="P228" s="55">
        <v>0</v>
      </c>
      <c r="Q228" s="54" t="s">
        <v>79</v>
      </c>
      <c r="R228" s="57">
        <v>0</v>
      </c>
      <c r="S228" s="55">
        <f t="shared" si="70"/>
        <v>-3163.1745069661783</v>
      </c>
      <c r="T228" s="55">
        <v>0</v>
      </c>
      <c r="U228" s="54">
        <v>23</v>
      </c>
      <c r="V228" s="57">
        <f t="shared" si="75"/>
        <v>-2640</v>
      </c>
      <c r="W228" s="57">
        <f t="shared" si="71"/>
        <v>-916.80732712041356</v>
      </c>
      <c r="X228" s="55">
        <f t="shared" si="72"/>
        <v>4044.7450058213194</v>
      </c>
      <c r="Y228" s="117">
        <f t="shared" si="73"/>
        <v>829065.42096061294</v>
      </c>
    </row>
    <row r="229" spans="1:25" ht="13.5" thickBot="1" x14ac:dyDescent="0.35">
      <c r="A229" s="54">
        <v>216</v>
      </c>
      <c r="B229" s="54">
        <v>42</v>
      </c>
      <c r="C229" s="54">
        <f t="shared" si="76"/>
        <v>0</v>
      </c>
      <c r="D229" s="55">
        <f>$D218*(1+$D$4)</f>
        <v>19252.953869528686</v>
      </c>
      <c r="E229" s="57">
        <f t="shared" si="68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v>0</v>
      </c>
      <c r="K229" s="54" t="s">
        <v>79</v>
      </c>
      <c r="L229" s="57">
        <f t="shared" si="69"/>
        <v>-571.98709174997146</v>
      </c>
      <c r="M229" s="55">
        <f t="shared" si="74"/>
        <v>-146</v>
      </c>
      <c r="N229" s="54">
        <v>24</v>
      </c>
      <c r="O229" s="55">
        <v>0</v>
      </c>
      <c r="P229" s="55">
        <v>0</v>
      </c>
      <c r="Q229" s="54" t="s">
        <v>79</v>
      </c>
      <c r="R229" s="57">
        <v>0</v>
      </c>
      <c r="S229" s="55">
        <f t="shared" si="70"/>
        <v>-3163.1745069661783</v>
      </c>
      <c r="T229" s="55">
        <v>0</v>
      </c>
      <c r="U229" s="54">
        <v>24</v>
      </c>
      <c r="V229" s="57">
        <f t="shared" si="75"/>
        <v>-2650</v>
      </c>
      <c r="W229" s="57">
        <f t="shared" si="71"/>
        <v>-962.64769347643437</v>
      </c>
      <c r="X229" s="55">
        <f t="shared" si="72"/>
        <v>4491.148669381525</v>
      </c>
      <c r="Y229" s="117">
        <f t="shared" si="73"/>
        <v>837011.00888399698</v>
      </c>
    </row>
    <row r="230" spans="1:25" ht="13.5" thickBot="1" x14ac:dyDescent="0.35">
      <c r="A230" s="54">
        <v>217</v>
      </c>
      <c r="B230" s="54">
        <v>42</v>
      </c>
      <c r="C230" s="54">
        <f t="shared" si="76"/>
        <v>1</v>
      </c>
      <c r="D230" s="55">
        <f t="shared" ref="D230:D240" si="78">$D229</f>
        <v>19252.953869528686</v>
      </c>
      <c r="E230" s="57">
        <f t="shared" si="68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v>0</v>
      </c>
      <c r="K230" s="54" t="s">
        <v>79</v>
      </c>
      <c r="L230" s="57">
        <f t="shared" si="69"/>
        <v>-571.98709174997146</v>
      </c>
      <c r="M230" s="55">
        <f t="shared" si="74"/>
        <v>-148</v>
      </c>
      <c r="N230" s="54">
        <v>25</v>
      </c>
      <c r="O230" s="55">
        <v>0</v>
      </c>
      <c r="P230" s="55">
        <v>0</v>
      </c>
      <c r="Q230" s="54" t="s">
        <v>79</v>
      </c>
      <c r="R230" s="57">
        <v>0</v>
      </c>
      <c r="S230" s="55">
        <f t="shared" si="70"/>
        <v>-3163.1745069661783</v>
      </c>
      <c r="T230" s="55">
        <v>0</v>
      </c>
      <c r="U230" s="54">
        <v>25</v>
      </c>
      <c r="V230" s="57">
        <f t="shared" si="75"/>
        <v>-2660</v>
      </c>
      <c r="W230" s="57">
        <f t="shared" si="71"/>
        <v>-962.64769347643437</v>
      </c>
      <c r="X230" s="55">
        <f t="shared" si="72"/>
        <v>4479.148669381525</v>
      </c>
      <c r="Y230" s="117">
        <f t="shared" si="73"/>
        <v>844977.70342372847</v>
      </c>
    </row>
    <row r="231" spans="1:25" ht="13.5" thickBot="1" x14ac:dyDescent="0.35">
      <c r="A231" s="54">
        <v>218</v>
      </c>
      <c r="B231" s="54">
        <v>42</v>
      </c>
      <c r="C231" s="54">
        <f t="shared" si="76"/>
        <v>2</v>
      </c>
      <c r="D231" s="55">
        <f t="shared" si="78"/>
        <v>19252.953869528686</v>
      </c>
      <c r="E231" s="57">
        <f t="shared" si="68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v>0</v>
      </c>
      <c r="K231" s="54" t="s">
        <v>79</v>
      </c>
      <c r="L231" s="57">
        <f t="shared" si="69"/>
        <v>-571.98709174997146</v>
      </c>
      <c r="M231" s="55">
        <f t="shared" si="74"/>
        <v>-150</v>
      </c>
      <c r="N231" s="54">
        <v>26</v>
      </c>
      <c r="O231" s="55">
        <v>0</v>
      </c>
      <c r="P231" s="55">
        <v>0</v>
      </c>
      <c r="Q231" s="54" t="s">
        <v>79</v>
      </c>
      <c r="R231" s="57">
        <v>0</v>
      </c>
      <c r="S231" s="55">
        <f t="shared" si="70"/>
        <v>-3163.1745069661783</v>
      </c>
      <c r="T231" s="55">
        <v>0</v>
      </c>
      <c r="U231" s="54">
        <v>26</v>
      </c>
      <c r="V231" s="57">
        <f t="shared" si="75"/>
        <v>-2670</v>
      </c>
      <c r="W231" s="57">
        <f t="shared" si="71"/>
        <v>-962.64769347643437</v>
      </c>
      <c r="X231" s="55">
        <f t="shared" si="72"/>
        <v>4467.148669381525</v>
      </c>
      <c r="Y231" s="117">
        <f t="shared" si="73"/>
        <v>852965.59252404212</v>
      </c>
    </row>
    <row r="232" spans="1:25" ht="13.5" thickBot="1" x14ac:dyDescent="0.35">
      <c r="A232" s="54">
        <v>219</v>
      </c>
      <c r="B232" s="54">
        <v>42</v>
      </c>
      <c r="C232" s="54">
        <f t="shared" si="76"/>
        <v>3</v>
      </c>
      <c r="D232" s="55">
        <f t="shared" si="78"/>
        <v>19252.953869528686</v>
      </c>
      <c r="E232" s="57">
        <f t="shared" si="68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v>0</v>
      </c>
      <c r="K232" s="54" t="s">
        <v>79</v>
      </c>
      <c r="L232" s="57">
        <f t="shared" si="69"/>
        <v>-571.98709174997146</v>
      </c>
      <c r="M232" s="55">
        <f t="shared" si="74"/>
        <v>-152</v>
      </c>
      <c r="N232" s="54">
        <v>27</v>
      </c>
      <c r="O232" s="55">
        <v>0</v>
      </c>
      <c r="P232" s="55">
        <v>0</v>
      </c>
      <c r="Q232" s="54" t="s">
        <v>79</v>
      </c>
      <c r="R232" s="57">
        <v>0</v>
      </c>
      <c r="S232" s="55">
        <f t="shared" si="70"/>
        <v>-3163.1745069661783</v>
      </c>
      <c r="T232" s="55">
        <v>0</v>
      </c>
      <c r="U232" s="54">
        <v>27</v>
      </c>
      <c r="V232" s="57">
        <f t="shared" si="75"/>
        <v>-2680</v>
      </c>
      <c r="W232" s="57">
        <f t="shared" si="71"/>
        <v>-962.64769347643437</v>
      </c>
      <c r="X232" s="55">
        <f t="shared" si="72"/>
        <v>4455.148669381525</v>
      </c>
      <c r="Y232" s="117">
        <f t="shared" si="73"/>
        <v>860974.76449560712</v>
      </c>
    </row>
    <row r="233" spans="1:25" ht="13.5" thickBot="1" x14ac:dyDescent="0.35">
      <c r="A233" s="54">
        <v>220</v>
      </c>
      <c r="B233" s="54">
        <v>42</v>
      </c>
      <c r="C233" s="54">
        <f t="shared" si="76"/>
        <v>4</v>
      </c>
      <c r="D233" s="55">
        <f t="shared" si="78"/>
        <v>19252.953869528686</v>
      </c>
      <c r="E233" s="57">
        <f t="shared" si="68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v>0</v>
      </c>
      <c r="K233" s="54" t="s">
        <v>79</v>
      </c>
      <c r="L233" s="57">
        <f t="shared" si="69"/>
        <v>-571.98709174997146</v>
      </c>
      <c r="M233" s="55">
        <f t="shared" si="74"/>
        <v>-154</v>
      </c>
      <c r="N233" s="54">
        <v>28</v>
      </c>
      <c r="O233" s="55">
        <v>0</v>
      </c>
      <c r="P233" s="55">
        <v>0</v>
      </c>
      <c r="Q233" s="54" t="s">
        <v>79</v>
      </c>
      <c r="R233" s="57">
        <v>0</v>
      </c>
      <c r="S233" s="55">
        <f t="shared" si="70"/>
        <v>-3163.1745069661783</v>
      </c>
      <c r="T233" s="55">
        <v>0</v>
      </c>
      <c r="U233" s="54">
        <v>28</v>
      </c>
      <c r="V233" s="57">
        <f t="shared" si="75"/>
        <v>-2690</v>
      </c>
      <c r="W233" s="57">
        <f t="shared" si="71"/>
        <v>-962.64769347643437</v>
      </c>
      <c r="X233" s="55">
        <f t="shared" si="72"/>
        <v>4443.148669381525</v>
      </c>
      <c r="Y233" s="117">
        <f t="shared" si="73"/>
        <v>869005.30801705364</v>
      </c>
    </row>
    <row r="234" spans="1:25" ht="13.5" thickBot="1" x14ac:dyDescent="0.35">
      <c r="A234" s="54">
        <v>221</v>
      </c>
      <c r="B234" s="54">
        <v>42</v>
      </c>
      <c r="C234" s="54">
        <f t="shared" si="76"/>
        <v>5</v>
      </c>
      <c r="D234" s="55">
        <f t="shared" si="78"/>
        <v>19252.953869528686</v>
      </c>
      <c r="E234" s="57">
        <f t="shared" si="68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v>0</v>
      </c>
      <c r="K234" s="54" t="s">
        <v>79</v>
      </c>
      <c r="L234" s="57">
        <f t="shared" si="69"/>
        <v>-571.98709174997146</v>
      </c>
      <c r="M234" s="55">
        <f t="shared" si="74"/>
        <v>-156</v>
      </c>
      <c r="N234" s="54">
        <v>29</v>
      </c>
      <c r="O234" s="55">
        <v>0</v>
      </c>
      <c r="P234" s="55">
        <v>0</v>
      </c>
      <c r="Q234" s="54" t="s">
        <v>79</v>
      </c>
      <c r="R234" s="57">
        <v>0</v>
      </c>
      <c r="S234" s="55">
        <f t="shared" si="70"/>
        <v>-3163.1745069661783</v>
      </c>
      <c r="T234" s="55">
        <v>0</v>
      </c>
      <c r="U234" s="54">
        <v>29</v>
      </c>
      <c r="V234" s="57">
        <f t="shared" si="75"/>
        <v>-2700</v>
      </c>
      <c r="W234" s="57">
        <f t="shared" si="71"/>
        <v>-962.64769347643437</v>
      </c>
      <c r="X234" s="55">
        <f t="shared" si="72"/>
        <v>4431.148669381525</v>
      </c>
      <c r="Y234" s="117">
        <f t="shared" si="73"/>
        <v>877057.3121365062</v>
      </c>
    </row>
    <row r="235" spans="1:25" ht="13.5" thickBot="1" x14ac:dyDescent="0.35">
      <c r="A235" s="54">
        <v>222</v>
      </c>
      <c r="B235" s="54">
        <v>42</v>
      </c>
      <c r="C235" s="54">
        <f t="shared" si="76"/>
        <v>6</v>
      </c>
      <c r="D235" s="55">
        <f t="shared" si="78"/>
        <v>19252.953869528686</v>
      </c>
      <c r="E235" s="57">
        <f t="shared" si="68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v>0</v>
      </c>
      <c r="K235" s="54" t="s">
        <v>79</v>
      </c>
      <c r="L235" s="57">
        <f t="shared" si="69"/>
        <v>-571.98709174997146</v>
      </c>
      <c r="M235" s="55">
        <f t="shared" si="74"/>
        <v>-158</v>
      </c>
      <c r="N235" s="54">
        <v>30</v>
      </c>
      <c r="O235" s="55">
        <v>0</v>
      </c>
      <c r="P235" s="55">
        <v>0</v>
      </c>
      <c r="Q235" s="54" t="s">
        <v>79</v>
      </c>
      <c r="R235" s="57">
        <v>0</v>
      </c>
      <c r="S235" s="55">
        <f t="shared" si="70"/>
        <v>-3163.1745069661783</v>
      </c>
      <c r="T235" s="55">
        <v>0</v>
      </c>
      <c r="U235" s="54">
        <v>30</v>
      </c>
      <c r="V235" s="57">
        <f t="shared" si="75"/>
        <v>-2710</v>
      </c>
      <c r="W235" s="57">
        <f t="shared" si="71"/>
        <v>-962.64769347643437</v>
      </c>
      <c r="X235" s="55">
        <f t="shared" si="72"/>
        <v>4419.148669381525</v>
      </c>
      <c r="Y235" s="117">
        <f t="shared" si="73"/>
        <v>885130.86627312319</v>
      </c>
    </row>
    <row r="236" spans="1:25" ht="13.5" thickBot="1" x14ac:dyDescent="0.35">
      <c r="A236" s="54">
        <v>223</v>
      </c>
      <c r="B236" s="54">
        <v>42</v>
      </c>
      <c r="C236" s="54">
        <f t="shared" si="76"/>
        <v>7</v>
      </c>
      <c r="D236" s="55">
        <f t="shared" si="78"/>
        <v>19252.953869528686</v>
      </c>
      <c r="E236" s="57">
        <f t="shared" si="68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v>0</v>
      </c>
      <c r="K236" s="54" t="s">
        <v>79</v>
      </c>
      <c r="L236" s="57">
        <f t="shared" si="69"/>
        <v>-571.98709174997146</v>
      </c>
      <c r="M236" s="55">
        <f t="shared" si="74"/>
        <v>-160</v>
      </c>
      <c r="N236" s="54">
        <v>31</v>
      </c>
      <c r="O236" s="55">
        <v>0</v>
      </c>
      <c r="P236" s="55">
        <v>0</v>
      </c>
      <c r="Q236" s="54" t="s">
        <v>79</v>
      </c>
      <c r="R236" s="57">
        <v>0</v>
      </c>
      <c r="S236" s="55">
        <f t="shared" si="70"/>
        <v>-3163.1745069661783</v>
      </c>
      <c r="T236" s="55">
        <v>0</v>
      </c>
      <c r="U236" s="54">
        <v>31</v>
      </c>
      <c r="V236" s="57">
        <f t="shared" si="75"/>
        <v>-2720</v>
      </c>
      <c r="W236" s="57">
        <f t="shared" si="71"/>
        <v>-962.64769347643437</v>
      </c>
      <c r="X236" s="55">
        <f t="shared" si="72"/>
        <v>4407.148669381525</v>
      </c>
      <c r="Y236" s="117">
        <f t="shared" si="73"/>
        <v>893226.0602186427</v>
      </c>
    </row>
    <row r="237" spans="1:25" ht="13.5" thickBot="1" x14ac:dyDescent="0.35">
      <c r="A237" s="54">
        <v>224</v>
      </c>
      <c r="B237" s="54">
        <v>42</v>
      </c>
      <c r="C237" s="54">
        <f t="shared" si="76"/>
        <v>8</v>
      </c>
      <c r="D237" s="55">
        <f t="shared" si="78"/>
        <v>19252.953869528686</v>
      </c>
      <c r="E237" s="57">
        <f t="shared" si="68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v>0</v>
      </c>
      <c r="K237" s="54" t="s">
        <v>79</v>
      </c>
      <c r="L237" s="57">
        <f t="shared" si="69"/>
        <v>-571.98709174997146</v>
      </c>
      <c r="M237" s="55">
        <f t="shared" si="74"/>
        <v>-162</v>
      </c>
      <c r="N237" s="54">
        <v>32</v>
      </c>
      <c r="O237" s="55">
        <v>0</v>
      </c>
      <c r="P237" s="55">
        <v>0</v>
      </c>
      <c r="Q237" s="54" t="s">
        <v>79</v>
      </c>
      <c r="R237" s="57">
        <v>0</v>
      </c>
      <c r="S237" s="55">
        <f t="shared" si="70"/>
        <v>-3163.1745069661783</v>
      </c>
      <c r="T237" s="55">
        <v>0</v>
      </c>
      <c r="U237" s="54">
        <v>32</v>
      </c>
      <c r="V237" s="57">
        <f t="shared" si="75"/>
        <v>-2730</v>
      </c>
      <c r="W237" s="57">
        <f t="shared" si="71"/>
        <v>-962.64769347643437</v>
      </c>
      <c r="X237" s="55">
        <f t="shared" si="72"/>
        <v>4395.148669381525</v>
      </c>
      <c r="Y237" s="117">
        <f t="shared" si="73"/>
        <v>901342.98413893522</v>
      </c>
    </row>
    <row r="238" spans="1:25" ht="13.5" thickBot="1" x14ac:dyDescent="0.35">
      <c r="A238" s="54">
        <v>225</v>
      </c>
      <c r="B238" s="54">
        <v>42</v>
      </c>
      <c r="C238" s="54">
        <f t="shared" si="76"/>
        <v>9</v>
      </c>
      <c r="D238" s="55">
        <f t="shared" si="78"/>
        <v>19252.953869528686</v>
      </c>
      <c r="E238" s="57">
        <f t="shared" si="68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v>0</v>
      </c>
      <c r="K238" s="54" t="s">
        <v>79</v>
      </c>
      <c r="L238" s="57">
        <f t="shared" ref="L238:L265" si="79">PMT(5%/12,60,30310)</f>
        <v>-571.98709174997146</v>
      </c>
      <c r="M238" s="55">
        <f t="shared" si="74"/>
        <v>-164</v>
      </c>
      <c r="N238" s="54">
        <v>33</v>
      </c>
      <c r="O238" s="55">
        <v>0</v>
      </c>
      <c r="P238" s="55">
        <v>0</v>
      </c>
      <c r="Q238" s="54" t="s">
        <v>79</v>
      </c>
      <c r="R238" s="57">
        <v>0</v>
      </c>
      <c r="S238" s="55">
        <f t="shared" ref="S238:S269" si="80">PMT(5%/12,180,400000)</f>
        <v>-3163.1745069661783</v>
      </c>
      <c r="T238" s="55">
        <v>0</v>
      </c>
      <c r="U238" s="54">
        <v>33</v>
      </c>
      <c r="V238" s="57">
        <f t="shared" si="75"/>
        <v>-2740</v>
      </c>
      <c r="W238" s="57">
        <f t="shared" si="71"/>
        <v>-962.64769347643437</v>
      </c>
      <c r="X238" s="55">
        <f t="shared" si="72"/>
        <v>4383.148669381525</v>
      </c>
      <c r="Y238" s="117">
        <f t="shared" si="73"/>
        <v>909481.72857556224</v>
      </c>
    </row>
    <row r="239" spans="1:25" ht="13.5" thickBot="1" x14ac:dyDescent="0.35">
      <c r="A239" s="54">
        <v>226</v>
      </c>
      <c r="B239" s="54">
        <v>42</v>
      </c>
      <c r="C239" s="54">
        <f t="shared" si="76"/>
        <v>10</v>
      </c>
      <c r="D239" s="55">
        <f t="shared" si="78"/>
        <v>19252.953869528686</v>
      </c>
      <c r="E239" s="57">
        <f t="shared" si="68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v>0</v>
      </c>
      <c r="K239" s="54" t="s">
        <v>79</v>
      </c>
      <c r="L239" s="57">
        <f t="shared" si="79"/>
        <v>-571.98709174997146</v>
      </c>
      <c r="M239" s="55">
        <f t="shared" si="74"/>
        <v>-166</v>
      </c>
      <c r="N239" s="54">
        <v>34</v>
      </c>
      <c r="O239" s="55">
        <v>0</v>
      </c>
      <c r="P239" s="55">
        <v>0</v>
      </c>
      <c r="Q239" s="54" t="s">
        <v>79</v>
      </c>
      <c r="R239" s="57">
        <v>0</v>
      </c>
      <c r="S239" s="55">
        <f t="shared" si="80"/>
        <v>-3163.1745069661783</v>
      </c>
      <c r="T239" s="55">
        <v>0</v>
      </c>
      <c r="U239" s="54">
        <v>34</v>
      </c>
      <c r="V239" s="57">
        <f t="shared" si="75"/>
        <v>-2750</v>
      </c>
      <c r="W239" s="57">
        <f t="shared" si="71"/>
        <v>-962.64769347643437</v>
      </c>
      <c r="X239" s="55">
        <f t="shared" si="72"/>
        <v>4371.148669381525</v>
      </c>
      <c r="Y239" s="117">
        <f t="shared" si="73"/>
        <v>917642.3844473419</v>
      </c>
    </row>
    <row r="240" spans="1:25" ht="13.5" thickBot="1" x14ac:dyDescent="0.35">
      <c r="A240" s="54">
        <v>227</v>
      </c>
      <c r="B240" s="54">
        <v>42</v>
      </c>
      <c r="C240" s="54">
        <f t="shared" si="76"/>
        <v>11</v>
      </c>
      <c r="D240" s="55">
        <f t="shared" si="78"/>
        <v>19252.953869528686</v>
      </c>
      <c r="E240" s="57">
        <f t="shared" si="68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v>0</v>
      </c>
      <c r="K240" s="54" t="s">
        <v>79</v>
      </c>
      <c r="L240" s="57">
        <f t="shared" si="79"/>
        <v>-571.98709174997146</v>
      </c>
      <c r="M240" s="55">
        <f t="shared" si="74"/>
        <v>-168</v>
      </c>
      <c r="N240" s="54">
        <v>35</v>
      </c>
      <c r="O240" s="55">
        <v>0</v>
      </c>
      <c r="P240" s="55">
        <v>0</v>
      </c>
      <c r="Q240" s="54" t="s">
        <v>79</v>
      </c>
      <c r="R240" s="57">
        <v>0</v>
      </c>
      <c r="S240" s="55">
        <f t="shared" si="80"/>
        <v>-3163.1745069661783</v>
      </c>
      <c r="T240" s="55">
        <v>0</v>
      </c>
      <c r="U240" s="54">
        <v>35</v>
      </c>
      <c r="V240" s="57">
        <f t="shared" si="75"/>
        <v>-2760</v>
      </c>
      <c r="W240" s="57">
        <f t="shared" si="71"/>
        <v>-962.64769347643437</v>
      </c>
      <c r="X240" s="55">
        <f t="shared" si="72"/>
        <v>4359.148669381525</v>
      </c>
      <c r="Y240" s="117">
        <f t="shared" si="73"/>
        <v>925825.0430519206</v>
      </c>
    </row>
    <row r="241" spans="1:25" ht="13.5" thickBot="1" x14ac:dyDescent="0.35">
      <c r="A241" s="54">
        <v>228</v>
      </c>
      <c r="B241" s="54">
        <v>43</v>
      </c>
      <c r="C241" s="54">
        <f t="shared" si="76"/>
        <v>0</v>
      </c>
      <c r="D241" s="55">
        <f>$D230*(1+$D$4)</f>
        <v>20215.601563005122</v>
      </c>
      <c r="E241" s="57">
        <f t="shared" si="68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v>0</v>
      </c>
      <c r="K241" s="54" t="s">
        <v>79</v>
      </c>
      <c r="L241" s="57">
        <f t="shared" si="79"/>
        <v>-571.98709174997146</v>
      </c>
      <c r="M241" s="55">
        <f t="shared" si="74"/>
        <v>-170</v>
      </c>
      <c r="N241" s="54">
        <v>36</v>
      </c>
      <c r="O241" s="55">
        <v>0</v>
      </c>
      <c r="P241" s="55">
        <v>0</v>
      </c>
      <c r="Q241" s="54" t="s">
        <v>79</v>
      </c>
      <c r="R241" s="57">
        <v>0</v>
      </c>
      <c r="S241" s="55">
        <f t="shared" si="80"/>
        <v>-3163.1745069661783</v>
      </c>
      <c r="T241" s="55">
        <v>0</v>
      </c>
      <c r="U241" s="54">
        <v>36</v>
      </c>
      <c r="V241" s="57">
        <f t="shared" si="75"/>
        <v>-2770</v>
      </c>
      <c r="W241" s="57">
        <f t="shared" si="71"/>
        <v>-1010.7800781502561</v>
      </c>
      <c r="X241" s="55">
        <f t="shared" si="72"/>
        <v>4828.4725161197448</v>
      </c>
      <c r="Y241" s="117">
        <f t="shared" si="73"/>
        <v>934511.11991408991</v>
      </c>
    </row>
    <row r="242" spans="1:25" ht="13.5" thickBot="1" x14ac:dyDescent="0.35">
      <c r="A242" s="54">
        <v>229</v>
      </c>
      <c r="B242" s="54">
        <v>43</v>
      </c>
      <c r="C242" s="54">
        <f t="shared" si="76"/>
        <v>1</v>
      </c>
      <c r="D242" s="55">
        <f t="shared" ref="D242:D252" si="81">$D241</f>
        <v>20215.601563005122</v>
      </c>
      <c r="E242" s="57">
        <f t="shared" si="68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v>0</v>
      </c>
      <c r="K242" s="54" t="s">
        <v>79</v>
      </c>
      <c r="L242" s="57">
        <f t="shared" si="79"/>
        <v>-571.98709174997146</v>
      </c>
      <c r="M242" s="55">
        <f t="shared" si="74"/>
        <v>-172</v>
      </c>
      <c r="N242" s="54">
        <v>37</v>
      </c>
      <c r="O242" s="55">
        <v>0</v>
      </c>
      <c r="P242" s="55">
        <v>0</v>
      </c>
      <c r="Q242" s="54" t="s">
        <v>79</v>
      </c>
      <c r="R242" s="57">
        <v>0</v>
      </c>
      <c r="S242" s="55">
        <f t="shared" si="80"/>
        <v>-3163.1745069661783</v>
      </c>
      <c r="T242" s="55">
        <v>0</v>
      </c>
      <c r="U242" s="54">
        <v>37</v>
      </c>
      <c r="V242" s="57">
        <f t="shared" si="75"/>
        <v>-2780</v>
      </c>
      <c r="W242" s="57">
        <f t="shared" si="71"/>
        <v>-1010.7800781502561</v>
      </c>
      <c r="X242" s="55">
        <f t="shared" si="72"/>
        <v>4816.4725161197448</v>
      </c>
      <c r="Y242" s="117">
        <f t="shared" si="73"/>
        <v>943221.38876318501</v>
      </c>
    </row>
    <row r="243" spans="1:25" ht="13.5" thickBot="1" x14ac:dyDescent="0.35">
      <c r="A243" s="54">
        <v>230</v>
      </c>
      <c r="B243" s="54">
        <v>43</v>
      </c>
      <c r="C243" s="54">
        <f t="shared" si="76"/>
        <v>2</v>
      </c>
      <c r="D243" s="55">
        <f t="shared" si="81"/>
        <v>20215.601563005122</v>
      </c>
      <c r="E243" s="57">
        <f t="shared" si="68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v>0</v>
      </c>
      <c r="K243" s="54" t="s">
        <v>79</v>
      </c>
      <c r="L243" s="57">
        <f t="shared" si="79"/>
        <v>-571.98709174997146</v>
      </c>
      <c r="M243" s="55">
        <f t="shared" si="74"/>
        <v>-174</v>
      </c>
      <c r="N243" s="54">
        <v>38</v>
      </c>
      <c r="O243" s="55">
        <v>0</v>
      </c>
      <c r="P243" s="55">
        <v>0</v>
      </c>
      <c r="Q243" s="54" t="s">
        <v>79</v>
      </c>
      <c r="R243" s="57">
        <v>0</v>
      </c>
      <c r="S243" s="55">
        <f t="shared" si="80"/>
        <v>-3163.1745069661783</v>
      </c>
      <c r="T243" s="55">
        <v>0</v>
      </c>
      <c r="U243" s="54">
        <v>38</v>
      </c>
      <c r="V243" s="57">
        <f t="shared" si="75"/>
        <v>-2790</v>
      </c>
      <c r="W243" s="57">
        <f t="shared" si="71"/>
        <v>-1010.7800781502561</v>
      </c>
      <c r="X243" s="55">
        <f t="shared" si="72"/>
        <v>4804.4725161197448</v>
      </c>
      <c r="Y243" s="117">
        <f t="shared" si="73"/>
        <v>951955.9503991513</v>
      </c>
    </row>
    <row r="244" spans="1:25" ht="13.5" thickBot="1" x14ac:dyDescent="0.35">
      <c r="A244" s="54">
        <v>231</v>
      </c>
      <c r="B244" s="54">
        <v>43</v>
      </c>
      <c r="C244" s="54">
        <f t="shared" si="76"/>
        <v>3</v>
      </c>
      <c r="D244" s="55">
        <f t="shared" si="81"/>
        <v>20215.601563005122</v>
      </c>
      <c r="E244" s="57">
        <f t="shared" si="68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v>0</v>
      </c>
      <c r="K244" s="54" t="s">
        <v>79</v>
      </c>
      <c r="L244" s="57">
        <f t="shared" si="79"/>
        <v>-571.98709174997146</v>
      </c>
      <c r="M244" s="55">
        <f t="shared" si="74"/>
        <v>-176</v>
      </c>
      <c r="N244" s="54">
        <v>39</v>
      </c>
      <c r="O244" s="55">
        <v>0</v>
      </c>
      <c r="P244" s="55">
        <v>0</v>
      </c>
      <c r="Q244" s="54" t="s">
        <v>79</v>
      </c>
      <c r="R244" s="57">
        <v>0</v>
      </c>
      <c r="S244" s="55">
        <f t="shared" si="80"/>
        <v>-3163.1745069661783</v>
      </c>
      <c r="T244" s="55">
        <v>0</v>
      </c>
      <c r="U244" s="54">
        <v>39</v>
      </c>
      <c r="V244" s="57">
        <f t="shared" si="75"/>
        <v>-2800</v>
      </c>
      <c r="W244" s="57">
        <f t="shared" si="71"/>
        <v>-1010.7800781502561</v>
      </c>
      <c r="X244" s="55">
        <f t="shared" si="72"/>
        <v>4792.4725161197448</v>
      </c>
      <c r="Y244" s="117">
        <f t="shared" si="73"/>
        <v>960714.90604193415</v>
      </c>
    </row>
    <row r="245" spans="1:25" ht="13.5" thickBot="1" x14ac:dyDescent="0.35">
      <c r="A245" s="54">
        <v>232</v>
      </c>
      <c r="B245" s="54">
        <v>43</v>
      </c>
      <c r="C245" s="54">
        <f t="shared" si="76"/>
        <v>4</v>
      </c>
      <c r="D245" s="55">
        <f t="shared" si="81"/>
        <v>20215.601563005122</v>
      </c>
      <c r="E245" s="57">
        <f t="shared" si="68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v>0</v>
      </c>
      <c r="K245" s="54" t="s">
        <v>79</v>
      </c>
      <c r="L245" s="57">
        <f t="shared" si="79"/>
        <v>-571.98709174997146</v>
      </c>
      <c r="M245" s="55">
        <f t="shared" si="74"/>
        <v>-178</v>
      </c>
      <c r="N245" s="54">
        <v>40</v>
      </c>
      <c r="O245" s="55">
        <v>0</v>
      </c>
      <c r="P245" s="55">
        <v>0</v>
      </c>
      <c r="Q245" s="54" t="s">
        <v>79</v>
      </c>
      <c r="R245" s="57">
        <v>0</v>
      </c>
      <c r="S245" s="55">
        <f t="shared" si="80"/>
        <v>-3163.1745069661783</v>
      </c>
      <c r="T245" s="55">
        <v>0</v>
      </c>
      <c r="U245" s="54">
        <v>40</v>
      </c>
      <c r="V245" s="57">
        <f t="shared" si="75"/>
        <v>-2810</v>
      </c>
      <c r="W245" s="57">
        <f t="shared" si="71"/>
        <v>-1010.7800781502561</v>
      </c>
      <c r="X245" s="55">
        <f t="shared" si="72"/>
        <v>4780.4725161197448</v>
      </c>
      <c r="Y245" s="117">
        <f t="shared" si="73"/>
        <v>969498.35733322857</v>
      </c>
    </row>
    <row r="246" spans="1:25" ht="13.5" thickBot="1" x14ac:dyDescent="0.35">
      <c r="A246" s="54">
        <v>233</v>
      </c>
      <c r="B246" s="54">
        <v>43</v>
      </c>
      <c r="C246" s="54">
        <f t="shared" si="76"/>
        <v>5</v>
      </c>
      <c r="D246" s="55">
        <f t="shared" si="81"/>
        <v>20215.601563005122</v>
      </c>
      <c r="E246" s="57">
        <f t="shared" si="68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v>0</v>
      </c>
      <c r="K246" s="54" t="s">
        <v>79</v>
      </c>
      <c r="L246" s="57">
        <f t="shared" si="79"/>
        <v>-571.98709174997146</v>
      </c>
      <c r="M246" s="55">
        <f t="shared" si="74"/>
        <v>-180</v>
      </c>
      <c r="N246" s="54">
        <v>41</v>
      </c>
      <c r="O246" s="55">
        <v>0</v>
      </c>
      <c r="P246" s="55">
        <v>0</v>
      </c>
      <c r="Q246" s="54" t="s">
        <v>79</v>
      </c>
      <c r="R246" s="57">
        <v>0</v>
      </c>
      <c r="S246" s="55">
        <f t="shared" si="80"/>
        <v>-3163.1745069661783</v>
      </c>
      <c r="T246" s="55">
        <v>0</v>
      </c>
      <c r="U246" s="54">
        <v>41</v>
      </c>
      <c r="V246" s="57">
        <f t="shared" si="75"/>
        <v>-2820</v>
      </c>
      <c r="W246" s="57">
        <f t="shared" si="71"/>
        <v>-1010.7800781502561</v>
      </c>
      <c r="X246" s="55">
        <f t="shared" si="72"/>
        <v>4768.4725161197448</v>
      </c>
      <c r="Y246" s="117">
        <f t="shared" si="73"/>
        <v>978306.40633823676</v>
      </c>
    </row>
    <row r="247" spans="1:25" ht="13.5" thickBot="1" x14ac:dyDescent="0.35">
      <c r="A247" s="54">
        <v>234</v>
      </c>
      <c r="B247" s="54">
        <v>43</v>
      </c>
      <c r="C247" s="54">
        <f t="shared" si="76"/>
        <v>6</v>
      </c>
      <c r="D247" s="55">
        <f t="shared" si="81"/>
        <v>20215.601563005122</v>
      </c>
      <c r="E247" s="57">
        <f t="shared" si="68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v>0</v>
      </c>
      <c r="K247" s="54" t="s">
        <v>79</v>
      </c>
      <c r="L247" s="57">
        <f t="shared" si="79"/>
        <v>-571.98709174997146</v>
      </c>
      <c r="M247" s="55">
        <f t="shared" si="74"/>
        <v>-182</v>
      </c>
      <c r="N247" s="54">
        <v>42</v>
      </c>
      <c r="O247" s="55">
        <v>0</v>
      </c>
      <c r="P247" s="55">
        <v>0</v>
      </c>
      <c r="Q247" s="54" t="s">
        <v>79</v>
      </c>
      <c r="R247" s="57">
        <v>0</v>
      </c>
      <c r="S247" s="55">
        <f t="shared" si="80"/>
        <v>-3163.1745069661783</v>
      </c>
      <c r="T247" s="55">
        <v>0</v>
      </c>
      <c r="U247" s="54">
        <v>42</v>
      </c>
      <c r="V247" s="57">
        <f t="shared" si="75"/>
        <v>-2830</v>
      </c>
      <c r="W247" s="57">
        <f t="shared" si="71"/>
        <v>-1010.7800781502561</v>
      </c>
      <c r="X247" s="55">
        <f t="shared" si="72"/>
        <v>4756.4725161197448</v>
      </c>
      <c r="Y247" s="117">
        <f t="shared" si="73"/>
        <v>987139.15554743249</v>
      </c>
    </row>
    <row r="248" spans="1:25" ht="13.5" thickBot="1" x14ac:dyDescent="0.35">
      <c r="A248" s="54">
        <v>235</v>
      </c>
      <c r="B248" s="54">
        <v>43</v>
      </c>
      <c r="C248" s="54">
        <f t="shared" si="76"/>
        <v>7</v>
      </c>
      <c r="D248" s="55">
        <f t="shared" si="81"/>
        <v>20215.601563005122</v>
      </c>
      <c r="E248" s="57">
        <f t="shared" si="68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v>0</v>
      </c>
      <c r="K248" s="54" t="s">
        <v>79</v>
      </c>
      <c r="L248" s="57">
        <f t="shared" si="79"/>
        <v>-571.98709174997146</v>
      </c>
      <c r="M248" s="55">
        <f t="shared" si="74"/>
        <v>-184</v>
      </c>
      <c r="N248" s="54">
        <v>43</v>
      </c>
      <c r="O248" s="55">
        <v>0</v>
      </c>
      <c r="P248" s="55">
        <v>0</v>
      </c>
      <c r="Q248" s="54" t="s">
        <v>79</v>
      </c>
      <c r="R248" s="57">
        <v>0</v>
      </c>
      <c r="S248" s="55">
        <f t="shared" si="80"/>
        <v>-3163.1745069661783</v>
      </c>
      <c r="T248" s="55">
        <v>0</v>
      </c>
      <c r="U248" s="54">
        <v>43</v>
      </c>
      <c r="V248" s="57">
        <f t="shared" si="75"/>
        <v>-2840</v>
      </c>
      <c r="W248" s="57">
        <f t="shared" si="71"/>
        <v>-1010.7800781502561</v>
      </c>
      <c r="X248" s="55">
        <f t="shared" si="72"/>
        <v>4744.4725161197448</v>
      </c>
      <c r="Y248" s="117">
        <f t="shared" si="73"/>
        <v>995996.70787833317</v>
      </c>
    </row>
    <row r="249" spans="1:25" ht="13.5" thickBot="1" x14ac:dyDescent="0.35">
      <c r="A249" s="54">
        <v>236</v>
      </c>
      <c r="B249" s="54">
        <v>43</v>
      </c>
      <c r="C249" s="54">
        <f t="shared" si="76"/>
        <v>8</v>
      </c>
      <c r="D249" s="55">
        <f t="shared" si="81"/>
        <v>20215.601563005122</v>
      </c>
      <c r="E249" s="57">
        <f t="shared" si="68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v>0</v>
      </c>
      <c r="K249" s="54" t="s">
        <v>79</v>
      </c>
      <c r="L249" s="57">
        <f t="shared" si="79"/>
        <v>-571.98709174997146</v>
      </c>
      <c r="M249" s="55">
        <f t="shared" si="74"/>
        <v>-186</v>
      </c>
      <c r="N249" s="54">
        <v>44</v>
      </c>
      <c r="O249" s="55">
        <v>0</v>
      </c>
      <c r="P249" s="55">
        <v>0</v>
      </c>
      <c r="Q249" s="54" t="s">
        <v>79</v>
      </c>
      <c r="R249" s="57">
        <v>0</v>
      </c>
      <c r="S249" s="55">
        <f t="shared" si="80"/>
        <v>-3163.1745069661783</v>
      </c>
      <c r="T249" s="55">
        <v>0</v>
      </c>
      <c r="U249" s="54">
        <v>44</v>
      </c>
      <c r="V249" s="57">
        <f t="shared" si="75"/>
        <v>-2850</v>
      </c>
      <c r="W249" s="57">
        <f t="shared" si="71"/>
        <v>-1010.7800781502561</v>
      </c>
      <c r="X249" s="55">
        <f t="shared" si="72"/>
        <v>4732.4725161197448</v>
      </c>
      <c r="Y249" s="117">
        <f t="shared" si="73"/>
        <v>1004879.1666772793</v>
      </c>
    </row>
    <row r="250" spans="1:25" ht="13.5" thickBot="1" x14ac:dyDescent="0.35">
      <c r="A250" s="54">
        <v>237</v>
      </c>
      <c r="B250" s="54">
        <v>43</v>
      </c>
      <c r="C250" s="54">
        <f t="shared" si="76"/>
        <v>9</v>
      </c>
      <c r="D250" s="55">
        <f t="shared" si="81"/>
        <v>20215.601563005122</v>
      </c>
      <c r="E250" s="57">
        <f t="shared" si="68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v>0</v>
      </c>
      <c r="K250" s="54" t="s">
        <v>79</v>
      </c>
      <c r="L250" s="57">
        <f t="shared" si="79"/>
        <v>-571.98709174997146</v>
      </c>
      <c r="M250" s="55">
        <f t="shared" si="74"/>
        <v>-188</v>
      </c>
      <c r="N250" s="54">
        <v>45</v>
      </c>
      <c r="O250" s="55">
        <v>0</v>
      </c>
      <c r="P250" s="55">
        <v>0</v>
      </c>
      <c r="Q250" s="54" t="s">
        <v>79</v>
      </c>
      <c r="R250" s="57">
        <v>0</v>
      </c>
      <c r="S250" s="55">
        <f t="shared" si="80"/>
        <v>-3163.1745069661783</v>
      </c>
      <c r="T250" s="55">
        <v>0</v>
      </c>
      <c r="U250" s="54">
        <v>45</v>
      </c>
      <c r="V250" s="57">
        <f t="shared" si="75"/>
        <v>-2860</v>
      </c>
      <c r="W250" s="57">
        <f t="shared" si="71"/>
        <v>-1010.7800781502561</v>
      </c>
      <c r="X250" s="55">
        <f t="shared" si="72"/>
        <v>4720.4725161197448</v>
      </c>
      <c r="Y250" s="117">
        <f t="shared" si="73"/>
        <v>1013786.635721221</v>
      </c>
    </row>
    <row r="251" spans="1:25" ht="13.5" thickBot="1" x14ac:dyDescent="0.35">
      <c r="A251" s="54">
        <v>238</v>
      </c>
      <c r="B251" s="54">
        <v>43</v>
      </c>
      <c r="C251" s="54">
        <f t="shared" si="76"/>
        <v>10</v>
      </c>
      <c r="D251" s="55">
        <f t="shared" si="81"/>
        <v>20215.601563005122</v>
      </c>
      <c r="E251" s="57">
        <f t="shared" si="68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v>0</v>
      </c>
      <c r="K251" s="54" t="s">
        <v>79</v>
      </c>
      <c r="L251" s="57">
        <f t="shared" si="79"/>
        <v>-571.98709174997146</v>
      </c>
      <c r="M251" s="55">
        <f t="shared" si="74"/>
        <v>-190</v>
      </c>
      <c r="N251" s="54">
        <v>46</v>
      </c>
      <c r="O251" s="55">
        <v>0</v>
      </c>
      <c r="P251" s="55">
        <v>0</v>
      </c>
      <c r="Q251" s="54" t="s">
        <v>79</v>
      </c>
      <c r="R251" s="57">
        <v>0</v>
      </c>
      <c r="S251" s="55">
        <f t="shared" si="80"/>
        <v>-3163.1745069661783</v>
      </c>
      <c r="T251" s="55">
        <v>0</v>
      </c>
      <c r="U251" s="54">
        <v>46</v>
      </c>
      <c r="V251" s="57">
        <f t="shared" si="75"/>
        <v>-2870</v>
      </c>
      <c r="W251" s="57">
        <f t="shared" si="71"/>
        <v>-1010.7800781502561</v>
      </c>
      <c r="X251" s="55">
        <f t="shared" si="72"/>
        <v>4708.4725161197448</v>
      </c>
      <c r="Y251" s="117">
        <f t="shared" si="73"/>
        <v>1022719.2192195124</v>
      </c>
    </row>
    <row r="252" spans="1:25" ht="13.5" thickBot="1" x14ac:dyDescent="0.35">
      <c r="A252" s="54">
        <v>239</v>
      </c>
      <c r="B252" s="54">
        <v>43</v>
      </c>
      <c r="C252" s="54">
        <f t="shared" si="76"/>
        <v>11</v>
      </c>
      <c r="D252" s="55">
        <f t="shared" si="81"/>
        <v>20215.601563005122</v>
      </c>
      <c r="E252" s="57">
        <f t="shared" si="68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v>0</v>
      </c>
      <c r="K252" s="54" t="s">
        <v>79</v>
      </c>
      <c r="L252" s="57">
        <f t="shared" si="79"/>
        <v>-571.98709174997146</v>
      </c>
      <c r="M252" s="55">
        <f t="shared" si="74"/>
        <v>-192</v>
      </c>
      <c r="N252" s="54">
        <v>47</v>
      </c>
      <c r="O252" s="55">
        <v>0</v>
      </c>
      <c r="P252" s="55">
        <v>0</v>
      </c>
      <c r="Q252" s="54" t="s">
        <v>79</v>
      </c>
      <c r="R252" s="57">
        <v>0</v>
      </c>
      <c r="S252" s="55">
        <f t="shared" si="80"/>
        <v>-3163.1745069661783</v>
      </c>
      <c r="T252" s="55">
        <v>0</v>
      </c>
      <c r="U252" s="54">
        <v>47</v>
      </c>
      <c r="V252" s="57">
        <f t="shared" si="75"/>
        <v>-2880</v>
      </c>
      <c r="W252" s="57">
        <f t="shared" si="71"/>
        <v>-1010.7800781502561</v>
      </c>
      <c r="X252" s="55">
        <f t="shared" si="72"/>
        <v>4696.4725161197448</v>
      </c>
      <c r="Y252" s="117">
        <f t="shared" si="73"/>
        <v>1031677.0218157134</v>
      </c>
    </row>
    <row r="253" spans="1:25" ht="13.5" thickBot="1" x14ac:dyDescent="0.35">
      <c r="A253" s="54">
        <v>240</v>
      </c>
      <c r="B253" s="54">
        <v>44</v>
      </c>
      <c r="C253" s="54">
        <f t="shared" si="76"/>
        <v>0</v>
      </c>
      <c r="D253" s="55">
        <f>$D242*(1+$D$4)</f>
        <v>21226.381641155378</v>
      </c>
      <c r="E253" s="57">
        <f t="shared" si="68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v>0</v>
      </c>
      <c r="K253" s="54" t="s">
        <v>79</v>
      </c>
      <c r="L253" s="57">
        <f t="shared" si="79"/>
        <v>-571.98709174997146</v>
      </c>
      <c r="M253" s="55">
        <f t="shared" si="74"/>
        <v>-194</v>
      </c>
      <c r="N253" s="54">
        <v>48</v>
      </c>
      <c r="O253" s="55">
        <v>0</v>
      </c>
      <c r="P253" s="55">
        <v>0</v>
      </c>
      <c r="Q253" s="54" t="s">
        <v>79</v>
      </c>
      <c r="R253" s="57">
        <v>0</v>
      </c>
      <c r="S253" s="55">
        <f t="shared" si="80"/>
        <v>-3163.1745069661783</v>
      </c>
      <c r="T253" s="55">
        <v>0</v>
      </c>
      <c r="U253" s="54">
        <v>48</v>
      </c>
      <c r="V253" s="57">
        <f t="shared" si="75"/>
        <v>-2890</v>
      </c>
      <c r="W253" s="57">
        <f t="shared" si="71"/>
        <v>-1061.319082057769</v>
      </c>
      <c r="X253" s="55">
        <f t="shared" si="72"/>
        <v>5189.8625551948717</v>
      </c>
      <c r="Y253" s="117">
        <f t="shared" si="73"/>
        <v>1041165.5386284738</v>
      </c>
    </row>
    <row r="254" spans="1:25" ht="13.5" thickBot="1" x14ac:dyDescent="0.35">
      <c r="A254" s="54">
        <v>241</v>
      </c>
      <c r="B254" s="54">
        <v>44</v>
      </c>
      <c r="C254" s="54">
        <f t="shared" si="76"/>
        <v>1</v>
      </c>
      <c r="D254" s="55">
        <f t="shared" ref="D254:D264" si="82">$D253</f>
        <v>21226.381641155378</v>
      </c>
      <c r="E254" s="57">
        <f t="shared" si="68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v>0</v>
      </c>
      <c r="K254" s="54" t="s">
        <v>79</v>
      </c>
      <c r="L254" s="57">
        <f t="shared" si="79"/>
        <v>-571.98709174997146</v>
      </c>
      <c r="M254" s="55">
        <f t="shared" si="74"/>
        <v>-196</v>
      </c>
      <c r="N254" s="54">
        <v>49</v>
      </c>
      <c r="O254" s="55">
        <v>0</v>
      </c>
      <c r="P254" s="55">
        <v>0</v>
      </c>
      <c r="Q254" s="54" t="s">
        <v>79</v>
      </c>
      <c r="R254" s="57">
        <v>0</v>
      </c>
      <c r="S254" s="55">
        <f t="shared" si="80"/>
        <v>-3163.1745069661783</v>
      </c>
      <c r="T254" s="55">
        <v>0</v>
      </c>
      <c r="U254" s="54">
        <v>49</v>
      </c>
      <c r="V254" s="57">
        <f t="shared" si="75"/>
        <v>-2900</v>
      </c>
      <c r="W254" s="57">
        <f t="shared" si="71"/>
        <v>-1061.319082057769</v>
      </c>
      <c r="X254" s="55">
        <f t="shared" si="72"/>
        <v>5177.8625551948717</v>
      </c>
      <c r="Y254" s="117">
        <f t="shared" si="73"/>
        <v>1050681.5909279538</v>
      </c>
    </row>
    <row r="255" spans="1:25" ht="13.5" thickBot="1" x14ac:dyDescent="0.35">
      <c r="A255" s="54">
        <v>242</v>
      </c>
      <c r="B255" s="54">
        <v>44</v>
      </c>
      <c r="C255" s="54">
        <f t="shared" si="76"/>
        <v>2</v>
      </c>
      <c r="D255" s="55">
        <f t="shared" si="82"/>
        <v>21226.381641155378</v>
      </c>
      <c r="E255" s="57">
        <f t="shared" si="68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v>0</v>
      </c>
      <c r="K255" s="54" t="s">
        <v>79</v>
      </c>
      <c r="L255" s="57">
        <f t="shared" si="79"/>
        <v>-571.98709174997146</v>
      </c>
      <c r="M255" s="55">
        <f t="shared" si="74"/>
        <v>-198</v>
      </c>
      <c r="N255" s="54">
        <v>50</v>
      </c>
      <c r="O255" s="55">
        <v>0</v>
      </c>
      <c r="P255" s="55">
        <v>0</v>
      </c>
      <c r="Q255" s="54" t="s">
        <v>79</v>
      </c>
      <c r="R255" s="57">
        <v>0</v>
      </c>
      <c r="S255" s="55">
        <f t="shared" si="80"/>
        <v>-3163.1745069661783</v>
      </c>
      <c r="T255" s="55">
        <v>0</v>
      </c>
      <c r="U255" s="54">
        <v>50</v>
      </c>
      <c r="V255" s="57">
        <f t="shared" si="75"/>
        <v>-2910</v>
      </c>
      <c r="W255" s="57">
        <f t="shared" si="71"/>
        <v>-1061.319082057769</v>
      </c>
      <c r="X255" s="55">
        <f t="shared" si="72"/>
        <v>5165.8625551948717</v>
      </c>
      <c r="Y255" s="117">
        <f t="shared" si="73"/>
        <v>1060225.2934453485</v>
      </c>
    </row>
    <row r="256" spans="1:25" ht="13.5" thickBot="1" x14ac:dyDescent="0.35">
      <c r="A256" s="54">
        <v>243</v>
      </c>
      <c r="B256" s="54">
        <v>44</v>
      </c>
      <c r="C256" s="54">
        <f t="shared" si="76"/>
        <v>3</v>
      </c>
      <c r="D256" s="55">
        <f t="shared" si="82"/>
        <v>21226.381641155378</v>
      </c>
      <c r="E256" s="57">
        <f t="shared" si="68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v>0</v>
      </c>
      <c r="K256" s="54" t="s">
        <v>79</v>
      </c>
      <c r="L256" s="57">
        <f t="shared" si="79"/>
        <v>-571.98709174997146</v>
      </c>
      <c r="M256" s="55">
        <f t="shared" si="74"/>
        <v>-200</v>
      </c>
      <c r="N256" s="54">
        <v>51</v>
      </c>
      <c r="O256" s="55">
        <v>0</v>
      </c>
      <c r="P256" s="55">
        <v>0</v>
      </c>
      <c r="Q256" s="54" t="s">
        <v>79</v>
      </c>
      <c r="R256" s="57">
        <v>0</v>
      </c>
      <c r="S256" s="55">
        <f t="shared" si="80"/>
        <v>-3163.1745069661783</v>
      </c>
      <c r="T256" s="55">
        <v>0</v>
      </c>
      <c r="U256" s="54">
        <v>51</v>
      </c>
      <c r="V256" s="57">
        <f t="shared" si="75"/>
        <v>-2920</v>
      </c>
      <c r="W256" s="57">
        <f t="shared" si="71"/>
        <v>-1061.319082057769</v>
      </c>
      <c r="X256" s="55">
        <f t="shared" si="72"/>
        <v>5153.8625551948717</v>
      </c>
      <c r="Y256" s="117">
        <f t="shared" si="73"/>
        <v>1069796.7613898991</v>
      </c>
    </row>
    <row r="257" spans="1:25" ht="13.5" thickBot="1" x14ac:dyDescent="0.35">
      <c r="A257" s="54">
        <v>244</v>
      </c>
      <c r="B257" s="54">
        <v>44</v>
      </c>
      <c r="C257" s="54">
        <f t="shared" si="76"/>
        <v>4</v>
      </c>
      <c r="D257" s="55">
        <f t="shared" si="82"/>
        <v>21226.381641155378</v>
      </c>
      <c r="E257" s="57">
        <f t="shared" si="68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v>0</v>
      </c>
      <c r="K257" s="54" t="s">
        <v>79</v>
      </c>
      <c r="L257" s="57">
        <f t="shared" si="79"/>
        <v>-571.98709174997146</v>
      </c>
      <c r="M257" s="55">
        <f t="shared" si="74"/>
        <v>-202</v>
      </c>
      <c r="N257" s="54">
        <v>52</v>
      </c>
      <c r="O257" s="55">
        <v>0</v>
      </c>
      <c r="P257" s="55">
        <v>0</v>
      </c>
      <c r="Q257" s="54" t="s">
        <v>79</v>
      </c>
      <c r="R257" s="57">
        <v>0</v>
      </c>
      <c r="S257" s="55">
        <f t="shared" si="80"/>
        <v>-3163.1745069661783</v>
      </c>
      <c r="T257" s="55">
        <v>0</v>
      </c>
      <c r="U257" s="54">
        <v>52</v>
      </c>
      <c r="V257" s="57">
        <f t="shared" si="75"/>
        <v>-2930</v>
      </c>
      <c r="W257" s="57">
        <f t="shared" si="71"/>
        <v>-1061.319082057769</v>
      </c>
      <c r="X257" s="55">
        <f t="shared" si="72"/>
        <v>5141.8625551948717</v>
      </c>
      <c r="Y257" s="117">
        <f t="shared" si="73"/>
        <v>1079396.1104508853</v>
      </c>
    </row>
    <row r="258" spans="1:25" ht="13.5" thickBot="1" x14ac:dyDescent="0.35">
      <c r="A258" s="54">
        <v>245</v>
      </c>
      <c r="B258" s="54">
        <v>44</v>
      </c>
      <c r="C258" s="54">
        <f t="shared" si="76"/>
        <v>5</v>
      </c>
      <c r="D258" s="55">
        <f t="shared" si="82"/>
        <v>21226.381641155378</v>
      </c>
      <c r="E258" s="57">
        <f t="shared" si="68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v>0</v>
      </c>
      <c r="K258" s="54" t="s">
        <v>79</v>
      </c>
      <c r="L258" s="57">
        <f t="shared" si="79"/>
        <v>-571.98709174997146</v>
      </c>
      <c r="M258" s="55">
        <f t="shared" si="74"/>
        <v>-204</v>
      </c>
      <c r="N258" s="54">
        <v>53</v>
      </c>
      <c r="O258" s="55">
        <v>0</v>
      </c>
      <c r="P258" s="55">
        <v>0</v>
      </c>
      <c r="Q258" s="54" t="s">
        <v>79</v>
      </c>
      <c r="R258" s="57">
        <v>0</v>
      </c>
      <c r="S258" s="55">
        <f t="shared" si="80"/>
        <v>-3163.1745069661783</v>
      </c>
      <c r="T258" s="55">
        <v>0</v>
      </c>
      <c r="U258" s="54">
        <v>53</v>
      </c>
      <c r="V258" s="57">
        <f t="shared" si="75"/>
        <v>-2940</v>
      </c>
      <c r="W258" s="57">
        <f t="shared" si="71"/>
        <v>-1061.319082057769</v>
      </c>
      <c r="X258" s="55">
        <f t="shared" si="72"/>
        <v>5129.8625551948717</v>
      </c>
      <c r="Y258" s="117">
        <f t="shared" si="73"/>
        <v>1089023.4567996254</v>
      </c>
    </row>
    <row r="259" spans="1:25" ht="13.5" thickBot="1" x14ac:dyDescent="0.35">
      <c r="A259" s="54">
        <v>246</v>
      </c>
      <c r="B259" s="54">
        <v>44</v>
      </c>
      <c r="C259" s="54">
        <f t="shared" si="76"/>
        <v>6</v>
      </c>
      <c r="D259" s="55">
        <f t="shared" si="82"/>
        <v>21226.381641155378</v>
      </c>
      <c r="E259" s="57">
        <f t="shared" si="68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v>0</v>
      </c>
      <c r="K259" s="54" t="s">
        <v>79</v>
      </c>
      <c r="L259" s="57">
        <f t="shared" si="79"/>
        <v>-571.98709174997146</v>
      </c>
      <c r="M259" s="55">
        <f t="shared" si="74"/>
        <v>-206</v>
      </c>
      <c r="N259" s="54">
        <v>54</v>
      </c>
      <c r="O259" s="55">
        <v>0</v>
      </c>
      <c r="P259" s="55">
        <v>0</v>
      </c>
      <c r="Q259" s="54" t="s">
        <v>79</v>
      </c>
      <c r="R259" s="57">
        <v>0</v>
      </c>
      <c r="S259" s="55">
        <f t="shared" si="80"/>
        <v>-3163.1745069661783</v>
      </c>
      <c r="T259" s="55">
        <v>0</v>
      </c>
      <c r="U259" s="54">
        <v>54</v>
      </c>
      <c r="V259" s="57">
        <f t="shared" si="75"/>
        <v>-2950</v>
      </c>
      <c r="W259" s="57">
        <f t="shared" si="71"/>
        <v>-1061.319082057769</v>
      </c>
      <c r="X259" s="55">
        <f t="shared" si="72"/>
        <v>5117.8625551948717</v>
      </c>
      <c r="Y259" s="117">
        <f t="shared" si="73"/>
        <v>1098678.9170914853</v>
      </c>
    </row>
    <row r="260" spans="1:25" ht="13.5" thickBot="1" x14ac:dyDescent="0.35">
      <c r="A260" s="54">
        <v>247</v>
      </c>
      <c r="B260" s="54">
        <v>44</v>
      </c>
      <c r="C260" s="54">
        <f t="shared" si="76"/>
        <v>7</v>
      </c>
      <c r="D260" s="55">
        <f t="shared" si="82"/>
        <v>21226.381641155378</v>
      </c>
      <c r="E260" s="57">
        <f t="shared" si="68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v>0</v>
      </c>
      <c r="K260" s="54" t="s">
        <v>79</v>
      </c>
      <c r="L260" s="57">
        <f t="shared" si="79"/>
        <v>-571.98709174997146</v>
      </c>
      <c r="M260" s="55">
        <f t="shared" si="74"/>
        <v>-208</v>
      </c>
      <c r="N260" s="54">
        <v>55</v>
      </c>
      <c r="O260" s="55">
        <v>0</v>
      </c>
      <c r="P260" s="55">
        <v>0</v>
      </c>
      <c r="Q260" s="54" t="s">
        <v>79</v>
      </c>
      <c r="R260" s="57">
        <v>0</v>
      </c>
      <c r="S260" s="55">
        <f t="shared" si="80"/>
        <v>-3163.1745069661783</v>
      </c>
      <c r="T260" s="55">
        <v>0</v>
      </c>
      <c r="U260" s="54">
        <v>55</v>
      </c>
      <c r="V260" s="57">
        <f t="shared" si="75"/>
        <v>-2960</v>
      </c>
      <c r="W260" s="57">
        <f t="shared" si="71"/>
        <v>-1061.319082057769</v>
      </c>
      <c r="X260" s="55">
        <f t="shared" si="72"/>
        <v>5105.8625551948717</v>
      </c>
      <c r="Y260" s="117">
        <f t="shared" si="73"/>
        <v>1108362.6084678948</v>
      </c>
    </row>
    <row r="261" spans="1:25" ht="13.5" thickBot="1" x14ac:dyDescent="0.35">
      <c r="A261" s="54">
        <v>248</v>
      </c>
      <c r="B261" s="54">
        <v>44</v>
      </c>
      <c r="C261" s="54">
        <f t="shared" si="76"/>
        <v>8</v>
      </c>
      <c r="D261" s="55">
        <f t="shared" si="82"/>
        <v>21226.381641155378</v>
      </c>
      <c r="E261" s="57">
        <f t="shared" si="68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v>0</v>
      </c>
      <c r="K261" s="54" t="s">
        <v>79</v>
      </c>
      <c r="L261" s="57">
        <f t="shared" si="79"/>
        <v>-571.98709174997146</v>
      </c>
      <c r="M261" s="55">
        <f t="shared" si="74"/>
        <v>-210</v>
      </c>
      <c r="N261" s="54">
        <v>56</v>
      </c>
      <c r="O261" s="55">
        <v>0</v>
      </c>
      <c r="P261" s="55">
        <v>0</v>
      </c>
      <c r="Q261" s="54" t="s">
        <v>79</v>
      </c>
      <c r="R261" s="57">
        <v>0</v>
      </c>
      <c r="S261" s="55">
        <f t="shared" si="80"/>
        <v>-3163.1745069661783</v>
      </c>
      <c r="T261" s="55">
        <v>0</v>
      </c>
      <c r="U261" s="54">
        <v>56</v>
      </c>
      <c r="V261" s="57">
        <f t="shared" si="75"/>
        <v>-2970</v>
      </c>
      <c r="W261" s="57">
        <f t="shared" si="71"/>
        <v>-1061.319082057769</v>
      </c>
      <c r="X261" s="55">
        <f t="shared" si="72"/>
        <v>5093.8625551948717</v>
      </c>
      <c r="Y261" s="117">
        <f t="shared" si="73"/>
        <v>1118074.6485583726</v>
      </c>
    </row>
    <row r="262" spans="1:25" ht="13.5" thickBot="1" x14ac:dyDescent="0.35">
      <c r="A262" s="54">
        <v>249</v>
      </c>
      <c r="B262" s="54">
        <v>44</v>
      </c>
      <c r="C262" s="54">
        <f t="shared" si="76"/>
        <v>9</v>
      </c>
      <c r="D262" s="55">
        <f t="shared" si="82"/>
        <v>21226.381641155378</v>
      </c>
      <c r="E262" s="57">
        <f t="shared" si="68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v>0</v>
      </c>
      <c r="K262" s="54" t="s">
        <v>79</v>
      </c>
      <c r="L262" s="57">
        <f t="shared" si="79"/>
        <v>-571.98709174997146</v>
      </c>
      <c r="M262" s="55">
        <f t="shared" si="74"/>
        <v>-212</v>
      </c>
      <c r="N262" s="54">
        <v>57</v>
      </c>
      <c r="O262" s="55">
        <v>0</v>
      </c>
      <c r="P262" s="55">
        <v>0</v>
      </c>
      <c r="Q262" s="54" t="s">
        <v>79</v>
      </c>
      <c r="R262" s="57">
        <v>0</v>
      </c>
      <c r="S262" s="55">
        <f t="shared" si="80"/>
        <v>-3163.1745069661783</v>
      </c>
      <c r="T262" s="55">
        <v>0</v>
      </c>
      <c r="U262" s="54">
        <v>57</v>
      </c>
      <c r="V262" s="57">
        <f t="shared" si="75"/>
        <v>-2980</v>
      </c>
      <c r="W262" s="57">
        <f t="shared" si="71"/>
        <v>-1061.319082057769</v>
      </c>
      <c r="X262" s="55">
        <f t="shared" si="72"/>
        <v>5081.8625551948717</v>
      </c>
      <c r="Y262" s="117">
        <f t="shared" si="73"/>
        <v>1127815.1554825606</v>
      </c>
    </row>
    <row r="263" spans="1:25" ht="13.5" thickBot="1" x14ac:dyDescent="0.35">
      <c r="A263" s="54">
        <v>250</v>
      </c>
      <c r="B263" s="54">
        <v>44</v>
      </c>
      <c r="C263" s="54">
        <f t="shared" si="76"/>
        <v>10</v>
      </c>
      <c r="D263" s="55">
        <f t="shared" si="82"/>
        <v>21226.381641155378</v>
      </c>
      <c r="E263" s="57">
        <f t="shared" si="68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v>0</v>
      </c>
      <c r="K263" s="54" t="s">
        <v>79</v>
      </c>
      <c r="L263" s="57">
        <f t="shared" si="79"/>
        <v>-571.98709174997146</v>
      </c>
      <c r="M263" s="55">
        <f t="shared" si="74"/>
        <v>-214</v>
      </c>
      <c r="N263" s="54">
        <v>58</v>
      </c>
      <c r="O263" s="55">
        <v>0</v>
      </c>
      <c r="P263" s="55">
        <v>0</v>
      </c>
      <c r="Q263" s="54" t="s">
        <v>79</v>
      </c>
      <c r="R263" s="57">
        <v>0</v>
      </c>
      <c r="S263" s="55">
        <f t="shared" si="80"/>
        <v>-3163.1745069661783</v>
      </c>
      <c r="T263" s="55">
        <v>0</v>
      </c>
      <c r="U263" s="54">
        <v>58</v>
      </c>
      <c r="V263" s="57">
        <f t="shared" si="75"/>
        <v>-2990</v>
      </c>
      <c r="W263" s="57">
        <f t="shared" si="71"/>
        <v>-1061.319082057769</v>
      </c>
      <c r="X263" s="55">
        <f t="shared" si="72"/>
        <v>5069.8625551948717</v>
      </c>
      <c r="Y263" s="117">
        <f t="shared" si="73"/>
        <v>1137584.2478522661</v>
      </c>
    </row>
    <row r="264" spans="1:25" ht="13.5" thickBot="1" x14ac:dyDescent="0.35">
      <c r="A264" s="54">
        <v>251</v>
      </c>
      <c r="B264" s="54">
        <v>44</v>
      </c>
      <c r="C264" s="54">
        <f t="shared" si="76"/>
        <v>11</v>
      </c>
      <c r="D264" s="55">
        <f t="shared" si="82"/>
        <v>21226.381641155378</v>
      </c>
      <c r="E264" s="57">
        <f t="shared" si="68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v>0</v>
      </c>
      <c r="K264" s="54" t="s">
        <v>79</v>
      </c>
      <c r="L264" s="57">
        <f t="shared" si="79"/>
        <v>-571.98709174997146</v>
      </c>
      <c r="M264" s="55">
        <f t="shared" si="74"/>
        <v>-216</v>
      </c>
      <c r="N264" s="54">
        <v>59</v>
      </c>
      <c r="O264" s="55">
        <v>0</v>
      </c>
      <c r="P264" s="55">
        <v>0</v>
      </c>
      <c r="Q264" s="54" t="s">
        <v>79</v>
      </c>
      <c r="R264" s="57">
        <v>0</v>
      </c>
      <c r="S264" s="55">
        <f t="shared" si="80"/>
        <v>-3163.1745069661783</v>
      </c>
      <c r="T264" s="55">
        <v>0</v>
      </c>
      <c r="U264" s="54">
        <v>59</v>
      </c>
      <c r="V264" s="57">
        <f t="shared" si="75"/>
        <v>-3000</v>
      </c>
      <c r="W264" s="57">
        <f t="shared" si="71"/>
        <v>-1061.319082057769</v>
      </c>
      <c r="X264" s="55">
        <f t="shared" si="72"/>
        <v>5057.8625551948717</v>
      </c>
      <c r="Y264" s="117">
        <f t="shared" si="73"/>
        <v>1147382.0447735121</v>
      </c>
    </row>
    <row r="265" spans="1:25" ht="13.5" thickBot="1" x14ac:dyDescent="0.35">
      <c r="A265" s="54">
        <v>252</v>
      </c>
      <c r="B265" s="54">
        <v>45</v>
      </c>
      <c r="C265" s="54">
        <f t="shared" si="76"/>
        <v>0</v>
      </c>
      <c r="D265" s="55">
        <f>$D254*(1+$D$4)</f>
        <v>22287.700723213147</v>
      </c>
      <c r="E265" s="57">
        <f t="shared" si="68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v>0</v>
      </c>
      <c r="K265" s="54" t="s">
        <v>79</v>
      </c>
      <c r="L265" s="57">
        <f t="shared" si="79"/>
        <v>-571.98709174997146</v>
      </c>
      <c r="M265" s="55">
        <f t="shared" si="74"/>
        <v>-218</v>
      </c>
      <c r="N265" s="54">
        <v>60</v>
      </c>
      <c r="O265" s="55">
        <v>0</v>
      </c>
      <c r="P265" s="55">
        <v>0</v>
      </c>
      <c r="Q265" s="54" t="s">
        <v>79</v>
      </c>
      <c r="R265" s="57">
        <v>0</v>
      </c>
      <c r="S265" s="55">
        <f t="shared" si="80"/>
        <v>-3163.1745069661783</v>
      </c>
      <c r="T265" s="55">
        <v>0</v>
      </c>
      <c r="U265" s="54">
        <v>60</v>
      </c>
      <c r="V265" s="57">
        <f t="shared" si="75"/>
        <v>-3010</v>
      </c>
      <c r="W265" s="57">
        <f t="shared" si="71"/>
        <v>-1114.3850361606574</v>
      </c>
      <c r="X265" s="55">
        <f t="shared" si="72"/>
        <v>5576.5220962237572</v>
      </c>
      <c r="Y265" s="117">
        <f t="shared" si="73"/>
        <v>1157739.3253896253</v>
      </c>
    </row>
    <row r="266" spans="1:25" ht="13.5" thickBot="1" x14ac:dyDescent="0.35">
      <c r="A266" s="54">
        <v>253</v>
      </c>
      <c r="B266" s="54">
        <v>45</v>
      </c>
      <c r="C266" s="54">
        <f t="shared" si="76"/>
        <v>1</v>
      </c>
      <c r="D266" s="55">
        <f t="shared" ref="D266:D276" si="83">$D265</f>
        <v>22287.700723213147</v>
      </c>
      <c r="E266" s="57">
        <f t="shared" si="68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v>0</v>
      </c>
      <c r="K266" s="54" t="s">
        <v>79</v>
      </c>
      <c r="L266" s="55">
        <v>0</v>
      </c>
      <c r="M266" s="55">
        <f t="shared" si="74"/>
        <v>-220</v>
      </c>
      <c r="N266" s="54">
        <v>61</v>
      </c>
      <c r="O266" s="55">
        <v>0</v>
      </c>
      <c r="P266" s="55">
        <v>0</v>
      </c>
      <c r="Q266" s="54" t="s">
        <v>79</v>
      </c>
      <c r="R266" s="57">
        <v>0</v>
      </c>
      <c r="S266" s="55">
        <f t="shared" si="80"/>
        <v>-3163.1745069661783</v>
      </c>
      <c r="T266" s="55">
        <v>0</v>
      </c>
      <c r="U266" s="54">
        <v>61</v>
      </c>
      <c r="V266" s="57">
        <f t="shared" si="75"/>
        <v>-3020</v>
      </c>
      <c r="W266" s="57">
        <f t="shared" si="71"/>
        <v>-1114.3850361606574</v>
      </c>
      <c r="X266" s="55">
        <f t="shared" si="72"/>
        <v>6136.5091879737292</v>
      </c>
      <c r="Y266" s="117">
        <f t="shared" si="73"/>
        <v>1168699.7484333892</v>
      </c>
    </row>
    <row r="267" spans="1:25" ht="13.5" thickBot="1" x14ac:dyDescent="0.35">
      <c r="A267" s="54">
        <v>254</v>
      </c>
      <c r="B267" s="54">
        <v>45</v>
      </c>
      <c r="C267" s="54">
        <f t="shared" si="76"/>
        <v>2</v>
      </c>
      <c r="D267" s="55">
        <f t="shared" si="83"/>
        <v>22287.700723213147</v>
      </c>
      <c r="E267" s="57">
        <f t="shared" si="68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v>0</v>
      </c>
      <c r="K267" s="54" t="s">
        <v>79</v>
      </c>
      <c r="L267" s="55">
        <v>0</v>
      </c>
      <c r="M267" s="55">
        <f t="shared" si="74"/>
        <v>-222</v>
      </c>
      <c r="N267" s="54">
        <v>62</v>
      </c>
      <c r="O267" s="55">
        <v>0</v>
      </c>
      <c r="P267" s="55">
        <v>0</v>
      </c>
      <c r="Q267" s="54" t="s">
        <v>79</v>
      </c>
      <c r="R267" s="57">
        <v>0</v>
      </c>
      <c r="S267" s="55">
        <f t="shared" si="80"/>
        <v>-3163.1745069661783</v>
      </c>
      <c r="T267" s="55">
        <v>0</v>
      </c>
      <c r="U267" s="54">
        <v>62</v>
      </c>
      <c r="V267" s="57">
        <f t="shared" si="75"/>
        <v>-3030</v>
      </c>
      <c r="W267" s="57">
        <f t="shared" si="71"/>
        <v>-1114.3850361606574</v>
      </c>
      <c r="X267" s="55">
        <f t="shared" si="72"/>
        <v>6124.5091879737292</v>
      </c>
      <c r="Y267" s="117">
        <f t="shared" si="73"/>
        <v>1179693.839906502</v>
      </c>
    </row>
    <row r="268" spans="1:25" ht="13.5" thickBot="1" x14ac:dyDescent="0.35">
      <c r="A268" s="54">
        <v>255</v>
      </c>
      <c r="B268" s="54">
        <v>45</v>
      </c>
      <c r="C268" s="54">
        <f t="shared" si="76"/>
        <v>3</v>
      </c>
      <c r="D268" s="55">
        <f t="shared" si="83"/>
        <v>22287.700723213147</v>
      </c>
      <c r="E268" s="57">
        <f t="shared" si="68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v>0</v>
      </c>
      <c r="K268" s="54" t="s">
        <v>79</v>
      </c>
      <c r="L268" s="55">
        <v>0</v>
      </c>
      <c r="M268" s="55">
        <f t="shared" si="74"/>
        <v>-224</v>
      </c>
      <c r="N268" s="54">
        <v>63</v>
      </c>
      <c r="O268" s="55">
        <v>0</v>
      </c>
      <c r="P268" s="55">
        <v>0</v>
      </c>
      <c r="Q268" s="54" t="s">
        <v>79</v>
      </c>
      <c r="R268" s="57">
        <v>0</v>
      </c>
      <c r="S268" s="55">
        <f t="shared" si="80"/>
        <v>-3163.1745069661783</v>
      </c>
      <c r="T268" s="55">
        <v>0</v>
      </c>
      <c r="U268" s="54">
        <v>63</v>
      </c>
      <c r="V268" s="57">
        <f t="shared" si="75"/>
        <v>-3040</v>
      </c>
      <c r="W268" s="57">
        <f t="shared" si="71"/>
        <v>-1114.3850361606574</v>
      </c>
      <c r="X268" s="55">
        <f t="shared" si="72"/>
        <v>6112.5091879737292</v>
      </c>
      <c r="Y268" s="117">
        <f t="shared" si="73"/>
        <v>1190721.7400940862</v>
      </c>
    </row>
    <row r="269" spans="1:25" ht="13.5" thickBot="1" x14ac:dyDescent="0.35">
      <c r="A269" s="54">
        <v>256</v>
      </c>
      <c r="B269" s="54">
        <v>45</v>
      </c>
      <c r="C269" s="54">
        <f t="shared" si="76"/>
        <v>4</v>
      </c>
      <c r="D269" s="55">
        <f t="shared" si="83"/>
        <v>22287.700723213147</v>
      </c>
      <c r="E269" s="57">
        <f t="shared" si="68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v>0</v>
      </c>
      <c r="K269" s="54" t="s">
        <v>79</v>
      </c>
      <c r="L269" s="55">
        <v>0</v>
      </c>
      <c r="M269" s="55">
        <f t="shared" si="74"/>
        <v>-226</v>
      </c>
      <c r="N269" s="54">
        <v>64</v>
      </c>
      <c r="O269" s="55">
        <v>0</v>
      </c>
      <c r="P269" s="55">
        <v>0</v>
      </c>
      <c r="Q269" s="54" t="s">
        <v>79</v>
      </c>
      <c r="R269" s="57">
        <v>0</v>
      </c>
      <c r="S269" s="55">
        <f t="shared" si="80"/>
        <v>-3163.1745069661783</v>
      </c>
      <c r="T269" s="55">
        <v>0</v>
      </c>
      <c r="U269" s="54">
        <v>64</v>
      </c>
      <c r="V269" s="57">
        <f t="shared" si="75"/>
        <v>-3050</v>
      </c>
      <c r="W269" s="57">
        <f t="shared" si="71"/>
        <v>-1114.3850361606574</v>
      </c>
      <c r="X269" s="55">
        <f t="shared" si="72"/>
        <v>6100.5091879737292</v>
      </c>
      <c r="Y269" s="117">
        <f t="shared" si="73"/>
        <v>1201783.5898657853</v>
      </c>
    </row>
    <row r="270" spans="1:25" ht="13.5" thickBot="1" x14ac:dyDescent="0.35">
      <c r="A270" s="54">
        <v>257</v>
      </c>
      <c r="B270" s="54">
        <v>45</v>
      </c>
      <c r="C270" s="54">
        <f t="shared" si="76"/>
        <v>5</v>
      </c>
      <c r="D270" s="55">
        <f t="shared" si="83"/>
        <v>22287.700723213147</v>
      </c>
      <c r="E270" s="57">
        <f t="shared" ref="E270:E333" si="84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v>0</v>
      </c>
      <c r="K270" s="54" t="s">
        <v>79</v>
      </c>
      <c r="L270" s="55">
        <v>0</v>
      </c>
      <c r="M270" s="55">
        <f t="shared" si="74"/>
        <v>-228</v>
      </c>
      <c r="N270" s="54">
        <v>65</v>
      </c>
      <c r="O270" s="55">
        <v>0</v>
      </c>
      <c r="P270" s="55">
        <v>0</v>
      </c>
      <c r="Q270" s="54" t="s">
        <v>79</v>
      </c>
      <c r="R270" s="57">
        <v>0</v>
      </c>
      <c r="S270" s="55">
        <f t="shared" ref="S270:S301" si="85">PMT(5%/12,180,400000)</f>
        <v>-3163.1745069661783</v>
      </c>
      <c r="T270" s="55">
        <v>0</v>
      </c>
      <c r="U270" s="54">
        <v>65</v>
      </c>
      <c r="V270" s="57">
        <f t="shared" si="75"/>
        <v>-3060</v>
      </c>
      <c r="W270" s="57">
        <f t="shared" ref="W270:W333" si="86">D270*-0.05</f>
        <v>-1114.3850361606574</v>
      </c>
      <c r="X270" s="55">
        <f t="shared" ref="X270:X333" si="87">D270+E270+F270+G270+H270+I270+J270+L270+M270+R270+S270+T270+V270+W270+O270+P270</f>
        <v>6088.5091879737292</v>
      </c>
      <c r="Y270" s="117">
        <f t="shared" ref="Y270:Y333" si="88">X270+(Y269*(1+($D$7/12)))</f>
        <v>1212879.5306781998</v>
      </c>
    </row>
    <row r="271" spans="1:25" ht="13.5" thickBot="1" x14ac:dyDescent="0.35">
      <c r="A271" s="54">
        <v>258</v>
      </c>
      <c r="B271" s="54">
        <v>45</v>
      </c>
      <c r="C271" s="54">
        <f t="shared" si="76"/>
        <v>6</v>
      </c>
      <c r="D271" s="55">
        <f t="shared" si="83"/>
        <v>22287.700723213147</v>
      </c>
      <c r="E271" s="57">
        <f t="shared" si="84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v>0</v>
      </c>
      <c r="K271" s="54" t="s">
        <v>79</v>
      </c>
      <c r="L271" s="55">
        <v>0</v>
      </c>
      <c r="M271" s="55">
        <f t="shared" ref="M271:M334" si="89">M270-2</f>
        <v>-230</v>
      </c>
      <c r="N271" s="54">
        <v>66</v>
      </c>
      <c r="O271" s="55">
        <v>0</v>
      </c>
      <c r="P271" s="55">
        <v>0</v>
      </c>
      <c r="Q271" s="54" t="s">
        <v>79</v>
      </c>
      <c r="R271" s="57">
        <v>0</v>
      </c>
      <c r="S271" s="55">
        <f t="shared" si="85"/>
        <v>-3163.1745069661783</v>
      </c>
      <c r="T271" s="55">
        <v>0</v>
      </c>
      <c r="U271" s="54">
        <v>66</v>
      </c>
      <c r="V271" s="57">
        <f t="shared" ref="V271:V334" si="90">$V270-10</f>
        <v>-3070</v>
      </c>
      <c r="W271" s="57">
        <f t="shared" si="86"/>
        <v>-1114.3850361606574</v>
      </c>
      <c r="X271" s="55">
        <f t="shared" si="87"/>
        <v>6076.5091879737292</v>
      </c>
      <c r="Y271" s="117">
        <f t="shared" si="88"/>
        <v>1224009.7045773328</v>
      </c>
    </row>
    <row r="272" spans="1:25" ht="13.5" thickBot="1" x14ac:dyDescent="0.35">
      <c r="A272" s="54">
        <v>259</v>
      </c>
      <c r="B272" s="54">
        <v>45</v>
      </c>
      <c r="C272" s="54">
        <f t="shared" si="76"/>
        <v>7</v>
      </c>
      <c r="D272" s="55">
        <f t="shared" si="83"/>
        <v>22287.700723213147</v>
      </c>
      <c r="E272" s="57">
        <f t="shared" si="84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v>0</v>
      </c>
      <c r="K272" s="54" t="s">
        <v>79</v>
      </c>
      <c r="L272" s="55">
        <v>0</v>
      </c>
      <c r="M272" s="55">
        <f t="shared" si="89"/>
        <v>-232</v>
      </c>
      <c r="N272" s="54">
        <v>67</v>
      </c>
      <c r="O272" s="55">
        <v>0</v>
      </c>
      <c r="P272" s="55">
        <v>0</v>
      </c>
      <c r="Q272" s="54" t="s">
        <v>79</v>
      </c>
      <c r="R272" s="57">
        <v>0</v>
      </c>
      <c r="S272" s="55">
        <f t="shared" si="85"/>
        <v>-3163.1745069661783</v>
      </c>
      <c r="T272" s="55">
        <v>0</v>
      </c>
      <c r="U272" s="54">
        <v>67</v>
      </c>
      <c r="V272" s="57">
        <f t="shared" si="90"/>
        <v>-3080</v>
      </c>
      <c r="W272" s="57">
        <f t="shared" si="86"/>
        <v>-1114.3850361606574</v>
      </c>
      <c r="X272" s="55">
        <f t="shared" si="87"/>
        <v>6064.5091879737292</v>
      </c>
      <c r="Y272" s="117">
        <f t="shared" si="88"/>
        <v>1235174.2542010455</v>
      </c>
    </row>
    <row r="273" spans="1:25" ht="13.5" thickBot="1" x14ac:dyDescent="0.35">
      <c r="A273" s="54">
        <v>260</v>
      </c>
      <c r="B273" s="54">
        <v>45</v>
      </c>
      <c r="C273" s="54">
        <f t="shared" si="76"/>
        <v>8</v>
      </c>
      <c r="D273" s="55">
        <f t="shared" si="83"/>
        <v>22287.700723213147</v>
      </c>
      <c r="E273" s="57">
        <f t="shared" si="84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v>0</v>
      </c>
      <c r="K273" s="54" t="s">
        <v>79</v>
      </c>
      <c r="L273" s="55">
        <v>0</v>
      </c>
      <c r="M273" s="55">
        <f t="shared" si="89"/>
        <v>-234</v>
      </c>
      <c r="N273" s="54">
        <v>68</v>
      </c>
      <c r="O273" s="55">
        <v>0</v>
      </c>
      <c r="P273" s="55">
        <v>0</v>
      </c>
      <c r="Q273" s="54" t="s">
        <v>79</v>
      </c>
      <c r="R273" s="57">
        <v>0</v>
      </c>
      <c r="S273" s="55">
        <f t="shared" si="85"/>
        <v>-3163.1745069661783</v>
      </c>
      <c r="T273" s="55">
        <v>0</v>
      </c>
      <c r="U273" s="54">
        <v>68</v>
      </c>
      <c r="V273" s="57">
        <f t="shared" si="90"/>
        <v>-3090</v>
      </c>
      <c r="W273" s="57">
        <f t="shared" si="86"/>
        <v>-1114.3850361606574</v>
      </c>
      <c r="X273" s="55">
        <f t="shared" si="87"/>
        <v>6052.5091879737292</v>
      </c>
      <c r="Y273" s="117">
        <f t="shared" si="88"/>
        <v>1246373.3227815237</v>
      </c>
    </row>
    <row r="274" spans="1:25" ht="13.5" thickBot="1" x14ac:dyDescent="0.35">
      <c r="A274" s="54">
        <v>261</v>
      </c>
      <c r="B274" s="54">
        <v>45</v>
      </c>
      <c r="C274" s="54">
        <f t="shared" si="76"/>
        <v>9</v>
      </c>
      <c r="D274" s="55">
        <f t="shared" si="83"/>
        <v>22287.700723213147</v>
      </c>
      <c r="E274" s="57">
        <f t="shared" si="84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v>0</v>
      </c>
      <c r="K274" s="54" t="s">
        <v>79</v>
      </c>
      <c r="L274" s="55">
        <v>0</v>
      </c>
      <c r="M274" s="55">
        <f t="shared" si="89"/>
        <v>-236</v>
      </c>
      <c r="N274" s="54">
        <v>69</v>
      </c>
      <c r="O274" s="55">
        <v>0</v>
      </c>
      <c r="P274" s="55">
        <v>0</v>
      </c>
      <c r="Q274" s="54" t="s">
        <v>79</v>
      </c>
      <c r="R274" s="57">
        <v>0</v>
      </c>
      <c r="S274" s="55">
        <f t="shared" si="85"/>
        <v>-3163.1745069661783</v>
      </c>
      <c r="T274" s="55">
        <v>0</v>
      </c>
      <c r="U274" s="54">
        <v>69</v>
      </c>
      <c r="V274" s="57">
        <f t="shared" si="90"/>
        <v>-3100</v>
      </c>
      <c r="W274" s="57">
        <f t="shared" si="86"/>
        <v>-1114.3850361606574</v>
      </c>
      <c r="X274" s="55">
        <f t="shared" si="87"/>
        <v>6040.5091879737292</v>
      </c>
      <c r="Y274" s="117">
        <f t="shared" si="88"/>
        <v>1257607.0541477539</v>
      </c>
    </row>
    <row r="275" spans="1:25" ht="13.5" thickBot="1" x14ac:dyDescent="0.35">
      <c r="A275" s="54">
        <v>262</v>
      </c>
      <c r="B275" s="54">
        <v>45</v>
      </c>
      <c r="C275" s="54">
        <f t="shared" si="76"/>
        <v>10</v>
      </c>
      <c r="D275" s="55">
        <f t="shared" si="83"/>
        <v>22287.700723213147</v>
      </c>
      <c r="E275" s="57">
        <f t="shared" si="84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v>0</v>
      </c>
      <c r="K275" s="54" t="s">
        <v>79</v>
      </c>
      <c r="L275" s="55">
        <v>0</v>
      </c>
      <c r="M275" s="55">
        <f t="shared" si="89"/>
        <v>-238</v>
      </c>
      <c r="N275" s="54">
        <v>70</v>
      </c>
      <c r="O275" s="55">
        <v>0</v>
      </c>
      <c r="P275" s="55">
        <v>0</v>
      </c>
      <c r="Q275" s="54" t="s">
        <v>79</v>
      </c>
      <c r="R275" s="57">
        <v>0</v>
      </c>
      <c r="S275" s="55">
        <f t="shared" si="85"/>
        <v>-3163.1745069661783</v>
      </c>
      <c r="T275" s="55">
        <v>0</v>
      </c>
      <c r="U275" s="54">
        <v>70</v>
      </c>
      <c r="V275" s="57">
        <f t="shared" si="90"/>
        <v>-3110</v>
      </c>
      <c r="W275" s="57">
        <f t="shared" si="86"/>
        <v>-1114.3850361606574</v>
      </c>
      <c r="X275" s="55">
        <f t="shared" si="87"/>
        <v>6028.5091879737292</v>
      </c>
      <c r="Y275" s="117">
        <f t="shared" si="88"/>
        <v>1268875.5927280099</v>
      </c>
    </row>
    <row r="276" spans="1:25" ht="13.5" thickBot="1" x14ac:dyDescent="0.35">
      <c r="A276" s="54">
        <v>263</v>
      </c>
      <c r="B276" s="54">
        <v>45</v>
      </c>
      <c r="C276" s="54">
        <f t="shared" si="76"/>
        <v>11</v>
      </c>
      <c r="D276" s="55">
        <f t="shared" si="83"/>
        <v>22287.700723213147</v>
      </c>
      <c r="E276" s="57">
        <f t="shared" si="84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v>0</v>
      </c>
      <c r="K276" s="54" t="s">
        <v>79</v>
      </c>
      <c r="L276" s="55">
        <v>0</v>
      </c>
      <c r="M276" s="55">
        <f t="shared" si="89"/>
        <v>-240</v>
      </c>
      <c r="N276" s="54">
        <v>71</v>
      </c>
      <c r="O276" s="55">
        <v>0</v>
      </c>
      <c r="P276" s="55">
        <v>0</v>
      </c>
      <c r="Q276" s="54" t="s">
        <v>79</v>
      </c>
      <c r="R276" s="57">
        <v>0</v>
      </c>
      <c r="S276" s="55">
        <f t="shared" si="85"/>
        <v>-3163.1745069661783</v>
      </c>
      <c r="T276" s="55">
        <v>0</v>
      </c>
      <c r="U276" s="54">
        <v>71</v>
      </c>
      <c r="V276" s="57">
        <f t="shared" si="90"/>
        <v>-3120</v>
      </c>
      <c r="W276" s="57">
        <f t="shared" si="86"/>
        <v>-1114.3850361606574</v>
      </c>
      <c r="X276" s="55">
        <f t="shared" si="87"/>
        <v>6016.5091879737292</v>
      </c>
      <c r="Y276" s="117">
        <f t="shared" si="88"/>
        <v>1280179.0835523503</v>
      </c>
    </row>
    <row r="277" spans="1:25" ht="13.5" thickBot="1" x14ac:dyDescent="0.35">
      <c r="A277" s="54">
        <v>264</v>
      </c>
      <c r="B277" s="54">
        <v>46</v>
      </c>
      <c r="C277" s="54">
        <f t="shared" si="76"/>
        <v>0</v>
      </c>
      <c r="D277" s="55">
        <f>$D266*(1+$D$4)</f>
        <v>23402.085759373807</v>
      </c>
      <c r="E277" s="57">
        <f t="shared" si="84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v>0</v>
      </c>
      <c r="K277" s="54" t="s">
        <v>79</v>
      </c>
      <c r="L277" s="55">
        <v>0</v>
      </c>
      <c r="M277" s="55">
        <f t="shared" si="89"/>
        <v>-242</v>
      </c>
      <c r="N277" s="54">
        <v>72</v>
      </c>
      <c r="O277" s="55">
        <v>0</v>
      </c>
      <c r="P277" s="55">
        <v>0</v>
      </c>
      <c r="Q277" s="54" t="s">
        <v>79</v>
      </c>
      <c r="R277" s="57">
        <v>0</v>
      </c>
      <c r="S277" s="55">
        <f t="shared" si="85"/>
        <v>-3163.1745069661783</v>
      </c>
      <c r="T277" s="55">
        <v>0</v>
      </c>
      <c r="U277" s="54">
        <v>72</v>
      </c>
      <c r="V277" s="57">
        <f t="shared" si="90"/>
        <v>-3130</v>
      </c>
      <c r="W277" s="57">
        <f t="shared" si="86"/>
        <v>-1170.1042879686904</v>
      </c>
      <c r="X277" s="55">
        <f t="shared" si="87"/>
        <v>6561.7017060540566</v>
      </c>
      <c r="Y277" s="117">
        <f t="shared" si="88"/>
        <v>1292074.8647732059</v>
      </c>
    </row>
    <row r="278" spans="1:25" ht="13.5" thickBot="1" x14ac:dyDescent="0.35">
      <c r="A278" s="54">
        <v>265</v>
      </c>
      <c r="B278" s="54">
        <v>46</v>
      </c>
      <c r="C278" s="54">
        <f t="shared" si="76"/>
        <v>1</v>
      </c>
      <c r="D278" s="55">
        <f t="shared" ref="D278:D288" si="91">$D277</f>
        <v>23402.085759373807</v>
      </c>
      <c r="E278" s="57">
        <f t="shared" si="84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v>0</v>
      </c>
      <c r="K278" s="54" t="s">
        <v>79</v>
      </c>
      <c r="L278" s="55">
        <v>0</v>
      </c>
      <c r="M278" s="55">
        <f t="shared" si="89"/>
        <v>-244</v>
      </c>
      <c r="N278" s="54">
        <v>73</v>
      </c>
      <c r="O278" s="55">
        <v>0</v>
      </c>
      <c r="P278" s="55">
        <v>0</v>
      </c>
      <c r="Q278" s="54" t="s">
        <v>79</v>
      </c>
      <c r="R278" s="57">
        <v>0</v>
      </c>
      <c r="S278" s="55">
        <f t="shared" si="85"/>
        <v>-3163.1745069661783</v>
      </c>
      <c r="T278" s="55">
        <v>0</v>
      </c>
      <c r="U278" s="54">
        <v>73</v>
      </c>
      <c r="V278" s="57">
        <f t="shared" si="90"/>
        <v>-3140</v>
      </c>
      <c r="W278" s="57">
        <f t="shared" si="86"/>
        <v>-1170.1042879686904</v>
      </c>
      <c r="X278" s="55">
        <f t="shared" si="87"/>
        <v>6549.7017060540566</v>
      </c>
      <c r="Y278" s="117">
        <f t="shared" si="88"/>
        <v>1304008.2117491486</v>
      </c>
    </row>
    <row r="279" spans="1:25" ht="13.5" thickBot="1" x14ac:dyDescent="0.35">
      <c r="A279" s="54">
        <v>266</v>
      </c>
      <c r="B279" s="54">
        <v>46</v>
      </c>
      <c r="C279" s="54">
        <f t="shared" si="76"/>
        <v>2</v>
      </c>
      <c r="D279" s="55">
        <f t="shared" si="91"/>
        <v>23402.085759373807</v>
      </c>
      <c r="E279" s="57">
        <f t="shared" si="84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v>0</v>
      </c>
      <c r="K279" s="54" t="s">
        <v>79</v>
      </c>
      <c r="L279" s="55">
        <v>0</v>
      </c>
      <c r="M279" s="55">
        <f t="shared" si="89"/>
        <v>-246</v>
      </c>
      <c r="N279" s="54">
        <v>74</v>
      </c>
      <c r="O279" s="55">
        <v>0</v>
      </c>
      <c r="P279" s="55">
        <v>0</v>
      </c>
      <c r="Q279" s="54" t="s">
        <v>79</v>
      </c>
      <c r="R279" s="57">
        <v>0</v>
      </c>
      <c r="S279" s="55">
        <f t="shared" si="85"/>
        <v>-3163.1745069661783</v>
      </c>
      <c r="T279" s="55">
        <v>0</v>
      </c>
      <c r="U279" s="54">
        <v>74</v>
      </c>
      <c r="V279" s="57">
        <f t="shared" si="90"/>
        <v>-3150</v>
      </c>
      <c r="W279" s="57">
        <f t="shared" si="86"/>
        <v>-1170.1042879686904</v>
      </c>
      <c r="X279" s="55">
        <f t="shared" si="87"/>
        <v>6537.7017060540566</v>
      </c>
      <c r="Y279" s="117">
        <f t="shared" si="88"/>
        <v>1315979.2810041574</v>
      </c>
    </row>
    <row r="280" spans="1:25" ht="13.5" thickBot="1" x14ac:dyDescent="0.35">
      <c r="A280" s="54">
        <v>267</v>
      </c>
      <c r="B280" s="54">
        <v>46</v>
      </c>
      <c r="C280" s="54">
        <f t="shared" si="76"/>
        <v>3</v>
      </c>
      <c r="D280" s="55">
        <f t="shared" si="91"/>
        <v>23402.085759373807</v>
      </c>
      <c r="E280" s="57">
        <f t="shared" si="84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v>0</v>
      </c>
      <c r="K280" s="54" t="s">
        <v>79</v>
      </c>
      <c r="L280" s="55">
        <v>0</v>
      </c>
      <c r="M280" s="55">
        <f t="shared" si="89"/>
        <v>-248</v>
      </c>
      <c r="N280" s="54">
        <v>75</v>
      </c>
      <c r="O280" s="55">
        <v>0</v>
      </c>
      <c r="P280" s="55">
        <v>0</v>
      </c>
      <c r="Q280" s="54" t="s">
        <v>79</v>
      </c>
      <c r="R280" s="57">
        <v>0</v>
      </c>
      <c r="S280" s="55">
        <f t="shared" si="85"/>
        <v>-3163.1745069661783</v>
      </c>
      <c r="T280" s="55">
        <v>0</v>
      </c>
      <c r="U280" s="54">
        <v>75</v>
      </c>
      <c r="V280" s="57">
        <f t="shared" si="90"/>
        <v>-3160</v>
      </c>
      <c r="W280" s="57">
        <f t="shared" si="86"/>
        <v>-1170.1042879686904</v>
      </c>
      <c r="X280" s="55">
        <f t="shared" si="87"/>
        <v>6525.7017060540566</v>
      </c>
      <c r="Y280" s="117">
        <f t="shared" si="88"/>
        <v>1327988.2297143955</v>
      </c>
    </row>
    <row r="281" spans="1:25" ht="13.5" thickBot="1" x14ac:dyDescent="0.35">
      <c r="A281" s="54">
        <v>268</v>
      </c>
      <c r="B281" s="54">
        <v>46</v>
      </c>
      <c r="C281" s="54">
        <f t="shared" ref="C281:C344" si="92">C269</f>
        <v>4</v>
      </c>
      <c r="D281" s="55">
        <f t="shared" si="91"/>
        <v>23402.085759373807</v>
      </c>
      <c r="E281" s="57">
        <f t="shared" si="84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v>0</v>
      </c>
      <c r="K281" s="54" t="s">
        <v>79</v>
      </c>
      <c r="L281" s="55">
        <v>0</v>
      </c>
      <c r="M281" s="55">
        <f t="shared" si="89"/>
        <v>-250</v>
      </c>
      <c r="N281" s="54">
        <v>76</v>
      </c>
      <c r="O281" s="55">
        <v>0</v>
      </c>
      <c r="P281" s="55">
        <v>0</v>
      </c>
      <c r="Q281" s="54" t="s">
        <v>79</v>
      </c>
      <c r="R281" s="57">
        <v>0</v>
      </c>
      <c r="S281" s="55">
        <f t="shared" si="85"/>
        <v>-3163.1745069661783</v>
      </c>
      <c r="T281" s="55">
        <v>0</v>
      </c>
      <c r="U281" s="54">
        <v>76</v>
      </c>
      <c r="V281" s="57">
        <f t="shared" si="90"/>
        <v>-3170</v>
      </c>
      <c r="W281" s="57">
        <f t="shared" si="86"/>
        <v>-1170.1042879686904</v>
      </c>
      <c r="X281" s="55">
        <f t="shared" si="87"/>
        <v>6513.7017060540566</v>
      </c>
      <c r="Y281" s="117">
        <f t="shared" si="88"/>
        <v>1340035.2157109263</v>
      </c>
    </row>
    <row r="282" spans="1:25" ht="13.5" thickBot="1" x14ac:dyDescent="0.35">
      <c r="A282" s="54">
        <v>269</v>
      </c>
      <c r="B282" s="54">
        <v>46</v>
      </c>
      <c r="C282" s="54">
        <f t="shared" si="92"/>
        <v>5</v>
      </c>
      <c r="D282" s="55">
        <f t="shared" si="91"/>
        <v>23402.085759373807</v>
      </c>
      <c r="E282" s="57">
        <f t="shared" si="84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v>0</v>
      </c>
      <c r="K282" s="54" t="s">
        <v>79</v>
      </c>
      <c r="L282" s="55">
        <v>0</v>
      </c>
      <c r="M282" s="55">
        <f t="shared" si="89"/>
        <v>-252</v>
      </c>
      <c r="N282" s="54">
        <v>77</v>
      </c>
      <c r="O282" s="55">
        <v>0</v>
      </c>
      <c r="P282" s="55">
        <v>0</v>
      </c>
      <c r="Q282" s="54" t="s">
        <v>79</v>
      </c>
      <c r="R282" s="57">
        <v>0</v>
      </c>
      <c r="S282" s="55">
        <f t="shared" si="85"/>
        <v>-3163.1745069661783</v>
      </c>
      <c r="T282" s="55">
        <v>0</v>
      </c>
      <c r="U282" s="54">
        <v>77</v>
      </c>
      <c r="V282" s="57">
        <f t="shared" si="90"/>
        <v>-3180</v>
      </c>
      <c r="W282" s="57">
        <f t="shared" si="86"/>
        <v>-1170.1042879686904</v>
      </c>
      <c r="X282" s="55">
        <f t="shared" si="87"/>
        <v>6501.7017060540566</v>
      </c>
      <c r="Y282" s="117">
        <f t="shared" si="88"/>
        <v>1352120.3974824427</v>
      </c>
    </row>
    <row r="283" spans="1:25" ht="13.5" thickBot="1" x14ac:dyDescent="0.35">
      <c r="A283" s="54">
        <v>270</v>
      </c>
      <c r="B283" s="54">
        <v>46</v>
      </c>
      <c r="C283" s="54">
        <f t="shared" si="92"/>
        <v>6</v>
      </c>
      <c r="D283" s="55">
        <f t="shared" si="91"/>
        <v>23402.085759373807</v>
      </c>
      <c r="E283" s="57">
        <f t="shared" si="84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v>0</v>
      </c>
      <c r="K283" s="54" t="s">
        <v>79</v>
      </c>
      <c r="L283" s="55">
        <v>0</v>
      </c>
      <c r="M283" s="55">
        <f t="shared" si="89"/>
        <v>-254</v>
      </c>
      <c r="N283" s="54">
        <v>78</v>
      </c>
      <c r="O283" s="55">
        <v>0</v>
      </c>
      <c r="P283" s="55">
        <v>0</v>
      </c>
      <c r="Q283" s="54" t="s">
        <v>79</v>
      </c>
      <c r="R283" s="57">
        <v>0</v>
      </c>
      <c r="S283" s="55">
        <f t="shared" si="85"/>
        <v>-3163.1745069661783</v>
      </c>
      <c r="T283" s="55">
        <v>0</v>
      </c>
      <c r="U283" s="54">
        <v>78</v>
      </c>
      <c r="V283" s="57">
        <f t="shared" si="90"/>
        <v>-3190</v>
      </c>
      <c r="W283" s="57">
        <f t="shared" si="86"/>
        <v>-1170.1042879686904</v>
      </c>
      <c r="X283" s="55">
        <f t="shared" si="87"/>
        <v>6489.7017060540566</v>
      </c>
      <c r="Y283" s="117">
        <f t="shared" si="88"/>
        <v>1364243.9341780071</v>
      </c>
    </row>
    <row r="284" spans="1:25" ht="13.5" thickBot="1" x14ac:dyDescent="0.35">
      <c r="A284" s="54">
        <v>271</v>
      </c>
      <c r="B284" s="54">
        <v>46</v>
      </c>
      <c r="C284" s="54">
        <f t="shared" si="92"/>
        <v>7</v>
      </c>
      <c r="D284" s="55">
        <f t="shared" si="91"/>
        <v>23402.085759373807</v>
      </c>
      <c r="E284" s="57">
        <f t="shared" si="84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v>0</v>
      </c>
      <c r="K284" s="54" t="s">
        <v>79</v>
      </c>
      <c r="L284" s="55">
        <v>0</v>
      </c>
      <c r="M284" s="55">
        <f t="shared" si="89"/>
        <v>-256</v>
      </c>
      <c r="N284" s="54">
        <v>79</v>
      </c>
      <c r="O284" s="55">
        <v>0</v>
      </c>
      <c r="P284" s="55">
        <v>0</v>
      </c>
      <c r="Q284" s="54" t="s">
        <v>79</v>
      </c>
      <c r="R284" s="57">
        <v>0</v>
      </c>
      <c r="S284" s="55">
        <f t="shared" si="85"/>
        <v>-3163.1745069661783</v>
      </c>
      <c r="T284" s="55">
        <v>0</v>
      </c>
      <c r="U284" s="54">
        <v>79</v>
      </c>
      <c r="V284" s="57">
        <f t="shared" si="90"/>
        <v>-3200</v>
      </c>
      <c r="W284" s="57">
        <f t="shared" si="86"/>
        <v>-1170.1042879686904</v>
      </c>
      <c r="X284" s="55">
        <f t="shared" si="87"/>
        <v>6477.7017060540566</v>
      </c>
      <c r="Y284" s="117">
        <f t="shared" si="88"/>
        <v>1376405.9856098029</v>
      </c>
    </row>
    <row r="285" spans="1:25" ht="13.5" thickBot="1" x14ac:dyDescent="0.35">
      <c r="A285" s="54">
        <v>272</v>
      </c>
      <c r="B285" s="54">
        <v>46</v>
      </c>
      <c r="C285" s="54">
        <f t="shared" si="92"/>
        <v>8</v>
      </c>
      <c r="D285" s="55">
        <f t="shared" si="91"/>
        <v>23402.085759373807</v>
      </c>
      <c r="E285" s="57">
        <f t="shared" si="84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v>0</v>
      </c>
      <c r="K285" s="54" t="s">
        <v>79</v>
      </c>
      <c r="L285" s="55">
        <v>0</v>
      </c>
      <c r="M285" s="55">
        <f t="shared" si="89"/>
        <v>-258</v>
      </c>
      <c r="N285" s="54">
        <v>80</v>
      </c>
      <c r="O285" s="55">
        <v>0</v>
      </c>
      <c r="P285" s="55">
        <v>0</v>
      </c>
      <c r="Q285" s="54" t="s">
        <v>79</v>
      </c>
      <c r="R285" s="57">
        <v>0</v>
      </c>
      <c r="S285" s="55">
        <f t="shared" si="85"/>
        <v>-3163.1745069661783</v>
      </c>
      <c r="T285" s="55">
        <v>0</v>
      </c>
      <c r="U285" s="54">
        <v>80</v>
      </c>
      <c r="V285" s="57">
        <f t="shared" si="90"/>
        <v>-3210</v>
      </c>
      <c r="W285" s="57">
        <f t="shared" si="86"/>
        <v>-1170.1042879686904</v>
      </c>
      <c r="X285" s="55">
        <f t="shared" si="87"/>
        <v>6465.7017060540566</v>
      </c>
      <c r="Y285" s="117">
        <f t="shared" si="88"/>
        <v>1388606.7122558979</v>
      </c>
    </row>
    <row r="286" spans="1:25" ht="13.5" thickBot="1" x14ac:dyDescent="0.35">
      <c r="A286" s="54">
        <v>273</v>
      </c>
      <c r="B286" s="54">
        <v>46</v>
      </c>
      <c r="C286" s="54">
        <f t="shared" si="92"/>
        <v>9</v>
      </c>
      <c r="D286" s="55">
        <f t="shared" si="91"/>
        <v>23402.085759373807</v>
      </c>
      <c r="E286" s="57">
        <f t="shared" si="84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v>0</v>
      </c>
      <c r="K286" s="54" t="s">
        <v>79</v>
      </c>
      <c r="L286" s="55">
        <v>0</v>
      </c>
      <c r="M286" s="55">
        <f t="shared" si="89"/>
        <v>-260</v>
      </c>
      <c r="N286" s="54">
        <v>81</v>
      </c>
      <c r="O286" s="55">
        <v>0</v>
      </c>
      <c r="P286" s="55">
        <v>0</v>
      </c>
      <c r="Q286" s="54" t="s">
        <v>79</v>
      </c>
      <c r="R286" s="57">
        <v>0</v>
      </c>
      <c r="S286" s="55">
        <f t="shared" si="85"/>
        <v>-3163.1745069661783</v>
      </c>
      <c r="T286" s="55">
        <v>0</v>
      </c>
      <c r="U286" s="54">
        <v>81</v>
      </c>
      <c r="V286" s="57">
        <f t="shared" si="90"/>
        <v>-3220</v>
      </c>
      <c r="W286" s="57">
        <f t="shared" si="86"/>
        <v>-1170.1042879686904</v>
      </c>
      <c r="X286" s="55">
        <f t="shared" si="87"/>
        <v>6453.7017060540566</v>
      </c>
      <c r="Y286" s="117">
        <f t="shared" si="88"/>
        <v>1400846.2752630182</v>
      </c>
    </row>
    <row r="287" spans="1:25" ht="13.5" thickBot="1" x14ac:dyDescent="0.35">
      <c r="A287" s="54">
        <v>274</v>
      </c>
      <c r="B287" s="54">
        <v>46</v>
      </c>
      <c r="C287" s="54">
        <f t="shared" si="92"/>
        <v>10</v>
      </c>
      <c r="D287" s="55">
        <f t="shared" si="91"/>
        <v>23402.085759373807</v>
      </c>
      <c r="E287" s="57">
        <f t="shared" si="84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v>0</v>
      </c>
      <c r="K287" s="54" t="s">
        <v>79</v>
      </c>
      <c r="L287" s="55">
        <v>0</v>
      </c>
      <c r="M287" s="55">
        <f t="shared" si="89"/>
        <v>-262</v>
      </c>
      <c r="N287" s="54">
        <v>82</v>
      </c>
      <c r="O287" s="55">
        <v>0</v>
      </c>
      <c r="P287" s="55">
        <v>0</v>
      </c>
      <c r="Q287" s="54" t="s">
        <v>79</v>
      </c>
      <c r="R287" s="57">
        <v>0</v>
      </c>
      <c r="S287" s="55">
        <f t="shared" si="85"/>
        <v>-3163.1745069661783</v>
      </c>
      <c r="T287" s="55">
        <v>0</v>
      </c>
      <c r="U287" s="54">
        <v>82</v>
      </c>
      <c r="V287" s="57">
        <f t="shared" si="90"/>
        <v>-3230</v>
      </c>
      <c r="W287" s="57">
        <f t="shared" si="86"/>
        <v>-1170.1042879686904</v>
      </c>
      <c r="X287" s="55">
        <f t="shared" si="87"/>
        <v>6441.7017060540566</v>
      </c>
      <c r="Y287" s="117">
        <f t="shared" si="88"/>
        <v>1413124.8364493349</v>
      </c>
    </row>
    <row r="288" spans="1:25" ht="13.5" thickBot="1" x14ac:dyDescent="0.35">
      <c r="A288" s="54">
        <v>275</v>
      </c>
      <c r="B288" s="54">
        <v>46</v>
      </c>
      <c r="C288" s="54">
        <f t="shared" si="92"/>
        <v>11</v>
      </c>
      <c r="D288" s="55">
        <f t="shared" si="91"/>
        <v>23402.085759373807</v>
      </c>
      <c r="E288" s="57">
        <f t="shared" si="84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v>0</v>
      </c>
      <c r="K288" s="54" t="s">
        <v>79</v>
      </c>
      <c r="L288" s="55">
        <v>0</v>
      </c>
      <c r="M288" s="55">
        <f t="shared" si="89"/>
        <v>-264</v>
      </c>
      <c r="N288" s="54">
        <v>83</v>
      </c>
      <c r="O288" s="55">
        <v>0</v>
      </c>
      <c r="P288" s="55">
        <v>0</v>
      </c>
      <c r="Q288" s="54" t="s">
        <v>79</v>
      </c>
      <c r="R288" s="57">
        <v>0</v>
      </c>
      <c r="S288" s="55">
        <f t="shared" si="85"/>
        <v>-3163.1745069661783</v>
      </c>
      <c r="T288" s="55">
        <v>0</v>
      </c>
      <c r="U288" s="54">
        <v>83</v>
      </c>
      <c r="V288" s="57">
        <f t="shared" si="90"/>
        <v>-3240</v>
      </c>
      <c r="W288" s="57">
        <f t="shared" si="86"/>
        <v>-1170.1042879686904</v>
      </c>
      <c r="X288" s="55">
        <f t="shared" si="87"/>
        <v>6429.7017060540566</v>
      </c>
      <c r="Y288" s="117">
        <f t="shared" si="88"/>
        <v>1425442.5583072612</v>
      </c>
    </row>
    <row r="289" spans="1:25" ht="13.5" thickBot="1" x14ac:dyDescent="0.35">
      <c r="A289" s="54">
        <v>276</v>
      </c>
      <c r="B289" s="54">
        <v>47</v>
      </c>
      <c r="C289" s="54">
        <f t="shared" si="92"/>
        <v>0</v>
      </c>
      <c r="D289" s="55">
        <f>$D278*(1+$D$4)</f>
        <v>24572.190047342498</v>
      </c>
      <c r="E289" s="57">
        <f t="shared" si="84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v>0</v>
      </c>
      <c r="K289" s="54" t="s">
        <v>79</v>
      </c>
      <c r="L289" s="55">
        <v>0</v>
      </c>
      <c r="M289" s="55">
        <f t="shared" si="89"/>
        <v>-266</v>
      </c>
      <c r="N289" s="54">
        <v>84</v>
      </c>
      <c r="O289" s="55">
        <v>0</v>
      </c>
      <c r="P289" s="55">
        <v>0</v>
      </c>
      <c r="Q289" s="54" t="s">
        <v>79</v>
      </c>
      <c r="R289" s="57">
        <v>0</v>
      </c>
      <c r="S289" s="55">
        <f t="shared" si="85"/>
        <v>-3163.1745069661783</v>
      </c>
      <c r="T289" s="55">
        <v>0</v>
      </c>
      <c r="U289" s="54">
        <v>84</v>
      </c>
      <c r="V289" s="57">
        <f t="shared" si="90"/>
        <v>-3250</v>
      </c>
      <c r="W289" s="57">
        <f t="shared" si="86"/>
        <v>-1228.6095023671251</v>
      </c>
      <c r="X289" s="55">
        <f t="shared" si="87"/>
        <v>7002.7538500384044</v>
      </c>
      <c r="Y289" s="117">
        <f t="shared" si="88"/>
        <v>1438384.6561502465</v>
      </c>
    </row>
    <row r="290" spans="1:25" ht="13.5" thickBot="1" x14ac:dyDescent="0.35">
      <c r="A290" s="54">
        <v>277</v>
      </c>
      <c r="B290" s="54">
        <v>47</v>
      </c>
      <c r="C290" s="54">
        <f t="shared" si="92"/>
        <v>1</v>
      </c>
      <c r="D290" s="55">
        <f t="shared" ref="D290:D300" si="93">$D289</f>
        <v>24572.190047342498</v>
      </c>
      <c r="E290" s="57">
        <f t="shared" si="84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v>0</v>
      </c>
      <c r="K290" s="54" t="s">
        <v>79</v>
      </c>
      <c r="L290" s="55">
        <v>0</v>
      </c>
      <c r="M290" s="55">
        <f t="shared" si="89"/>
        <v>-268</v>
      </c>
      <c r="N290" s="54">
        <v>85</v>
      </c>
      <c r="O290" s="55">
        <v>0</v>
      </c>
      <c r="P290" s="55">
        <v>0</v>
      </c>
      <c r="Q290" s="54" t="s">
        <v>79</v>
      </c>
      <c r="R290" s="57">
        <v>0</v>
      </c>
      <c r="S290" s="55">
        <f t="shared" si="85"/>
        <v>-3163.1745069661783</v>
      </c>
      <c r="T290" s="55">
        <v>0</v>
      </c>
      <c r="U290" s="54">
        <v>85</v>
      </c>
      <c r="V290" s="57">
        <f t="shared" si="90"/>
        <v>-3260</v>
      </c>
      <c r="W290" s="57">
        <f t="shared" si="86"/>
        <v>-1228.6095023671251</v>
      </c>
      <c r="X290" s="55">
        <f t="shared" si="87"/>
        <v>6990.7538500384044</v>
      </c>
      <c r="Y290" s="117">
        <f t="shared" si="88"/>
        <v>1451368.6794009109</v>
      </c>
    </row>
    <row r="291" spans="1:25" ht="13.5" thickBot="1" x14ac:dyDescent="0.35">
      <c r="A291" s="54">
        <v>278</v>
      </c>
      <c r="B291" s="54">
        <v>47</v>
      </c>
      <c r="C291" s="54">
        <f t="shared" si="92"/>
        <v>2</v>
      </c>
      <c r="D291" s="55">
        <f t="shared" si="93"/>
        <v>24572.190047342498</v>
      </c>
      <c r="E291" s="57">
        <f t="shared" si="84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v>0</v>
      </c>
      <c r="K291" s="54" t="s">
        <v>79</v>
      </c>
      <c r="L291" s="55">
        <v>0</v>
      </c>
      <c r="M291" s="55">
        <f t="shared" si="89"/>
        <v>-270</v>
      </c>
      <c r="N291" s="54">
        <v>86</v>
      </c>
      <c r="O291" s="55">
        <v>0</v>
      </c>
      <c r="P291" s="55">
        <v>0</v>
      </c>
      <c r="Q291" s="54" t="s">
        <v>79</v>
      </c>
      <c r="R291" s="57">
        <v>0</v>
      </c>
      <c r="S291" s="55">
        <f t="shared" si="85"/>
        <v>-3163.1745069661783</v>
      </c>
      <c r="T291" s="55">
        <v>0</v>
      </c>
      <c r="U291" s="54">
        <v>86</v>
      </c>
      <c r="V291" s="57">
        <f t="shared" si="90"/>
        <v>-3270</v>
      </c>
      <c r="W291" s="57">
        <f t="shared" si="86"/>
        <v>-1228.6095023671251</v>
      </c>
      <c r="X291" s="55">
        <f t="shared" si="87"/>
        <v>6978.7538500384044</v>
      </c>
      <c r="Y291" s="117">
        <f t="shared" si="88"/>
        <v>1464394.8027484531</v>
      </c>
    </row>
    <row r="292" spans="1:25" ht="13.5" thickBot="1" x14ac:dyDescent="0.35">
      <c r="A292" s="54">
        <v>279</v>
      </c>
      <c r="B292" s="54">
        <v>47</v>
      </c>
      <c r="C292" s="54">
        <f t="shared" si="92"/>
        <v>3</v>
      </c>
      <c r="D292" s="55">
        <f t="shared" si="93"/>
        <v>24572.190047342498</v>
      </c>
      <c r="E292" s="57">
        <f t="shared" si="84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v>0</v>
      </c>
      <c r="K292" s="54" t="s">
        <v>79</v>
      </c>
      <c r="L292" s="55">
        <v>0</v>
      </c>
      <c r="M292" s="55">
        <f t="shared" si="89"/>
        <v>-272</v>
      </c>
      <c r="N292" s="54">
        <v>87</v>
      </c>
      <c r="O292" s="55">
        <v>0</v>
      </c>
      <c r="P292" s="55">
        <v>0</v>
      </c>
      <c r="Q292" s="54" t="s">
        <v>79</v>
      </c>
      <c r="R292" s="57">
        <v>0</v>
      </c>
      <c r="S292" s="55">
        <f t="shared" si="85"/>
        <v>-3163.1745069661783</v>
      </c>
      <c r="T292" s="55">
        <v>0</v>
      </c>
      <c r="U292" s="54">
        <v>87</v>
      </c>
      <c r="V292" s="57">
        <f t="shared" si="90"/>
        <v>-3280</v>
      </c>
      <c r="W292" s="57">
        <f t="shared" si="86"/>
        <v>-1228.6095023671251</v>
      </c>
      <c r="X292" s="55">
        <f t="shared" si="87"/>
        <v>6966.7538500384044</v>
      </c>
      <c r="Y292" s="117">
        <f t="shared" si="88"/>
        <v>1477463.2016099433</v>
      </c>
    </row>
    <row r="293" spans="1:25" ht="13.5" thickBot="1" x14ac:dyDescent="0.35">
      <c r="A293" s="54">
        <v>280</v>
      </c>
      <c r="B293" s="54">
        <v>47</v>
      </c>
      <c r="C293" s="54">
        <f t="shared" si="92"/>
        <v>4</v>
      </c>
      <c r="D293" s="55">
        <f t="shared" si="93"/>
        <v>24572.190047342498</v>
      </c>
      <c r="E293" s="57">
        <f t="shared" si="84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v>0</v>
      </c>
      <c r="K293" s="54" t="s">
        <v>79</v>
      </c>
      <c r="L293" s="55">
        <v>0</v>
      </c>
      <c r="M293" s="55">
        <f t="shared" si="89"/>
        <v>-274</v>
      </c>
      <c r="N293" s="54">
        <v>88</v>
      </c>
      <c r="O293" s="55">
        <v>0</v>
      </c>
      <c r="P293" s="55">
        <v>0</v>
      </c>
      <c r="Q293" s="54" t="s">
        <v>79</v>
      </c>
      <c r="R293" s="57">
        <v>0</v>
      </c>
      <c r="S293" s="55">
        <f t="shared" si="85"/>
        <v>-3163.1745069661783</v>
      </c>
      <c r="T293" s="55">
        <v>0</v>
      </c>
      <c r="U293" s="54">
        <v>88</v>
      </c>
      <c r="V293" s="57">
        <f t="shared" si="90"/>
        <v>-3290</v>
      </c>
      <c r="W293" s="57">
        <f t="shared" si="86"/>
        <v>-1228.6095023671251</v>
      </c>
      <c r="X293" s="55">
        <f t="shared" si="87"/>
        <v>6954.7538500384044</v>
      </c>
      <c r="Y293" s="117">
        <f t="shared" si="88"/>
        <v>1490574.0521333565</v>
      </c>
    </row>
    <row r="294" spans="1:25" ht="13.5" thickBot="1" x14ac:dyDescent="0.35">
      <c r="A294" s="54">
        <v>281</v>
      </c>
      <c r="B294" s="54">
        <v>47</v>
      </c>
      <c r="C294" s="54">
        <f t="shared" si="92"/>
        <v>5</v>
      </c>
      <c r="D294" s="55">
        <f t="shared" si="93"/>
        <v>24572.190047342498</v>
      </c>
      <c r="E294" s="57">
        <f t="shared" si="84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v>0</v>
      </c>
      <c r="K294" s="54" t="s">
        <v>79</v>
      </c>
      <c r="L294" s="55">
        <v>0</v>
      </c>
      <c r="M294" s="55">
        <f t="shared" si="89"/>
        <v>-276</v>
      </c>
      <c r="N294" s="54">
        <v>89</v>
      </c>
      <c r="O294" s="55">
        <v>0</v>
      </c>
      <c r="P294" s="55">
        <v>0</v>
      </c>
      <c r="Q294" s="54" t="s">
        <v>79</v>
      </c>
      <c r="R294" s="57">
        <v>0</v>
      </c>
      <c r="S294" s="55">
        <f t="shared" si="85"/>
        <v>-3163.1745069661783</v>
      </c>
      <c r="T294" s="55">
        <v>0</v>
      </c>
      <c r="U294" s="54">
        <v>89</v>
      </c>
      <c r="V294" s="57">
        <f t="shared" si="90"/>
        <v>-3300</v>
      </c>
      <c r="W294" s="57">
        <f t="shared" si="86"/>
        <v>-1228.6095023671251</v>
      </c>
      <c r="X294" s="55">
        <f t="shared" si="87"/>
        <v>6942.7538500384044</v>
      </c>
      <c r="Y294" s="117">
        <f t="shared" si="88"/>
        <v>1503727.5312006171</v>
      </c>
    </row>
    <row r="295" spans="1:25" ht="13.5" thickBot="1" x14ac:dyDescent="0.35">
      <c r="A295" s="54">
        <v>282</v>
      </c>
      <c r="B295" s="54">
        <v>47</v>
      </c>
      <c r="C295" s="54">
        <f t="shared" si="92"/>
        <v>6</v>
      </c>
      <c r="D295" s="55">
        <f t="shared" si="93"/>
        <v>24572.190047342498</v>
      </c>
      <c r="E295" s="57">
        <f t="shared" si="84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v>0</v>
      </c>
      <c r="K295" s="54" t="s">
        <v>79</v>
      </c>
      <c r="L295" s="55">
        <v>0</v>
      </c>
      <c r="M295" s="55">
        <f t="shared" si="89"/>
        <v>-278</v>
      </c>
      <c r="N295" s="54">
        <v>90</v>
      </c>
      <c r="O295" s="55">
        <v>0</v>
      </c>
      <c r="P295" s="55">
        <v>0</v>
      </c>
      <c r="Q295" s="54" t="s">
        <v>79</v>
      </c>
      <c r="R295" s="57">
        <v>0</v>
      </c>
      <c r="S295" s="55">
        <f t="shared" si="85"/>
        <v>-3163.1745069661783</v>
      </c>
      <c r="T295" s="55">
        <v>0</v>
      </c>
      <c r="U295" s="54">
        <v>90</v>
      </c>
      <c r="V295" s="57">
        <f t="shared" si="90"/>
        <v>-3310</v>
      </c>
      <c r="W295" s="57">
        <f t="shared" si="86"/>
        <v>-1228.6095023671251</v>
      </c>
      <c r="X295" s="55">
        <f t="shared" si="87"/>
        <v>6930.7538500384044</v>
      </c>
      <c r="Y295" s="117">
        <f t="shared" si="88"/>
        <v>1516923.8164306581</v>
      </c>
    </row>
    <row r="296" spans="1:25" ht="13.5" thickBot="1" x14ac:dyDescent="0.35">
      <c r="A296" s="54">
        <v>283</v>
      </c>
      <c r="B296" s="54">
        <v>47</v>
      </c>
      <c r="C296" s="54">
        <f t="shared" si="92"/>
        <v>7</v>
      </c>
      <c r="D296" s="55">
        <f t="shared" si="93"/>
        <v>24572.190047342498</v>
      </c>
      <c r="E296" s="57">
        <f t="shared" si="84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v>0</v>
      </c>
      <c r="K296" s="54" t="s">
        <v>79</v>
      </c>
      <c r="L296" s="55">
        <v>0</v>
      </c>
      <c r="M296" s="55">
        <f t="shared" si="89"/>
        <v>-280</v>
      </c>
      <c r="N296" s="54">
        <v>91</v>
      </c>
      <c r="O296" s="55">
        <v>0</v>
      </c>
      <c r="P296" s="55">
        <v>0</v>
      </c>
      <c r="Q296" s="54" t="s">
        <v>79</v>
      </c>
      <c r="R296" s="57">
        <v>0</v>
      </c>
      <c r="S296" s="55">
        <f t="shared" si="85"/>
        <v>-3163.1745069661783</v>
      </c>
      <c r="T296" s="55">
        <v>0</v>
      </c>
      <c r="U296" s="54">
        <v>91</v>
      </c>
      <c r="V296" s="57">
        <f t="shared" si="90"/>
        <v>-3320</v>
      </c>
      <c r="W296" s="57">
        <f t="shared" si="86"/>
        <v>-1228.6095023671251</v>
      </c>
      <c r="X296" s="55">
        <f t="shared" si="87"/>
        <v>6918.7538500384044</v>
      </c>
      <c r="Y296" s="117">
        <f t="shared" si="88"/>
        <v>1530163.0861824909</v>
      </c>
    </row>
    <row r="297" spans="1:25" ht="13.5" thickBot="1" x14ac:dyDescent="0.35">
      <c r="A297" s="54">
        <v>284</v>
      </c>
      <c r="B297" s="54">
        <v>47</v>
      </c>
      <c r="C297" s="54">
        <f t="shared" si="92"/>
        <v>8</v>
      </c>
      <c r="D297" s="55">
        <f t="shared" si="93"/>
        <v>24572.190047342498</v>
      </c>
      <c r="E297" s="57">
        <f t="shared" si="84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v>0</v>
      </c>
      <c r="K297" s="54" t="s">
        <v>79</v>
      </c>
      <c r="L297" s="55">
        <v>0</v>
      </c>
      <c r="M297" s="55">
        <f t="shared" si="89"/>
        <v>-282</v>
      </c>
      <c r="N297" s="54">
        <v>92</v>
      </c>
      <c r="O297" s="55">
        <v>0</v>
      </c>
      <c r="P297" s="55">
        <v>0</v>
      </c>
      <c r="Q297" s="54" t="s">
        <v>79</v>
      </c>
      <c r="R297" s="57">
        <v>0</v>
      </c>
      <c r="S297" s="55">
        <f t="shared" si="85"/>
        <v>-3163.1745069661783</v>
      </c>
      <c r="T297" s="55">
        <v>0</v>
      </c>
      <c r="U297" s="54">
        <v>92</v>
      </c>
      <c r="V297" s="57">
        <f t="shared" si="90"/>
        <v>-3330</v>
      </c>
      <c r="W297" s="57">
        <f t="shared" si="86"/>
        <v>-1228.6095023671251</v>
      </c>
      <c r="X297" s="55">
        <f t="shared" si="87"/>
        <v>6906.7538500384044</v>
      </c>
      <c r="Y297" s="117">
        <f t="shared" si="88"/>
        <v>1543445.5195582898</v>
      </c>
    </row>
    <row r="298" spans="1:25" ht="13.5" thickBot="1" x14ac:dyDescent="0.35">
      <c r="A298" s="54">
        <v>285</v>
      </c>
      <c r="B298" s="54">
        <v>47</v>
      </c>
      <c r="C298" s="54">
        <f t="shared" si="92"/>
        <v>9</v>
      </c>
      <c r="D298" s="55">
        <f t="shared" si="93"/>
        <v>24572.190047342498</v>
      </c>
      <c r="E298" s="57">
        <f t="shared" si="84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v>0</v>
      </c>
      <c r="K298" s="54" t="s">
        <v>79</v>
      </c>
      <c r="L298" s="55">
        <v>0</v>
      </c>
      <c r="M298" s="55">
        <f t="shared" si="89"/>
        <v>-284</v>
      </c>
      <c r="N298" s="54">
        <v>93</v>
      </c>
      <c r="O298" s="55">
        <v>0</v>
      </c>
      <c r="P298" s="55">
        <v>0</v>
      </c>
      <c r="Q298" s="54" t="s">
        <v>79</v>
      </c>
      <c r="R298" s="57">
        <v>0</v>
      </c>
      <c r="S298" s="55">
        <f t="shared" si="85"/>
        <v>-3163.1745069661783</v>
      </c>
      <c r="T298" s="55">
        <v>0</v>
      </c>
      <c r="U298" s="54">
        <v>93</v>
      </c>
      <c r="V298" s="57">
        <f t="shared" si="90"/>
        <v>-3340</v>
      </c>
      <c r="W298" s="57">
        <f t="shared" si="86"/>
        <v>-1228.6095023671251</v>
      </c>
      <c r="X298" s="55">
        <f t="shared" si="87"/>
        <v>6894.7538500384044</v>
      </c>
      <c r="Y298" s="117">
        <f t="shared" si="88"/>
        <v>1556771.2964064877</v>
      </c>
    </row>
    <row r="299" spans="1:25" ht="13.5" thickBot="1" x14ac:dyDescent="0.35">
      <c r="A299" s="54">
        <v>286</v>
      </c>
      <c r="B299" s="54">
        <v>47</v>
      </c>
      <c r="C299" s="54">
        <f t="shared" si="92"/>
        <v>10</v>
      </c>
      <c r="D299" s="55">
        <f t="shared" si="93"/>
        <v>24572.190047342498</v>
      </c>
      <c r="E299" s="57">
        <f t="shared" si="84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v>0</v>
      </c>
      <c r="K299" s="54" t="s">
        <v>79</v>
      </c>
      <c r="L299" s="55">
        <v>0</v>
      </c>
      <c r="M299" s="55">
        <f t="shared" si="89"/>
        <v>-286</v>
      </c>
      <c r="N299" s="54">
        <v>94</v>
      </c>
      <c r="O299" s="55">
        <v>0</v>
      </c>
      <c r="P299" s="55">
        <v>0</v>
      </c>
      <c r="Q299" s="54" t="s">
        <v>79</v>
      </c>
      <c r="R299" s="57">
        <v>0</v>
      </c>
      <c r="S299" s="55">
        <f t="shared" si="85"/>
        <v>-3163.1745069661783</v>
      </c>
      <c r="T299" s="55">
        <v>0</v>
      </c>
      <c r="U299" s="54">
        <v>94</v>
      </c>
      <c r="V299" s="57">
        <f t="shared" si="90"/>
        <v>-3350</v>
      </c>
      <c r="W299" s="57">
        <f t="shared" si="86"/>
        <v>-1228.6095023671251</v>
      </c>
      <c r="X299" s="55">
        <f t="shared" si="87"/>
        <v>6882.7538500384044</v>
      </c>
      <c r="Y299" s="117">
        <f t="shared" si="88"/>
        <v>1570140.5973248864</v>
      </c>
    </row>
    <row r="300" spans="1:25" ht="13.5" thickBot="1" x14ac:dyDescent="0.35">
      <c r="A300" s="54">
        <v>287</v>
      </c>
      <c r="B300" s="54">
        <v>47</v>
      </c>
      <c r="C300" s="54">
        <f t="shared" si="92"/>
        <v>11</v>
      </c>
      <c r="D300" s="55">
        <f t="shared" si="93"/>
        <v>24572.190047342498</v>
      </c>
      <c r="E300" s="57">
        <f t="shared" si="84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v>0</v>
      </c>
      <c r="K300" s="54" t="s">
        <v>79</v>
      </c>
      <c r="L300" s="55">
        <v>0</v>
      </c>
      <c r="M300" s="55">
        <f t="shared" si="89"/>
        <v>-288</v>
      </c>
      <c r="N300" s="54">
        <v>95</v>
      </c>
      <c r="O300" s="55">
        <v>0</v>
      </c>
      <c r="P300" s="55">
        <v>0</v>
      </c>
      <c r="Q300" s="54" t="s">
        <v>79</v>
      </c>
      <c r="R300" s="57">
        <v>0</v>
      </c>
      <c r="S300" s="55">
        <f t="shared" si="85"/>
        <v>-3163.1745069661783</v>
      </c>
      <c r="T300" s="55">
        <v>0</v>
      </c>
      <c r="U300" s="54">
        <v>95</v>
      </c>
      <c r="V300" s="57">
        <f t="shared" si="90"/>
        <v>-3360</v>
      </c>
      <c r="W300" s="57">
        <f t="shared" si="86"/>
        <v>-1228.6095023671251</v>
      </c>
      <c r="X300" s="55">
        <f t="shared" si="87"/>
        <v>6870.7538500384044</v>
      </c>
      <c r="Y300" s="117">
        <f t="shared" si="88"/>
        <v>1583553.6036637784</v>
      </c>
    </row>
    <row r="301" spans="1:25" ht="13.5" thickBot="1" x14ac:dyDescent="0.35">
      <c r="A301" s="54">
        <v>288</v>
      </c>
      <c r="B301" s="54">
        <v>48</v>
      </c>
      <c r="C301" s="54">
        <f t="shared" si="92"/>
        <v>0</v>
      </c>
      <c r="D301" s="55">
        <f>$D290*(1+$D$4)</f>
        <v>25800.799549709624</v>
      </c>
      <c r="E301" s="57">
        <f t="shared" si="84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v>0</v>
      </c>
      <c r="K301" s="54" t="s">
        <v>79</v>
      </c>
      <c r="L301" s="55">
        <v>0</v>
      </c>
      <c r="M301" s="55">
        <f t="shared" si="89"/>
        <v>-290</v>
      </c>
      <c r="N301" s="54">
        <v>96</v>
      </c>
      <c r="O301" s="55">
        <v>0</v>
      </c>
      <c r="P301" s="55">
        <v>0</v>
      </c>
      <c r="Q301" s="54" t="s">
        <v>79</v>
      </c>
      <c r="R301" s="57">
        <v>0</v>
      </c>
      <c r="S301" s="55">
        <f t="shared" si="85"/>
        <v>-3163.1745069661783</v>
      </c>
      <c r="T301" s="55">
        <v>0</v>
      </c>
      <c r="U301" s="54">
        <v>96</v>
      </c>
      <c r="V301" s="57">
        <f t="shared" si="90"/>
        <v>-3370</v>
      </c>
      <c r="W301" s="57">
        <f t="shared" si="86"/>
        <v>-1290.0399774854814</v>
      </c>
      <c r="X301" s="55">
        <f t="shared" si="87"/>
        <v>7473.0586012219646</v>
      </c>
      <c r="Y301" s="117">
        <f t="shared" si="88"/>
        <v>1597624.8022802661</v>
      </c>
    </row>
    <row r="302" spans="1:25" ht="13.5" thickBot="1" x14ac:dyDescent="0.35">
      <c r="A302" s="54">
        <v>289</v>
      </c>
      <c r="B302" s="54">
        <v>48</v>
      </c>
      <c r="C302" s="54">
        <f t="shared" si="92"/>
        <v>1</v>
      </c>
      <c r="D302" s="55">
        <f t="shared" ref="D302:D312" si="94">$D301</f>
        <v>25800.799549709624</v>
      </c>
      <c r="E302" s="57">
        <f t="shared" si="84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v>0</v>
      </c>
      <c r="K302" s="54" t="s">
        <v>79</v>
      </c>
      <c r="L302" s="55">
        <v>0</v>
      </c>
      <c r="M302" s="55">
        <f t="shared" si="89"/>
        <v>-292</v>
      </c>
      <c r="N302" s="54">
        <v>97</v>
      </c>
      <c r="O302" s="55">
        <v>0</v>
      </c>
      <c r="P302" s="55">
        <v>0</v>
      </c>
      <c r="Q302" s="54" t="s">
        <v>79</v>
      </c>
      <c r="R302" s="57">
        <v>0</v>
      </c>
      <c r="S302" s="55">
        <f t="shared" ref="S302:S333" si="95">PMT(5%/12,180,400000)</f>
        <v>-3163.1745069661783</v>
      </c>
      <c r="T302" s="55">
        <v>0</v>
      </c>
      <c r="U302" s="54">
        <v>97</v>
      </c>
      <c r="V302" s="57">
        <f t="shared" si="90"/>
        <v>-3380</v>
      </c>
      <c r="W302" s="57">
        <f t="shared" si="86"/>
        <v>-1290.0399774854814</v>
      </c>
      <c r="X302" s="55">
        <f t="shared" si="87"/>
        <v>7461.0586012219646</v>
      </c>
      <c r="Y302" s="117">
        <f t="shared" si="88"/>
        <v>1611742.6308909892</v>
      </c>
    </row>
    <row r="303" spans="1:25" ht="13.5" thickBot="1" x14ac:dyDescent="0.35">
      <c r="A303" s="54">
        <v>290</v>
      </c>
      <c r="B303" s="54">
        <v>48</v>
      </c>
      <c r="C303" s="54">
        <f t="shared" si="92"/>
        <v>2</v>
      </c>
      <c r="D303" s="55">
        <f t="shared" si="94"/>
        <v>25800.799549709624</v>
      </c>
      <c r="E303" s="57">
        <f t="shared" si="84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v>0</v>
      </c>
      <c r="K303" s="54" t="s">
        <v>79</v>
      </c>
      <c r="L303" s="55">
        <v>0</v>
      </c>
      <c r="M303" s="55">
        <f t="shared" si="89"/>
        <v>-294</v>
      </c>
      <c r="N303" s="54">
        <v>98</v>
      </c>
      <c r="O303" s="55">
        <v>0</v>
      </c>
      <c r="P303" s="55">
        <v>0</v>
      </c>
      <c r="Q303" s="54" t="s">
        <v>79</v>
      </c>
      <c r="R303" s="57">
        <v>0</v>
      </c>
      <c r="S303" s="55">
        <f t="shared" si="95"/>
        <v>-3163.1745069661783</v>
      </c>
      <c r="T303" s="55">
        <v>0</v>
      </c>
      <c r="U303" s="54">
        <v>98</v>
      </c>
      <c r="V303" s="57">
        <f t="shared" si="90"/>
        <v>-3390</v>
      </c>
      <c r="W303" s="57">
        <f t="shared" si="86"/>
        <v>-1290.0399774854814</v>
      </c>
      <c r="X303" s="55">
        <f t="shared" si="87"/>
        <v>7449.0586012219646</v>
      </c>
      <c r="Y303" s="117">
        <f t="shared" si="88"/>
        <v>1625907.2837875902</v>
      </c>
    </row>
    <row r="304" spans="1:25" ht="13.5" thickBot="1" x14ac:dyDescent="0.35">
      <c r="A304" s="54">
        <v>291</v>
      </c>
      <c r="B304" s="54">
        <v>48</v>
      </c>
      <c r="C304" s="54">
        <f t="shared" si="92"/>
        <v>3</v>
      </c>
      <c r="D304" s="55">
        <f t="shared" si="94"/>
        <v>25800.799549709624</v>
      </c>
      <c r="E304" s="57">
        <f t="shared" si="84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v>0</v>
      </c>
      <c r="K304" s="54" t="s">
        <v>79</v>
      </c>
      <c r="L304" s="55">
        <v>0</v>
      </c>
      <c r="M304" s="55">
        <f t="shared" si="89"/>
        <v>-296</v>
      </c>
      <c r="N304" s="54">
        <v>99</v>
      </c>
      <c r="O304" s="55">
        <v>0</v>
      </c>
      <c r="P304" s="55">
        <v>0</v>
      </c>
      <c r="Q304" s="54" t="s">
        <v>79</v>
      </c>
      <c r="R304" s="57">
        <v>0</v>
      </c>
      <c r="S304" s="55">
        <f t="shared" si="95"/>
        <v>-3163.1745069661783</v>
      </c>
      <c r="T304" s="55">
        <v>0</v>
      </c>
      <c r="U304" s="54">
        <v>99</v>
      </c>
      <c r="V304" s="57">
        <f t="shared" si="90"/>
        <v>-3400</v>
      </c>
      <c r="W304" s="57">
        <f t="shared" si="86"/>
        <v>-1290.0399774854814</v>
      </c>
      <c r="X304" s="55">
        <f t="shared" si="87"/>
        <v>7437.0586012219646</v>
      </c>
      <c r="Y304" s="117">
        <f t="shared" si="88"/>
        <v>1640118.9560712604</v>
      </c>
    </row>
    <row r="305" spans="1:25" ht="13.5" thickBot="1" x14ac:dyDescent="0.35">
      <c r="A305" s="54">
        <v>292</v>
      </c>
      <c r="B305" s="54">
        <v>48</v>
      </c>
      <c r="C305" s="54">
        <f t="shared" si="92"/>
        <v>4</v>
      </c>
      <c r="D305" s="55">
        <f t="shared" si="94"/>
        <v>25800.799549709624</v>
      </c>
      <c r="E305" s="57">
        <f t="shared" si="84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v>0</v>
      </c>
      <c r="K305" s="54" t="s">
        <v>79</v>
      </c>
      <c r="L305" s="55">
        <v>0</v>
      </c>
      <c r="M305" s="55">
        <f t="shared" si="89"/>
        <v>-298</v>
      </c>
      <c r="N305" s="54">
        <v>100</v>
      </c>
      <c r="O305" s="55">
        <v>0</v>
      </c>
      <c r="P305" s="55">
        <v>0</v>
      </c>
      <c r="Q305" s="54" t="s">
        <v>79</v>
      </c>
      <c r="R305" s="57">
        <v>0</v>
      </c>
      <c r="S305" s="55">
        <f t="shared" si="95"/>
        <v>-3163.1745069661783</v>
      </c>
      <c r="T305" s="55">
        <v>0</v>
      </c>
      <c r="U305" s="54">
        <v>100</v>
      </c>
      <c r="V305" s="57">
        <f t="shared" si="90"/>
        <v>-3410</v>
      </c>
      <c r="W305" s="57">
        <f t="shared" si="86"/>
        <v>-1290.0399774854814</v>
      </c>
      <c r="X305" s="55">
        <f t="shared" si="87"/>
        <v>7425.0586012219646</v>
      </c>
      <c r="Y305" s="117">
        <f t="shared" si="88"/>
        <v>1654377.8436561127</v>
      </c>
    </row>
    <row r="306" spans="1:25" ht="13.5" thickBot="1" x14ac:dyDescent="0.35">
      <c r="A306" s="54">
        <v>293</v>
      </c>
      <c r="B306" s="54">
        <v>48</v>
      </c>
      <c r="C306" s="54">
        <f t="shared" si="92"/>
        <v>5</v>
      </c>
      <c r="D306" s="55">
        <f t="shared" si="94"/>
        <v>25800.799549709624</v>
      </c>
      <c r="E306" s="57">
        <f t="shared" si="84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v>0</v>
      </c>
      <c r="K306" s="54" t="s">
        <v>79</v>
      </c>
      <c r="L306" s="55">
        <v>0</v>
      </c>
      <c r="M306" s="55">
        <f t="shared" si="89"/>
        <v>-300</v>
      </c>
      <c r="N306" s="54">
        <v>101</v>
      </c>
      <c r="O306" s="55">
        <v>0</v>
      </c>
      <c r="P306" s="55">
        <v>0</v>
      </c>
      <c r="Q306" s="54" t="s">
        <v>79</v>
      </c>
      <c r="R306" s="57">
        <v>0</v>
      </c>
      <c r="S306" s="55">
        <f t="shared" si="95"/>
        <v>-3163.1745069661783</v>
      </c>
      <c r="T306" s="55">
        <v>0</v>
      </c>
      <c r="U306" s="54">
        <v>101</v>
      </c>
      <c r="V306" s="57">
        <f t="shared" si="90"/>
        <v>-3420</v>
      </c>
      <c r="W306" s="57">
        <f t="shared" si="86"/>
        <v>-1290.0399774854814</v>
      </c>
      <c r="X306" s="55">
        <f t="shared" si="87"/>
        <v>7413.0586012219646</v>
      </c>
      <c r="Y306" s="117">
        <f t="shared" si="88"/>
        <v>1668684.1432725685</v>
      </c>
    </row>
    <row r="307" spans="1:25" ht="13.5" thickBot="1" x14ac:dyDescent="0.35">
      <c r="A307" s="54">
        <v>294</v>
      </c>
      <c r="B307" s="54">
        <v>48</v>
      </c>
      <c r="C307" s="54">
        <f t="shared" si="92"/>
        <v>6</v>
      </c>
      <c r="D307" s="55">
        <f t="shared" si="94"/>
        <v>25800.799549709624</v>
      </c>
      <c r="E307" s="57">
        <f t="shared" si="84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v>0</v>
      </c>
      <c r="K307" s="54" t="s">
        <v>79</v>
      </c>
      <c r="L307" s="55">
        <v>0</v>
      </c>
      <c r="M307" s="55">
        <f t="shared" si="89"/>
        <v>-302</v>
      </c>
      <c r="N307" s="54">
        <v>102</v>
      </c>
      <c r="O307" s="55">
        <v>0</v>
      </c>
      <c r="P307" s="55">
        <v>0</v>
      </c>
      <c r="Q307" s="54" t="s">
        <v>79</v>
      </c>
      <c r="R307" s="57">
        <v>0</v>
      </c>
      <c r="S307" s="55">
        <f t="shared" si="95"/>
        <v>-3163.1745069661783</v>
      </c>
      <c r="T307" s="55">
        <v>0</v>
      </c>
      <c r="U307" s="54">
        <v>102</v>
      </c>
      <c r="V307" s="57">
        <f t="shared" si="90"/>
        <v>-3430</v>
      </c>
      <c r="W307" s="57">
        <f t="shared" si="86"/>
        <v>-1290.0399774854814</v>
      </c>
      <c r="X307" s="55">
        <f t="shared" si="87"/>
        <v>7401.0586012219646</v>
      </c>
      <c r="Y307" s="117">
        <f t="shared" si="88"/>
        <v>1683038.0524707595</v>
      </c>
    </row>
    <row r="308" spans="1:25" ht="13.5" thickBot="1" x14ac:dyDescent="0.35">
      <c r="A308" s="54">
        <v>295</v>
      </c>
      <c r="B308" s="54">
        <v>48</v>
      </c>
      <c r="C308" s="54">
        <f t="shared" si="92"/>
        <v>7</v>
      </c>
      <c r="D308" s="55">
        <f t="shared" si="94"/>
        <v>25800.799549709624</v>
      </c>
      <c r="E308" s="57">
        <f t="shared" si="84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v>0</v>
      </c>
      <c r="K308" s="54" t="s">
        <v>79</v>
      </c>
      <c r="L308" s="55">
        <v>0</v>
      </c>
      <c r="M308" s="55">
        <f t="shared" si="89"/>
        <v>-304</v>
      </c>
      <c r="N308" s="54">
        <v>103</v>
      </c>
      <c r="O308" s="55">
        <v>0</v>
      </c>
      <c r="P308" s="55">
        <v>0</v>
      </c>
      <c r="Q308" s="54" t="s">
        <v>79</v>
      </c>
      <c r="R308" s="57">
        <v>0</v>
      </c>
      <c r="S308" s="55">
        <f t="shared" si="95"/>
        <v>-3163.1745069661783</v>
      </c>
      <c r="T308" s="55">
        <v>0</v>
      </c>
      <c r="U308" s="54">
        <v>103</v>
      </c>
      <c r="V308" s="57">
        <f t="shared" si="90"/>
        <v>-3440</v>
      </c>
      <c r="W308" s="57">
        <f t="shared" si="86"/>
        <v>-1290.0399774854814</v>
      </c>
      <c r="X308" s="55">
        <f t="shared" si="87"/>
        <v>7389.0586012219646</v>
      </c>
      <c r="Y308" s="117">
        <f t="shared" si="88"/>
        <v>1697439.7696239429</v>
      </c>
    </row>
    <row r="309" spans="1:25" ht="13.5" thickBot="1" x14ac:dyDescent="0.35">
      <c r="A309" s="54">
        <v>296</v>
      </c>
      <c r="B309" s="54">
        <v>48</v>
      </c>
      <c r="C309" s="54">
        <f t="shared" si="92"/>
        <v>8</v>
      </c>
      <c r="D309" s="55">
        <f t="shared" si="94"/>
        <v>25800.799549709624</v>
      </c>
      <c r="E309" s="57">
        <f t="shared" si="84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v>0</v>
      </c>
      <c r="K309" s="54" t="s">
        <v>79</v>
      </c>
      <c r="L309" s="55">
        <v>0</v>
      </c>
      <c r="M309" s="55">
        <f t="shared" si="89"/>
        <v>-306</v>
      </c>
      <c r="N309" s="54">
        <v>104</v>
      </c>
      <c r="O309" s="55">
        <v>0</v>
      </c>
      <c r="P309" s="55">
        <v>0</v>
      </c>
      <c r="Q309" s="54" t="s">
        <v>79</v>
      </c>
      <c r="R309" s="57">
        <v>0</v>
      </c>
      <c r="S309" s="55">
        <f t="shared" si="95"/>
        <v>-3163.1745069661783</v>
      </c>
      <c r="T309" s="55">
        <v>0</v>
      </c>
      <c r="U309" s="54">
        <v>104</v>
      </c>
      <c r="V309" s="57">
        <f t="shared" si="90"/>
        <v>-3450</v>
      </c>
      <c r="W309" s="57">
        <f t="shared" si="86"/>
        <v>-1290.0399774854814</v>
      </c>
      <c r="X309" s="55">
        <f t="shared" si="87"/>
        <v>7377.0586012219646</v>
      </c>
      <c r="Y309" s="117">
        <f t="shared" si="88"/>
        <v>1711889.4939319312</v>
      </c>
    </row>
    <row r="310" spans="1:25" ht="13.5" thickBot="1" x14ac:dyDescent="0.35">
      <c r="A310" s="54">
        <v>297</v>
      </c>
      <c r="B310" s="54">
        <v>48</v>
      </c>
      <c r="C310" s="54">
        <f t="shared" si="92"/>
        <v>9</v>
      </c>
      <c r="D310" s="55">
        <f t="shared" si="94"/>
        <v>25800.799549709624</v>
      </c>
      <c r="E310" s="57">
        <f t="shared" si="84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v>0</v>
      </c>
      <c r="K310" s="54" t="s">
        <v>79</v>
      </c>
      <c r="L310" s="55">
        <v>0</v>
      </c>
      <c r="M310" s="55">
        <f t="shared" si="89"/>
        <v>-308</v>
      </c>
      <c r="N310" s="54">
        <v>105</v>
      </c>
      <c r="O310" s="55">
        <v>0</v>
      </c>
      <c r="P310" s="55">
        <v>0</v>
      </c>
      <c r="Q310" s="54" t="s">
        <v>79</v>
      </c>
      <c r="R310" s="57">
        <v>0</v>
      </c>
      <c r="S310" s="55">
        <f t="shared" si="95"/>
        <v>-3163.1745069661783</v>
      </c>
      <c r="T310" s="55">
        <v>0</v>
      </c>
      <c r="U310" s="54">
        <v>105</v>
      </c>
      <c r="V310" s="57">
        <f t="shared" si="90"/>
        <v>-3460</v>
      </c>
      <c r="W310" s="57">
        <f t="shared" si="86"/>
        <v>-1290.0399774854814</v>
      </c>
      <c r="X310" s="55">
        <f t="shared" si="87"/>
        <v>7365.0586012219646</v>
      </c>
      <c r="Y310" s="117">
        <f t="shared" si="88"/>
        <v>1726387.4254245362</v>
      </c>
    </row>
    <row r="311" spans="1:25" ht="13.5" thickBot="1" x14ac:dyDescent="0.35">
      <c r="A311" s="54">
        <v>298</v>
      </c>
      <c r="B311" s="54">
        <v>48</v>
      </c>
      <c r="C311" s="54">
        <f t="shared" si="92"/>
        <v>10</v>
      </c>
      <c r="D311" s="55">
        <f t="shared" si="94"/>
        <v>25800.799549709624</v>
      </c>
      <c r="E311" s="57">
        <f t="shared" si="84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v>0</v>
      </c>
      <c r="K311" s="54" t="s">
        <v>79</v>
      </c>
      <c r="L311" s="55">
        <v>0</v>
      </c>
      <c r="M311" s="55">
        <f t="shared" si="89"/>
        <v>-310</v>
      </c>
      <c r="N311" s="54">
        <v>106</v>
      </c>
      <c r="O311" s="55">
        <v>0</v>
      </c>
      <c r="P311" s="55">
        <v>0</v>
      </c>
      <c r="Q311" s="54" t="s">
        <v>79</v>
      </c>
      <c r="R311" s="57">
        <v>0</v>
      </c>
      <c r="S311" s="55">
        <f t="shared" si="95"/>
        <v>-3163.1745069661783</v>
      </c>
      <c r="T311" s="55">
        <v>0</v>
      </c>
      <c r="U311" s="54">
        <v>106</v>
      </c>
      <c r="V311" s="57">
        <f t="shared" si="90"/>
        <v>-3470</v>
      </c>
      <c r="W311" s="57">
        <f t="shared" si="86"/>
        <v>-1290.0399774854814</v>
      </c>
      <c r="X311" s="55">
        <f t="shared" si="87"/>
        <v>7353.0586012219646</v>
      </c>
      <c r="Y311" s="117">
        <f t="shared" si="88"/>
        <v>1740933.7649650271</v>
      </c>
    </row>
    <row r="312" spans="1:25" ht="13.5" thickBot="1" x14ac:dyDescent="0.35">
      <c r="A312" s="54">
        <v>299</v>
      </c>
      <c r="B312" s="54">
        <v>48</v>
      </c>
      <c r="C312" s="54">
        <f t="shared" si="92"/>
        <v>11</v>
      </c>
      <c r="D312" s="55">
        <f t="shared" si="94"/>
        <v>25800.799549709624</v>
      </c>
      <c r="E312" s="57">
        <f t="shared" si="84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v>0</v>
      </c>
      <c r="K312" s="54" t="s">
        <v>79</v>
      </c>
      <c r="L312" s="55">
        <v>0</v>
      </c>
      <c r="M312" s="55">
        <f t="shared" si="89"/>
        <v>-312</v>
      </c>
      <c r="N312" s="54">
        <v>107</v>
      </c>
      <c r="O312" s="55">
        <v>0</v>
      </c>
      <c r="P312" s="55">
        <v>0</v>
      </c>
      <c r="Q312" s="54" t="s">
        <v>79</v>
      </c>
      <c r="R312" s="57">
        <v>0</v>
      </c>
      <c r="S312" s="55">
        <f t="shared" si="95"/>
        <v>-3163.1745069661783</v>
      </c>
      <c r="T312" s="55">
        <v>0</v>
      </c>
      <c r="U312" s="54">
        <v>107</v>
      </c>
      <c r="V312" s="57">
        <f t="shared" si="90"/>
        <v>-3480</v>
      </c>
      <c r="W312" s="57">
        <f t="shared" si="86"/>
        <v>-1290.0399774854814</v>
      </c>
      <c r="X312" s="55">
        <f t="shared" si="87"/>
        <v>7341.0586012219646</v>
      </c>
      <c r="Y312" s="117">
        <f t="shared" si="88"/>
        <v>1755528.7142536032</v>
      </c>
    </row>
    <row r="313" spans="1:25" ht="13.5" thickBot="1" x14ac:dyDescent="0.35">
      <c r="A313" s="54">
        <v>300</v>
      </c>
      <c r="B313" s="54">
        <v>49</v>
      </c>
      <c r="C313" s="54">
        <f t="shared" si="92"/>
        <v>0</v>
      </c>
      <c r="D313" s="55">
        <f>$D302*(1+$D$4)</f>
        <v>27090.839527195105</v>
      </c>
      <c r="E313" s="57">
        <f t="shared" si="84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v>0</v>
      </c>
      <c r="K313" s="54" t="s">
        <v>79</v>
      </c>
      <c r="L313" s="55">
        <v>0</v>
      </c>
      <c r="M313" s="55">
        <f t="shared" si="89"/>
        <v>-314</v>
      </c>
      <c r="N313" s="54">
        <v>108</v>
      </c>
      <c r="O313" s="55">
        <v>0</v>
      </c>
      <c r="P313" s="55">
        <v>0</v>
      </c>
      <c r="Q313" s="54" t="s">
        <v>79</v>
      </c>
      <c r="R313" s="57">
        <v>0</v>
      </c>
      <c r="S313" s="55">
        <f t="shared" si="95"/>
        <v>-3163.1745069661783</v>
      </c>
      <c r="T313" s="55">
        <v>0</v>
      </c>
      <c r="U313" s="54">
        <v>108</v>
      </c>
      <c r="V313" s="57">
        <f t="shared" si="90"/>
        <v>-3490</v>
      </c>
      <c r="W313" s="57">
        <f t="shared" si="86"/>
        <v>-1354.5419763597554</v>
      </c>
      <c r="X313" s="55">
        <f t="shared" si="87"/>
        <v>7974.0785899647062</v>
      </c>
      <c r="Y313" s="117">
        <f t="shared" si="88"/>
        <v>1770817.4958196245</v>
      </c>
    </row>
    <row r="314" spans="1:25" ht="13.5" thickBot="1" x14ac:dyDescent="0.35">
      <c r="A314" s="54">
        <v>301</v>
      </c>
      <c r="B314" s="54">
        <v>49</v>
      </c>
      <c r="C314" s="54">
        <f t="shared" si="92"/>
        <v>1</v>
      </c>
      <c r="D314" s="55">
        <f t="shared" ref="D314:D324" si="96">$D313</f>
        <v>27090.839527195105</v>
      </c>
      <c r="E314" s="57">
        <f t="shared" si="84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v>0</v>
      </c>
      <c r="K314" s="54" t="s">
        <v>79</v>
      </c>
      <c r="L314" s="55">
        <v>0</v>
      </c>
      <c r="M314" s="55">
        <f t="shared" si="89"/>
        <v>-316</v>
      </c>
      <c r="N314" s="54">
        <v>109</v>
      </c>
      <c r="O314" s="55">
        <v>0</v>
      </c>
      <c r="P314" s="55">
        <v>0</v>
      </c>
      <c r="Q314" s="54" t="s">
        <v>79</v>
      </c>
      <c r="R314" s="57">
        <v>0</v>
      </c>
      <c r="S314" s="55">
        <f t="shared" si="95"/>
        <v>-3163.1745069661783</v>
      </c>
      <c r="T314" s="55">
        <v>0</v>
      </c>
      <c r="U314" s="54">
        <v>109</v>
      </c>
      <c r="V314" s="57">
        <f t="shared" si="90"/>
        <v>-3500</v>
      </c>
      <c r="W314" s="57">
        <f t="shared" si="86"/>
        <v>-1354.5419763597554</v>
      </c>
      <c r="X314" s="55">
        <f t="shared" si="87"/>
        <v>7962.0785899647062</v>
      </c>
      <c r="Y314" s="117">
        <f t="shared" si="88"/>
        <v>1786157.9806421709</v>
      </c>
    </row>
    <row r="315" spans="1:25" ht="13.5" thickBot="1" x14ac:dyDescent="0.35">
      <c r="A315" s="54">
        <v>302</v>
      </c>
      <c r="B315" s="54">
        <v>49</v>
      </c>
      <c r="C315" s="54">
        <f t="shared" si="92"/>
        <v>2</v>
      </c>
      <c r="D315" s="55">
        <f t="shared" si="96"/>
        <v>27090.839527195105</v>
      </c>
      <c r="E315" s="57">
        <f t="shared" si="84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v>0</v>
      </c>
      <c r="K315" s="54" t="s">
        <v>79</v>
      </c>
      <c r="L315" s="55">
        <v>0</v>
      </c>
      <c r="M315" s="55">
        <f t="shared" si="89"/>
        <v>-318</v>
      </c>
      <c r="N315" s="54">
        <v>110</v>
      </c>
      <c r="O315" s="55">
        <v>0</v>
      </c>
      <c r="P315" s="55">
        <v>0</v>
      </c>
      <c r="Q315" s="54" t="s">
        <v>79</v>
      </c>
      <c r="R315" s="57">
        <v>0</v>
      </c>
      <c r="S315" s="55">
        <f t="shared" si="95"/>
        <v>-3163.1745069661783</v>
      </c>
      <c r="T315" s="55">
        <v>0</v>
      </c>
      <c r="U315" s="54">
        <v>110</v>
      </c>
      <c r="V315" s="57">
        <f t="shared" si="90"/>
        <v>-3510</v>
      </c>
      <c r="W315" s="57">
        <f t="shared" si="86"/>
        <v>-1354.5419763597554</v>
      </c>
      <c r="X315" s="55">
        <f t="shared" si="87"/>
        <v>7950.0785899647062</v>
      </c>
      <c r="Y315" s="117">
        <f t="shared" si="88"/>
        <v>1801550.3841514778</v>
      </c>
    </row>
    <row r="316" spans="1:25" ht="13.5" thickBot="1" x14ac:dyDescent="0.35">
      <c r="A316" s="54">
        <v>303</v>
      </c>
      <c r="B316" s="54">
        <v>49</v>
      </c>
      <c r="C316" s="54">
        <f t="shared" si="92"/>
        <v>3</v>
      </c>
      <c r="D316" s="55">
        <f t="shared" si="96"/>
        <v>27090.839527195105</v>
      </c>
      <c r="E316" s="57">
        <f t="shared" si="84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v>0</v>
      </c>
      <c r="K316" s="54" t="s">
        <v>79</v>
      </c>
      <c r="L316" s="55">
        <v>0</v>
      </c>
      <c r="M316" s="55">
        <f t="shared" si="89"/>
        <v>-320</v>
      </c>
      <c r="N316" s="54">
        <v>111</v>
      </c>
      <c r="O316" s="55">
        <v>0</v>
      </c>
      <c r="P316" s="55">
        <v>0</v>
      </c>
      <c r="Q316" s="54" t="s">
        <v>79</v>
      </c>
      <c r="R316" s="57">
        <v>0</v>
      </c>
      <c r="S316" s="55">
        <f t="shared" si="95"/>
        <v>-3163.1745069661783</v>
      </c>
      <c r="T316" s="55">
        <v>0</v>
      </c>
      <c r="U316" s="54">
        <v>111</v>
      </c>
      <c r="V316" s="57">
        <f t="shared" si="90"/>
        <v>-3520</v>
      </c>
      <c r="W316" s="57">
        <f t="shared" si="86"/>
        <v>-1354.5419763597554</v>
      </c>
      <c r="X316" s="55">
        <f t="shared" si="87"/>
        <v>7938.0785899647062</v>
      </c>
      <c r="Y316" s="117">
        <f t="shared" si="88"/>
        <v>1816994.922675407</v>
      </c>
    </row>
    <row r="317" spans="1:25" ht="13.5" thickBot="1" x14ac:dyDescent="0.35">
      <c r="A317" s="54">
        <v>304</v>
      </c>
      <c r="B317" s="54">
        <v>49</v>
      </c>
      <c r="C317" s="54">
        <f t="shared" si="92"/>
        <v>4</v>
      </c>
      <c r="D317" s="55">
        <f t="shared" si="96"/>
        <v>27090.839527195105</v>
      </c>
      <c r="E317" s="57">
        <f t="shared" si="84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v>0</v>
      </c>
      <c r="K317" s="54" t="s">
        <v>79</v>
      </c>
      <c r="L317" s="55">
        <v>0</v>
      </c>
      <c r="M317" s="55">
        <f t="shared" si="89"/>
        <v>-322</v>
      </c>
      <c r="N317" s="54">
        <v>112</v>
      </c>
      <c r="O317" s="55">
        <v>0</v>
      </c>
      <c r="P317" s="55">
        <v>0</v>
      </c>
      <c r="Q317" s="54" t="s">
        <v>79</v>
      </c>
      <c r="R317" s="57">
        <v>0</v>
      </c>
      <c r="S317" s="55">
        <f t="shared" si="95"/>
        <v>-3163.1745069661783</v>
      </c>
      <c r="T317" s="55">
        <v>0</v>
      </c>
      <c r="U317" s="54">
        <v>112</v>
      </c>
      <c r="V317" s="57">
        <f t="shared" si="90"/>
        <v>-3530</v>
      </c>
      <c r="W317" s="57">
        <f t="shared" si="86"/>
        <v>-1354.5419763597554</v>
      </c>
      <c r="X317" s="55">
        <f t="shared" si="87"/>
        <v>7926.0785899647062</v>
      </c>
      <c r="Y317" s="117">
        <f t="shared" si="88"/>
        <v>1832491.8134431858</v>
      </c>
    </row>
    <row r="318" spans="1:25" ht="13.5" thickBot="1" x14ac:dyDescent="0.35">
      <c r="A318" s="54">
        <v>305</v>
      </c>
      <c r="B318" s="54">
        <v>49</v>
      </c>
      <c r="C318" s="54">
        <f t="shared" si="92"/>
        <v>5</v>
      </c>
      <c r="D318" s="55">
        <f t="shared" si="96"/>
        <v>27090.839527195105</v>
      </c>
      <c r="E318" s="57">
        <f t="shared" si="84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v>0</v>
      </c>
      <c r="K318" s="54" t="s">
        <v>79</v>
      </c>
      <c r="L318" s="55">
        <v>0</v>
      </c>
      <c r="M318" s="55">
        <f t="shared" si="89"/>
        <v>-324</v>
      </c>
      <c r="N318" s="54">
        <v>113</v>
      </c>
      <c r="O318" s="55">
        <v>0</v>
      </c>
      <c r="P318" s="55">
        <v>0</v>
      </c>
      <c r="Q318" s="54" t="s">
        <v>79</v>
      </c>
      <c r="R318" s="57">
        <v>0</v>
      </c>
      <c r="S318" s="55">
        <f t="shared" si="95"/>
        <v>-3163.1745069661783</v>
      </c>
      <c r="T318" s="55">
        <v>0</v>
      </c>
      <c r="U318" s="54">
        <v>113</v>
      </c>
      <c r="V318" s="57">
        <f t="shared" si="90"/>
        <v>-3540</v>
      </c>
      <c r="W318" s="57">
        <f t="shared" si="86"/>
        <v>-1354.5419763597554</v>
      </c>
      <c r="X318" s="55">
        <f t="shared" si="87"/>
        <v>7914.0785899647062</v>
      </c>
      <c r="Y318" s="117">
        <f t="shared" si="88"/>
        <v>1848041.2745891637</v>
      </c>
    </row>
    <row r="319" spans="1:25" ht="13.5" thickBot="1" x14ac:dyDescent="0.35">
      <c r="A319" s="54">
        <v>306</v>
      </c>
      <c r="B319" s="54">
        <v>49</v>
      </c>
      <c r="C319" s="54">
        <f t="shared" si="92"/>
        <v>6</v>
      </c>
      <c r="D319" s="55">
        <f t="shared" si="96"/>
        <v>27090.839527195105</v>
      </c>
      <c r="E319" s="57">
        <f t="shared" si="84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v>0</v>
      </c>
      <c r="K319" s="54" t="s">
        <v>79</v>
      </c>
      <c r="L319" s="55">
        <v>0</v>
      </c>
      <c r="M319" s="55">
        <f t="shared" si="89"/>
        <v>-326</v>
      </c>
      <c r="N319" s="54">
        <v>114</v>
      </c>
      <c r="O319" s="55">
        <v>0</v>
      </c>
      <c r="P319" s="55">
        <v>0</v>
      </c>
      <c r="Q319" s="54" t="s">
        <v>79</v>
      </c>
      <c r="R319" s="57">
        <v>0</v>
      </c>
      <c r="S319" s="55">
        <f t="shared" si="95"/>
        <v>-3163.1745069661783</v>
      </c>
      <c r="T319" s="55">
        <v>0</v>
      </c>
      <c r="U319" s="54">
        <v>114</v>
      </c>
      <c r="V319" s="57">
        <f t="shared" si="90"/>
        <v>-3550</v>
      </c>
      <c r="W319" s="57">
        <f t="shared" si="86"/>
        <v>-1354.5419763597554</v>
      </c>
      <c r="X319" s="55">
        <f t="shared" si="87"/>
        <v>7902.0785899647062</v>
      </c>
      <c r="Y319" s="117">
        <f t="shared" si="88"/>
        <v>1863643.5251565832</v>
      </c>
    </row>
    <row r="320" spans="1:25" ht="13.5" thickBot="1" x14ac:dyDescent="0.35">
      <c r="A320" s="54">
        <v>307</v>
      </c>
      <c r="B320" s="54">
        <v>49</v>
      </c>
      <c r="C320" s="54">
        <f t="shared" si="92"/>
        <v>7</v>
      </c>
      <c r="D320" s="55">
        <f t="shared" si="96"/>
        <v>27090.839527195105</v>
      </c>
      <c r="E320" s="57">
        <f t="shared" si="84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v>0</v>
      </c>
      <c r="K320" s="54" t="s">
        <v>79</v>
      </c>
      <c r="L320" s="55">
        <v>0</v>
      </c>
      <c r="M320" s="55">
        <f t="shared" si="89"/>
        <v>-328</v>
      </c>
      <c r="N320" s="54">
        <v>115</v>
      </c>
      <c r="O320" s="55">
        <v>0</v>
      </c>
      <c r="P320" s="55">
        <v>0</v>
      </c>
      <c r="Q320" s="54" t="s">
        <v>79</v>
      </c>
      <c r="R320" s="57">
        <v>0</v>
      </c>
      <c r="S320" s="55">
        <f t="shared" si="95"/>
        <v>-3163.1745069661783</v>
      </c>
      <c r="T320" s="55">
        <v>0</v>
      </c>
      <c r="U320" s="54">
        <v>115</v>
      </c>
      <c r="V320" s="57">
        <f t="shared" si="90"/>
        <v>-3560</v>
      </c>
      <c r="W320" s="57">
        <f t="shared" si="86"/>
        <v>-1354.5419763597554</v>
      </c>
      <c r="X320" s="55">
        <f t="shared" si="87"/>
        <v>7890.0785899647062</v>
      </c>
      <c r="Y320" s="117">
        <f t="shared" si="88"/>
        <v>1879298.7851013669</v>
      </c>
    </row>
    <row r="321" spans="1:25" ht="13.5" thickBot="1" x14ac:dyDescent="0.35">
      <c r="A321" s="54">
        <v>308</v>
      </c>
      <c r="B321" s="54">
        <v>49</v>
      </c>
      <c r="C321" s="54">
        <f t="shared" si="92"/>
        <v>8</v>
      </c>
      <c r="D321" s="55">
        <f t="shared" si="96"/>
        <v>27090.839527195105</v>
      </c>
      <c r="E321" s="57">
        <f t="shared" si="84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v>0</v>
      </c>
      <c r="K321" s="54" t="s">
        <v>79</v>
      </c>
      <c r="L321" s="55">
        <v>0</v>
      </c>
      <c r="M321" s="55">
        <f t="shared" si="89"/>
        <v>-330</v>
      </c>
      <c r="N321" s="54">
        <v>116</v>
      </c>
      <c r="O321" s="55">
        <v>0</v>
      </c>
      <c r="P321" s="55">
        <v>0</v>
      </c>
      <c r="Q321" s="54" t="s">
        <v>79</v>
      </c>
      <c r="R321" s="57">
        <v>0</v>
      </c>
      <c r="S321" s="55">
        <f t="shared" si="95"/>
        <v>-3163.1745069661783</v>
      </c>
      <c r="T321" s="55">
        <v>0</v>
      </c>
      <c r="U321" s="54">
        <v>116</v>
      </c>
      <c r="V321" s="57">
        <f t="shared" si="90"/>
        <v>-3570</v>
      </c>
      <c r="W321" s="57">
        <f t="shared" si="86"/>
        <v>-1354.5419763597554</v>
      </c>
      <c r="X321" s="55">
        <f t="shared" si="87"/>
        <v>7878.0785899647062</v>
      </c>
      <c r="Y321" s="117">
        <f t="shared" si="88"/>
        <v>1895007.2752959207</v>
      </c>
    </row>
    <row r="322" spans="1:25" ht="13.5" thickBot="1" x14ac:dyDescent="0.35">
      <c r="A322" s="54">
        <v>309</v>
      </c>
      <c r="B322" s="54">
        <v>49</v>
      </c>
      <c r="C322" s="54">
        <f t="shared" si="92"/>
        <v>9</v>
      </c>
      <c r="D322" s="55">
        <f t="shared" si="96"/>
        <v>27090.839527195105</v>
      </c>
      <c r="E322" s="57">
        <f t="shared" si="84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v>0</v>
      </c>
      <c r="K322" s="54" t="s">
        <v>79</v>
      </c>
      <c r="L322" s="55">
        <v>0</v>
      </c>
      <c r="M322" s="55">
        <f t="shared" si="89"/>
        <v>-332</v>
      </c>
      <c r="N322" s="54">
        <v>117</v>
      </c>
      <c r="O322" s="55">
        <v>0</v>
      </c>
      <c r="P322" s="55">
        <v>0</v>
      </c>
      <c r="Q322" s="54" t="s">
        <v>79</v>
      </c>
      <c r="R322" s="57">
        <v>0</v>
      </c>
      <c r="S322" s="55">
        <f t="shared" si="95"/>
        <v>-3163.1745069661783</v>
      </c>
      <c r="T322" s="55">
        <v>0</v>
      </c>
      <c r="U322" s="54">
        <v>117</v>
      </c>
      <c r="V322" s="57">
        <f t="shared" si="90"/>
        <v>-3580</v>
      </c>
      <c r="W322" s="57">
        <f t="shared" si="86"/>
        <v>-1354.5419763597554</v>
      </c>
      <c r="X322" s="55">
        <f t="shared" si="87"/>
        <v>7866.0785899647062</v>
      </c>
      <c r="Y322" s="117">
        <f t="shared" si="88"/>
        <v>1910769.2175329516</v>
      </c>
    </row>
    <row r="323" spans="1:25" ht="13.5" thickBot="1" x14ac:dyDescent="0.35">
      <c r="A323" s="54">
        <v>310</v>
      </c>
      <c r="B323" s="54">
        <v>49</v>
      </c>
      <c r="C323" s="54">
        <f t="shared" si="92"/>
        <v>10</v>
      </c>
      <c r="D323" s="55">
        <f t="shared" si="96"/>
        <v>27090.839527195105</v>
      </c>
      <c r="E323" s="57">
        <f t="shared" si="84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v>0</v>
      </c>
      <c r="K323" s="54" t="s">
        <v>79</v>
      </c>
      <c r="L323" s="55">
        <v>0</v>
      </c>
      <c r="M323" s="55">
        <f t="shared" si="89"/>
        <v>-334</v>
      </c>
      <c r="N323" s="54">
        <v>118</v>
      </c>
      <c r="O323" s="55">
        <v>0</v>
      </c>
      <c r="P323" s="55">
        <v>0</v>
      </c>
      <c r="Q323" s="54" t="s">
        <v>79</v>
      </c>
      <c r="R323" s="57">
        <v>0</v>
      </c>
      <c r="S323" s="55">
        <f t="shared" si="95"/>
        <v>-3163.1745069661783</v>
      </c>
      <c r="T323" s="55">
        <v>0</v>
      </c>
      <c r="U323" s="54">
        <v>118</v>
      </c>
      <c r="V323" s="57">
        <f t="shared" si="90"/>
        <v>-3590</v>
      </c>
      <c r="W323" s="57">
        <f t="shared" si="86"/>
        <v>-1354.5419763597554</v>
      </c>
      <c r="X323" s="55">
        <f t="shared" si="87"/>
        <v>7854.0785899647062</v>
      </c>
      <c r="Y323" s="117">
        <f t="shared" si="88"/>
        <v>1926584.8345293035</v>
      </c>
    </row>
    <row r="324" spans="1:25" ht="13.5" thickBot="1" x14ac:dyDescent="0.35">
      <c r="A324" s="54">
        <v>311</v>
      </c>
      <c r="B324" s="54">
        <v>49</v>
      </c>
      <c r="C324" s="54">
        <f t="shared" si="92"/>
        <v>11</v>
      </c>
      <c r="D324" s="55">
        <f t="shared" si="96"/>
        <v>27090.839527195105</v>
      </c>
      <c r="E324" s="57">
        <f t="shared" si="84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v>0</v>
      </c>
      <c r="K324" s="54" t="s">
        <v>79</v>
      </c>
      <c r="L324" s="55">
        <v>0</v>
      </c>
      <c r="M324" s="55">
        <f t="shared" si="89"/>
        <v>-336</v>
      </c>
      <c r="N324" s="54">
        <v>119</v>
      </c>
      <c r="O324" s="55">
        <v>0</v>
      </c>
      <c r="P324" s="55">
        <v>0</v>
      </c>
      <c r="Q324" s="54" t="s">
        <v>79</v>
      </c>
      <c r="R324" s="57">
        <v>0</v>
      </c>
      <c r="S324" s="55">
        <f t="shared" si="95"/>
        <v>-3163.1745069661783</v>
      </c>
      <c r="T324" s="55">
        <v>0</v>
      </c>
      <c r="U324" s="54">
        <v>119</v>
      </c>
      <c r="V324" s="57">
        <f t="shared" si="90"/>
        <v>-3600</v>
      </c>
      <c r="W324" s="57">
        <f t="shared" si="86"/>
        <v>-1354.5419763597554</v>
      </c>
      <c r="X324" s="55">
        <f t="shared" si="87"/>
        <v>7842.0785899647062</v>
      </c>
      <c r="Y324" s="117">
        <f t="shared" si="88"/>
        <v>1942454.3499298068</v>
      </c>
    </row>
    <row r="325" spans="1:25" ht="13.5" thickBot="1" x14ac:dyDescent="0.35">
      <c r="A325" s="54">
        <v>312</v>
      </c>
      <c r="B325" s="54">
        <v>50</v>
      </c>
      <c r="C325" s="54">
        <f t="shared" si="92"/>
        <v>0</v>
      </c>
      <c r="D325" s="55">
        <f>$D314*(1+$D$4)</f>
        <v>28445.381503554861</v>
      </c>
      <c r="E325" s="57">
        <f t="shared" si="84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v>0</v>
      </c>
      <c r="K325" s="54" t="s">
        <v>79</v>
      </c>
      <c r="L325" s="55">
        <v>0</v>
      </c>
      <c r="M325" s="55">
        <f t="shared" si="89"/>
        <v>-338</v>
      </c>
      <c r="N325" s="54">
        <v>120</v>
      </c>
      <c r="O325" s="55">
        <v>0</v>
      </c>
      <c r="P325" s="55">
        <v>0</v>
      </c>
      <c r="Q325" s="54" t="s">
        <v>79</v>
      </c>
      <c r="R325" s="57">
        <v>0</v>
      </c>
      <c r="S325" s="55">
        <f t="shared" si="95"/>
        <v>-3163.1745069661783</v>
      </c>
      <c r="T325" s="55">
        <v>0</v>
      </c>
      <c r="U325" s="54">
        <v>120</v>
      </c>
      <c r="V325" s="57">
        <f t="shared" si="90"/>
        <v>-3610</v>
      </c>
      <c r="W325" s="57">
        <f t="shared" si="86"/>
        <v>-1422.2690751777432</v>
      </c>
      <c r="X325" s="55">
        <f t="shared" si="87"/>
        <v>8533.785319988996</v>
      </c>
      <c r="Y325" s="117">
        <f t="shared" si="88"/>
        <v>1959081.6950411701</v>
      </c>
    </row>
    <row r="326" spans="1:25" ht="13.5" thickBot="1" x14ac:dyDescent="0.35">
      <c r="A326" s="54">
        <v>313</v>
      </c>
      <c r="B326" s="54">
        <v>50</v>
      </c>
      <c r="C326" s="54">
        <f t="shared" si="92"/>
        <v>1</v>
      </c>
      <c r="D326" s="55">
        <f t="shared" ref="D326:D336" si="97">$D325</f>
        <v>28445.381503554861</v>
      </c>
      <c r="E326" s="57">
        <f t="shared" si="84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v>0</v>
      </c>
      <c r="K326" s="54" t="s">
        <v>79</v>
      </c>
      <c r="L326" s="55">
        <v>0</v>
      </c>
      <c r="M326" s="55">
        <f t="shared" si="89"/>
        <v>-340</v>
      </c>
      <c r="N326" s="54">
        <v>121</v>
      </c>
      <c r="O326" s="55">
        <v>0</v>
      </c>
      <c r="P326" s="55">
        <v>0</v>
      </c>
      <c r="Q326" s="54" t="s">
        <v>79</v>
      </c>
      <c r="R326" s="57">
        <v>0</v>
      </c>
      <c r="S326" s="55">
        <f t="shared" si="95"/>
        <v>-3163.1745069661783</v>
      </c>
      <c r="T326" s="55">
        <v>0</v>
      </c>
      <c r="U326" s="54">
        <v>121</v>
      </c>
      <c r="V326" s="57">
        <f t="shared" si="90"/>
        <v>-3620</v>
      </c>
      <c r="W326" s="57">
        <f t="shared" si="86"/>
        <v>-1422.2690751777432</v>
      </c>
      <c r="X326" s="55">
        <f t="shared" si="87"/>
        <v>8521.785319988996</v>
      </c>
      <c r="Y326" s="117">
        <f t="shared" si="88"/>
        <v>1975766.3207571642</v>
      </c>
    </row>
    <row r="327" spans="1:25" ht="13.5" thickBot="1" x14ac:dyDescent="0.35">
      <c r="A327" s="54">
        <v>314</v>
      </c>
      <c r="B327" s="54">
        <v>50</v>
      </c>
      <c r="C327" s="54">
        <f t="shared" si="92"/>
        <v>2</v>
      </c>
      <c r="D327" s="55">
        <f t="shared" si="97"/>
        <v>28445.381503554861</v>
      </c>
      <c r="E327" s="57">
        <f t="shared" si="84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v>0</v>
      </c>
      <c r="K327" s="54" t="s">
        <v>79</v>
      </c>
      <c r="L327" s="55">
        <v>0</v>
      </c>
      <c r="M327" s="55">
        <f t="shared" si="89"/>
        <v>-342</v>
      </c>
      <c r="N327" s="54">
        <v>122</v>
      </c>
      <c r="O327" s="55">
        <v>0</v>
      </c>
      <c r="P327" s="55">
        <v>0</v>
      </c>
      <c r="Q327" s="54" t="s">
        <v>79</v>
      </c>
      <c r="R327" s="57">
        <v>0</v>
      </c>
      <c r="S327" s="55">
        <f t="shared" si="95"/>
        <v>-3163.1745069661783</v>
      </c>
      <c r="T327" s="55">
        <v>0</v>
      </c>
      <c r="U327" s="54">
        <v>122</v>
      </c>
      <c r="V327" s="57">
        <f t="shared" si="90"/>
        <v>-3630</v>
      </c>
      <c r="W327" s="57">
        <f t="shared" si="86"/>
        <v>-1422.2690751777432</v>
      </c>
      <c r="X327" s="55">
        <f t="shared" si="87"/>
        <v>8509.785319988996</v>
      </c>
      <c r="Y327" s="117">
        <f t="shared" si="88"/>
        <v>1992508.4657469748</v>
      </c>
    </row>
    <row r="328" spans="1:25" ht="13.5" thickBot="1" x14ac:dyDescent="0.35">
      <c r="A328" s="54">
        <v>315</v>
      </c>
      <c r="B328" s="54">
        <v>50</v>
      </c>
      <c r="C328" s="54">
        <f t="shared" si="92"/>
        <v>3</v>
      </c>
      <c r="D328" s="55">
        <f t="shared" si="97"/>
        <v>28445.381503554861</v>
      </c>
      <c r="E328" s="57">
        <f t="shared" si="84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v>0</v>
      </c>
      <c r="K328" s="54" t="s">
        <v>79</v>
      </c>
      <c r="L328" s="55">
        <v>0</v>
      </c>
      <c r="M328" s="55">
        <f t="shared" si="89"/>
        <v>-344</v>
      </c>
      <c r="N328" s="54">
        <v>123</v>
      </c>
      <c r="O328" s="55">
        <v>0</v>
      </c>
      <c r="P328" s="55">
        <v>0</v>
      </c>
      <c r="Q328" s="54" t="s">
        <v>79</v>
      </c>
      <c r="R328" s="57">
        <v>0</v>
      </c>
      <c r="S328" s="55">
        <f t="shared" si="95"/>
        <v>-3163.1745069661783</v>
      </c>
      <c r="T328" s="55">
        <v>0</v>
      </c>
      <c r="U328" s="54">
        <v>123</v>
      </c>
      <c r="V328" s="57">
        <f t="shared" si="90"/>
        <v>-3640</v>
      </c>
      <c r="W328" s="57">
        <f t="shared" si="86"/>
        <v>-1422.2690751777432</v>
      </c>
      <c r="X328" s="55">
        <f t="shared" si="87"/>
        <v>8497.785319988996</v>
      </c>
      <c r="Y328" s="117">
        <f t="shared" si="88"/>
        <v>2009308.369674243</v>
      </c>
    </row>
    <row r="329" spans="1:25" ht="13.5" thickBot="1" x14ac:dyDescent="0.35">
      <c r="A329" s="54">
        <v>316</v>
      </c>
      <c r="B329" s="54">
        <v>50</v>
      </c>
      <c r="C329" s="54">
        <f t="shared" si="92"/>
        <v>4</v>
      </c>
      <c r="D329" s="55">
        <f t="shared" si="97"/>
        <v>28445.381503554861</v>
      </c>
      <c r="E329" s="57">
        <f t="shared" si="84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v>0</v>
      </c>
      <c r="K329" s="54" t="s">
        <v>79</v>
      </c>
      <c r="L329" s="55">
        <v>0</v>
      </c>
      <c r="M329" s="55">
        <f t="shared" si="89"/>
        <v>-346</v>
      </c>
      <c r="N329" s="54">
        <v>124</v>
      </c>
      <c r="O329" s="55">
        <v>0</v>
      </c>
      <c r="P329" s="55">
        <v>0</v>
      </c>
      <c r="Q329" s="54" t="s">
        <v>79</v>
      </c>
      <c r="R329" s="57">
        <v>0</v>
      </c>
      <c r="S329" s="55">
        <f t="shared" si="95"/>
        <v>-3163.1745069661783</v>
      </c>
      <c r="T329" s="55">
        <v>0</v>
      </c>
      <c r="U329" s="54">
        <v>124</v>
      </c>
      <c r="V329" s="57">
        <f t="shared" si="90"/>
        <v>-3650</v>
      </c>
      <c r="W329" s="57">
        <f t="shared" si="86"/>
        <v>-1422.2690751777432</v>
      </c>
      <c r="X329" s="55">
        <f t="shared" si="87"/>
        <v>8485.785319988996</v>
      </c>
      <c r="Y329" s="117">
        <f t="shared" si="88"/>
        <v>2026166.2732012081</v>
      </c>
    </row>
    <row r="330" spans="1:25" ht="13.5" thickBot="1" x14ac:dyDescent="0.35">
      <c r="A330" s="54">
        <v>317</v>
      </c>
      <c r="B330" s="54">
        <v>50</v>
      </c>
      <c r="C330" s="54">
        <f t="shared" si="92"/>
        <v>5</v>
      </c>
      <c r="D330" s="55">
        <f t="shared" si="97"/>
        <v>28445.381503554861</v>
      </c>
      <c r="E330" s="57">
        <f t="shared" si="84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v>0</v>
      </c>
      <c r="K330" s="54" t="s">
        <v>79</v>
      </c>
      <c r="L330" s="55">
        <v>0</v>
      </c>
      <c r="M330" s="55">
        <f t="shared" si="89"/>
        <v>-348</v>
      </c>
      <c r="N330" s="54">
        <v>125</v>
      </c>
      <c r="O330" s="55">
        <v>0</v>
      </c>
      <c r="P330" s="55">
        <v>0</v>
      </c>
      <c r="Q330" s="54" t="s">
        <v>79</v>
      </c>
      <c r="R330" s="57">
        <v>0</v>
      </c>
      <c r="S330" s="55">
        <f t="shared" si="95"/>
        <v>-3163.1745069661783</v>
      </c>
      <c r="T330" s="55">
        <v>0</v>
      </c>
      <c r="U330" s="54">
        <v>125</v>
      </c>
      <c r="V330" s="57">
        <f t="shared" si="90"/>
        <v>-3660</v>
      </c>
      <c r="W330" s="57">
        <f t="shared" si="86"/>
        <v>-1422.2690751777432</v>
      </c>
      <c r="X330" s="55">
        <f t="shared" si="87"/>
        <v>8473.785319988996</v>
      </c>
      <c r="Y330" s="117">
        <f t="shared" si="88"/>
        <v>2043082.4179928689</v>
      </c>
    </row>
    <row r="331" spans="1:25" ht="13.5" thickBot="1" x14ac:dyDescent="0.35">
      <c r="A331" s="54">
        <v>318</v>
      </c>
      <c r="B331" s="54">
        <v>50</v>
      </c>
      <c r="C331" s="54">
        <f t="shared" si="92"/>
        <v>6</v>
      </c>
      <c r="D331" s="55">
        <f t="shared" si="97"/>
        <v>28445.381503554861</v>
      </c>
      <c r="E331" s="57">
        <f t="shared" si="84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v>0</v>
      </c>
      <c r="K331" s="54" t="s">
        <v>79</v>
      </c>
      <c r="L331" s="55">
        <v>0</v>
      </c>
      <c r="M331" s="55">
        <f t="shared" si="89"/>
        <v>-350</v>
      </c>
      <c r="N331" s="54">
        <v>126</v>
      </c>
      <c r="O331" s="55">
        <v>0</v>
      </c>
      <c r="P331" s="55">
        <v>0</v>
      </c>
      <c r="Q331" s="54" t="s">
        <v>79</v>
      </c>
      <c r="R331" s="57">
        <v>0</v>
      </c>
      <c r="S331" s="55">
        <f t="shared" si="95"/>
        <v>-3163.1745069661783</v>
      </c>
      <c r="T331" s="55">
        <v>0</v>
      </c>
      <c r="U331" s="54">
        <v>126</v>
      </c>
      <c r="V331" s="57">
        <f t="shared" si="90"/>
        <v>-3670</v>
      </c>
      <c r="W331" s="57">
        <f t="shared" si="86"/>
        <v>-1422.2690751777432</v>
      </c>
      <c r="X331" s="55">
        <f t="shared" si="87"/>
        <v>8461.785319988996</v>
      </c>
      <c r="Y331" s="117">
        <f t="shared" si="88"/>
        <v>2060057.0467211616</v>
      </c>
    </row>
    <row r="332" spans="1:25" ht="13.5" thickBot="1" x14ac:dyDescent="0.35">
      <c r="A332" s="54">
        <v>319</v>
      </c>
      <c r="B332" s="54">
        <v>50</v>
      </c>
      <c r="C332" s="54">
        <f t="shared" si="92"/>
        <v>7</v>
      </c>
      <c r="D332" s="55">
        <f t="shared" si="97"/>
        <v>28445.381503554861</v>
      </c>
      <c r="E332" s="57">
        <f t="shared" si="84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v>0</v>
      </c>
      <c r="K332" s="54" t="s">
        <v>79</v>
      </c>
      <c r="L332" s="55">
        <v>0</v>
      </c>
      <c r="M332" s="55">
        <f t="shared" si="89"/>
        <v>-352</v>
      </c>
      <c r="N332" s="54">
        <v>127</v>
      </c>
      <c r="O332" s="55">
        <v>0</v>
      </c>
      <c r="P332" s="55">
        <v>0</v>
      </c>
      <c r="Q332" s="54" t="s">
        <v>79</v>
      </c>
      <c r="R332" s="57">
        <v>0</v>
      </c>
      <c r="S332" s="55">
        <f t="shared" si="95"/>
        <v>-3163.1745069661783</v>
      </c>
      <c r="T332" s="55">
        <v>0</v>
      </c>
      <c r="U332" s="54">
        <v>127</v>
      </c>
      <c r="V332" s="57">
        <f t="shared" si="90"/>
        <v>-3680</v>
      </c>
      <c r="W332" s="57">
        <f t="shared" si="86"/>
        <v>-1422.2690751777432</v>
      </c>
      <c r="X332" s="55">
        <f t="shared" si="87"/>
        <v>8449.785319988996</v>
      </c>
      <c r="Y332" s="117">
        <f t="shared" si="88"/>
        <v>2077090.4030691555</v>
      </c>
    </row>
    <row r="333" spans="1:25" ht="13.5" thickBot="1" x14ac:dyDescent="0.35">
      <c r="A333" s="54">
        <v>320</v>
      </c>
      <c r="B333" s="54">
        <v>50</v>
      </c>
      <c r="C333" s="54">
        <f t="shared" si="92"/>
        <v>8</v>
      </c>
      <c r="D333" s="55">
        <f t="shared" si="97"/>
        <v>28445.381503554861</v>
      </c>
      <c r="E333" s="57">
        <f t="shared" si="84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v>0</v>
      </c>
      <c r="K333" s="54" t="s">
        <v>79</v>
      </c>
      <c r="L333" s="55">
        <v>0</v>
      </c>
      <c r="M333" s="55">
        <f t="shared" si="89"/>
        <v>-354</v>
      </c>
      <c r="N333" s="54">
        <v>128</v>
      </c>
      <c r="O333" s="55">
        <v>0</v>
      </c>
      <c r="P333" s="55">
        <v>0</v>
      </c>
      <c r="Q333" s="54" t="s">
        <v>79</v>
      </c>
      <c r="R333" s="57">
        <v>0</v>
      </c>
      <c r="S333" s="55">
        <f t="shared" si="95"/>
        <v>-3163.1745069661783</v>
      </c>
      <c r="T333" s="55">
        <v>0</v>
      </c>
      <c r="U333" s="54">
        <v>128</v>
      </c>
      <c r="V333" s="57">
        <f t="shared" si="90"/>
        <v>-3690</v>
      </c>
      <c r="W333" s="57">
        <f t="shared" si="86"/>
        <v>-1422.2690751777432</v>
      </c>
      <c r="X333" s="55">
        <f t="shared" si="87"/>
        <v>8437.785319988996</v>
      </c>
      <c r="Y333" s="117">
        <f t="shared" si="88"/>
        <v>2094182.731735266</v>
      </c>
    </row>
    <row r="334" spans="1:25" ht="13.5" thickBot="1" x14ac:dyDescent="0.35">
      <c r="A334" s="54">
        <v>321</v>
      </c>
      <c r="B334" s="54">
        <v>50</v>
      </c>
      <c r="C334" s="54">
        <f t="shared" si="92"/>
        <v>9</v>
      </c>
      <c r="D334" s="55">
        <f t="shared" si="97"/>
        <v>28445.381503554861</v>
      </c>
      <c r="E334" s="57">
        <f t="shared" ref="E334:E397" si="98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v>0</v>
      </c>
      <c r="K334" s="54" t="s">
        <v>79</v>
      </c>
      <c r="L334" s="55">
        <v>0</v>
      </c>
      <c r="M334" s="55">
        <f t="shared" si="89"/>
        <v>-356</v>
      </c>
      <c r="N334" s="54">
        <v>129</v>
      </c>
      <c r="O334" s="55">
        <v>0</v>
      </c>
      <c r="P334" s="55">
        <v>0</v>
      </c>
      <c r="Q334" s="54" t="s">
        <v>79</v>
      </c>
      <c r="R334" s="57">
        <v>0</v>
      </c>
      <c r="S334" s="55">
        <f t="shared" ref="S334:S365" si="99">PMT(5%/12,180,400000)</f>
        <v>-3163.1745069661783</v>
      </c>
      <c r="T334" s="55">
        <v>0</v>
      </c>
      <c r="U334" s="54">
        <v>129</v>
      </c>
      <c r="V334" s="57">
        <f t="shared" si="90"/>
        <v>-3700</v>
      </c>
      <c r="W334" s="57">
        <f t="shared" ref="W334:W397" si="100">D334*-0.05</f>
        <v>-1422.2690751777432</v>
      </c>
      <c r="X334" s="55">
        <f t="shared" ref="X334:X397" si="101">D334+E334+F334+G334+H334+I334+J334+L334+M334+R334+S334+T334+V334+W334+O334+P334</f>
        <v>8425.785319988996</v>
      </c>
      <c r="Y334" s="117">
        <f t="shared" ref="Y334:Y397" si="102">X334+(Y333*(1+($D$7/12)))</f>
        <v>2111334.2784374855</v>
      </c>
    </row>
    <row r="335" spans="1:25" ht="13.5" thickBot="1" x14ac:dyDescent="0.35">
      <c r="A335" s="54">
        <v>322</v>
      </c>
      <c r="B335" s="54">
        <v>50</v>
      </c>
      <c r="C335" s="54">
        <f t="shared" si="92"/>
        <v>10</v>
      </c>
      <c r="D335" s="55">
        <f t="shared" si="97"/>
        <v>28445.381503554861</v>
      </c>
      <c r="E335" s="57">
        <f t="shared" si="98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v>0</v>
      </c>
      <c r="K335" s="54" t="s">
        <v>79</v>
      </c>
      <c r="L335" s="55">
        <v>0</v>
      </c>
      <c r="M335" s="55">
        <f t="shared" ref="M335:M398" si="103">M334-2</f>
        <v>-358</v>
      </c>
      <c r="N335" s="54">
        <v>130</v>
      </c>
      <c r="O335" s="55">
        <v>0</v>
      </c>
      <c r="P335" s="55">
        <v>0</v>
      </c>
      <c r="Q335" s="54" t="s">
        <v>79</v>
      </c>
      <c r="R335" s="57">
        <v>0</v>
      </c>
      <c r="S335" s="55">
        <f t="shared" si="99"/>
        <v>-3163.1745069661783</v>
      </c>
      <c r="T335" s="55">
        <v>0</v>
      </c>
      <c r="U335" s="54">
        <v>130</v>
      </c>
      <c r="V335" s="57">
        <f t="shared" ref="V335:V398" si="104">$V334-10</f>
        <v>-3710</v>
      </c>
      <c r="W335" s="57">
        <f t="shared" si="100"/>
        <v>-1422.2690751777432</v>
      </c>
      <c r="X335" s="55">
        <f t="shared" si="101"/>
        <v>8413.785319988996</v>
      </c>
      <c r="Y335" s="117">
        <f t="shared" si="102"/>
        <v>2128545.2899176306</v>
      </c>
    </row>
    <row r="336" spans="1:25" ht="13.5" thickBot="1" x14ac:dyDescent="0.35">
      <c r="A336" s="54">
        <v>323</v>
      </c>
      <c r="B336" s="54">
        <v>50</v>
      </c>
      <c r="C336" s="54">
        <f t="shared" si="92"/>
        <v>11</v>
      </c>
      <c r="D336" s="55">
        <f t="shared" si="97"/>
        <v>28445.381503554861</v>
      </c>
      <c r="E336" s="57">
        <f t="shared" si="98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v>0</v>
      </c>
      <c r="K336" s="54" t="s">
        <v>79</v>
      </c>
      <c r="L336" s="55">
        <v>0</v>
      </c>
      <c r="M336" s="55">
        <f t="shared" si="103"/>
        <v>-360</v>
      </c>
      <c r="N336" s="54">
        <v>131</v>
      </c>
      <c r="O336" s="55">
        <v>0</v>
      </c>
      <c r="P336" s="55">
        <v>0</v>
      </c>
      <c r="Q336" s="54" t="s">
        <v>79</v>
      </c>
      <c r="R336" s="57">
        <v>0</v>
      </c>
      <c r="S336" s="55">
        <f t="shared" si="99"/>
        <v>-3163.1745069661783</v>
      </c>
      <c r="T336" s="55">
        <v>0</v>
      </c>
      <c r="U336" s="54">
        <v>131</v>
      </c>
      <c r="V336" s="57">
        <f t="shared" si="104"/>
        <v>-3720</v>
      </c>
      <c r="W336" s="57">
        <f t="shared" si="100"/>
        <v>-1422.2690751777432</v>
      </c>
      <c r="X336" s="55">
        <f t="shared" si="101"/>
        <v>8401.785319988996</v>
      </c>
      <c r="Y336" s="117">
        <f t="shared" si="102"/>
        <v>2145816.0139456098</v>
      </c>
    </row>
    <row r="337" spans="1:25" ht="13.5" thickBot="1" x14ac:dyDescent="0.35">
      <c r="A337" s="54">
        <v>324</v>
      </c>
      <c r="B337" s="54">
        <v>51</v>
      </c>
      <c r="C337" s="54">
        <f t="shared" si="92"/>
        <v>0</v>
      </c>
      <c r="D337" s="55">
        <f>$D326*(1+$D$4)</f>
        <v>29867.650578732606</v>
      </c>
      <c r="E337" s="57">
        <f t="shared" si="98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v>0</v>
      </c>
      <c r="K337" s="54" t="s">
        <v>79</v>
      </c>
      <c r="L337" s="55">
        <v>0</v>
      </c>
      <c r="M337" s="55">
        <f t="shared" si="103"/>
        <v>-362</v>
      </c>
      <c r="N337" s="54">
        <v>132</v>
      </c>
      <c r="O337" s="55">
        <v>0</v>
      </c>
      <c r="P337" s="55">
        <v>0</v>
      </c>
      <c r="Q337" s="54" t="s">
        <v>79</v>
      </c>
      <c r="R337" s="57">
        <v>0</v>
      </c>
      <c r="S337" s="55">
        <f t="shared" si="99"/>
        <v>-3163.1745069661783</v>
      </c>
      <c r="T337" s="55">
        <v>0</v>
      </c>
      <c r="U337" s="54">
        <v>132</v>
      </c>
      <c r="V337" s="57">
        <f t="shared" si="104"/>
        <v>-3730</v>
      </c>
      <c r="W337" s="57">
        <f t="shared" si="100"/>
        <v>-1493.3825289366305</v>
      </c>
      <c r="X337" s="55">
        <f t="shared" si="101"/>
        <v>9172.0333113367578</v>
      </c>
      <c r="Y337" s="117">
        <f t="shared" si="102"/>
        <v>2163928.9473150531</v>
      </c>
    </row>
    <row r="338" spans="1:25" ht="13.5" thickBot="1" x14ac:dyDescent="0.35">
      <c r="A338" s="54">
        <v>325</v>
      </c>
      <c r="B338" s="54">
        <v>51</v>
      </c>
      <c r="C338" s="54">
        <f t="shared" si="92"/>
        <v>1</v>
      </c>
      <c r="D338" s="55">
        <f t="shared" ref="D338:D348" si="105">$D337</f>
        <v>29867.650578732606</v>
      </c>
      <c r="E338" s="57">
        <f t="shared" si="98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v>0</v>
      </c>
      <c r="K338" s="54" t="s">
        <v>79</v>
      </c>
      <c r="L338" s="55">
        <v>0</v>
      </c>
      <c r="M338" s="55">
        <f t="shared" si="103"/>
        <v>-364</v>
      </c>
      <c r="N338" s="54">
        <v>133</v>
      </c>
      <c r="O338" s="55">
        <v>0</v>
      </c>
      <c r="P338" s="55">
        <v>0</v>
      </c>
      <c r="Q338" s="54" t="s">
        <v>79</v>
      </c>
      <c r="R338" s="57">
        <v>0</v>
      </c>
      <c r="S338" s="55">
        <f t="shared" si="99"/>
        <v>-3163.1745069661783</v>
      </c>
      <c r="T338" s="55">
        <v>0</v>
      </c>
      <c r="U338" s="54">
        <v>133</v>
      </c>
      <c r="V338" s="57">
        <f t="shared" si="104"/>
        <v>-3740</v>
      </c>
      <c r="W338" s="57">
        <f t="shared" si="100"/>
        <v>-1493.3825289366305</v>
      </c>
      <c r="X338" s="55">
        <f t="shared" si="101"/>
        <v>9160.0333113367578</v>
      </c>
      <c r="Y338" s="117">
        <f t="shared" si="102"/>
        <v>2182105.3512402023</v>
      </c>
    </row>
    <row r="339" spans="1:25" ht="13.5" thickBot="1" x14ac:dyDescent="0.35">
      <c r="A339" s="54">
        <v>326</v>
      </c>
      <c r="B339" s="54">
        <v>51</v>
      </c>
      <c r="C339" s="54">
        <f t="shared" si="92"/>
        <v>2</v>
      </c>
      <c r="D339" s="55">
        <f t="shared" si="105"/>
        <v>29867.650578732606</v>
      </c>
      <c r="E339" s="57">
        <f t="shared" si="98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v>0</v>
      </c>
      <c r="K339" s="54" t="s">
        <v>79</v>
      </c>
      <c r="L339" s="55">
        <v>0</v>
      </c>
      <c r="M339" s="55">
        <f t="shared" si="103"/>
        <v>-366</v>
      </c>
      <c r="N339" s="54">
        <v>134</v>
      </c>
      <c r="O339" s="55">
        <v>0</v>
      </c>
      <c r="P339" s="55">
        <v>0</v>
      </c>
      <c r="Q339" s="54" t="s">
        <v>79</v>
      </c>
      <c r="R339" s="57">
        <v>0</v>
      </c>
      <c r="S339" s="55">
        <f t="shared" si="99"/>
        <v>-3163.1745069661783</v>
      </c>
      <c r="T339" s="55">
        <v>0</v>
      </c>
      <c r="U339" s="54">
        <v>134</v>
      </c>
      <c r="V339" s="57">
        <f t="shared" si="104"/>
        <v>-3750</v>
      </c>
      <c r="W339" s="57">
        <f t="shared" si="100"/>
        <v>-1493.3825289366305</v>
      </c>
      <c r="X339" s="55">
        <f t="shared" si="101"/>
        <v>9148.0333113367578</v>
      </c>
      <c r="Y339" s="117">
        <f t="shared" si="102"/>
        <v>2200345.4901817064</v>
      </c>
    </row>
    <row r="340" spans="1:25" ht="13.5" thickBot="1" x14ac:dyDescent="0.35">
      <c r="A340" s="54">
        <v>327</v>
      </c>
      <c r="B340" s="54">
        <v>51</v>
      </c>
      <c r="C340" s="54">
        <f t="shared" si="92"/>
        <v>3</v>
      </c>
      <c r="D340" s="55">
        <f t="shared" si="105"/>
        <v>29867.650578732606</v>
      </c>
      <c r="E340" s="57">
        <f t="shared" si="98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v>0</v>
      </c>
      <c r="K340" s="54" t="s">
        <v>79</v>
      </c>
      <c r="L340" s="55">
        <v>0</v>
      </c>
      <c r="M340" s="55">
        <f t="shared" si="103"/>
        <v>-368</v>
      </c>
      <c r="N340" s="54">
        <v>135</v>
      </c>
      <c r="O340" s="55">
        <v>0</v>
      </c>
      <c r="P340" s="55">
        <v>0</v>
      </c>
      <c r="Q340" s="54" t="s">
        <v>79</v>
      </c>
      <c r="R340" s="57">
        <v>0</v>
      </c>
      <c r="S340" s="55">
        <f t="shared" si="99"/>
        <v>-3163.1745069661783</v>
      </c>
      <c r="T340" s="55">
        <v>0</v>
      </c>
      <c r="U340" s="54">
        <v>135</v>
      </c>
      <c r="V340" s="57">
        <f t="shared" si="104"/>
        <v>-3760</v>
      </c>
      <c r="W340" s="57">
        <f t="shared" si="100"/>
        <v>-1493.3825289366305</v>
      </c>
      <c r="X340" s="55">
        <f t="shared" si="101"/>
        <v>9136.0333113367578</v>
      </c>
      <c r="Y340" s="117">
        <f t="shared" si="102"/>
        <v>2218649.6297021336</v>
      </c>
    </row>
    <row r="341" spans="1:25" ht="13.5" thickBot="1" x14ac:dyDescent="0.35">
      <c r="A341" s="54">
        <v>328</v>
      </c>
      <c r="B341" s="54">
        <v>51</v>
      </c>
      <c r="C341" s="54">
        <f t="shared" si="92"/>
        <v>4</v>
      </c>
      <c r="D341" s="55">
        <f t="shared" si="105"/>
        <v>29867.650578732606</v>
      </c>
      <c r="E341" s="57">
        <f t="shared" si="98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v>0</v>
      </c>
      <c r="K341" s="54" t="s">
        <v>79</v>
      </c>
      <c r="L341" s="55">
        <v>0</v>
      </c>
      <c r="M341" s="55">
        <f t="shared" si="103"/>
        <v>-370</v>
      </c>
      <c r="N341" s="54">
        <v>136</v>
      </c>
      <c r="O341" s="55">
        <v>0</v>
      </c>
      <c r="P341" s="55">
        <v>0</v>
      </c>
      <c r="Q341" s="54" t="s">
        <v>79</v>
      </c>
      <c r="R341" s="57">
        <v>0</v>
      </c>
      <c r="S341" s="55">
        <f t="shared" si="99"/>
        <v>-3163.1745069661783</v>
      </c>
      <c r="T341" s="55">
        <v>0</v>
      </c>
      <c r="U341" s="54">
        <v>136</v>
      </c>
      <c r="V341" s="57">
        <f t="shared" si="104"/>
        <v>-3770</v>
      </c>
      <c r="W341" s="57">
        <f t="shared" si="100"/>
        <v>-1493.3825289366305</v>
      </c>
      <c r="X341" s="55">
        <f t="shared" si="101"/>
        <v>9124.0333113367578</v>
      </c>
      <c r="Y341" s="117">
        <f t="shared" si="102"/>
        <v>2237018.0364705627</v>
      </c>
    </row>
    <row r="342" spans="1:25" ht="13.5" thickBot="1" x14ac:dyDescent="0.35">
      <c r="A342" s="54">
        <v>329</v>
      </c>
      <c r="B342" s="54">
        <v>51</v>
      </c>
      <c r="C342" s="54">
        <f t="shared" si="92"/>
        <v>5</v>
      </c>
      <c r="D342" s="55">
        <f t="shared" si="105"/>
        <v>29867.650578732606</v>
      </c>
      <c r="E342" s="57">
        <f t="shared" si="98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v>0</v>
      </c>
      <c r="K342" s="54" t="s">
        <v>79</v>
      </c>
      <c r="L342" s="55">
        <v>0</v>
      </c>
      <c r="M342" s="55">
        <f t="shared" si="103"/>
        <v>-372</v>
      </c>
      <c r="N342" s="54">
        <v>137</v>
      </c>
      <c r="O342" s="55">
        <v>0</v>
      </c>
      <c r="P342" s="55">
        <v>0</v>
      </c>
      <c r="Q342" s="54" t="s">
        <v>79</v>
      </c>
      <c r="R342" s="57">
        <v>0</v>
      </c>
      <c r="S342" s="55">
        <f t="shared" si="99"/>
        <v>-3163.1745069661783</v>
      </c>
      <c r="T342" s="55">
        <v>0</v>
      </c>
      <c r="U342" s="54">
        <v>137</v>
      </c>
      <c r="V342" s="57">
        <f t="shared" si="104"/>
        <v>-3780</v>
      </c>
      <c r="W342" s="57">
        <f t="shared" si="100"/>
        <v>-1493.3825289366305</v>
      </c>
      <c r="X342" s="55">
        <f t="shared" si="101"/>
        <v>9112.0333113367578</v>
      </c>
      <c r="Y342" s="117">
        <f t="shared" si="102"/>
        <v>2255450.9782671933</v>
      </c>
    </row>
    <row r="343" spans="1:25" ht="13.5" thickBot="1" x14ac:dyDescent="0.35">
      <c r="A343" s="54">
        <v>330</v>
      </c>
      <c r="B343" s="54">
        <v>51</v>
      </c>
      <c r="C343" s="54">
        <f t="shared" si="92"/>
        <v>6</v>
      </c>
      <c r="D343" s="55">
        <f t="shared" si="105"/>
        <v>29867.650578732606</v>
      </c>
      <c r="E343" s="57">
        <f t="shared" si="98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v>0</v>
      </c>
      <c r="K343" s="54" t="s">
        <v>79</v>
      </c>
      <c r="L343" s="55">
        <v>0</v>
      </c>
      <c r="M343" s="55">
        <f t="shared" si="103"/>
        <v>-374</v>
      </c>
      <c r="N343" s="54">
        <v>138</v>
      </c>
      <c r="O343" s="55">
        <v>0</v>
      </c>
      <c r="P343" s="55">
        <v>0</v>
      </c>
      <c r="Q343" s="54" t="s">
        <v>79</v>
      </c>
      <c r="R343" s="57">
        <v>0</v>
      </c>
      <c r="S343" s="55">
        <f t="shared" si="99"/>
        <v>-3163.1745069661783</v>
      </c>
      <c r="T343" s="55">
        <v>0</v>
      </c>
      <c r="U343" s="54">
        <v>138</v>
      </c>
      <c r="V343" s="57">
        <f t="shared" si="104"/>
        <v>-3790</v>
      </c>
      <c r="W343" s="57">
        <f t="shared" si="100"/>
        <v>-1493.3825289366305</v>
      </c>
      <c r="X343" s="55">
        <f t="shared" si="101"/>
        <v>9100.0333113367578</v>
      </c>
      <c r="Y343" s="117">
        <f t="shared" si="102"/>
        <v>2273948.7239879766</v>
      </c>
    </row>
    <row r="344" spans="1:25" ht="13.5" thickBot="1" x14ac:dyDescent="0.35">
      <c r="A344" s="54">
        <v>331</v>
      </c>
      <c r="B344" s="54">
        <v>51</v>
      </c>
      <c r="C344" s="54">
        <f t="shared" si="92"/>
        <v>7</v>
      </c>
      <c r="D344" s="55">
        <f t="shared" si="105"/>
        <v>29867.650578732606</v>
      </c>
      <c r="E344" s="57">
        <f t="shared" si="98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v>0</v>
      </c>
      <c r="K344" s="54" t="s">
        <v>79</v>
      </c>
      <c r="L344" s="55">
        <v>0</v>
      </c>
      <c r="M344" s="55">
        <f t="shared" si="103"/>
        <v>-376</v>
      </c>
      <c r="N344" s="54">
        <v>139</v>
      </c>
      <c r="O344" s="55">
        <v>0</v>
      </c>
      <c r="P344" s="55">
        <v>0</v>
      </c>
      <c r="Q344" s="54" t="s">
        <v>79</v>
      </c>
      <c r="R344" s="57">
        <v>0</v>
      </c>
      <c r="S344" s="55">
        <f t="shared" si="99"/>
        <v>-3163.1745069661783</v>
      </c>
      <c r="T344" s="55">
        <v>0</v>
      </c>
      <c r="U344" s="54">
        <v>139</v>
      </c>
      <c r="V344" s="57">
        <f t="shared" si="104"/>
        <v>-3800</v>
      </c>
      <c r="W344" s="57">
        <f t="shared" si="100"/>
        <v>-1493.3825289366305</v>
      </c>
      <c r="X344" s="55">
        <f t="shared" si="101"/>
        <v>9088.0333113367578</v>
      </c>
      <c r="Y344" s="117">
        <f t="shared" si="102"/>
        <v>2292511.5436492632</v>
      </c>
    </row>
    <row r="345" spans="1:25" ht="13.5" thickBot="1" x14ac:dyDescent="0.35">
      <c r="A345" s="54">
        <v>332</v>
      </c>
      <c r="B345" s="54">
        <v>51</v>
      </c>
      <c r="C345" s="54">
        <f t="shared" ref="C345:C408" si="106">C333</f>
        <v>8</v>
      </c>
      <c r="D345" s="55">
        <f t="shared" si="105"/>
        <v>29867.650578732606</v>
      </c>
      <c r="E345" s="57">
        <f t="shared" si="98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v>0</v>
      </c>
      <c r="K345" s="54" t="s">
        <v>79</v>
      </c>
      <c r="L345" s="55">
        <v>0</v>
      </c>
      <c r="M345" s="55">
        <f t="shared" si="103"/>
        <v>-378</v>
      </c>
      <c r="N345" s="54">
        <v>140</v>
      </c>
      <c r="O345" s="55">
        <v>0</v>
      </c>
      <c r="P345" s="55">
        <v>0</v>
      </c>
      <c r="Q345" s="54" t="s">
        <v>79</v>
      </c>
      <c r="R345" s="57">
        <v>0</v>
      </c>
      <c r="S345" s="55">
        <f t="shared" si="99"/>
        <v>-3163.1745069661783</v>
      </c>
      <c r="T345" s="55">
        <v>0</v>
      </c>
      <c r="U345" s="54">
        <v>140</v>
      </c>
      <c r="V345" s="57">
        <f t="shared" si="104"/>
        <v>-3810</v>
      </c>
      <c r="W345" s="57">
        <f t="shared" si="100"/>
        <v>-1493.3825289366305</v>
      </c>
      <c r="X345" s="55">
        <f t="shared" si="101"/>
        <v>9076.0333113367578</v>
      </c>
      <c r="Y345" s="117">
        <f t="shared" si="102"/>
        <v>2311139.708392472</v>
      </c>
    </row>
    <row r="346" spans="1:25" ht="13.5" thickBot="1" x14ac:dyDescent="0.35">
      <c r="A346" s="54">
        <v>333</v>
      </c>
      <c r="B346" s="54">
        <v>51</v>
      </c>
      <c r="C346" s="54">
        <f t="shared" si="106"/>
        <v>9</v>
      </c>
      <c r="D346" s="55">
        <f t="shared" si="105"/>
        <v>29867.650578732606</v>
      </c>
      <c r="E346" s="57">
        <f t="shared" si="98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v>0</v>
      </c>
      <c r="K346" s="54" t="s">
        <v>79</v>
      </c>
      <c r="L346" s="55">
        <v>0</v>
      </c>
      <c r="M346" s="55">
        <f t="shared" si="103"/>
        <v>-380</v>
      </c>
      <c r="N346" s="54">
        <v>141</v>
      </c>
      <c r="O346" s="55">
        <v>0</v>
      </c>
      <c r="P346" s="55">
        <v>0</v>
      </c>
      <c r="Q346" s="54" t="s">
        <v>79</v>
      </c>
      <c r="R346" s="57">
        <v>0</v>
      </c>
      <c r="S346" s="55">
        <f t="shared" si="99"/>
        <v>-3163.1745069661783</v>
      </c>
      <c r="T346" s="55">
        <v>0</v>
      </c>
      <c r="U346" s="54">
        <v>141</v>
      </c>
      <c r="V346" s="57">
        <f t="shared" si="104"/>
        <v>-3820</v>
      </c>
      <c r="W346" s="57">
        <f t="shared" si="100"/>
        <v>-1493.3825289366305</v>
      </c>
      <c r="X346" s="55">
        <f t="shared" si="101"/>
        <v>9064.0333113367578</v>
      </c>
      <c r="Y346" s="117">
        <f t="shared" si="102"/>
        <v>2329833.4904887774</v>
      </c>
    </row>
    <row r="347" spans="1:25" ht="13.5" thickBot="1" x14ac:dyDescent="0.35">
      <c r="A347" s="54">
        <v>334</v>
      </c>
      <c r="B347" s="54">
        <v>51</v>
      </c>
      <c r="C347" s="54">
        <f t="shared" si="106"/>
        <v>10</v>
      </c>
      <c r="D347" s="55">
        <f t="shared" si="105"/>
        <v>29867.650578732606</v>
      </c>
      <c r="E347" s="57">
        <f t="shared" si="98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v>0</v>
      </c>
      <c r="K347" s="54" t="s">
        <v>79</v>
      </c>
      <c r="L347" s="55">
        <v>0</v>
      </c>
      <c r="M347" s="55">
        <f t="shared" si="103"/>
        <v>-382</v>
      </c>
      <c r="N347" s="54">
        <v>142</v>
      </c>
      <c r="O347" s="55">
        <v>0</v>
      </c>
      <c r="P347" s="55">
        <v>0</v>
      </c>
      <c r="Q347" s="54" t="s">
        <v>79</v>
      </c>
      <c r="R347" s="57">
        <v>0</v>
      </c>
      <c r="S347" s="55">
        <f t="shared" si="99"/>
        <v>-3163.1745069661783</v>
      </c>
      <c r="T347" s="55">
        <v>0</v>
      </c>
      <c r="U347" s="54">
        <v>142</v>
      </c>
      <c r="V347" s="57">
        <f t="shared" si="104"/>
        <v>-3830</v>
      </c>
      <c r="W347" s="57">
        <f t="shared" si="100"/>
        <v>-1493.3825289366305</v>
      </c>
      <c r="X347" s="55">
        <f t="shared" si="101"/>
        <v>9052.0333113367578</v>
      </c>
      <c r="Y347" s="117">
        <f t="shared" si="102"/>
        <v>2348593.1633438175</v>
      </c>
    </row>
    <row r="348" spans="1:25" ht="13.5" thickBot="1" x14ac:dyDescent="0.35">
      <c r="A348" s="54">
        <v>335</v>
      </c>
      <c r="B348" s="54">
        <v>51</v>
      </c>
      <c r="C348" s="54">
        <f t="shared" si="106"/>
        <v>11</v>
      </c>
      <c r="D348" s="55">
        <f t="shared" si="105"/>
        <v>29867.650578732606</v>
      </c>
      <c r="E348" s="57">
        <f t="shared" si="98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v>0</v>
      </c>
      <c r="K348" s="54" t="s">
        <v>79</v>
      </c>
      <c r="L348" s="55">
        <v>0</v>
      </c>
      <c r="M348" s="55">
        <f t="shared" si="103"/>
        <v>-384</v>
      </c>
      <c r="N348" s="54">
        <v>143</v>
      </c>
      <c r="O348" s="55">
        <v>0</v>
      </c>
      <c r="P348" s="55">
        <v>0</v>
      </c>
      <c r="Q348" s="54" t="s">
        <v>79</v>
      </c>
      <c r="R348" s="57">
        <v>0</v>
      </c>
      <c r="S348" s="55">
        <f t="shared" si="99"/>
        <v>-3163.1745069661783</v>
      </c>
      <c r="T348" s="55">
        <v>0</v>
      </c>
      <c r="U348" s="54">
        <v>143</v>
      </c>
      <c r="V348" s="57">
        <f t="shared" si="104"/>
        <v>-3840</v>
      </c>
      <c r="W348" s="57">
        <f t="shared" si="100"/>
        <v>-1493.3825289366305</v>
      </c>
      <c r="X348" s="55">
        <f t="shared" si="101"/>
        <v>9040.0333113367578</v>
      </c>
      <c r="Y348" s="117">
        <f t="shared" si="102"/>
        <v>2367419.0015024203</v>
      </c>
    </row>
    <row r="349" spans="1:25" ht="13.5" thickBot="1" x14ac:dyDescent="0.35">
      <c r="A349" s="54">
        <v>336</v>
      </c>
      <c r="B349" s="54">
        <v>52</v>
      </c>
      <c r="C349" s="54">
        <f t="shared" si="106"/>
        <v>0</v>
      </c>
      <c r="D349" s="55">
        <f>$D338*(1+$D$4)</f>
        <v>31361.033107669238</v>
      </c>
      <c r="E349" s="57">
        <f t="shared" si="98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v>0</v>
      </c>
      <c r="K349" s="54" t="s">
        <v>79</v>
      </c>
      <c r="L349" s="55">
        <v>0</v>
      </c>
      <c r="M349" s="55">
        <f t="shared" si="103"/>
        <v>-386</v>
      </c>
      <c r="N349" s="54">
        <v>144</v>
      </c>
      <c r="O349" s="55">
        <v>0</v>
      </c>
      <c r="P349" s="55">
        <v>0</v>
      </c>
      <c r="Q349" s="54" t="s">
        <v>79</v>
      </c>
      <c r="R349" s="57">
        <v>0</v>
      </c>
      <c r="S349" s="55">
        <f t="shared" si="99"/>
        <v>-3163.1745069661783</v>
      </c>
      <c r="T349" s="55">
        <v>0</v>
      </c>
      <c r="U349" s="54">
        <v>144</v>
      </c>
      <c r="V349" s="57">
        <f t="shared" si="104"/>
        <v>-3850</v>
      </c>
      <c r="W349" s="57">
        <f t="shared" si="100"/>
        <v>-1568.051655383462</v>
      </c>
      <c r="X349" s="55">
        <f t="shared" si="101"/>
        <v>9849.3937022519076</v>
      </c>
      <c r="Y349" s="117">
        <f t="shared" si="102"/>
        <v>2387132.6410442656</v>
      </c>
    </row>
    <row r="350" spans="1:25" ht="13.5" thickBot="1" x14ac:dyDescent="0.35">
      <c r="A350" s="54">
        <v>337</v>
      </c>
      <c r="B350" s="54">
        <v>52</v>
      </c>
      <c r="C350" s="54">
        <f t="shared" si="106"/>
        <v>1</v>
      </c>
      <c r="D350" s="55">
        <f t="shared" ref="D350:D360" si="107">$D349</f>
        <v>31361.033107669238</v>
      </c>
      <c r="E350" s="57">
        <f t="shared" si="98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v>0</v>
      </c>
      <c r="K350" s="54" t="s">
        <v>79</v>
      </c>
      <c r="L350" s="55">
        <v>0</v>
      </c>
      <c r="M350" s="55">
        <f t="shared" si="103"/>
        <v>-388</v>
      </c>
      <c r="N350" s="54">
        <v>145</v>
      </c>
      <c r="O350" s="55">
        <v>0</v>
      </c>
      <c r="P350" s="55">
        <v>0</v>
      </c>
      <c r="Q350" s="54" t="s">
        <v>79</v>
      </c>
      <c r="R350" s="57">
        <v>0</v>
      </c>
      <c r="S350" s="55">
        <f t="shared" si="99"/>
        <v>-3163.1745069661783</v>
      </c>
      <c r="T350" s="55">
        <v>0</v>
      </c>
      <c r="U350" s="54">
        <v>145</v>
      </c>
      <c r="V350" s="57">
        <f t="shared" si="104"/>
        <v>-3860</v>
      </c>
      <c r="W350" s="57">
        <f t="shared" si="100"/>
        <v>-1568.051655383462</v>
      </c>
      <c r="X350" s="55">
        <f t="shared" si="101"/>
        <v>9837.3937022519076</v>
      </c>
      <c r="Y350" s="117">
        <f t="shared" si="102"/>
        <v>2406916.4207508685</v>
      </c>
    </row>
    <row r="351" spans="1:25" ht="13.5" thickBot="1" x14ac:dyDescent="0.35">
      <c r="A351" s="54">
        <v>338</v>
      </c>
      <c r="B351" s="54">
        <v>52</v>
      </c>
      <c r="C351" s="54">
        <f t="shared" si="106"/>
        <v>2</v>
      </c>
      <c r="D351" s="55">
        <f t="shared" si="107"/>
        <v>31361.033107669238</v>
      </c>
      <c r="E351" s="57">
        <f t="shared" si="98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v>0</v>
      </c>
      <c r="K351" s="54" t="s">
        <v>79</v>
      </c>
      <c r="L351" s="55">
        <v>0</v>
      </c>
      <c r="M351" s="55">
        <f t="shared" si="103"/>
        <v>-390</v>
      </c>
      <c r="N351" s="54">
        <v>146</v>
      </c>
      <c r="O351" s="55">
        <v>0</v>
      </c>
      <c r="P351" s="55">
        <v>0</v>
      </c>
      <c r="Q351" s="54" t="s">
        <v>79</v>
      </c>
      <c r="R351" s="57">
        <v>0</v>
      </c>
      <c r="S351" s="55">
        <f t="shared" si="99"/>
        <v>-3163.1745069661783</v>
      </c>
      <c r="T351" s="55">
        <v>0</v>
      </c>
      <c r="U351" s="54">
        <v>146</v>
      </c>
      <c r="V351" s="57">
        <f t="shared" si="104"/>
        <v>-3870</v>
      </c>
      <c r="W351" s="57">
        <f t="shared" si="100"/>
        <v>-1568.051655383462</v>
      </c>
      <c r="X351" s="55">
        <f t="shared" si="101"/>
        <v>9825.3937022519076</v>
      </c>
      <c r="Y351" s="117">
        <f t="shared" si="102"/>
        <v>2426770.6328729154</v>
      </c>
    </row>
    <row r="352" spans="1:25" ht="13.5" thickBot="1" x14ac:dyDescent="0.35">
      <c r="A352" s="54">
        <v>339</v>
      </c>
      <c r="B352" s="54">
        <v>52</v>
      </c>
      <c r="C352" s="54">
        <f t="shared" si="106"/>
        <v>3</v>
      </c>
      <c r="D352" s="55">
        <f t="shared" si="107"/>
        <v>31361.033107669238</v>
      </c>
      <c r="E352" s="57">
        <f t="shared" si="98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v>0</v>
      </c>
      <c r="K352" s="54" t="s">
        <v>79</v>
      </c>
      <c r="L352" s="55">
        <v>0</v>
      </c>
      <c r="M352" s="55">
        <f t="shared" si="103"/>
        <v>-392</v>
      </c>
      <c r="N352" s="54">
        <v>147</v>
      </c>
      <c r="O352" s="55">
        <v>0</v>
      </c>
      <c r="P352" s="55">
        <v>0</v>
      </c>
      <c r="Q352" s="54" t="s">
        <v>79</v>
      </c>
      <c r="R352" s="57">
        <v>0</v>
      </c>
      <c r="S352" s="55">
        <f t="shared" si="99"/>
        <v>-3163.1745069661783</v>
      </c>
      <c r="T352" s="55">
        <v>0</v>
      </c>
      <c r="U352" s="54">
        <v>147</v>
      </c>
      <c r="V352" s="57">
        <f t="shared" si="104"/>
        <v>-3880</v>
      </c>
      <c r="W352" s="57">
        <f t="shared" si="100"/>
        <v>-1568.051655383462</v>
      </c>
      <c r="X352" s="55">
        <f t="shared" si="101"/>
        <v>9813.3937022519076</v>
      </c>
      <c r="Y352" s="117">
        <f t="shared" si="102"/>
        <v>2446695.5708788042</v>
      </c>
    </row>
    <row r="353" spans="1:25" ht="13.5" thickBot="1" x14ac:dyDescent="0.35">
      <c r="A353" s="54">
        <v>340</v>
      </c>
      <c r="B353" s="54">
        <v>52</v>
      </c>
      <c r="C353" s="54">
        <f t="shared" si="106"/>
        <v>4</v>
      </c>
      <c r="D353" s="55">
        <f t="shared" si="107"/>
        <v>31361.033107669238</v>
      </c>
      <c r="E353" s="57">
        <f t="shared" si="98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v>0</v>
      </c>
      <c r="K353" s="54" t="s">
        <v>79</v>
      </c>
      <c r="L353" s="55">
        <v>0</v>
      </c>
      <c r="M353" s="55">
        <f t="shared" si="103"/>
        <v>-394</v>
      </c>
      <c r="N353" s="54">
        <v>148</v>
      </c>
      <c r="O353" s="55">
        <v>0</v>
      </c>
      <c r="P353" s="55">
        <v>0</v>
      </c>
      <c r="Q353" s="54" t="s">
        <v>79</v>
      </c>
      <c r="R353" s="57">
        <v>0</v>
      </c>
      <c r="S353" s="55">
        <f t="shared" si="99"/>
        <v>-3163.1745069661783</v>
      </c>
      <c r="T353" s="55">
        <v>0</v>
      </c>
      <c r="U353" s="54">
        <v>148</v>
      </c>
      <c r="V353" s="57">
        <f t="shared" si="104"/>
        <v>-3890</v>
      </c>
      <c r="W353" s="57">
        <f t="shared" si="100"/>
        <v>-1568.051655383462</v>
      </c>
      <c r="X353" s="55">
        <f t="shared" si="101"/>
        <v>9801.3937022519076</v>
      </c>
      <c r="Y353" s="117">
        <f t="shared" si="102"/>
        <v>2466691.5294597177</v>
      </c>
    </row>
    <row r="354" spans="1:25" ht="13.5" thickBot="1" x14ac:dyDescent="0.35">
      <c r="A354" s="54">
        <v>341</v>
      </c>
      <c r="B354" s="54">
        <v>52</v>
      </c>
      <c r="C354" s="54">
        <f t="shared" si="106"/>
        <v>5</v>
      </c>
      <c r="D354" s="55">
        <f t="shared" si="107"/>
        <v>31361.033107669238</v>
      </c>
      <c r="E354" s="57">
        <f t="shared" si="98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v>0</v>
      </c>
      <c r="K354" s="54" t="s">
        <v>79</v>
      </c>
      <c r="L354" s="55">
        <v>0</v>
      </c>
      <c r="M354" s="55">
        <f t="shared" si="103"/>
        <v>-396</v>
      </c>
      <c r="N354" s="54">
        <v>149</v>
      </c>
      <c r="O354" s="55">
        <v>0</v>
      </c>
      <c r="P354" s="55">
        <v>0</v>
      </c>
      <c r="Q354" s="54" t="s">
        <v>79</v>
      </c>
      <c r="R354" s="57">
        <v>0</v>
      </c>
      <c r="S354" s="55">
        <f t="shared" si="99"/>
        <v>-3163.1745069661783</v>
      </c>
      <c r="T354" s="55">
        <v>0</v>
      </c>
      <c r="U354" s="54">
        <v>149</v>
      </c>
      <c r="V354" s="57">
        <f t="shared" si="104"/>
        <v>-3900</v>
      </c>
      <c r="W354" s="57">
        <f t="shared" si="100"/>
        <v>-1568.051655383462</v>
      </c>
      <c r="X354" s="55">
        <f t="shared" si="101"/>
        <v>9789.3937022519076</v>
      </c>
      <c r="Y354" s="117">
        <f t="shared" si="102"/>
        <v>2486758.8045347184</v>
      </c>
    </row>
    <row r="355" spans="1:25" ht="13.5" thickBot="1" x14ac:dyDescent="0.35">
      <c r="A355" s="54">
        <v>342</v>
      </c>
      <c r="B355" s="54">
        <v>52</v>
      </c>
      <c r="C355" s="54">
        <f t="shared" si="106"/>
        <v>6</v>
      </c>
      <c r="D355" s="55">
        <f t="shared" si="107"/>
        <v>31361.033107669238</v>
      </c>
      <c r="E355" s="57">
        <f t="shared" si="98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v>0</v>
      </c>
      <c r="K355" s="54" t="s">
        <v>79</v>
      </c>
      <c r="L355" s="55">
        <v>0</v>
      </c>
      <c r="M355" s="55">
        <f t="shared" si="103"/>
        <v>-398</v>
      </c>
      <c r="N355" s="54">
        <v>150</v>
      </c>
      <c r="O355" s="55">
        <v>0</v>
      </c>
      <c r="P355" s="55">
        <v>0</v>
      </c>
      <c r="Q355" s="54" t="s">
        <v>79</v>
      </c>
      <c r="R355" s="57">
        <v>0</v>
      </c>
      <c r="S355" s="55">
        <f t="shared" si="99"/>
        <v>-3163.1745069661783</v>
      </c>
      <c r="T355" s="55">
        <v>0</v>
      </c>
      <c r="U355" s="54">
        <v>150</v>
      </c>
      <c r="V355" s="57">
        <f t="shared" si="104"/>
        <v>-3910</v>
      </c>
      <c r="W355" s="57">
        <f t="shared" si="100"/>
        <v>-1568.051655383462</v>
      </c>
      <c r="X355" s="55">
        <f t="shared" si="101"/>
        <v>9777.3937022519076</v>
      </c>
      <c r="Y355" s="117">
        <f t="shared" si="102"/>
        <v>2506897.693255865</v>
      </c>
    </row>
    <row r="356" spans="1:25" ht="13.5" thickBot="1" x14ac:dyDescent="0.35">
      <c r="A356" s="54">
        <v>343</v>
      </c>
      <c r="B356" s="54">
        <v>52</v>
      </c>
      <c r="C356" s="54">
        <f t="shared" si="106"/>
        <v>7</v>
      </c>
      <c r="D356" s="55">
        <f t="shared" si="107"/>
        <v>31361.033107669238</v>
      </c>
      <c r="E356" s="57">
        <f t="shared" si="98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v>0</v>
      </c>
      <c r="K356" s="54" t="s">
        <v>79</v>
      </c>
      <c r="L356" s="55">
        <v>0</v>
      </c>
      <c r="M356" s="55">
        <f t="shared" si="103"/>
        <v>-400</v>
      </c>
      <c r="N356" s="54">
        <v>151</v>
      </c>
      <c r="O356" s="55">
        <v>0</v>
      </c>
      <c r="P356" s="55">
        <v>0</v>
      </c>
      <c r="Q356" s="54" t="s">
        <v>79</v>
      </c>
      <c r="R356" s="57">
        <v>0</v>
      </c>
      <c r="S356" s="55">
        <f t="shared" si="99"/>
        <v>-3163.1745069661783</v>
      </c>
      <c r="T356" s="55">
        <v>0</v>
      </c>
      <c r="U356" s="54">
        <v>151</v>
      </c>
      <c r="V356" s="57">
        <f t="shared" si="104"/>
        <v>-3920</v>
      </c>
      <c r="W356" s="57">
        <f t="shared" si="100"/>
        <v>-1568.051655383462</v>
      </c>
      <c r="X356" s="55">
        <f t="shared" si="101"/>
        <v>9765.3937022519076</v>
      </c>
      <c r="Y356" s="117">
        <f t="shared" si="102"/>
        <v>2527108.4940133495</v>
      </c>
    </row>
    <row r="357" spans="1:25" ht="13.5" thickBot="1" x14ac:dyDescent="0.35">
      <c r="A357" s="54">
        <v>344</v>
      </c>
      <c r="B357" s="54">
        <v>52</v>
      </c>
      <c r="C357" s="54">
        <f t="shared" si="106"/>
        <v>8</v>
      </c>
      <c r="D357" s="55">
        <f t="shared" si="107"/>
        <v>31361.033107669238</v>
      </c>
      <c r="E357" s="57">
        <f t="shared" si="98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v>0</v>
      </c>
      <c r="K357" s="54" t="s">
        <v>79</v>
      </c>
      <c r="L357" s="55">
        <v>0</v>
      </c>
      <c r="M357" s="55">
        <f t="shared" si="103"/>
        <v>-402</v>
      </c>
      <c r="N357" s="54">
        <v>152</v>
      </c>
      <c r="O357" s="55">
        <v>0</v>
      </c>
      <c r="P357" s="55">
        <v>0</v>
      </c>
      <c r="Q357" s="54" t="s">
        <v>79</v>
      </c>
      <c r="R357" s="57">
        <v>0</v>
      </c>
      <c r="S357" s="55">
        <f t="shared" si="99"/>
        <v>-3163.1745069661783</v>
      </c>
      <c r="T357" s="55">
        <v>0</v>
      </c>
      <c r="U357" s="54">
        <v>152</v>
      </c>
      <c r="V357" s="57">
        <f t="shared" si="104"/>
        <v>-3930</v>
      </c>
      <c r="W357" s="57">
        <f t="shared" si="100"/>
        <v>-1568.051655383462</v>
      </c>
      <c r="X357" s="55">
        <f t="shared" si="101"/>
        <v>9753.3937022519076</v>
      </c>
      <c r="Y357" s="117">
        <f t="shared" si="102"/>
        <v>2547391.5064406567</v>
      </c>
    </row>
    <row r="358" spans="1:25" ht="13.5" thickBot="1" x14ac:dyDescent="0.35">
      <c r="A358" s="54">
        <v>345</v>
      </c>
      <c r="B358" s="54">
        <v>52</v>
      </c>
      <c r="C358" s="54">
        <f t="shared" si="106"/>
        <v>9</v>
      </c>
      <c r="D358" s="55">
        <f t="shared" si="107"/>
        <v>31361.033107669238</v>
      </c>
      <c r="E358" s="57">
        <f t="shared" si="98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v>0</v>
      </c>
      <c r="K358" s="54" t="s">
        <v>79</v>
      </c>
      <c r="L358" s="55">
        <v>0</v>
      </c>
      <c r="M358" s="55">
        <f t="shared" si="103"/>
        <v>-404</v>
      </c>
      <c r="N358" s="54">
        <v>153</v>
      </c>
      <c r="O358" s="55">
        <v>0</v>
      </c>
      <c r="P358" s="55">
        <v>0</v>
      </c>
      <c r="Q358" s="54" t="s">
        <v>79</v>
      </c>
      <c r="R358" s="57">
        <v>0</v>
      </c>
      <c r="S358" s="55">
        <f t="shared" si="99"/>
        <v>-3163.1745069661783</v>
      </c>
      <c r="T358" s="55">
        <v>0</v>
      </c>
      <c r="U358" s="54">
        <v>153</v>
      </c>
      <c r="V358" s="57">
        <f t="shared" si="104"/>
        <v>-3940</v>
      </c>
      <c r="W358" s="57">
        <f t="shared" si="100"/>
        <v>-1568.051655383462</v>
      </c>
      <c r="X358" s="55">
        <f t="shared" si="101"/>
        <v>9741.3937022519076</v>
      </c>
      <c r="Y358" s="117">
        <f t="shared" si="102"/>
        <v>2567747.0314197447</v>
      </c>
    </row>
    <row r="359" spans="1:25" ht="13.5" thickBot="1" x14ac:dyDescent="0.35">
      <c r="A359" s="54">
        <v>346</v>
      </c>
      <c r="B359" s="54">
        <v>52</v>
      </c>
      <c r="C359" s="54">
        <f t="shared" si="106"/>
        <v>10</v>
      </c>
      <c r="D359" s="55">
        <f t="shared" si="107"/>
        <v>31361.033107669238</v>
      </c>
      <c r="E359" s="57">
        <f t="shared" si="98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v>0</v>
      </c>
      <c r="K359" s="54" t="s">
        <v>79</v>
      </c>
      <c r="L359" s="55">
        <v>0</v>
      </c>
      <c r="M359" s="55">
        <f t="shared" si="103"/>
        <v>-406</v>
      </c>
      <c r="N359" s="54">
        <v>154</v>
      </c>
      <c r="O359" s="55">
        <v>0</v>
      </c>
      <c r="P359" s="55">
        <v>0</v>
      </c>
      <c r="Q359" s="54" t="s">
        <v>79</v>
      </c>
      <c r="R359" s="57">
        <v>0</v>
      </c>
      <c r="S359" s="55">
        <f t="shared" si="99"/>
        <v>-3163.1745069661783</v>
      </c>
      <c r="T359" s="55">
        <v>0</v>
      </c>
      <c r="U359" s="54">
        <v>154</v>
      </c>
      <c r="V359" s="57">
        <f t="shared" si="104"/>
        <v>-3950</v>
      </c>
      <c r="W359" s="57">
        <f t="shared" si="100"/>
        <v>-1568.051655383462</v>
      </c>
      <c r="X359" s="55">
        <f t="shared" si="101"/>
        <v>9729.3937022519076</v>
      </c>
      <c r="Y359" s="117">
        <f t="shared" si="102"/>
        <v>2588175.3710862454</v>
      </c>
    </row>
    <row r="360" spans="1:25" ht="13.5" thickBot="1" x14ac:dyDescent="0.35">
      <c r="A360" s="54">
        <v>347</v>
      </c>
      <c r="B360" s="54">
        <v>52</v>
      </c>
      <c r="C360" s="54">
        <f t="shared" si="106"/>
        <v>11</v>
      </c>
      <c r="D360" s="55">
        <f t="shared" si="107"/>
        <v>31361.033107669238</v>
      </c>
      <c r="E360" s="57">
        <f t="shared" si="98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v>0</v>
      </c>
      <c r="K360" s="54" t="s">
        <v>79</v>
      </c>
      <c r="L360" s="55">
        <v>0</v>
      </c>
      <c r="M360" s="55">
        <f t="shared" si="103"/>
        <v>-408</v>
      </c>
      <c r="N360" s="54">
        <v>155</v>
      </c>
      <c r="O360" s="55">
        <v>0</v>
      </c>
      <c r="P360" s="55">
        <v>0</v>
      </c>
      <c r="Q360" s="54" t="s">
        <v>79</v>
      </c>
      <c r="R360" s="57">
        <v>0</v>
      </c>
      <c r="S360" s="55">
        <f t="shared" si="99"/>
        <v>-3163.1745069661783</v>
      </c>
      <c r="T360" s="55">
        <v>0</v>
      </c>
      <c r="U360" s="54">
        <v>155</v>
      </c>
      <c r="V360" s="57">
        <f t="shared" si="104"/>
        <v>-3960</v>
      </c>
      <c r="W360" s="57">
        <f t="shared" si="100"/>
        <v>-1568.051655383462</v>
      </c>
      <c r="X360" s="55">
        <f t="shared" si="101"/>
        <v>9717.3937022519076</v>
      </c>
      <c r="Y360" s="117">
        <f t="shared" si="102"/>
        <v>2608676.8288346897</v>
      </c>
    </row>
    <row r="361" spans="1:25" ht="13.5" thickBot="1" x14ac:dyDescent="0.35">
      <c r="A361" s="54">
        <v>348</v>
      </c>
      <c r="B361" s="54">
        <v>53</v>
      </c>
      <c r="C361" s="54">
        <f t="shared" si="106"/>
        <v>0</v>
      </c>
      <c r="D361" s="55">
        <f>$D350*(1+$D$4)</f>
        <v>32929.084763052699</v>
      </c>
      <c r="E361" s="57">
        <f t="shared" si="98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v>0</v>
      </c>
      <c r="K361" s="54" t="s">
        <v>79</v>
      </c>
      <c r="L361" s="55">
        <v>0</v>
      </c>
      <c r="M361" s="55">
        <f t="shared" si="103"/>
        <v>-410</v>
      </c>
      <c r="N361" s="54">
        <v>156</v>
      </c>
      <c r="O361" s="55">
        <v>0</v>
      </c>
      <c r="P361" s="55">
        <v>0</v>
      </c>
      <c r="Q361" s="54" t="s">
        <v>79</v>
      </c>
      <c r="R361" s="57">
        <v>0</v>
      </c>
      <c r="S361" s="55">
        <f t="shared" si="99"/>
        <v>-3163.1745069661783</v>
      </c>
      <c r="T361" s="55">
        <v>0</v>
      </c>
      <c r="U361" s="54">
        <v>156</v>
      </c>
      <c r="V361" s="57">
        <f t="shared" si="104"/>
        <v>-3970</v>
      </c>
      <c r="W361" s="57">
        <f t="shared" si="100"/>
        <v>-1646.4542381526351</v>
      </c>
      <c r="X361" s="55">
        <f t="shared" si="101"/>
        <v>10567.822112712807</v>
      </c>
      <c r="Y361" s="117">
        <f t="shared" si="102"/>
        <v>2630114.1377342138</v>
      </c>
    </row>
    <row r="362" spans="1:25" ht="13.5" thickBot="1" x14ac:dyDescent="0.35">
      <c r="A362" s="54">
        <v>349</v>
      </c>
      <c r="B362" s="54">
        <v>53</v>
      </c>
      <c r="C362" s="54">
        <f t="shared" si="106"/>
        <v>1</v>
      </c>
      <c r="D362" s="55">
        <f t="shared" ref="D362:D372" si="108">$D361</f>
        <v>32929.084763052699</v>
      </c>
      <c r="E362" s="57">
        <f t="shared" si="98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v>0</v>
      </c>
      <c r="K362" s="54" t="s">
        <v>79</v>
      </c>
      <c r="L362" s="55">
        <v>0</v>
      </c>
      <c r="M362" s="55">
        <f t="shared" si="103"/>
        <v>-412</v>
      </c>
      <c r="N362" s="54">
        <v>157</v>
      </c>
      <c r="O362" s="55">
        <v>0</v>
      </c>
      <c r="P362" s="55">
        <v>0</v>
      </c>
      <c r="Q362" s="54" t="s">
        <v>79</v>
      </c>
      <c r="R362" s="57">
        <v>0</v>
      </c>
      <c r="S362" s="55">
        <f t="shared" si="99"/>
        <v>-3163.1745069661783</v>
      </c>
      <c r="T362" s="55">
        <v>0</v>
      </c>
      <c r="U362" s="54">
        <v>157</v>
      </c>
      <c r="V362" s="57">
        <f t="shared" si="104"/>
        <v>-3980</v>
      </c>
      <c r="W362" s="57">
        <f t="shared" si="100"/>
        <v>-1646.4542381526351</v>
      </c>
      <c r="X362" s="55">
        <f t="shared" si="101"/>
        <v>10555.822112712807</v>
      </c>
      <c r="Y362" s="117">
        <f t="shared" si="102"/>
        <v>2651628.7687541526</v>
      </c>
    </row>
    <row r="363" spans="1:25" ht="13.5" thickBot="1" x14ac:dyDescent="0.35">
      <c r="A363" s="54">
        <v>350</v>
      </c>
      <c r="B363" s="54">
        <v>53</v>
      </c>
      <c r="C363" s="54">
        <f t="shared" si="106"/>
        <v>2</v>
      </c>
      <c r="D363" s="55">
        <f t="shared" si="108"/>
        <v>32929.084763052699</v>
      </c>
      <c r="E363" s="57">
        <f t="shared" si="98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v>0</v>
      </c>
      <c r="K363" s="54" t="s">
        <v>79</v>
      </c>
      <c r="L363" s="55">
        <v>0</v>
      </c>
      <c r="M363" s="55">
        <f t="shared" si="103"/>
        <v>-414</v>
      </c>
      <c r="N363" s="54">
        <v>158</v>
      </c>
      <c r="O363" s="55">
        <v>0</v>
      </c>
      <c r="P363" s="55">
        <v>0</v>
      </c>
      <c r="Q363" s="54" t="s">
        <v>79</v>
      </c>
      <c r="R363" s="57">
        <v>0</v>
      </c>
      <c r="S363" s="55">
        <f t="shared" si="99"/>
        <v>-3163.1745069661783</v>
      </c>
      <c r="T363" s="55">
        <v>0</v>
      </c>
      <c r="U363" s="54">
        <v>158</v>
      </c>
      <c r="V363" s="57">
        <f t="shared" si="104"/>
        <v>-3990</v>
      </c>
      <c r="W363" s="57">
        <f t="shared" si="100"/>
        <v>-1646.4542381526351</v>
      </c>
      <c r="X363" s="55">
        <f t="shared" si="101"/>
        <v>10543.822112712807</v>
      </c>
      <c r="Y363" s="117">
        <f t="shared" si="102"/>
        <v>2673221.0440700077</v>
      </c>
    </row>
    <row r="364" spans="1:25" ht="13.5" thickBot="1" x14ac:dyDescent="0.35">
      <c r="A364" s="54">
        <v>351</v>
      </c>
      <c r="B364" s="54">
        <v>53</v>
      </c>
      <c r="C364" s="54">
        <f t="shared" si="106"/>
        <v>3</v>
      </c>
      <c r="D364" s="55">
        <f t="shared" si="108"/>
        <v>32929.084763052699</v>
      </c>
      <c r="E364" s="57">
        <f t="shared" si="98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v>0</v>
      </c>
      <c r="K364" s="54" t="s">
        <v>79</v>
      </c>
      <c r="L364" s="55">
        <v>0</v>
      </c>
      <c r="M364" s="55">
        <f t="shared" si="103"/>
        <v>-416</v>
      </c>
      <c r="N364" s="54">
        <v>159</v>
      </c>
      <c r="O364" s="55">
        <v>0</v>
      </c>
      <c r="P364" s="55">
        <v>0</v>
      </c>
      <c r="Q364" s="54" t="s">
        <v>79</v>
      </c>
      <c r="R364" s="57">
        <v>0</v>
      </c>
      <c r="S364" s="55">
        <f t="shared" si="99"/>
        <v>-3163.1745069661783</v>
      </c>
      <c r="T364" s="55">
        <v>0</v>
      </c>
      <c r="U364" s="54">
        <v>159</v>
      </c>
      <c r="V364" s="57">
        <f t="shared" si="104"/>
        <v>-4000</v>
      </c>
      <c r="W364" s="57">
        <f t="shared" si="100"/>
        <v>-1646.4542381526351</v>
      </c>
      <c r="X364" s="55">
        <f t="shared" si="101"/>
        <v>10531.822112712807</v>
      </c>
      <c r="Y364" s="117">
        <f t="shared" si="102"/>
        <v>2694891.2871996793</v>
      </c>
    </row>
    <row r="365" spans="1:25" ht="13.5" thickBot="1" x14ac:dyDescent="0.35">
      <c r="A365" s="54">
        <v>352</v>
      </c>
      <c r="B365" s="54">
        <v>53</v>
      </c>
      <c r="C365" s="54">
        <f t="shared" si="106"/>
        <v>4</v>
      </c>
      <c r="D365" s="55">
        <f t="shared" si="108"/>
        <v>32929.084763052699</v>
      </c>
      <c r="E365" s="57">
        <f t="shared" si="98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v>0</v>
      </c>
      <c r="K365" s="54" t="s">
        <v>79</v>
      </c>
      <c r="L365" s="55">
        <v>0</v>
      </c>
      <c r="M365" s="55">
        <f t="shared" si="103"/>
        <v>-418</v>
      </c>
      <c r="N365" s="54">
        <v>160</v>
      </c>
      <c r="O365" s="55">
        <v>0</v>
      </c>
      <c r="P365" s="55">
        <v>0</v>
      </c>
      <c r="Q365" s="54" t="s">
        <v>79</v>
      </c>
      <c r="R365" s="57">
        <v>0</v>
      </c>
      <c r="S365" s="55">
        <f t="shared" si="99"/>
        <v>-3163.1745069661783</v>
      </c>
      <c r="T365" s="55">
        <v>0</v>
      </c>
      <c r="U365" s="54">
        <v>160</v>
      </c>
      <c r="V365" s="57">
        <f t="shared" si="104"/>
        <v>-4010</v>
      </c>
      <c r="W365" s="57">
        <f t="shared" si="100"/>
        <v>-1646.4542381526351</v>
      </c>
      <c r="X365" s="55">
        <f t="shared" si="101"/>
        <v>10519.822112712807</v>
      </c>
      <c r="Y365" s="117">
        <f t="shared" si="102"/>
        <v>2716639.8230090574</v>
      </c>
    </row>
    <row r="366" spans="1:25" ht="13.5" thickBot="1" x14ac:dyDescent="0.35">
      <c r="A366" s="54">
        <v>353</v>
      </c>
      <c r="B366" s="54">
        <v>53</v>
      </c>
      <c r="C366" s="54">
        <f t="shared" si="106"/>
        <v>5</v>
      </c>
      <c r="D366" s="55">
        <f t="shared" si="108"/>
        <v>32929.084763052699</v>
      </c>
      <c r="E366" s="57">
        <f t="shared" si="98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v>0</v>
      </c>
      <c r="K366" s="54" t="s">
        <v>79</v>
      </c>
      <c r="L366" s="55">
        <v>0</v>
      </c>
      <c r="M366" s="55">
        <f t="shared" si="103"/>
        <v>-420</v>
      </c>
      <c r="N366" s="54">
        <v>161</v>
      </c>
      <c r="O366" s="55">
        <v>0</v>
      </c>
      <c r="P366" s="55">
        <v>0</v>
      </c>
      <c r="Q366" s="54" t="s">
        <v>79</v>
      </c>
      <c r="R366" s="57">
        <v>0</v>
      </c>
      <c r="S366" s="55">
        <f t="shared" ref="S366:S385" si="109">PMT(5%/12,180,400000)</f>
        <v>-3163.1745069661783</v>
      </c>
      <c r="T366" s="55">
        <v>0</v>
      </c>
      <c r="U366" s="54">
        <v>161</v>
      </c>
      <c r="V366" s="57">
        <f t="shared" si="104"/>
        <v>-4020</v>
      </c>
      <c r="W366" s="57">
        <f t="shared" si="100"/>
        <v>-1646.4542381526351</v>
      </c>
      <c r="X366" s="55">
        <f t="shared" si="101"/>
        <v>10507.822112712807</v>
      </c>
      <c r="Y366" s="117">
        <f t="shared" si="102"/>
        <v>2738466.9777176413</v>
      </c>
    </row>
    <row r="367" spans="1:25" ht="13.5" thickBot="1" x14ac:dyDescent="0.35">
      <c r="A367" s="54">
        <v>354</v>
      </c>
      <c r="B367" s="54">
        <v>53</v>
      </c>
      <c r="C367" s="54">
        <f t="shared" si="106"/>
        <v>6</v>
      </c>
      <c r="D367" s="55">
        <f t="shared" si="108"/>
        <v>32929.084763052699</v>
      </c>
      <c r="E367" s="57">
        <f t="shared" si="98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v>0</v>
      </c>
      <c r="K367" s="54" t="s">
        <v>79</v>
      </c>
      <c r="L367" s="55">
        <v>0</v>
      </c>
      <c r="M367" s="55">
        <f t="shared" si="103"/>
        <v>-422</v>
      </c>
      <c r="N367" s="54">
        <v>162</v>
      </c>
      <c r="O367" s="55">
        <v>0</v>
      </c>
      <c r="P367" s="55">
        <v>0</v>
      </c>
      <c r="Q367" s="54" t="s">
        <v>79</v>
      </c>
      <c r="R367" s="57">
        <v>0</v>
      </c>
      <c r="S367" s="55">
        <f t="shared" si="109"/>
        <v>-3163.1745069661783</v>
      </c>
      <c r="T367" s="55">
        <v>0</v>
      </c>
      <c r="U367" s="54">
        <v>162</v>
      </c>
      <c r="V367" s="57">
        <f t="shared" si="104"/>
        <v>-4030</v>
      </c>
      <c r="W367" s="57">
        <f t="shared" si="100"/>
        <v>-1646.4542381526351</v>
      </c>
      <c r="X367" s="55">
        <f t="shared" si="101"/>
        <v>10495.822112712807</v>
      </c>
      <c r="Y367" s="117">
        <f t="shared" si="102"/>
        <v>2760373.0789041775</v>
      </c>
    </row>
    <row r="368" spans="1:25" ht="13.5" thickBot="1" x14ac:dyDescent="0.35">
      <c r="A368" s="54">
        <v>355</v>
      </c>
      <c r="B368" s="54">
        <v>53</v>
      </c>
      <c r="C368" s="54">
        <f t="shared" si="106"/>
        <v>7</v>
      </c>
      <c r="D368" s="55">
        <f t="shared" si="108"/>
        <v>32929.084763052699</v>
      </c>
      <c r="E368" s="57">
        <f t="shared" si="98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v>0</v>
      </c>
      <c r="K368" s="54" t="s">
        <v>79</v>
      </c>
      <c r="L368" s="55">
        <v>0</v>
      </c>
      <c r="M368" s="55">
        <f t="shared" si="103"/>
        <v>-424</v>
      </c>
      <c r="N368" s="54">
        <v>163</v>
      </c>
      <c r="O368" s="55">
        <v>0</v>
      </c>
      <c r="P368" s="55">
        <v>0</v>
      </c>
      <c r="Q368" s="54" t="s">
        <v>79</v>
      </c>
      <c r="R368" s="57">
        <v>0</v>
      </c>
      <c r="S368" s="55">
        <f t="shared" si="109"/>
        <v>-3163.1745069661783</v>
      </c>
      <c r="T368" s="55">
        <v>0</v>
      </c>
      <c r="U368" s="54">
        <v>163</v>
      </c>
      <c r="V368" s="57">
        <f t="shared" si="104"/>
        <v>-4040</v>
      </c>
      <c r="W368" s="57">
        <f t="shared" si="100"/>
        <v>-1646.4542381526351</v>
      </c>
      <c r="X368" s="55">
        <f t="shared" si="101"/>
        <v>10483.822112712807</v>
      </c>
      <c r="Y368" s="117">
        <f t="shared" si="102"/>
        <v>2782358.4555123243</v>
      </c>
    </row>
    <row r="369" spans="1:25" ht="13.5" thickBot="1" x14ac:dyDescent="0.35">
      <c r="A369" s="54">
        <v>356</v>
      </c>
      <c r="B369" s="54">
        <v>53</v>
      </c>
      <c r="C369" s="54">
        <f t="shared" si="106"/>
        <v>8</v>
      </c>
      <c r="D369" s="55">
        <f t="shared" si="108"/>
        <v>32929.084763052699</v>
      </c>
      <c r="E369" s="57">
        <f t="shared" si="98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v>0</v>
      </c>
      <c r="K369" s="54" t="s">
        <v>79</v>
      </c>
      <c r="L369" s="55">
        <v>0</v>
      </c>
      <c r="M369" s="55">
        <f t="shared" si="103"/>
        <v>-426</v>
      </c>
      <c r="N369" s="54">
        <v>164</v>
      </c>
      <c r="O369" s="55">
        <v>0</v>
      </c>
      <c r="P369" s="55">
        <v>0</v>
      </c>
      <c r="Q369" s="54" t="s">
        <v>79</v>
      </c>
      <c r="R369" s="57">
        <v>0</v>
      </c>
      <c r="S369" s="55">
        <f t="shared" si="109"/>
        <v>-3163.1745069661783</v>
      </c>
      <c r="T369" s="55">
        <v>0</v>
      </c>
      <c r="U369" s="54">
        <v>164</v>
      </c>
      <c r="V369" s="57">
        <f t="shared" si="104"/>
        <v>-4050</v>
      </c>
      <c r="W369" s="57">
        <f t="shared" si="100"/>
        <v>-1646.4542381526351</v>
      </c>
      <c r="X369" s="55">
        <f t="shared" si="101"/>
        <v>10471.822112712807</v>
      </c>
      <c r="Y369" s="117">
        <f t="shared" si="102"/>
        <v>2804423.4378563385</v>
      </c>
    </row>
    <row r="370" spans="1:25" ht="13.5" thickBot="1" x14ac:dyDescent="0.35">
      <c r="A370" s="54">
        <v>357</v>
      </c>
      <c r="B370" s="54">
        <v>53</v>
      </c>
      <c r="C370" s="54">
        <f t="shared" si="106"/>
        <v>9</v>
      </c>
      <c r="D370" s="55">
        <f t="shared" si="108"/>
        <v>32929.084763052699</v>
      </c>
      <c r="E370" s="57">
        <f t="shared" si="98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v>0</v>
      </c>
      <c r="K370" s="54" t="s">
        <v>79</v>
      </c>
      <c r="L370" s="55">
        <v>0</v>
      </c>
      <c r="M370" s="55">
        <f t="shared" si="103"/>
        <v>-428</v>
      </c>
      <c r="N370" s="54">
        <v>165</v>
      </c>
      <c r="O370" s="55">
        <v>0</v>
      </c>
      <c r="P370" s="55">
        <v>0</v>
      </c>
      <c r="Q370" s="54" t="s">
        <v>79</v>
      </c>
      <c r="R370" s="57">
        <v>0</v>
      </c>
      <c r="S370" s="55">
        <f t="shared" si="109"/>
        <v>-3163.1745069661783</v>
      </c>
      <c r="T370" s="55">
        <v>0</v>
      </c>
      <c r="U370" s="54">
        <v>165</v>
      </c>
      <c r="V370" s="57">
        <f t="shared" si="104"/>
        <v>-4060</v>
      </c>
      <c r="W370" s="57">
        <f t="shared" si="100"/>
        <v>-1646.4542381526351</v>
      </c>
      <c r="X370" s="55">
        <f t="shared" si="101"/>
        <v>10459.822112712807</v>
      </c>
      <c r="Y370" s="117">
        <f t="shared" si="102"/>
        <v>2826568.357626786</v>
      </c>
    </row>
    <row r="371" spans="1:25" ht="13.5" thickBot="1" x14ac:dyDescent="0.35">
      <c r="A371" s="54">
        <v>358</v>
      </c>
      <c r="B371" s="54">
        <v>53</v>
      </c>
      <c r="C371" s="54">
        <f t="shared" si="106"/>
        <v>10</v>
      </c>
      <c r="D371" s="55">
        <f t="shared" si="108"/>
        <v>32929.084763052699</v>
      </c>
      <c r="E371" s="57">
        <f t="shared" si="98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v>0</v>
      </c>
      <c r="K371" s="54" t="s">
        <v>79</v>
      </c>
      <c r="L371" s="55">
        <v>0</v>
      </c>
      <c r="M371" s="55">
        <f t="shared" si="103"/>
        <v>-430</v>
      </c>
      <c r="N371" s="54">
        <v>166</v>
      </c>
      <c r="O371" s="55">
        <v>0</v>
      </c>
      <c r="P371" s="55">
        <v>0</v>
      </c>
      <c r="Q371" s="54" t="s">
        <v>79</v>
      </c>
      <c r="R371" s="57">
        <v>0</v>
      </c>
      <c r="S371" s="55">
        <f t="shared" si="109"/>
        <v>-3163.1745069661783</v>
      </c>
      <c r="T371" s="55">
        <v>0</v>
      </c>
      <c r="U371" s="54">
        <v>166</v>
      </c>
      <c r="V371" s="57">
        <f t="shared" si="104"/>
        <v>-4070</v>
      </c>
      <c r="W371" s="57">
        <f t="shared" si="100"/>
        <v>-1646.4542381526351</v>
      </c>
      <c r="X371" s="55">
        <f t="shared" si="101"/>
        <v>10447.822112712807</v>
      </c>
      <c r="Y371" s="117">
        <f t="shared" si="102"/>
        <v>2848793.5478962772</v>
      </c>
    </row>
    <row r="372" spans="1:25" ht="13.5" thickBot="1" x14ac:dyDescent="0.35">
      <c r="A372" s="54">
        <v>359</v>
      </c>
      <c r="B372" s="54">
        <v>53</v>
      </c>
      <c r="C372" s="54">
        <f t="shared" si="106"/>
        <v>11</v>
      </c>
      <c r="D372" s="55">
        <f t="shared" si="108"/>
        <v>32929.084763052699</v>
      </c>
      <c r="E372" s="57">
        <f t="shared" si="98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v>0</v>
      </c>
      <c r="K372" s="54" t="s">
        <v>79</v>
      </c>
      <c r="L372" s="55">
        <v>0</v>
      </c>
      <c r="M372" s="55">
        <f t="shared" si="103"/>
        <v>-432</v>
      </c>
      <c r="N372" s="54">
        <v>167</v>
      </c>
      <c r="O372" s="55">
        <v>0</v>
      </c>
      <c r="P372" s="55">
        <v>0</v>
      </c>
      <c r="Q372" s="54" t="s">
        <v>79</v>
      </c>
      <c r="R372" s="57">
        <v>0</v>
      </c>
      <c r="S372" s="55">
        <f t="shared" si="109"/>
        <v>-3163.1745069661783</v>
      </c>
      <c r="T372" s="55">
        <v>0</v>
      </c>
      <c r="U372" s="54">
        <v>167</v>
      </c>
      <c r="V372" s="57">
        <f t="shared" si="104"/>
        <v>-4080</v>
      </c>
      <c r="W372" s="57">
        <f t="shared" si="100"/>
        <v>-1646.4542381526351</v>
      </c>
      <c r="X372" s="55">
        <f t="shared" si="101"/>
        <v>10435.822112712807</v>
      </c>
      <c r="Y372" s="117">
        <f t="shared" si="102"/>
        <v>2871099.3431252246</v>
      </c>
    </row>
    <row r="373" spans="1:25" ht="13.5" thickBot="1" x14ac:dyDescent="0.35">
      <c r="A373" s="54">
        <v>360</v>
      </c>
      <c r="B373" s="54">
        <v>54</v>
      </c>
      <c r="C373" s="54">
        <f t="shared" si="106"/>
        <v>0</v>
      </c>
      <c r="D373" s="55">
        <f>$D362*(1+$D$4)</f>
        <v>34575.539001205332</v>
      </c>
      <c r="E373" s="57">
        <f t="shared" si="98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v>0</v>
      </c>
      <c r="K373" s="54" t="s">
        <v>79</v>
      </c>
      <c r="L373" s="55">
        <v>0</v>
      </c>
      <c r="M373" s="55">
        <f t="shared" si="103"/>
        <v>-434</v>
      </c>
      <c r="N373" s="54">
        <v>168</v>
      </c>
      <c r="O373" s="55">
        <v>0</v>
      </c>
      <c r="P373" s="55">
        <v>0</v>
      </c>
      <c r="Q373" s="54" t="s">
        <v>79</v>
      </c>
      <c r="R373" s="57">
        <v>0</v>
      </c>
      <c r="S373" s="55">
        <f t="shared" si="109"/>
        <v>-3163.1745069661783</v>
      </c>
      <c r="T373" s="55">
        <v>0</v>
      </c>
      <c r="U373" s="54">
        <v>168</v>
      </c>
      <c r="V373" s="57">
        <f t="shared" si="104"/>
        <v>-4090</v>
      </c>
      <c r="W373" s="57">
        <f t="shared" si="100"/>
        <v>-1728.7769500602667</v>
      </c>
      <c r="X373" s="55">
        <f t="shared" si="101"/>
        <v>11329.371943696751</v>
      </c>
      <c r="Y373" s="117">
        <f t="shared" si="102"/>
        <v>2894391.6289986097</v>
      </c>
    </row>
    <row r="374" spans="1:25" ht="13.5" thickBot="1" x14ac:dyDescent="0.35">
      <c r="A374" s="54">
        <v>361</v>
      </c>
      <c r="B374" s="54">
        <v>54</v>
      </c>
      <c r="C374" s="54">
        <f t="shared" si="106"/>
        <v>1</v>
      </c>
      <c r="D374" s="55">
        <f t="shared" ref="D374:D384" si="110">$D373</f>
        <v>34575.539001205332</v>
      </c>
      <c r="E374" s="57">
        <f t="shared" si="98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v>0</v>
      </c>
      <c r="K374" s="54" t="s">
        <v>79</v>
      </c>
      <c r="L374" s="55">
        <v>0</v>
      </c>
      <c r="M374" s="55">
        <f t="shared" si="103"/>
        <v>-436</v>
      </c>
      <c r="N374" s="54">
        <v>169</v>
      </c>
      <c r="O374" s="55">
        <v>0</v>
      </c>
      <c r="P374" s="55">
        <v>0</v>
      </c>
      <c r="Q374" s="54" t="s">
        <v>79</v>
      </c>
      <c r="R374" s="57">
        <v>0</v>
      </c>
      <c r="S374" s="55">
        <f t="shared" si="109"/>
        <v>-3163.1745069661783</v>
      </c>
      <c r="T374" s="55">
        <v>0</v>
      </c>
      <c r="U374" s="54">
        <v>169</v>
      </c>
      <c r="V374" s="57">
        <f t="shared" si="104"/>
        <v>-4100</v>
      </c>
      <c r="W374" s="57">
        <f t="shared" si="100"/>
        <v>-1728.7769500602667</v>
      </c>
      <c r="X374" s="55">
        <f t="shared" si="101"/>
        <v>11317.371943696751</v>
      </c>
      <c r="Y374" s="117">
        <f t="shared" si="102"/>
        <v>2917768.9660631339</v>
      </c>
    </row>
    <row r="375" spans="1:25" ht="13.5" thickBot="1" x14ac:dyDescent="0.35">
      <c r="A375" s="54">
        <v>362</v>
      </c>
      <c r="B375" s="54">
        <v>54</v>
      </c>
      <c r="C375" s="54">
        <f t="shared" si="106"/>
        <v>2</v>
      </c>
      <c r="D375" s="55">
        <f t="shared" si="110"/>
        <v>34575.539001205332</v>
      </c>
      <c r="E375" s="57">
        <f t="shared" si="98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v>0</v>
      </c>
      <c r="K375" s="54" t="s">
        <v>79</v>
      </c>
      <c r="L375" s="55">
        <v>0</v>
      </c>
      <c r="M375" s="55">
        <f t="shared" si="103"/>
        <v>-438</v>
      </c>
      <c r="N375" s="54">
        <v>170</v>
      </c>
      <c r="O375" s="55">
        <v>0</v>
      </c>
      <c r="P375" s="55">
        <v>0</v>
      </c>
      <c r="Q375" s="54" t="s">
        <v>79</v>
      </c>
      <c r="R375" s="57">
        <v>0</v>
      </c>
      <c r="S375" s="55">
        <f t="shared" si="109"/>
        <v>-3163.1745069661783</v>
      </c>
      <c r="T375" s="55">
        <v>0</v>
      </c>
      <c r="U375" s="54">
        <v>170</v>
      </c>
      <c r="V375" s="57">
        <f t="shared" si="104"/>
        <v>-4110</v>
      </c>
      <c r="W375" s="57">
        <f t="shared" si="100"/>
        <v>-1728.7769500602667</v>
      </c>
      <c r="X375" s="55">
        <f t="shared" si="101"/>
        <v>11305.371943696751</v>
      </c>
      <c r="Y375" s="117">
        <f t="shared" si="102"/>
        <v>2941231.7086987603</v>
      </c>
    </row>
    <row r="376" spans="1:25" ht="13.5" thickBot="1" x14ac:dyDescent="0.35">
      <c r="A376" s="54">
        <v>363</v>
      </c>
      <c r="B376" s="54">
        <v>54</v>
      </c>
      <c r="C376" s="54">
        <f t="shared" si="106"/>
        <v>3</v>
      </c>
      <c r="D376" s="55">
        <f t="shared" si="110"/>
        <v>34575.539001205332</v>
      </c>
      <c r="E376" s="57">
        <f t="shared" si="98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v>0</v>
      </c>
      <c r="K376" s="54" t="s">
        <v>79</v>
      </c>
      <c r="L376" s="55">
        <v>0</v>
      </c>
      <c r="M376" s="55">
        <f t="shared" si="103"/>
        <v>-440</v>
      </c>
      <c r="N376" s="54">
        <v>171</v>
      </c>
      <c r="O376" s="55">
        <v>0</v>
      </c>
      <c r="P376" s="55">
        <v>0</v>
      </c>
      <c r="Q376" s="54" t="s">
        <v>79</v>
      </c>
      <c r="R376" s="57">
        <v>0</v>
      </c>
      <c r="S376" s="55">
        <f t="shared" si="109"/>
        <v>-3163.1745069661783</v>
      </c>
      <c r="T376" s="55">
        <v>0</v>
      </c>
      <c r="U376" s="54">
        <v>171</v>
      </c>
      <c r="V376" s="57">
        <f t="shared" si="104"/>
        <v>-4120</v>
      </c>
      <c r="W376" s="57">
        <f t="shared" si="100"/>
        <v>-1728.7769500602667</v>
      </c>
      <c r="X376" s="55">
        <f t="shared" si="101"/>
        <v>11293.371943696751</v>
      </c>
      <c r="Y376" s="117">
        <f t="shared" si="102"/>
        <v>2964780.2127620354</v>
      </c>
    </row>
    <row r="377" spans="1:25" ht="13.5" thickBot="1" x14ac:dyDescent="0.35">
      <c r="A377" s="54">
        <v>364</v>
      </c>
      <c r="B377" s="54">
        <v>54</v>
      </c>
      <c r="C377" s="54">
        <f t="shared" si="106"/>
        <v>4</v>
      </c>
      <c r="D377" s="55">
        <f t="shared" si="110"/>
        <v>34575.539001205332</v>
      </c>
      <c r="E377" s="57">
        <f t="shared" si="98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v>0</v>
      </c>
      <c r="K377" s="54" t="s">
        <v>79</v>
      </c>
      <c r="L377" s="55">
        <v>0</v>
      </c>
      <c r="M377" s="55">
        <f t="shared" si="103"/>
        <v>-442</v>
      </c>
      <c r="N377" s="54">
        <v>172</v>
      </c>
      <c r="O377" s="55">
        <v>0</v>
      </c>
      <c r="P377" s="55">
        <v>0</v>
      </c>
      <c r="Q377" s="54" t="s">
        <v>79</v>
      </c>
      <c r="R377" s="57">
        <v>0</v>
      </c>
      <c r="S377" s="55">
        <f t="shared" si="109"/>
        <v>-3163.1745069661783</v>
      </c>
      <c r="T377" s="55">
        <v>0</v>
      </c>
      <c r="U377" s="54">
        <v>172</v>
      </c>
      <c r="V377" s="57">
        <f t="shared" si="104"/>
        <v>-4130</v>
      </c>
      <c r="W377" s="57">
        <f t="shared" si="100"/>
        <v>-1728.7769500602667</v>
      </c>
      <c r="X377" s="55">
        <f t="shared" si="101"/>
        <v>11281.371943696751</v>
      </c>
      <c r="Y377" s="117">
        <f t="shared" si="102"/>
        <v>2988414.8355922406</v>
      </c>
    </row>
    <row r="378" spans="1:25" ht="13.5" thickBot="1" x14ac:dyDescent="0.35">
      <c r="A378" s="54">
        <v>365</v>
      </c>
      <c r="B378" s="54">
        <v>54</v>
      </c>
      <c r="C378" s="54">
        <f t="shared" si="106"/>
        <v>5</v>
      </c>
      <c r="D378" s="55">
        <f t="shared" si="110"/>
        <v>34575.539001205332</v>
      </c>
      <c r="E378" s="57">
        <f t="shared" si="98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v>0</v>
      </c>
      <c r="K378" s="54" t="s">
        <v>79</v>
      </c>
      <c r="L378" s="55">
        <v>0</v>
      </c>
      <c r="M378" s="55">
        <f t="shared" si="103"/>
        <v>-444</v>
      </c>
      <c r="N378" s="54">
        <v>173</v>
      </c>
      <c r="O378" s="55">
        <v>0</v>
      </c>
      <c r="P378" s="55">
        <v>0</v>
      </c>
      <c r="Q378" s="54" t="s">
        <v>79</v>
      </c>
      <c r="R378" s="57">
        <v>0</v>
      </c>
      <c r="S378" s="55">
        <f t="shared" si="109"/>
        <v>-3163.1745069661783</v>
      </c>
      <c r="T378" s="55">
        <v>0</v>
      </c>
      <c r="U378" s="54">
        <v>173</v>
      </c>
      <c r="V378" s="57">
        <f t="shared" si="104"/>
        <v>-4140</v>
      </c>
      <c r="W378" s="57">
        <f t="shared" si="100"/>
        <v>-1728.7769500602667</v>
      </c>
      <c r="X378" s="55">
        <f t="shared" si="101"/>
        <v>11269.371943696751</v>
      </c>
      <c r="Y378" s="117">
        <f t="shared" si="102"/>
        <v>3012135.9360175719</v>
      </c>
    </row>
    <row r="379" spans="1:25" ht="13.5" thickBot="1" x14ac:dyDescent="0.35">
      <c r="A379" s="54">
        <v>366</v>
      </c>
      <c r="B379" s="54">
        <v>54</v>
      </c>
      <c r="C379" s="54">
        <f t="shared" si="106"/>
        <v>6</v>
      </c>
      <c r="D379" s="55">
        <f t="shared" si="110"/>
        <v>34575.539001205332</v>
      </c>
      <c r="E379" s="57">
        <f t="shared" si="98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v>0</v>
      </c>
      <c r="K379" s="54" t="s">
        <v>79</v>
      </c>
      <c r="L379" s="55">
        <v>0</v>
      </c>
      <c r="M379" s="55">
        <f t="shared" si="103"/>
        <v>-446</v>
      </c>
      <c r="N379" s="54">
        <v>174</v>
      </c>
      <c r="O379" s="55">
        <v>0</v>
      </c>
      <c r="P379" s="55">
        <v>0</v>
      </c>
      <c r="Q379" s="54" t="s">
        <v>79</v>
      </c>
      <c r="R379" s="57">
        <v>0</v>
      </c>
      <c r="S379" s="55">
        <f t="shared" si="109"/>
        <v>-3163.1745069661783</v>
      </c>
      <c r="T379" s="55">
        <v>0</v>
      </c>
      <c r="U379" s="54">
        <v>174</v>
      </c>
      <c r="V379" s="57">
        <f t="shared" si="104"/>
        <v>-4150</v>
      </c>
      <c r="W379" s="57">
        <f t="shared" si="100"/>
        <v>-1728.7769500602667</v>
      </c>
      <c r="X379" s="55">
        <f t="shared" si="101"/>
        <v>11257.371943696751</v>
      </c>
      <c r="Y379" s="117">
        <f t="shared" si="102"/>
        <v>3035943.8743613418</v>
      </c>
    </row>
    <row r="380" spans="1:25" ht="13.5" thickBot="1" x14ac:dyDescent="0.35">
      <c r="A380" s="54">
        <v>367</v>
      </c>
      <c r="B380" s="54">
        <v>54</v>
      </c>
      <c r="C380" s="54">
        <f t="shared" si="106"/>
        <v>7</v>
      </c>
      <c r="D380" s="55">
        <f t="shared" si="110"/>
        <v>34575.539001205332</v>
      </c>
      <c r="E380" s="57">
        <f t="shared" si="98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v>0</v>
      </c>
      <c r="K380" s="54" t="s">
        <v>79</v>
      </c>
      <c r="L380" s="55">
        <v>0</v>
      </c>
      <c r="M380" s="55">
        <f t="shared" si="103"/>
        <v>-448</v>
      </c>
      <c r="N380" s="54">
        <v>175</v>
      </c>
      <c r="O380" s="55">
        <v>0</v>
      </c>
      <c r="P380" s="55">
        <v>0</v>
      </c>
      <c r="Q380" s="54" t="s">
        <v>79</v>
      </c>
      <c r="R380" s="57">
        <v>0</v>
      </c>
      <c r="S380" s="55">
        <f t="shared" si="109"/>
        <v>-3163.1745069661783</v>
      </c>
      <c r="T380" s="55">
        <v>0</v>
      </c>
      <c r="U380" s="54">
        <v>175</v>
      </c>
      <c r="V380" s="57">
        <f t="shared" si="104"/>
        <v>-4160</v>
      </c>
      <c r="W380" s="57">
        <f t="shared" si="100"/>
        <v>-1728.7769500602667</v>
      </c>
      <c r="X380" s="55">
        <f t="shared" si="101"/>
        <v>11245.371943696751</v>
      </c>
      <c r="Y380" s="117">
        <f t="shared" si="102"/>
        <v>3059839.0124482107</v>
      </c>
    </row>
    <row r="381" spans="1:25" ht="13.5" thickBot="1" x14ac:dyDescent="0.35">
      <c r="A381" s="54">
        <v>368</v>
      </c>
      <c r="B381" s="54">
        <v>54</v>
      </c>
      <c r="C381" s="54">
        <f t="shared" si="106"/>
        <v>8</v>
      </c>
      <c r="D381" s="55">
        <f t="shared" si="110"/>
        <v>34575.539001205332</v>
      </c>
      <c r="E381" s="57">
        <f t="shared" si="98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v>0</v>
      </c>
      <c r="K381" s="54" t="s">
        <v>79</v>
      </c>
      <c r="L381" s="55">
        <v>0</v>
      </c>
      <c r="M381" s="55">
        <f t="shared" si="103"/>
        <v>-450</v>
      </c>
      <c r="N381" s="54">
        <v>176</v>
      </c>
      <c r="O381" s="55">
        <v>0</v>
      </c>
      <c r="P381" s="55">
        <v>0</v>
      </c>
      <c r="Q381" s="54" t="s">
        <v>79</v>
      </c>
      <c r="R381" s="57">
        <v>0</v>
      </c>
      <c r="S381" s="55">
        <f t="shared" si="109"/>
        <v>-3163.1745069661783</v>
      </c>
      <c r="T381" s="55">
        <v>0</v>
      </c>
      <c r="U381" s="54">
        <v>176</v>
      </c>
      <c r="V381" s="57">
        <f t="shared" si="104"/>
        <v>-4170</v>
      </c>
      <c r="W381" s="57">
        <f t="shared" si="100"/>
        <v>-1728.7769500602667</v>
      </c>
      <c r="X381" s="55">
        <f t="shared" si="101"/>
        <v>11233.371943696751</v>
      </c>
      <c r="Y381" s="117">
        <f t="shared" si="102"/>
        <v>3083821.7136104419</v>
      </c>
    </row>
    <row r="382" spans="1:25" ht="13.5" thickBot="1" x14ac:dyDescent="0.35">
      <c r="A382" s="54">
        <v>369</v>
      </c>
      <c r="B382" s="54">
        <v>54</v>
      </c>
      <c r="C382" s="54">
        <f t="shared" si="106"/>
        <v>9</v>
      </c>
      <c r="D382" s="55">
        <f t="shared" si="110"/>
        <v>34575.539001205332</v>
      </c>
      <c r="E382" s="57">
        <f t="shared" si="98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v>0</v>
      </c>
      <c r="K382" s="54" t="s">
        <v>79</v>
      </c>
      <c r="L382" s="55">
        <v>0</v>
      </c>
      <c r="M382" s="55">
        <f t="shared" si="103"/>
        <v>-452</v>
      </c>
      <c r="N382" s="54">
        <v>177</v>
      </c>
      <c r="O382" s="55">
        <v>0</v>
      </c>
      <c r="P382" s="55">
        <v>0</v>
      </c>
      <c r="Q382" s="54" t="s">
        <v>79</v>
      </c>
      <c r="R382" s="57">
        <v>0</v>
      </c>
      <c r="S382" s="55">
        <f t="shared" si="109"/>
        <v>-3163.1745069661783</v>
      </c>
      <c r="T382" s="55">
        <v>0</v>
      </c>
      <c r="U382" s="54">
        <v>177</v>
      </c>
      <c r="V382" s="57">
        <f t="shared" si="104"/>
        <v>-4180</v>
      </c>
      <c r="W382" s="57">
        <f t="shared" si="100"/>
        <v>-1728.7769500602667</v>
      </c>
      <c r="X382" s="55">
        <f t="shared" si="101"/>
        <v>11221.371943696751</v>
      </c>
      <c r="Y382" s="117">
        <f t="shared" si="102"/>
        <v>3107892.3426941824</v>
      </c>
    </row>
    <row r="383" spans="1:25" ht="13.5" thickBot="1" x14ac:dyDescent="0.35">
      <c r="A383" s="54">
        <v>370</v>
      </c>
      <c r="B383" s="54">
        <v>54</v>
      </c>
      <c r="C383" s="54">
        <f t="shared" si="106"/>
        <v>10</v>
      </c>
      <c r="D383" s="55">
        <f t="shared" si="110"/>
        <v>34575.539001205332</v>
      </c>
      <c r="E383" s="57">
        <f t="shared" si="98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v>0</v>
      </c>
      <c r="K383" s="54" t="s">
        <v>79</v>
      </c>
      <c r="L383" s="55">
        <v>0</v>
      </c>
      <c r="M383" s="55">
        <f t="shared" si="103"/>
        <v>-454</v>
      </c>
      <c r="N383" s="54">
        <v>178</v>
      </c>
      <c r="O383" s="55">
        <v>0</v>
      </c>
      <c r="P383" s="55">
        <v>0</v>
      </c>
      <c r="Q383" s="54" t="s">
        <v>79</v>
      </c>
      <c r="R383" s="57">
        <v>0</v>
      </c>
      <c r="S383" s="55">
        <f t="shared" si="109"/>
        <v>-3163.1745069661783</v>
      </c>
      <c r="T383" s="55">
        <v>0</v>
      </c>
      <c r="U383" s="54">
        <v>178</v>
      </c>
      <c r="V383" s="57">
        <f t="shared" si="104"/>
        <v>-4190</v>
      </c>
      <c r="W383" s="57">
        <f t="shared" si="100"/>
        <v>-1728.7769500602667</v>
      </c>
      <c r="X383" s="55">
        <f t="shared" si="101"/>
        <v>11209.371943696751</v>
      </c>
      <c r="Y383" s="117">
        <f t="shared" si="102"/>
        <v>3132051.2660657717</v>
      </c>
    </row>
    <row r="384" spans="1:25" ht="13.5" thickBot="1" x14ac:dyDescent="0.35">
      <c r="A384" s="54">
        <v>371</v>
      </c>
      <c r="B384" s="54">
        <v>54</v>
      </c>
      <c r="C384" s="54">
        <f t="shared" si="106"/>
        <v>11</v>
      </c>
      <c r="D384" s="55">
        <f t="shared" si="110"/>
        <v>34575.539001205332</v>
      </c>
      <c r="E384" s="57">
        <f t="shared" si="98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v>0</v>
      </c>
      <c r="K384" s="54" t="s">
        <v>79</v>
      </c>
      <c r="L384" s="55">
        <v>0</v>
      </c>
      <c r="M384" s="55">
        <f t="shared" si="103"/>
        <v>-456</v>
      </c>
      <c r="N384" s="54">
        <v>179</v>
      </c>
      <c r="O384" s="55">
        <v>0</v>
      </c>
      <c r="P384" s="55">
        <v>0</v>
      </c>
      <c r="Q384" s="54" t="s">
        <v>79</v>
      </c>
      <c r="R384" s="57">
        <v>0</v>
      </c>
      <c r="S384" s="55">
        <f t="shared" si="109"/>
        <v>-3163.1745069661783</v>
      </c>
      <c r="T384" s="55">
        <v>0</v>
      </c>
      <c r="U384" s="54">
        <v>179</v>
      </c>
      <c r="V384" s="57">
        <f t="shared" si="104"/>
        <v>-4200</v>
      </c>
      <c r="W384" s="57">
        <f t="shared" si="100"/>
        <v>-1728.7769500602667</v>
      </c>
      <c r="X384" s="55">
        <f t="shared" si="101"/>
        <v>11197.371943696751</v>
      </c>
      <c r="Y384" s="117">
        <f t="shared" si="102"/>
        <v>3156298.8516180757</v>
      </c>
    </row>
    <row r="385" spans="1:25" ht="13.5" thickBot="1" x14ac:dyDescent="0.35">
      <c r="A385" s="54">
        <v>372</v>
      </c>
      <c r="B385" s="54">
        <v>55</v>
      </c>
      <c r="C385" s="54">
        <f t="shared" si="106"/>
        <v>0</v>
      </c>
      <c r="D385" s="55">
        <f>$D374*(1+$D$4)</f>
        <v>36304.315951265598</v>
      </c>
      <c r="E385" s="57">
        <f t="shared" si="98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v>0</v>
      </c>
      <c r="K385" s="54" t="s">
        <v>79</v>
      </c>
      <c r="L385" s="55">
        <v>0</v>
      </c>
      <c r="M385" s="55">
        <f t="shared" si="103"/>
        <v>-458</v>
      </c>
      <c r="N385" s="54">
        <v>180</v>
      </c>
      <c r="O385" s="55">
        <v>0</v>
      </c>
      <c r="P385" s="55">
        <v>0</v>
      </c>
      <c r="Q385" s="54" t="s">
        <v>79</v>
      </c>
      <c r="R385" s="57">
        <v>0</v>
      </c>
      <c r="S385" s="55">
        <f t="shared" si="109"/>
        <v>-3163.1745069661783</v>
      </c>
      <c r="T385" s="55">
        <v>0</v>
      </c>
      <c r="U385" s="54">
        <v>180</v>
      </c>
      <c r="V385" s="57">
        <f t="shared" si="104"/>
        <v>-4210</v>
      </c>
      <c r="W385" s="57">
        <f t="shared" si="100"/>
        <v>-1815.2157975632799</v>
      </c>
      <c r="X385" s="55">
        <f t="shared" si="101"/>
        <v>12136.199266229902</v>
      </c>
      <c r="Y385" s="117">
        <f t="shared" si="102"/>
        <v>3181586.2960993806</v>
      </c>
    </row>
    <row r="386" spans="1:25" ht="13.5" thickBot="1" x14ac:dyDescent="0.35">
      <c r="A386" s="54">
        <v>373</v>
      </c>
      <c r="B386" s="54">
        <v>55</v>
      </c>
      <c r="C386" s="54">
        <f t="shared" si="106"/>
        <v>1</v>
      </c>
      <c r="D386" s="55">
        <f t="shared" ref="D386:D396" si="111">$D385</f>
        <v>36304.315951265598</v>
      </c>
      <c r="E386" s="57">
        <f t="shared" si="98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v>0</v>
      </c>
      <c r="K386" s="54" t="s">
        <v>79</v>
      </c>
      <c r="L386" s="55">
        <v>0</v>
      </c>
      <c r="M386" s="55">
        <f t="shared" si="103"/>
        <v>-460</v>
      </c>
      <c r="N386" s="54">
        <v>181</v>
      </c>
      <c r="O386" s="55">
        <v>0</v>
      </c>
      <c r="P386" s="55">
        <v>0</v>
      </c>
      <c r="Q386" s="54" t="s">
        <v>79</v>
      </c>
      <c r="R386" s="57">
        <v>0</v>
      </c>
      <c r="S386" s="55">
        <v>0</v>
      </c>
      <c r="T386" s="55">
        <v>0</v>
      </c>
      <c r="U386" s="54">
        <v>181</v>
      </c>
      <c r="V386" s="57">
        <f t="shared" si="104"/>
        <v>-4220</v>
      </c>
      <c r="W386" s="57">
        <f t="shared" si="100"/>
        <v>-1815.2157975632799</v>
      </c>
      <c r="X386" s="55">
        <f t="shared" si="101"/>
        <v>15287.373773196079</v>
      </c>
      <c r="Y386" s="117">
        <f t="shared" si="102"/>
        <v>3210130.2794396575</v>
      </c>
    </row>
    <row r="387" spans="1:25" ht="13.5" thickBot="1" x14ac:dyDescent="0.35">
      <c r="A387" s="54">
        <v>374</v>
      </c>
      <c r="B387" s="54">
        <v>55</v>
      </c>
      <c r="C387" s="54">
        <f t="shared" si="106"/>
        <v>2</v>
      </c>
      <c r="D387" s="55">
        <f t="shared" si="111"/>
        <v>36304.315951265598</v>
      </c>
      <c r="E387" s="57">
        <f t="shared" si="98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v>0</v>
      </c>
      <c r="K387" s="54" t="s">
        <v>79</v>
      </c>
      <c r="L387" s="55">
        <v>0</v>
      </c>
      <c r="M387" s="55">
        <f t="shared" si="103"/>
        <v>-462</v>
      </c>
      <c r="N387" s="54">
        <v>182</v>
      </c>
      <c r="O387" s="55">
        <v>0</v>
      </c>
      <c r="P387" s="55">
        <v>0</v>
      </c>
      <c r="Q387" s="54" t="s">
        <v>79</v>
      </c>
      <c r="R387" s="57">
        <v>0</v>
      </c>
      <c r="S387" s="55">
        <v>0</v>
      </c>
      <c r="T387" s="55">
        <v>0</v>
      </c>
      <c r="U387" s="54">
        <v>182</v>
      </c>
      <c r="V387" s="57">
        <f t="shared" si="104"/>
        <v>-4230</v>
      </c>
      <c r="W387" s="57">
        <f t="shared" si="100"/>
        <v>-1815.2157975632799</v>
      </c>
      <c r="X387" s="55">
        <f t="shared" si="101"/>
        <v>15275.373773196079</v>
      </c>
      <c r="Y387" s="117">
        <f t="shared" si="102"/>
        <v>3238781.1960438523</v>
      </c>
    </row>
    <row r="388" spans="1:25" ht="13.5" thickBot="1" x14ac:dyDescent="0.35">
      <c r="A388" s="54">
        <v>375</v>
      </c>
      <c r="B388" s="54">
        <v>55</v>
      </c>
      <c r="C388" s="54">
        <f t="shared" si="106"/>
        <v>3</v>
      </c>
      <c r="D388" s="55">
        <f t="shared" si="111"/>
        <v>36304.315951265598</v>
      </c>
      <c r="E388" s="57">
        <f t="shared" si="98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v>0</v>
      </c>
      <c r="K388" s="54" t="s">
        <v>79</v>
      </c>
      <c r="L388" s="55">
        <v>0</v>
      </c>
      <c r="M388" s="55">
        <f t="shared" si="103"/>
        <v>-464</v>
      </c>
      <c r="N388" s="54">
        <v>183</v>
      </c>
      <c r="O388" s="55">
        <v>0</v>
      </c>
      <c r="P388" s="55">
        <v>0</v>
      </c>
      <c r="Q388" s="54" t="s">
        <v>79</v>
      </c>
      <c r="R388" s="57">
        <v>0</v>
      </c>
      <c r="S388" s="55">
        <v>0</v>
      </c>
      <c r="T388" s="55">
        <v>0</v>
      </c>
      <c r="U388" s="54">
        <v>183</v>
      </c>
      <c r="V388" s="57">
        <f t="shared" si="104"/>
        <v>-4240</v>
      </c>
      <c r="W388" s="57">
        <f t="shared" si="100"/>
        <v>-1815.2157975632799</v>
      </c>
      <c r="X388" s="55">
        <f t="shared" si="101"/>
        <v>15263.373773196079</v>
      </c>
      <c r="Y388" s="117">
        <f t="shared" si="102"/>
        <v>3267539.491467231</v>
      </c>
    </row>
    <row r="389" spans="1:25" ht="13.5" thickBot="1" x14ac:dyDescent="0.35">
      <c r="A389" s="54">
        <v>376</v>
      </c>
      <c r="B389" s="54">
        <v>55</v>
      </c>
      <c r="C389" s="54">
        <f t="shared" si="106"/>
        <v>4</v>
      </c>
      <c r="D389" s="55">
        <f t="shared" si="111"/>
        <v>36304.315951265598</v>
      </c>
      <c r="E389" s="57">
        <f t="shared" si="98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v>0</v>
      </c>
      <c r="K389" s="54" t="s">
        <v>79</v>
      </c>
      <c r="L389" s="55">
        <v>0</v>
      </c>
      <c r="M389" s="55">
        <f t="shared" si="103"/>
        <v>-466</v>
      </c>
      <c r="N389" s="54">
        <v>184</v>
      </c>
      <c r="O389" s="55">
        <v>0</v>
      </c>
      <c r="P389" s="55">
        <v>0</v>
      </c>
      <c r="Q389" s="54" t="s">
        <v>79</v>
      </c>
      <c r="R389" s="57">
        <v>0</v>
      </c>
      <c r="S389" s="55">
        <v>0</v>
      </c>
      <c r="T389" s="55">
        <v>0</v>
      </c>
      <c r="U389" s="54">
        <v>184</v>
      </c>
      <c r="V389" s="57">
        <f t="shared" si="104"/>
        <v>-4250</v>
      </c>
      <c r="W389" s="57">
        <f t="shared" si="100"/>
        <v>-1815.2157975632799</v>
      </c>
      <c r="X389" s="55">
        <f t="shared" si="101"/>
        <v>15251.373773196079</v>
      </c>
      <c r="Y389" s="117">
        <f t="shared" si="102"/>
        <v>3296405.6131215408</v>
      </c>
    </row>
    <row r="390" spans="1:25" ht="13.5" thickBot="1" x14ac:dyDescent="0.35">
      <c r="A390" s="54">
        <v>377</v>
      </c>
      <c r="B390" s="54">
        <v>55</v>
      </c>
      <c r="C390" s="54">
        <f t="shared" si="106"/>
        <v>5</v>
      </c>
      <c r="D390" s="55">
        <f t="shared" si="111"/>
        <v>36304.315951265598</v>
      </c>
      <c r="E390" s="57">
        <f t="shared" si="98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v>0</v>
      </c>
      <c r="K390" s="54" t="s">
        <v>79</v>
      </c>
      <c r="L390" s="55">
        <v>0</v>
      </c>
      <c r="M390" s="55">
        <f t="shared" si="103"/>
        <v>-468</v>
      </c>
      <c r="N390" s="54">
        <v>185</v>
      </c>
      <c r="O390" s="55">
        <v>0</v>
      </c>
      <c r="P390" s="55">
        <v>0</v>
      </c>
      <c r="Q390" s="54" t="s">
        <v>79</v>
      </c>
      <c r="R390" s="57">
        <v>0</v>
      </c>
      <c r="S390" s="55">
        <v>0</v>
      </c>
      <c r="T390" s="55">
        <v>0</v>
      </c>
      <c r="U390" s="54">
        <v>185</v>
      </c>
      <c r="V390" s="57">
        <f t="shared" si="104"/>
        <v>-4260</v>
      </c>
      <c r="W390" s="57">
        <f t="shared" si="100"/>
        <v>-1815.2157975632799</v>
      </c>
      <c r="X390" s="55">
        <f t="shared" si="101"/>
        <v>15239.373773196079</v>
      </c>
      <c r="Y390" s="117">
        <f t="shared" si="102"/>
        <v>3325380.0102827433</v>
      </c>
    </row>
    <row r="391" spans="1:25" ht="13.5" thickBot="1" x14ac:dyDescent="0.35">
      <c r="A391" s="54">
        <v>378</v>
      </c>
      <c r="B391" s="54">
        <v>55</v>
      </c>
      <c r="C391" s="54">
        <f t="shared" si="106"/>
        <v>6</v>
      </c>
      <c r="D391" s="55">
        <f t="shared" si="111"/>
        <v>36304.315951265598</v>
      </c>
      <c r="E391" s="57">
        <f t="shared" si="98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v>0</v>
      </c>
      <c r="K391" s="54" t="s">
        <v>79</v>
      </c>
      <c r="L391" s="55">
        <v>0</v>
      </c>
      <c r="M391" s="55">
        <f t="shared" si="103"/>
        <v>-470</v>
      </c>
      <c r="N391" s="54">
        <v>186</v>
      </c>
      <c r="O391" s="55">
        <v>0</v>
      </c>
      <c r="P391" s="55">
        <v>0</v>
      </c>
      <c r="Q391" s="54" t="s">
        <v>79</v>
      </c>
      <c r="R391" s="57">
        <v>0</v>
      </c>
      <c r="S391" s="55">
        <v>0</v>
      </c>
      <c r="T391" s="55">
        <v>0</v>
      </c>
      <c r="U391" s="54">
        <v>186</v>
      </c>
      <c r="V391" s="57">
        <f t="shared" si="104"/>
        <v>-4270</v>
      </c>
      <c r="W391" s="57">
        <f t="shared" si="100"/>
        <v>-1815.2157975632799</v>
      </c>
      <c r="X391" s="55">
        <f t="shared" si="101"/>
        <v>15227.373773196079</v>
      </c>
      <c r="Y391" s="117">
        <f t="shared" si="102"/>
        <v>3354463.1340987841</v>
      </c>
    </row>
    <row r="392" spans="1:25" ht="13.5" thickBot="1" x14ac:dyDescent="0.35">
      <c r="A392" s="54">
        <v>379</v>
      </c>
      <c r="B392" s="54">
        <v>55</v>
      </c>
      <c r="C392" s="54">
        <f t="shared" si="106"/>
        <v>7</v>
      </c>
      <c r="D392" s="55">
        <f t="shared" si="111"/>
        <v>36304.315951265598</v>
      </c>
      <c r="E392" s="57">
        <f t="shared" si="98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v>0</v>
      </c>
      <c r="K392" s="54" t="s">
        <v>79</v>
      </c>
      <c r="L392" s="55">
        <v>0</v>
      </c>
      <c r="M392" s="55">
        <f t="shared" si="103"/>
        <v>-472</v>
      </c>
      <c r="N392" s="54">
        <v>187</v>
      </c>
      <c r="O392" s="55">
        <v>0</v>
      </c>
      <c r="P392" s="55">
        <v>0</v>
      </c>
      <c r="Q392" s="54" t="s">
        <v>79</v>
      </c>
      <c r="R392" s="57">
        <v>0</v>
      </c>
      <c r="S392" s="55">
        <v>0</v>
      </c>
      <c r="T392" s="55">
        <v>0</v>
      </c>
      <c r="U392" s="54">
        <v>187</v>
      </c>
      <c r="V392" s="57">
        <f t="shared" si="104"/>
        <v>-4280</v>
      </c>
      <c r="W392" s="57">
        <f t="shared" si="100"/>
        <v>-1815.2157975632799</v>
      </c>
      <c r="X392" s="55">
        <f t="shared" si="101"/>
        <v>15215.373773196079</v>
      </c>
      <c r="Y392" s="117">
        <f t="shared" si="102"/>
        <v>3383655.4375973917</v>
      </c>
    </row>
    <row r="393" spans="1:25" ht="13.5" thickBot="1" x14ac:dyDescent="0.35">
      <c r="A393" s="54">
        <v>380</v>
      </c>
      <c r="B393" s="54">
        <v>55</v>
      </c>
      <c r="C393" s="54">
        <f t="shared" si="106"/>
        <v>8</v>
      </c>
      <c r="D393" s="55">
        <f t="shared" si="111"/>
        <v>36304.315951265598</v>
      </c>
      <c r="E393" s="57">
        <f t="shared" si="98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v>0</v>
      </c>
      <c r="K393" s="54" t="s">
        <v>79</v>
      </c>
      <c r="L393" s="55">
        <v>0</v>
      </c>
      <c r="M393" s="55">
        <f t="shared" si="103"/>
        <v>-474</v>
      </c>
      <c r="N393" s="54">
        <v>188</v>
      </c>
      <c r="O393" s="55">
        <v>0</v>
      </c>
      <c r="P393" s="55">
        <v>0</v>
      </c>
      <c r="Q393" s="54" t="s">
        <v>79</v>
      </c>
      <c r="R393" s="57">
        <v>0</v>
      </c>
      <c r="S393" s="55">
        <v>0</v>
      </c>
      <c r="T393" s="55">
        <v>0</v>
      </c>
      <c r="U393" s="54">
        <v>188</v>
      </c>
      <c r="V393" s="57">
        <f t="shared" si="104"/>
        <v>-4290</v>
      </c>
      <c r="W393" s="57">
        <f t="shared" si="100"/>
        <v>-1815.2157975632799</v>
      </c>
      <c r="X393" s="55">
        <f t="shared" si="101"/>
        <v>15203.373773196079</v>
      </c>
      <c r="Y393" s="117">
        <f t="shared" si="102"/>
        <v>3412957.3756939103</v>
      </c>
    </row>
    <row r="394" spans="1:25" ht="13.5" thickBot="1" x14ac:dyDescent="0.35">
      <c r="A394" s="54">
        <v>381</v>
      </c>
      <c r="B394" s="54">
        <v>55</v>
      </c>
      <c r="C394" s="54">
        <f t="shared" si="106"/>
        <v>9</v>
      </c>
      <c r="D394" s="55">
        <f t="shared" si="111"/>
        <v>36304.315951265598</v>
      </c>
      <c r="E394" s="57">
        <f t="shared" si="98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v>0</v>
      </c>
      <c r="K394" s="54" t="s">
        <v>79</v>
      </c>
      <c r="L394" s="55">
        <v>0</v>
      </c>
      <c r="M394" s="55">
        <f t="shared" si="103"/>
        <v>-476</v>
      </c>
      <c r="N394" s="54">
        <v>189</v>
      </c>
      <c r="O394" s="55">
        <v>0</v>
      </c>
      <c r="P394" s="55">
        <v>0</v>
      </c>
      <c r="Q394" s="54" t="s">
        <v>79</v>
      </c>
      <c r="R394" s="57">
        <v>0</v>
      </c>
      <c r="S394" s="55">
        <v>0</v>
      </c>
      <c r="T394" s="55">
        <v>0</v>
      </c>
      <c r="U394" s="54">
        <v>189</v>
      </c>
      <c r="V394" s="57">
        <f t="shared" si="104"/>
        <v>-4300</v>
      </c>
      <c r="W394" s="57">
        <f t="shared" si="100"/>
        <v>-1815.2157975632799</v>
      </c>
      <c r="X394" s="55">
        <f t="shared" si="101"/>
        <v>15191.373773196079</v>
      </c>
      <c r="Y394" s="117">
        <f t="shared" si="102"/>
        <v>3442369.4051991645</v>
      </c>
    </row>
    <row r="395" spans="1:25" ht="13.5" thickBot="1" x14ac:dyDescent="0.35">
      <c r="A395" s="54">
        <v>382</v>
      </c>
      <c r="B395" s="54">
        <v>55</v>
      </c>
      <c r="C395" s="54">
        <f t="shared" si="106"/>
        <v>10</v>
      </c>
      <c r="D395" s="55">
        <f t="shared" si="111"/>
        <v>36304.315951265598</v>
      </c>
      <c r="E395" s="57">
        <f t="shared" si="98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v>0</v>
      </c>
      <c r="K395" s="54" t="s">
        <v>79</v>
      </c>
      <c r="L395" s="55">
        <v>0</v>
      </c>
      <c r="M395" s="55">
        <f t="shared" si="103"/>
        <v>-478</v>
      </c>
      <c r="N395" s="54">
        <v>190</v>
      </c>
      <c r="O395" s="55">
        <v>0</v>
      </c>
      <c r="P395" s="55">
        <v>0</v>
      </c>
      <c r="Q395" s="54" t="s">
        <v>79</v>
      </c>
      <c r="R395" s="57">
        <v>0</v>
      </c>
      <c r="S395" s="55">
        <v>0</v>
      </c>
      <c r="T395" s="55">
        <v>0</v>
      </c>
      <c r="U395" s="54">
        <v>190</v>
      </c>
      <c r="V395" s="57">
        <f t="shared" si="104"/>
        <v>-4310</v>
      </c>
      <c r="W395" s="57">
        <f t="shared" si="100"/>
        <v>-1815.2157975632799</v>
      </c>
      <c r="X395" s="55">
        <f t="shared" si="101"/>
        <v>15179.373773196079</v>
      </c>
      <c r="Y395" s="117">
        <f t="shared" si="102"/>
        <v>3471891.9848273573</v>
      </c>
    </row>
    <row r="396" spans="1:25" ht="13.5" thickBot="1" x14ac:dyDescent="0.35">
      <c r="A396" s="54">
        <v>383</v>
      </c>
      <c r="B396" s="54">
        <v>55</v>
      </c>
      <c r="C396" s="54">
        <f t="shared" si="106"/>
        <v>11</v>
      </c>
      <c r="D396" s="55">
        <f t="shared" si="111"/>
        <v>36304.315951265598</v>
      </c>
      <c r="E396" s="57">
        <f t="shared" si="98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v>0</v>
      </c>
      <c r="K396" s="54" t="s">
        <v>79</v>
      </c>
      <c r="L396" s="55">
        <v>0</v>
      </c>
      <c r="M396" s="55">
        <f t="shared" si="103"/>
        <v>-480</v>
      </c>
      <c r="N396" s="54">
        <v>191</v>
      </c>
      <c r="O396" s="55">
        <v>0</v>
      </c>
      <c r="P396" s="55">
        <v>0</v>
      </c>
      <c r="Q396" s="54" t="s">
        <v>79</v>
      </c>
      <c r="R396" s="57">
        <v>0</v>
      </c>
      <c r="S396" s="55">
        <v>0</v>
      </c>
      <c r="T396" s="55">
        <v>0</v>
      </c>
      <c r="U396" s="54">
        <v>191</v>
      </c>
      <c r="V396" s="57">
        <f t="shared" si="104"/>
        <v>-4320</v>
      </c>
      <c r="W396" s="57">
        <f t="shared" si="100"/>
        <v>-1815.2157975632799</v>
      </c>
      <c r="X396" s="55">
        <f t="shared" si="101"/>
        <v>15167.373773196079</v>
      </c>
      <c r="Y396" s="117">
        <f t="shared" si="102"/>
        <v>3501525.5752040008</v>
      </c>
    </row>
    <row r="397" spans="1:25" ht="13.5" thickBot="1" x14ac:dyDescent="0.35">
      <c r="A397" s="54">
        <v>384</v>
      </c>
      <c r="B397" s="54">
        <v>56</v>
      </c>
      <c r="C397" s="54">
        <f t="shared" si="106"/>
        <v>0</v>
      </c>
      <c r="D397" s="55">
        <f>$D386*(1+$D$4)</f>
        <v>38119.531748828878</v>
      </c>
      <c r="E397" s="57">
        <f t="shared" si="98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v>0</v>
      </c>
      <c r="K397" s="54" t="s">
        <v>79</v>
      </c>
      <c r="L397" s="55">
        <v>0</v>
      </c>
      <c r="M397" s="55">
        <f t="shared" si="103"/>
        <v>-482</v>
      </c>
      <c r="N397" s="54">
        <v>192</v>
      </c>
      <c r="O397" s="55">
        <v>0</v>
      </c>
      <c r="P397" s="55">
        <v>0</v>
      </c>
      <c r="Q397" s="54" t="s">
        <v>79</v>
      </c>
      <c r="R397" s="57">
        <v>0</v>
      </c>
      <c r="S397" s="55">
        <v>0</v>
      </c>
      <c r="T397" s="55">
        <v>0</v>
      </c>
      <c r="U397" s="54">
        <v>192</v>
      </c>
      <c r="V397" s="57">
        <f t="shared" si="104"/>
        <v>-4330</v>
      </c>
      <c r="W397" s="57">
        <f t="shared" si="100"/>
        <v>-1905.9765874414441</v>
      </c>
      <c r="X397" s="55">
        <f t="shared" si="101"/>
        <v>16153.742461855887</v>
      </c>
      <c r="Y397" s="117">
        <f t="shared" si="102"/>
        <v>3532269.00756254</v>
      </c>
    </row>
    <row r="398" spans="1:25" ht="13.5" thickBot="1" x14ac:dyDescent="0.35">
      <c r="A398" s="54">
        <v>385</v>
      </c>
      <c r="B398" s="54">
        <v>56</v>
      </c>
      <c r="C398" s="54">
        <f t="shared" si="106"/>
        <v>1</v>
      </c>
      <c r="D398" s="55">
        <f t="shared" ref="D398:D408" si="112">$D397</f>
        <v>38119.531748828878</v>
      </c>
      <c r="E398" s="57">
        <f t="shared" ref="E398:E445" si="113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v>0</v>
      </c>
      <c r="K398" s="54" t="s">
        <v>79</v>
      </c>
      <c r="L398" s="55">
        <v>0</v>
      </c>
      <c r="M398" s="55">
        <f t="shared" si="103"/>
        <v>-484</v>
      </c>
      <c r="N398" s="54">
        <v>193</v>
      </c>
      <c r="O398" s="55">
        <v>0</v>
      </c>
      <c r="P398" s="55">
        <v>0</v>
      </c>
      <c r="Q398" s="54" t="s">
        <v>79</v>
      </c>
      <c r="R398" s="57">
        <v>0</v>
      </c>
      <c r="S398" s="55">
        <v>0</v>
      </c>
      <c r="T398" s="55">
        <v>0</v>
      </c>
      <c r="U398" s="54">
        <v>193</v>
      </c>
      <c r="V398" s="57">
        <f t="shared" si="104"/>
        <v>-4340</v>
      </c>
      <c r="W398" s="57">
        <f t="shared" ref="W398:W445" si="114">D398*-0.05</f>
        <v>-1905.9765874414441</v>
      </c>
      <c r="X398" s="55">
        <f t="shared" ref="X398:X444" si="115">D398+E398+F398+G398+H398+I398+J398+L398+M398+R398+S398+T398+V398+W398+O398+P398</f>
        <v>16141.742461855887</v>
      </c>
      <c r="Y398" s="117">
        <f t="shared" ref="Y398:Y445" si="116">X398+(Y397*(1+($D$7/12)))</f>
        <v>3563128.5375559065</v>
      </c>
    </row>
    <row r="399" spans="1:25" ht="13.5" thickBot="1" x14ac:dyDescent="0.35">
      <c r="A399" s="54">
        <v>386</v>
      </c>
      <c r="B399" s="54">
        <v>56</v>
      </c>
      <c r="C399" s="54">
        <f t="shared" si="106"/>
        <v>2</v>
      </c>
      <c r="D399" s="55">
        <f t="shared" si="112"/>
        <v>38119.531748828878</v>
      </c>
      <c r="E399" s="57">
        <f t="shared" si="113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v>0</v>
      </c>
      <c r="K399" s="54" t="s">
        <v>79</v>
      </c>
      <c r="L399" s="55">
        <v>0</v>
      </c>
      <c r="M399" s="55">
        <f t="shared" ref="M399:M445" si="117">M398-2</f>
        <v>-486</v>
      </c>
      <c r="N399" s="54">
        <v>194</v>
      </c>
      <c r="O399" s="55">
        <v>0</v>
      </c>
      <c r="P399" s="55">
        <v>0</v>
      </c>
      <c r="Q399" s="54" t="s">
        <v>79</v>
      </c>
      <c r="R399" s="57">
        <v>0</v>
      </c>
      <c r="S399" s="55">
        <v>0</v>
      </c>
      <c r="T399" s="55">
        <v>0</v>
      </c>
      <c r="U399" s="54">
        <v>194</v>
      </c>
      <c r="V399" s="57">
        <f t="shared" ref="V399:V445" si="118">$V398-10</f>
        <v>-4350</v>
      </c>
      <c r="W399" s="57">
        <f t="shared" si="114"/>
        <v>-1905.9765874414441</v>
      </c>
      <c r="X399" s="55">
        <f t="shared" si="115"/>
        <v>16129.742461855887</v>
      </c>
      <c r="Y399" s="117">
        <f t="shared" si="116"/>
        <v>3594104.6489242455</v>
      </c>
    </row>
    <row r="400" spans="1:25" ht="13.5" thickBot="1" x14ac:dyDescent="0.35">
      <c r="A400" s="54">
        <v>387</v>
      </c>
      <c r="B400" s="54">
        <v>56</v>
      </c>
      <c r="C400" s="54">
        <f t="shared" si="106"/>
        <v>3</v>
      </c>
      <c r="D400" s="55">
        <f t="shared" si="112"/>
        <v>38119.531748828878</v>
      </c>
      <c r="E400" s="57">
        <f t="shared" si="113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v>0</v>
      </c>
      <c r="K400" s="54" t="s">
        <v>79</v>
      </c>
      <c r="L400" s="55">
        <v>0</v>
      </c>
      <c r="M400" s="55">
        <f t="shared" si="117"/>
        <v>-488</v>
      </c>
      <c r="N400" s="54">
        <v>195</v>
      </c>
      <c r="O400" s="55">
        <v>0</v>
      </c>
      <c r="P400" s="55">
        <v>0</v>
      </c>
      <c r="Q400" s="54" t="s">
        <v>79</v>
      </c>
      <c r="R400" s="57">
        <v>0</v>
      </c>
      <c r="S400" s="55">
        <v>0</v>
      </c>
      <c r="T400" s="55">
        <v>0</v>
      </c>
      <c r="U400" s="54">
        <v>195</v>
      </c>
      <c r="V400" s="57">
        <f t="shared" si="118"/>
        <v>-4360</v>
      </c>
      <c r="W400" s="57">
        <f t="shared" si="114"/>
        <v>-1905.9765874414441</v>
      </c>
      <c r="X400" s="55">
        <f t="shared" si="115"/>
        <v>16117.742461855887</v>
      </c>
      <c r="Y400" s="117">
        <f t="shared" si="116"/>
        <v>3625197.8274232857</v>
      </c>
    </row>
    <row r="401" spans="1:25" ht="13.5" thickBot="1" x14ac:dyDescent="0.35">
      <c r="A401" s="54">
        <v>388</v>
      </c>
      <c r="B401" s="54">
        <v>56</v>
      </c>
      <c r="C401" s="54">
        <f t="shared" si="106"/>
        <v>4</v>
      </c>
      <c r="D401" s="55">
        <f t="shared" si="112"/>
        <v>38119.531748828878</v>
      </c>
      <c r="E401" s="57">
        <f t="shared" si="113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v>0</v>
      </c>
      <c r="K401" s="54" t="s">
        <v>79</v>
      </c>
      <c r="L401" s="55">
        <v>0</v>
      </c>
      <c r="M401" s="55">
        <f t="shared" si="117"/>
        <v>-490</v>
      </c>
      <c r="N401" s="54">
        <v>196</v>
      </c>
      <c r="O401" s="55">
        <v>0</v>
      </c>
      <c r="P401" s="55">
        <v>0</v>
      </c>
      <c r="Q401" s="54" t="s">
        <v>79</v>
      </c>
      <c r="R401" s="57">
        <v>0</v>
      </c>
      <c r="S401" s="55">
        <v>0</v>
      </c>
      <c r="T401" s="55">
        <v>0</v>
      </c>
      <c r="U401" s="54">
        <v>196</v>
      </c>
      <c r="V401" s="57">
        <f t="shared" si="118"/>
        <v>-4370</v>
      </c>
      <c r="W401" s="57">
        <f t="shared" si="114"/>
        <v>-1905.9765874414441</v>
      </c>
      <c r="X401" s="55">
        <f t="shared" si="115"/>
        <v>16105.742461855887</v>
      </c>
      <c r="Y401" s="117">
        <f t="shared" si="116"/>
        <v>3656408.5608327389</v>
      </c>
    </row>
    <row r="402" spans="1:25" ht="13.5" thickBot="1" x14ac:dyDescent="0.35">
      <c r="A402" s="54">
        <v>389</v>
      </c>
      <c r="B402" s="54">
        <v>56</v>
      </c>
      <c r="C402" s="54">
        <f t="shared" si="106"/>
        <v>5</v>
      </c>
      <c r="D402" s="55">
        <f t="shared" si="112"/>
        <v>38119.531748828878</v>
      </c>
      <c r="E402" s="57">
        <f t="shared" si="113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v>0</v>
      </c>
      <c r="K402" s="54" t="s">
        <v>79</v>
      </c>
      <c r="L402" s="55">
        <v>0</v>
      </c>
      <c r="M402" s="55">
        <f t="shared" si="117"/>
        <v>-492</v>
      </c>
      <c r="N402" s="54">
        <v>197</v>
      </c>
      <c r="O402" s="55">
        <v>0</v>
      </c>
      <c r="P402" s="55">
        <v>0</v>
      </c>
      <c r="Q402" s="54" t="s">
        <v>79</v>
      </c>
      <c r="R402" s="57">
        <v>0</v>
      </c>
      <c r="S402" s="55">
        <v>0</v>
      </c>
      <c r="T402" s="55">
        <v>0</v>
      </c>
      <c r="U402" s="54">
        <v>197</v>
      </c>
      <c r="V402" s="57">
        <f t="shared" si="118"/>
        <v>-4380</v>
      </c>
      <c r="W402" s="57">
        <f t="shared" si="114"/>
        <v>-1905.9765874414441</v>
      </c>
      <c r="X402" s="55">
        <f t="shared" si="115"/>
        <v>16093.742461855887</v>
      </c>
      <c r="Y402" s="117">
        <f t="shared" si="116"/>
        <v>3687737.3389647314</v>
      </c>
    </row>
    <row r="403" spans="1:25" ht="13.5" thickBot="1" x14ac:dyDescent="0.35">
      <c r="A403" s="54">
        <v>390</v>
      </c>
      <c r="B403" s="54">
        <v>56</v>
      </c>
      <c r="C403" s="54">
        <f t="shared" si="106"/>
        <v>6</v>
      </c>
      <c r="D403" s="55">
        <f t="shared" si="112"/>
        <v>38119.531748828878</v>
      </c>
      <c r="E403" s="57">
        <f t="shared" si="113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v>0</v>
      </c>
      <c r="K403" s="54" t="s">
        <v>79</v>
      </c>
      <c r="L403" s="55">
        <v>0</v>
      </c>
      <c r="M403" s="55">
        <f t="shared" si="117"/>
        <v>-494</v>
      </c>
      <c r="N403" s="54">
        <v>198</v>
      </c>
      <c r="O403" s="55">
        <v>0</v>
      </c>
      <c r="P403" s="55">
        <v>0</v>
      </c>
      <c r="Q403" s="54" t="s">
        <v>79</v>
      </c>
      <c r="R403" s="57">
        <v>0</v>
      </c>
      <c r="S403" s="55">
        <v>0</v>
      </c>
      <c r="T403" s="55">
        <v>0</v>
      </c>
      <c r="U403" s="54">
        <v>198</v>
      </c>
      <c r="V403" s="57">
        <f t="shared" si="118"/>
        <v>-4390</v>
      </c>
      <c r="W403" s="57">
        <f t="shared" si="114"/>
        <v>-1905.9765874414441</v>
      </c>
      <c r="X403" s="55">
        <f t="shared" si="115"/>
        <v>16081.742461855887</v>
      </c>
      <c r="Y403" s="117">
        <f t="shared" si="116"/>
        <v>3719184.6536722737</v>
      </c>
    </row>
    <row r="404" spans="1:25" ht="13.5" thickBot="1" x14ac:dyDescent="0.35">
      <c r="A404" s="54">
        <v>391</v>
      </c>
      <c r="B404" s="54">
        <v>56</v>
      </c>
      <c r="C404" s="54">
        <f t="shared" si="106"/>
        <v>7</v>
      </c>
      <c r="D404" s="55">
        <f t="shared" si="112"/>
        <v>38119.531748828878</v>
      </c>
      <c r="E404" s="57">
        <f t="shared" si="113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v>0</v>
      </c>
      <c r="K404" s="54" t="s">
        <v>79</v>
      </c>
      <c r="L404" s="55">
        <v>0</v>
      </c>
      <c r="M404" s="55">
        <f t="shared" si="117"/>
        <v>-496</v>
      </c>
      <c r="N404" s="54">
        <v>199</v>
      </c>
      <c r="O404" s="55">
        <v>0</v>
      </c>
      <c r="P404" s="55">
        <v>0</v>
      </c>
      <c r="Q404" s="54" t="s">
        <v>79</v>
      </c>
      <c r="R404" s="57">
        <v>0</v>
      </c>
      <c r="S404" s="55">
        <v>0</v>
      </c>
      <c r="T404" s="55">
        <v>0</v>
      </c>
      <c r="U404" s="54">
        <v>199</v>
      </c>
      <c r="V404" s="57">
        <f t="shared" si="118"/>
        <v>-4400</v>
      </c>
      <c r="W404" s="57">
        <f t="shared" si="114"/>
        <v>-1905.9765874414441</v>
      </c>
      <c r="X404" s="55">
        <f t="shared" si="115"/>
        <v>16069.742461855887</v>
      </c>
      <c r="Y404" s="117">
        <f t="shared" si="116"/>
        <v>3750750.9988577641</v>
      </c>
    </row>
    <row r="405" spans="1:25" ht="13.5" thickBot="1" x14ac:dyDescent="0.35">
      <c r="A405" s="54">
        <v>392</v>
      </c>
      <c r="B405" s="54">
        <v>56</v>
      </c>
      <c r="C405" s="54">
        <f t="shared" si="106"/>
        <v>8</v>
      </c>
      <c r="D405" s="55">
        <f t="shared" si="112"/>
        <v>38119.531748828878</v>
      </c>
      <c r="E405" s="57">
        <f t="shared" si="113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v>0</v>
      </c>
      <c r="K405" s="54" t="s">
        <v>79</v>
      </c>
      <c r="L405" s="55">
        <v>0</v>
      </c>
      <c r="M405" s="55">
        <f t="shared" si="117"/>
        <v>-498</v>
      </c>
      <c r="N405" s="54">
        <v>200</v>
      </c>
      <c r="O405" s="55">
        <v>0</v>
      </c>
      <c r="P405" s="55">
        <v>0</v>
      </c>
      <c r="Q405" s="54" t="s">
        <v>79</v>
      </c>
      <c r="R405" s="57">
        <v>0</v>
      </c>
      <c r="S405" s="55">
        <v>0</v>
      </c>
      <c r="T405" s="55">
        <v>0</v>
      </c>
      <c r="U405" s="54">
        <v>200</v>
      </c>
      <c r="V405" s="57">
        <f t="shared" si="118"/>
        <v>-4410</v>
      </c>
      <c r="W405" s="57">
        <f t="shared" si="114"/>
        <v>-1905.9765874414441</v>
      </c>
      <c r="X405" s="55">
        <f t="shared" si="115"/>
        <v>16057.742461855887</v>
      </c>
      <c r="Y405" s="117">
        <f t="shared" si="116"/>
        <v>3782436.8704815274</v>
      </c>
    </row>
    <row r="406" spans="1:25" ht="13.5" thickBot="1" x14ac:dyDescent="0.35">
      <c r="A406" s="54">
        <v>393</v>
      </c>
      <c r="B406" s="54">
        <v>56</v>
      </c>
      <c r="C406" s="54">
        <f t="shared" si="106"/>
        <v>9</v>
      </c>
      <c r="D406" s="55">
        <f t="shared" si="112"/>
        <v>38119.531748828878</v>
      </c>
      <c r="E406" s="57">
        <f t="shared" si="113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v>0</v>
      </c>
      <c r="K406" s="54" t="s">
        <v>79</v>
      </c>
      <c r="L406" s="55">
        <v>0</v>
      </c>
      <c r="M406" s="55">
        <f t="shared" si="117"/>
        <v>-500</v>
      </c>
      <c r="N406" s="54">
        <v>201</v>
      </c>
      <c r="O406" s="55">
        <v>0</v>
      </c>
      <c r="P406" s="55">
        <v>0</v>
      </c>
      <c r="Q406" s="54" t="s">
        <v>79</v>
      </c>
      <c r="R406" s="57">
        <v>0</v>
      </c>
      <c r="S406" s="55">
        <v>0</v>
      </c>
      <c r="T406" s="55">
        <v>0</v>
      </c>
      <c r="U406" s="54">
        <v>201</v>
      </c>
      <c r="V406" s="57">
        <f t="shared" si="118"/>
        <v>-4420</v>
      </c>
      <c r="W406" s="57">
        <f t="shared" si="114"/>
        <v>-1905.9765874414441</v>
      </c>
      <c r="X406" s="55">
        <f t="shared" si="115"/>
        <v>16045.742461855887</v>
      </c>
      <c r="Y406" s="117">
        <f t="shared" si="116"/>
        <v>3814242.7665703897</v>
      </c>
    </row>
    <row r="407" spans="1:25" ht="13.5" thickBot="1" x14ac:dyDescent="0.35">
      <c r="A407" s="54">
        <v>394</v>
      </c>
      <c r="B407" s="54">
        <v>56</v>
      </c>
      <c r="C407" s="54">
        <f t="shared" si="106"/>
        <v>10</v>
      </c>
      <c r="D407" s="55">
        <f t="shared" si="112"/>
        <v>38119.531748828878</v>
      </c>
      <c r="E407" s="57">
        <f t="shared" si="113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v>0</v>
      </c>
      <c r="K407" s="54" t="s">
        <v>79</v>
      </c>
      <c r="L407" s="55">
        <v>0</v>
      </c>
      <c r="M407" s="55">
        <f t="shared" si="117"/>
        <v>-502</v>
      </c>
      <c r="N407" s="54">
        <v>202</v>
      </c>
      <c r="O407" s="55">
        <v>0</v>
      </c>
      <c r="P407" s="55">
        <v>0</v>
      </c>
      <c r="Q407" s="54" t="s">
        <v>79</v>
      </c>
      <c r="R407" s="57">
        <v>0</v>
      </c>
      <c r="S407" s="55">
        <v>0</v>
      </c>
      <c r="T407" s="55">
        <v>0</v>
      </c>
      <c r="U407" s="54">
        <v>202</v>
      </c>
      <c r="V407" s="57">
        <f t="shared" si="118"/>
        <v>-4430</v>
      </c>
      <c r="W407" s="57">
        <f t="shared" si="114"/>
        <v>-1905.9765874414441</v>
      </c>
      <c r="X407" s="55">
        <f t="shared" si="115"/>
        <v>16033.742461855887</v>
      </c>
      <c r="Y407" s="117">
        <f t="shared" si="116"/>
        <v>3846169.187226289</v>
      </c>
    </row>
    <row r="408" spans="1:25" ht="13.5" thickBot="1" x14ac:dyDescent="0.35">
      <c r="A408" s="54">
        <v>395</v>
      </c>
      <c r="B408" s="54">
        <v>56</v>
      </c>
      <c r="C408" s="54">
        <f t="shared" si="106"/>
        <v>11</v>
      </c>
      <c r="D408" s="55">
        <f t="shared" si="112"/>
        <v>38119.531748828878</v>
      </c>
      <c r="E408" s="57">
        <f t="shared" si="113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v>0</v>
      </c>
      <c r="K408" s="54" t="s">
        <v>79</v>
      </c>
      <c r="L408" s="55">
        <v>0</v>
      </c>
      <c r="M408" s="55">
        <f t="shared" si="117"/>
        <v>-504</v>
      </c>
      <c r="N408" s="54">
        <v>203</v>
      </c>
      <c r="O408" s="55">
        <v>0</v>
      </c>
      <c r="P408" s="55">
        <v>0</v>
      </c>
      <c r="Q408" s="54" t="s">
        <v>79</v>
      </c>
      <c r="R408" s="57">
        <v>0</v>
      </c>
      <c r="S408" s="55">
        <v>0</v>
      </c>
      <c r="T408" s="55">
        <v>0</v>
      </c>
      <c r="U408" s="54">
        <v>203</v>
      </c>
      <c r="V408" s="57">
        <f t="shared" si="118"/>
        <v>-4440</v>
      </c>
      <c r="W408" s="57">
        <f t="shared" si="114"/>
        <v>-1905.9765874414441</v>
      </c>
      <c r="X408" s="55">
        <f t="shared" si="115"/>
        <v>16021.742461855887</v>
      </c>
      <c r="Y408" s="117">
        <f t="shared" si="116"/>
        <v>3878216.6346349209</v>
      </c>
    </row>
    <row r="409" spans="1:25" ht="13.5" thickBot="1" x14ac:dyDescent="0.35">
      <c r="A409" s="54">
        <v>396</v>
      </c>
      <c r="B409" s="54">
        <v>57</v>
      </c>
      <c r="C409" s="54">
        <f t="shared" ref="C409:C445" si="119">C397</f>
        <v>0</v>
      </c>
      <c r="D409" s="55">
        <f>$D398*(1+$D$4)</f>
        <v>40025.508336270323</v>
      </c>
      <c r="E409" s="57">
        <f t="shared" si="113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v>0</v>
      </c>
      <c r="K409" s="54" t="s">
        <v>79</v>
      </c>
      <c r="L409" s="55">
        <v>0</v>
      </c>
      <c r="M409" s="55">
        <f t="shared" si="117"/>
        <v>-506</v>
      </c>
      <c r="N409" s="54">
        <v>204</v>
      </c>
      <c r="O409" s="55">
        <v>0</v>
      </c>
      <c r="P409" s="55">
        <v>0</v>
      </c>
      <c r="Q409" s="54" t="s">
        <v>79</v>
      </c>
      <c r="R409" s="57">
        <v>0</v>
      </c>
      <c r="S409" s="55">
        <v>0</v>
      </c>
      <c r="T409" s="55">
        <v>0</v>
      </c>
      <c r="U409" s="54">
        <v>204</v>
      </c>
      <c r="V409" s="57">
        <f t="shared" si="118"/>
        <v>-4450</v>
      </c>
      <c r="W409" s="57">
        <f t="shared" si="114"/>
        <v>-2001.2754168135161</v>
      </c>
      <c r="X409" s="55">
        <f t="shared" si="115"/>
        <v>17058.029584948679</v>
      </c>
      <c r="Y409" s="117">
        <f t="shared" si="116"/>
        <v>3911433.9001975153</v>
      </c>
    </row>
    <row r="410" spans="1:25" ht="13.5" thickBot="1" x14ac:dyDescent="0.35">
      <c r="A410" s="54">
        <v>397</v>
      </c>
      <c r="B410" s="54">
        <v>57</v>
      </c>
      <c r="C410" s="54">
        <f t="shared" si="119"/>
        <v>1</v>
      </c>
      <c r="D410" s="55">
        <f t="shared" ref="D410:D420" si="120">$D409</f>
        <v>40025.508336270323</v>
      </c>
      <c r="E410" s="57">
        <f t="shared" si="113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v>0</v>
      </c>
      <c r="K410" s="54" t="s">
        <v>79</v>
      </c>
      <c r="L410" s="55">
        <v>0</v>
      </c>
      <c r="M410" s="55">
        <f t="shared" si="117"/>
        <v>-508</v>
      </c>
      <c r="N410" s="54">
        <v>205</v>
      </c>
      <c r="O410" s="55">
        <v>0</v>
      </c>
      <c r="P410" s="55">
        <v>0</v>
      </c>
      <c r="Q410" s="54" t="s">
        <v>79</v>
      </c>
      <c r="R410" s="57">
        <v>0</v>
      </c>
      <c r="S410" s="55">
        <v>0</v>
      </c>
      <c r="T410" s="55">
        <v>0</v>
      </c>
      <c r="U410" s="54">
        <v>205</v>
      </c>
      <c r="V410" s="57">
        <f t="shared" si="118"/>
        <v>-4460</v>
      </c>
      <c r="W410" s="57">
        <f t="shared" si="114"/>
        <v>-2001.2754168135161</v>
      </c>
      <c r="X410" s="55">
        <f t="shared" si="115"/>
        <v>17046.029584948679</v>
      </c>
      <c r="Y410" s="117">
        <f t="shared" si="116"/>
        <v>3944777.5710332869</v>
      </c>
    </row>
    <row r="411" spans="1:25" ht="13.5" thickBot="1" x14ac:dyDescent="0.35">
      <c r="A411" s="54">
        <v>398</v>
      </c>
      <c r="B411" s="54">
        <v>57</v>
      </c>
      <c r="C411" s="54">
        <f t="shared" si="119"/>
        <v>2</v>
      </c>
      <c r="D411" s="55">
        <f t="shared" si="120"/>
        <v>40025.508336270323</v>
      </c>
      <c r="E411" s="57">
        <f t="shared" si="113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v>0</v>
      </c>
      <c r="K411" s="54" t="s">
        <v>79</v>
      </c>
      <c r="L411" s="55">
        <v>0</v>
      </c>
      <c r="M411" s="55">
        <f t="shared" si="117"/>
        <v>-510</v>
      </c>
      <c r="N411" s="54">
        <v>206</v>
      </c>
      <c r="O411" s="55">
        <v>0</v>
      </c>
      <c r="P411" s="55">
        <v>0</v>
      </c>
      <c r="Q411" s="54" t="s">
        <v>79</v>
      </c>
      <c r="R411" s="57">
        <v>0</v>
      </c>
      <c r="S411" s="55">
        <v>0</v>
      </c>
      <c r="T411" s="55">
        <v>0</v>
      </c>
      <c r="U411" s="54">
        <v>206</v>
      </c>
      <c r="V411" s="57">
        <f t="shared" si="118"/>
        <v>-4470</v>
      </c>
      <c r="W411" s="57">
        <f t="shared" si="114"/>
        <v>-2001.2754168135161</v>
      </c>
      <c r="X411" s="55">
        <f t="shared" si="115"/>
        <v>17034.029584948679</v>
      </c>
      <c r="Y411" s="117">
        <f t="shared" si="116"/>
        <v>3978248.1738308743</v>
      </c>
    </row>
    <row r="412" spans="1:25" ht="13.5" thickBot="1" x14ac:dyDescent="0.35">
      <c r="A412" s="54">
        <v>399</v>
      </c>
      <c r="B412" s="54">
        <v>57</v>
      </c>
      <c r="C412" s="54">
        <f t="shared" si="119"/>
        <v>3</v>
      </c>
      <c r="D412" s="55">
        <f t="shared" si="120"/>
        <v>40025.508336270323</v>
      </c>
      <c r="E412" s="57">
        <f t="shared" si="113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v>0</v>
      </c>
      <c r="K412" s="54" t="s">
        <v>79</v>
      </c>
      <c r="L412" s="55">
        <v>0</v>
      </c>
      <c r="M412" s="55">
        <f t="shared" si="117"/>
        <v>-512</v>
      </c>
      <c r="N412" s="54">
        <v>207</v>
      </c>
      <c r="O412" s="55">
        <v>0</v>
      </c>
      <c r="P412" s="55">
        <v>0</v>
      </c>
      <c r="Q412" s="54" t="s">
        <v>79</v>
      </c>
      <c r="R412" s="57">
        <v>0</v>
      </c>
      <c r="S412" s="55">
        <v>0</v>
      </c>
      <c r="T412" s="55">
        <v>0</v>
      </c>
      <c r="U412" s="54">
        <v>207</v>
      </c>
      <c r="V412" s="57">
        <f t="shared" si="118"/>
        <v>-4480</v>
      </c>
      <c r="W412" s="57">
        <f t="shared" si="114"/>
        <v>-2001.2754168135161</v>
      </c>
      <c r="X412" s="55">
        <f t="shared" si="115"/>
        <v>17022.029584948679</v>
      </c>
      <c r="Y412" s="117">
        <f t="shared" si="116"/>
        <v>4011846.2374734515</v>
      </c>
    </row>
    <row r="413" spans="1:25" ht="13.5" thickBot="1" x14ac:dyDescent="0.35">
      <c r="A413" s="54">
        <v>400</v>
      </c>
      <c r="B413" s="54">
        <v>57</v>
      </c>
      <c r="C413" s="54">
        <f t="shared" si="119"/>
        <v>4</v>
      </c>
      <c r="D413" s="55">
        <f t="shared" si="120"/>
        <v>40025.508336270323</v>
      </c>
      <c r="E413" s="57">
        <f t="shared" si="113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v>0</v>
      </c>
      <c r="K413" s="54" t="s">
        <v>79</v>
      </c>
      <c r="L413" s="55">
        <v>0</v>
      </c>
      <c r="M413" s="55">
        <f t="shared" si="117"/>
        <v>-514</v>
      </c>
      <c r="N413" s="54">
        <v>208</v>
      </c>
      <c r="O413" s="55">
        <v>0</v>
      </c>
      <c r="P413" s="55">
        <v>0</v>
      </c>
      <c r="Q413" s="54" t="s">
        <v>79</v>
      </c>
      <c r="R413" s="57">
        <v>0</v>
      </c>
      <c r="S413" s="55">
        <v>0</v>
      </c>
      <c r="T413" s="55">
        <v>0</v>
      </c>
      <c r="U413" s="54">
        <v>208</v>
      </c>
      <c r="V413" s="57">
        <f t="shared" si="118"/>
        <v>-4490</v>
      </c>
      <c r="W413" s="57">
        <f t="shared" si="114"/>
        <v>-2001.2754168135161</v>
      </c>
      <c r="X413" s="55">
        <f t="shared" si="115"/>
        <v>17010.029584948679</v>
      </c>
      <c r="Y413" s="117">
        <f t="shared" si="116"/>
        <v>4045572.2930478733</v>
      </c>
    </row>
    <row r="414" spans="1:25" ht="13.5" thickBot="1" x14ac:dyDescent="0.35">
      <c r="A414" s="54">
        <v>401</v>
      </c>
      <c r="B414" s="54">
        <v>57</v>
      </c>
      <c r="C414" s="54">
        <f t="shared" si="119"/>
        <v>5</v>
      </c>
      <c r="D414" s="55">
        <f t="shared" si="120"/>
        <v>40025.508336270323</v>
      </c>
      <c r="E414" s="57">
        <f t="shared" si="113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v>0</v>
      </c>
      <c r="K414" s="54" t="s">
        <v>79</v>
      </c>
      <c r="L414" s="55">
        <v>0</v>
      </c>
      <c r="M414" s="55">
        <f t="shared" si="117"/>
        <v>-516</v>
      </c>
      <c r="N414" s="54">
        <v>209</v>
      </c>
      <c r="O414" s="55">
        <v>0</v>
      </c>
      <c r="P414" s="55">
        <v>0</v>
      </c>
      <c r="Q414" s="54" t="s">
        <v>79</v>
      </c>
      <c r="R414" s="57">
        <v>0</v>
      </c>
      <c r="S414" s="55">
        <v>0</v>
      </c>
      <c r="T414" s="55">
        <v>0</v>
      </c>
      <c r="U414" s="54">
        <v>209</v>
      </c>
      <c r="V414" s="57">
        <f t="shared" si="118"/>
        <v>-4500</v>
      </c>
      <c r="W414" s="57">
        <f t="shared" si="114"/>
        <v>-2001.2754168135161</v>
      </c>
      <c r="X414" s="55">
        <f t="shared" si="115"/>
        <v>16998.029584948679</v>
      </c>
      <c r="Y414" s="117">
        <f t="shared" si="116"/>
        <v>4079426.8738538548</v>
      </c>
    </row>
    <row r="415" spans="1:25" ht="13.5" thickBot="1" x14ac:dyDescent="0.35">
      <c r="A415" s="54">
        <v>402</v>
      </c>
      <c r="B415" s="54">
        <v>57</v>
      </c>
      <c r="C415" s="54">
        <f t="shared" si="119"/>
        <v>6</v>
      </c>
      <c r="D415" s="55">
        <f t="shared" si="120"/>
        <v>40025.508336270323</v>
      </c>
      <c r="E415" s="57">
        <f t="shared" si="113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v>0</v>
      </c>
      <c r="K415" s="54" t="s">
        <v>79</v>
      </c>
      <c r="L415" s="55">
        <v>0</v>
      </c>
      <c r="M415" s="55">
        <f t="shared" si="117"/>
        <v>-518</v>
      </c>
      <c r="N415" s="54">
        <v>210</v>
      </c>
      <c r="O415" s="55">
        <v>0</v>
      </c>
      <c r="P415" s="55">
        <v>0</v>
      </c>
      <c r="Q415" s="54" t="s">
        <v>79</v>
      </c>
      <c r="R415" s="57">
        <v>0</v>
      </c>
      <c r="S415" s="55">
        <v>0</v>
      </c>
      <c r="T415" s="55">
        <v>0</v>
      </c>
      <c r="U415" s="54">
        <v>210</v>
      </c>
      <c r="V415" s="57">
        <f t="shared" si="118"/>
        <v>-4510</v>
      </c>
      <c r="W415" s="57">
        <f t="shared" si="114"/>
        <v>-2001.2754168135161</v>
      </c>
      <c r="X415" s="55">
        <f t="shared" si="115"/>
        <v>16986.029584948679</v>
      </c>
      <c r="Y415" s="117">
        <f t="shared" si="116"/>
        <v>4113410.5154131949</v>
      </c>
    </row>
    <row r="416" spans="1:25" ht="13.5" thickBot="1" x14ac:dyDescent="0.35">
      <c r="A416" s="54">
        <v>403</v>
      </c>
      <c r="B416" s="54">
        <v>57</v>
      </c>
      <c r="C416" s="54">
        <f t="shared" si="119"/>
        <v>7</v>
      </c>
      <c r="D416" s="55">
        <f t="shared" si="120"/>
        <v>40025.508336270323</v>
      </c>
      <c r="E416" s="57">
        <f t="shared" si="113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v>0</v>
      </c>
      <c r="K416" s="54" t="s">
        <v>79</v>
      </c>
      <c r="L416" s="55">
        <v>0</v>
      </c>
      <c r="M416" s="55">
        <f t="shared" si="117"/>
        <v>-520</v>
      </c>
      <c r="N416" s="54">
        <v>211</v>
      </c>
      <c r="O416" s="55">
        <v>0</v>
      </c>
      <c r="P416" s="55">
        <v>0</v>
      </c>
      <c r="Q416" s="54" t="s">
        <v>79</v>
      </c>
      <c r="R416" s="57">
        <v>0</v>
      </c>
      <c r="S416" s="55">
        <v>0</v>
      </c>
      <c r="T416" s="55">
        <v>0</v>
      </c>
      <c r="U416" s="54">
        <v>211</v>
      </c>
      <c r="V416" s="57">
        <f t="shared" si="118"/>
        <v>-4520</v>
      </c>
      <c r="W416" s="57">
        <f t="shared" si="114"/>
        <v>-2001.2754168135161</v>
      </c>
      <c r="X416" s="55">
        <f t="shared" si="115"/>
        <v>16974.029584948679</v>
      </c>
      <c r="Y416" s="117">
        <f t="shared" si="116"/>
        <v>4147523.7554790322</v>
      </c>
    </row>
    <row r="417" spans="1:25" ht="13.5" thickBot="1" x14ac:dyDescent="0.35">
      <c r="A417" s="54">
        <v>404</v>
      </c>
      <c r="B417" s="54">
        <v>57</v>
      </c>
      <c r="C417" s="54">
        <f t="shared" si="119"/>
        <v>8</v>
      </c>
      <c r="D417" s="55">
        <f t="shared" si="120"/>
        <v>40025.508336270323</v>
      </c>
      <c r="E417" s="57">
        <f t="shared" si="113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v>0</v>
      </c>
      <c r="K417" s="54" t="s">
        <v>79</v>
      </c>
      <c r="L417" s="55">
        <v>0</v>
      </c>
      <c r="M417" s="55">
        <f t="shared" si="117"/>
        <v>-522</v>
      </c>
      <c r="N417" s="54">
        <v>212</v>
      </c>
      <c r="O417" s="55">
        <v>0</v>
      </c>
      <c r="P417" s="55">
        <v>0</v>
      </c>
      <c r="Q417" s="54" t="s">
        <v>79</v>
      </c>
      <c r="R417" s="57">
        <v>0</v>
      </c>
      <c r="S417" s="55">
        <v>0</v>
      </c>
      <c r="T417" s="55">
        <v>0</v>
      </c>
      <c r="U417" s="54">
        <v>212</v>
      </c>
      <c r="V417" s="57">
        <f t="shared" si="118"/>
        <v>-4530</v>
      </c>
      <c r="W417" s="57">
        <f t="shared" si="114"/>
        <v>-2001.2754168135161</v>
      </c>
      <c r="X417" s="55">
        <f t="shared" si="115"/>
        <v>16962.029584948679</v>
      </c>
      <c r="Y417" s="117">
        <f t="shared" si="116"/>
        <v>4181767.1340451436</v>
      </c>
    </row>
    <row r="418" spans="1:25" ht="13.5" thickBot="1" x14ac:dyDescent="0.35">
      <c r="A418" s="54">
        <v>405</v>
      </c>
      <c r="B418" s="54">
        <v>57</v>
      </c>
      <c r="C418" s="54">
        <f t="shared" si="119"/>
        <v>9</v>
      </c>
      <c r="D418" s="55">
        <f t="shared" si="120"/>
        <v>40025.508336270323</v>
      </c>
      <c r="E418" s="57">
        <f t="shared" si="113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v>0</v>
      </c>
      <c r="K418" s="54" t="s">
        <v>79</v>
      </c>
      <c r="L418" s="55">
        <v>0</v>
      </c>
      <c r="M418" s="55">
        <f t="shared" si="117"/>
        <v>-524</v>
      </c>
      <c r="N418" s="54">
        <v>213</v>
      </c>
      <c r="O418" s="55">
        <v>0</v>
      </c>
      <c r="P418" s="55">
        <v>0</v>
      </c>
      <c r="Q418" s="54" t="s">
        <v>79</v>
      </c>
      <c r="R418" s="57">
        <v>0</v>
      </c>
      <c r="S418" s="55">
        <v>0</v>
      </c>
      <c r="T418" s="55">
        <v>0</v>
      </c>
      <c r="U418" s="54">
        <v>213</v>
      </c>
      <c r="V418" s="57">
        <f t="shared" si="118"/>
        <v>-4540</v>
      </c>
      <c r="W418" s="57">
        <f t="shared" si="114"/>
        <v>-2001.2754168135161</v>
      </c>
      <c r="X418" s="55">
        <f t="shared" si="115"/>
        <v>16950.029584948679</v>
      </c>
      <c r="Y418" s="117">
        <f t="shared" si="116"/>
        <v>4216141.1933552809</v>
      </c>
    </row>
    <row r="419" spans="1:25" ht="13.5" thickBot="1" x14ac:dyDescent="0.35">
      <c r="A419" s="54">
        <v>406</v>
      </c>
      <c r="B419" s="54">
        <v>57</v>
      </c>
      <c r="C419" s="54">
        <f t="shared" si="119"/>
        <v>10</v>
      </c>
      <c r="D419" s="55">
        <f t="shared" si="120"/>
        <v>40025.508336270323</v>
      </c>
      <c r="E419" s="57">
        <f t="shared" si="113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v>0</v>
      </c>
      <c r="K419" s="54" t="s">
        <v>79</v>
      </c>
      <c r="L419" s="55">
        <v>0</v>
      </c>
      <c r="M419" s="55">
        <f t="shared" si="117"/>
        <v>-526</v>
      </c>
      <c r="N419" s="54">
        <v>214</v>
      </c>
      <c r="O419" s="55">
        <v>0</v>
      </c>
      <c r="P419" s="55">
        <v>0</v>
      </c>
      <c r="Q419" s="54" t="s">
        <v>79</v>
      </c>
      <c r="R419" s="57">
        <v>0</v>
      </c>
      <c r="S419" s="55">
        <v>0</v>
      </c>
      <c r="T419" s="55">
        <v>0</v>
      </c>
      <c r="U419" s="54">
        <v>214</v>
      </c>
      <c r="V419" s="57">
        <f t="shared" si="118"/>
        <v>-4550</v>
      </c>
      <c r="W419" s="57">
        <f t="shared" si="114"/>
        <v>-2001.2754168135161</v>
      </c>
      <c r="X419" s="55">
        <f t="shared" si="115"/>
        <v>16938.029584948679</v>
      </c>
      <c r="Y419" s="117">
        <f t="shared" si="116"/>
        <v>4250646.4779125433</v>
      </c>
    </row>
    <row r="420" spans="1:25" ht="13.5" thickBot="1" x14ac:dyDescent="0.35">
      <c r="A420" s="54">
        <v>407</v>
      </c>
      <c r="B420" s="54">
        <v>57</v>
      </c>
      <c r="C420" s="54">
        <f t="shared" si="119"/>
        <v>11</v>
      </c>
      <c r="D420" s="55">
        <f t="shared" si="120"/>
        <v>40025.508336270323</v>
      </c>
      <c r="E420" s="57">
        <f t="shared" si="113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v>0</v>
      </c>
      <c r="K420" s="54" t="s">
        <v>79</v>
      </c>
      <c r="L420" s="55">
        <v>0</v>
      </c>
      <c r="M420" s="55">
        <f t="shared" si="117"/>
        <v>-528</v>
      </c>
      <c r="N420" s="54">
        <v>215</v>
      </c>
      <c r="O420" s="55">
        <v>0</v>
      </c>
      <c r="P420" s="55">
        <v>0</v>
      </c>
      <c r="Q420" s="54" t="s">
        <v>79</v>
      </c>
      <c r="R420" s="57">
        <v>0</v>
      </c>
      <c r="S420" s="55">
        <v>0</v>
      </c>
      <c r="T420" s="55">
        <v>0</v>
      </c>
      <c r="U420" s="54">
        <v>215</v>
      </c>
      <c r="V420" s="57">
        <f t="shared" si="118"/>
        <v>-4560</v>
      </c>
      <c r="W420" s="57">
        <f t="shared" si="114"/>
        <v>-2001.2754168135161</v>
      </c>
      <c r="X420" s="55">
        <f t="shared" si="115"/>
        <v>16926.029584948679</v>
      </c>
      <c r="Y420" s="117">
        <f t="shared" si="116"/>
        <v>4285283.5344887944</v>
      </c>
    </row>
    <row r="421" spans="1:25" ht="13.5" thickBot="1" x14ac:dyDescent="0.35">
      <c r="A421" s="54">
        <v>408</v>
      </c>
      <c r="B421" s="54">
        <v>58</v>
      </c>
      <c r="C421" s="54">
        <f t="shared" si="119"/>
        <v>0</v>
      </c>
      <c r="D421" s="55">
        <f>$D410*(1+$D$4)</f>
        <v>42026.783753083837</v>
      </c>
      <c r="E421" s="57">
        <f t="shared" si="113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v>0</v>
      </c>
      <c r="K421" s="54" t="s">
        <v>79</v>
      </c>
      <c r="L421" s="55">
        <v>0</v>
      </c>
      <c r="M421" s="55">
        <f t="shared" si="117"/>
        <v>-530</v>
      </c>
      <c r="N421" s="54">
        <v>216</v>
      </c>
      <c r="O421" s="55">
        <v>0</v>
      </c>
      <c r="P421" s="55">
        <v>0</v>
      </c>
      <c r="Q421" s="54" t="s">
        <v>79</v>
      </c>
      <c r="R421" s="57">
        <v>0</v>
      </c>
      <c r="S421" s="55">
        <v>0</v>
      </c>
      <c r="T421" s="55">
        <v>0</v>
      </c>
      <c r="U421" s="54">
        <v>216</v>
      </c>
      <c r="V421" s="57">
        <f t="shared" si="118"/>
        <v>-4570</v>
      </c>
      <c r="W421" s="57">
        <f t="shared" si="114"/>
        <v>-2101.3391876541918</v>
      </c>
      <c r="X421" s="55">
        <f t="shared" si="115"/>
        <v>18014.731064196108</v>
      </c>
      <c r="Y421" s="117">
        <f t="shared" si="116"/>
        <v>4321153.6136133596</v>
      </c>
    </row>
    <row r="422" spans="1:25" ht="13.5" thickBot="1" x14ac:dyDescent="0.35">
      <c r="A422" s="54">
        <v>409</v>
      </c>
      <c r="B422" s="54">
        <v>58</v>
      </c>
      <c r="C422" s="54">
        <f t="shared" si="119"/>
        <v>1</v>
      </c>
      <c r="D422" s="55">
        <f t="shared" ref="D422:D432" si="121">$D421</f>
        <v>42026.783753083837</v>
      </c>
      <c r="E422" s="57">
        <f t="shared" si="113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v>0</v>
      </c>
      <c r="K422" s="54" t="s">
        <v>79</v>
      </c>
      <c r="L422" s="55">
        <v>0</v>
      </c>
      <c r="M422" s="55">
        <f t="shared" si="117"/>
        <v>-532</v>
      </c>
      <c r="N422" s="54">
        <v>217</v>
      </c>
      <c r="O422" s="55">
        <v>0</v>
      </c>
      <c r="P422" s="55">
        <v>0</v>
      </c>
      <c r="Q422" s="54" t="s">
        <v>79</v>
      </c>
      <c r="R422" s="57">
        <v>0</v>
      </c>
      <c r="S422" s="55">
        <v>0</v>
      </c>
      <c r="T422" s="55">
        <v>0</v>
      </c>
      <c r="U422" s="54">
        <v>217</v>
      </c>
      <c r="V422" s="57">
        <f t="shared" si="118"/>
        <v>-4580</v>
      </c>
      <c r="W422" s="57">
        <f t="shared" si="114"/>
        <v>-2101.3391876541918</v>
      </c>
      <c r="X422" s="55">
        <f t="shared" si="115"/>
        <v>18002.731064196108</v>
      </c>
      <c r="Y422" s="117">
        <f t="shared" si="116"/>
        <v>4357161.1514009442</v>
      </c>
    </row>
    <row r="423" spans="1:25" ht="13.5" thickBot="1" x14ac:dyDescent="0.35">
      <c r="A423" s="54">
        <v>410</v>
      </c>
      <c r="B423" s="54">
        <v>58</v>
      </c>
      <c r="C423" s="54">
        <f t="shared" si="119"/>
        <v>2</v>
      </c>
      <c r="D423" s="55">
        <f t="shared" si="121"/>
        <v>42026.783753083837</v>
      </c>
      <c r="E423" s="57">
        <f t="shared" si="113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v>0</v>
      </c>
      <c r="K423" s="54" t="s">
        <v>79</v>
      </c>
      <c r="L423" s="55">
        <v>0</v>
      </c>
      <c r="M423" s="55">
        <f t="shared" si="117"/>
        <v>-534</v>
      </c>
      <c r="N423" s="54">
        <v>218</v>
      </c>
      <c r="O423" s="55">
        <v>0</v>
      </c>
      <c r="P423" s="55">
        <v>0</v>
      </c>
      <c r="Q423" s="54" t="s">
        <v>79</v>
      </c>
      <c r="R423" s="57">
        <v>0</v>
      </c>
      <c r="S423" s="55">
        <v>0</v>
      </c>
      <c r="T423" s="55">
        <v>0</v>
      </c>
      <c r="U423" s="54">
        <v>218</v>
      </c>
      <c r="V423" s="57">
        <f t="shared" si="118"/>
        <v>-4590</v>
      </c>
      <c r="W423" s="57">
        <f t="shared" si="114"/>
        <v>-2101.3391876541918</v>
      </c>
      <c r="X423" s="55">
        <f t="shared" si="115"/>
        <v>17990.731064196108</v>
      </c>
      <c r="Y423" s="117">
        <f t="shared" si="116"/>
        <v>4393306.7205959773</v>
      </c>
    </row>
    <row r="424" spans="1:25" ht="13.5" thickBot="1" x14ac:dyDescent="0.35">
      <c r="A424" s="54">
        <v>411</v>
      </c>
      <c r="B424" s="54">
        <v>58</v>
      </c>
      <c r="C424" s="54">
        <f t="shared" si="119"/>
        <v>3</v>
      </c>
      <c r="D424" s="55">
        <f t="shared" si="121"/>
        <v>42026.783753083837</v>
      </c>
      <c r="E424" s="57">
        <f t="shared" si="113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v>0</v>
      </c>
      <c r="K424" s="54" t="s">
        <v>79</v>
      </c>
      <c r="L424" s="55">
        <v>0</v>
      </c>
      <c r="M424" s="55">
        <f t="shared" si="117"/>
        <v>-536</v>
      </c>
      <c r="N424" s="54">
        <v>219</v>
      </c>
      <c r="O424" s="55">
        <v>0</v>
      </c>
      <c r="P424" s="55">
        <v>0</v>
      </c>
      <c r="Q424" s="54" t="s">
        <v>79</v>
      </c>
      <c r="R424" s="57">
        <v>0</v>
      </c>
      <c r="S424" s="55">
        <v>0</v>
      </c>
      <c r="T424" s="55">
        <v>0</v>
      </c>
      <c r="U424" s="54">
        <v>219</v>
      </c>
      <c r="V424" s="57">
        <f t="shared" si="118"/>
        <v>-4600</v>
      </c>
      <c r="W424" s="57">
        <f t="shared" si="114"/>
        <v>-2101.3391876541918</v>
      </c>
      <c r="X424" s="55">
        <f t="shared" si="115"/>
        <v>17978.731064196108</v>
      </c>
      <c r="Y424" s="117">
        <f t="shared" si="116"/>
        <v>4429590.8963293228</v>
      </c>
    </row>
    <row r="425" spans="1:25" ht="13.5" thickBot="1" x14ac:dyDescent="0.35">
      <c r="A425" s="54">
        <v>412</v>
      </c>
      <c r="B425" s="54">
        <v>58</v>
      </c>
      <c r="C425" s="54">
        <f t="shared" si="119"/>
        <v>4</v>
      </c>
      <c r="D425" s="55">
        <f t="shared" si="121"/>
        <v>42026.783753083837</v>
      </c>
      <c r="E425" s="57">
        <f t="shared" si="113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v>0</v>
      </c>
      <c r="K425" s="54" t="s">
        <v>79</v>
      </c>
      <c r="L425" s="55">
        <v>0</v>
      </c>
      <c r="M425" s="55">
        <f t="shared" si="117"/>
        <v>-538</v>
      </c>
      <c r="N425" s="54">
        <v>220</v>
      </c>
      <c r="O425" s="55">
        <v>0</v>
      </c>
      <c r="P425" s="55">
        <v>0</v>
      </c>
      <c r="Q425" s="54" t="s">
        <v>79</v>
      </c>
      <c r="R425" s="57">
        <v>0</v>
      </c>
      <c r="S425" s="55">
        <v>0</v>
      </c>
      <c r="T425" s="55">
        <v>0</v>
      </c>
      <c r="U425" s="54">
        <v>220</v>
      </c>
      <c r="V425" s="57">
        <f t="shared" si="118"/>
        <v>-4610</v>
      </c>
      <c r="W425" s="57">
        <f t="shared" si="114"/>
        <v>-2101.3391876541918</v>
      </c>
      <c r="X425" s="55">
        <f t="shared" si="115"/>
        <v>17966.731064196108</v>
      </c>
      <c r="Y425" s="117">
        <f t="shared" si="116"/>
        <v>4466014.2561282236</v>
      </c>
    </row>
    <row r="426" spans="1:25" ht="13.5" thickBot="1" x14ac:dyDescent="0.35">
      <c r="A426" s="54">
        <v>413</v>
      </c>
      <c r="B426" s="54">
        <v>58</v>
      </c>
      <c r="C426" s="54">
        <f t="shared" si="119"/>
        <v>5</v>
      </c>
      <c r="D426" s="55">
        <f t="shared" si="121"/>
        <v>42026.783753083837</v>
      </c>
      <c r="E426" s="57">
        <f t="shared" si="113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v>0</v>
      </c>
      <c r="K426" s="54" t="s">
        <v>79</v>
      </c>
      <c r="L426" s="55">
        <v>0</v>
      </c>
      <c r="M426" s="55">
        <f t="shared" si="117"/>
        <v>-540</v>
      </c>
      <c r="N426" s="54">
        <v>221</v>
      </c>
      <c r="O426" s="55">
        <v>0</v>
      </c>
      <c r="P426" s="55">
        <v>0</v>
      </c>
      <c r="Q426" s="54" t="s">
        <v>79</v>
      </c>
      <c r="R426" s="57">
        <v>0</v>
      </c>
      <c r="S426" s="55">
        <v>0</v>
      </c>
      <c r="T426" s="55">
        <v>0</v>
      </c>
      <c r="U426" s="54">
        <v>221</v>
      </c>
      <c r="V426" s="57">
        <f t="shared" si="118"/>
        <v>-4620</v>
      </c>
      <c r="W426" s="57">
        <f t="shared" si="114"/>
        <v>-2101.3391876541918</v>
      </c>
      <c r="X426" s="55">
        <f t="shared" si="115"/>
        <v>17954.731064196108</v>
      </c>
      <c r="Y426" s="117">
        <f t="shared" si="116"/>
        <v>4502577.3799262866</v>
      </c>
    </row>
    <row r="427" spans="1:25" ht="13.5" thickBot="1" x14ac:dyDescent="0.35">
      <c r="A427" s="54">
        <v>414</v>
      </c>
      <c r="B427" s="54">
        <v>58</v>
      </c>
      <c r="C427" s="54">
        <f t="shared" si="119"/>
        <v>6</v>
      </c>
      <c r="D427" s="55">
        <f t="shared" si="121"/>
        <v>42026.783753083837</v>
      </c>
      <c r="E427" s="57">
        <f t="shared" si="113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v>0</v>
      </c>
      <c r="K427" s="54" t="s">
        <v>79</v>
      </c>
      <c r="L427" s="55">
        <v>0</v>
      </c>
      <c r="M427" s="55">
        <f t="shared" si="117"/>
        <v>-542</v>
      </c>
      <c r="N427" s="54">
        <v>222</v>
      </c>
      <c r="O427" s="55">
        <v>0</v>
      </c>
      <c r="P427" s="55">
        <v>0</v>
      </c>
      <c r="Q427" s="54" t="s">
        <v>79</v>
      </c>
      <c r="R427" s="57">
        <v>0</v>
      </c>
      <c r="S427" s="55">
        <v>0</v>
      </c>
      <c r="T427" s="55">
        <v>0</v>
      </c>
      <c r="U427" s="54">
        <v>222</v>
      </c>
      <c r="V427" s="57">
        <f t="shared" si="118"/>
        <v>-4630</v>
      </c>
      <c r="W427" s="57">
        <f t="shared" si="114"/>
        <v>-2101.3391876541918</v>
      </c>
      <c r="X427" s="55">
        <f t="shared" si="115"/>
        <v>17942.731064196108</v>
      </c>
      <c r="Y427" s="117">
        <f t="shared" si="116"/>
        <v>4539280.8500735089</v>
      </c>
    </row>
    <row r="428" spans="1:25" ht="13.5" thickBot="1" x14ac:dyDescent="0.35">
      <c r="A428" s="54">
        <v>415</v>
      </c>
      <c r="B428" s="54">
        <v>58</v>
      </c>
      <c r="C428" s="54">
        <f t="shared" si="119"/>
        <v>7</v>
      </c>
      <c r="D428" s="55">
        <f t="shared" si="121"/>
        <v>42026.783753083837</v>
      </c>
      <c r="E428" s="57">
        <f t="shared" si="113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v>0</v>
      </c>
      <c r="K428" s="54" t="s">
        <v>79</v>
      </c>
      <c r="L428" s="55">
        <v>0</v>
      </c>
      <c r="M428" s="55">
        <f t="shared" si="117"/>
        <v>-544</v>
      </c>
      <c r="N428" s="54">
        <v>223</v>
      </c>
      <c r="O428" s="55">
        <v>0</v>
      </c>
      <c r="P428" s="55">
        <v>0</v>
      </c>
      <c r="Q428" s="54" t="s">
        <v>79</v>
      </c>
      <c r="R428" s="57">
        <v>0</v>
      </c>
      <c r="S428" s="55">
        <v>0</v>
      </c>
      <c r="T428" s="55">
        <v>0</v>
      </c>
      <c r="U428" s="54">
        <v>223</v>
      </c>
      <c r="V428" s="57">
        <f t="shared" si="118"/>
        <v>-4640</v>
      </c>
      <c r="W428" s="57">
        <f t="shared" si="114"/>
        <v>-2101.3391876541918</v>
      </c>
      <c r="X428" s="55">
        <f t="shared" si="115"/>
        <v>17930.731064196108</v>
      </c>
      <c r="Y428" s="117">
        <f t="shared" si="116"/>
        <v>4576125.2513463441</v>
      </c>
    </row>
    <row r="429" spans="1:25" ht="13.5" thickBot="1" x14ac:dyDescent="0.35">
      <c r="A429" s="54">
        <v>416</v>
      </c>
      <c r="B429" s="54">
        <v>58</v>
      </c>
      <c r="C429" s="54">
        <f t="shared" si="119"/>
        <v>8</v>
      </c>
      <c r="D429" s="55">
        <f t="shared" si="121"/>
        <v>42026.783753083837</v>
      </c>
      <c r="E429" s="57">
        <f t="shared" si="113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v>0</v>
      </c>
      <c r="K429" s="54" t="s">
        <v>79</v>
      </c>
      <c r="L429" s="55">
        <v>0</v>
      </c>
      <c r="M429" s="55">
        <f t="shared" si="117"/>
        <v>-546</v>
      </c>
      <c r="N429" s="54">
        <v>224</v>
      </c>
      <c r="O429" s="55">
        <v>0</v>
      </c>
      <c r="P429" s="55">
        <v>0</v>
      </c>
      <c r="Q429" s="54" t="s">
        <v>79</v>
      </c>
      <c r="R429" s="57">
        <v>0</v>
      </c>
      <c r="S429" s="55">
        <v>0</v>
      </c>
      <c r="T429" s="55">
        <v>0</v>
      </c>
      <c r="U429" s="54">
        <v>224</v>
      </c>
      <c r="V429" s="57">
        <f t="shared" si="118"/>
        <v>-4650</v>
      </c>
      <c r="W429" s="57">
        <f t="shared" si="114"/>
        <v>-2101.3391876541918</v>
      </c>
      <c r="X429" s="55">
        <f t="shared" si="115"/>
        <v>17918.731064196108</v>
      </c>
      <c r="Y429" s="117">
        <f t="shared" si="116"/>
        <v>4613111.1709578158</v>
      </c>
    </row>
    <row r="430" spans="1:25" ht="13.5" thickBot="1" x14ac:dyDescent="0.35">
      <c r="A430" s="54">
        <v>417</v>
      </c>
      <c r="B430" s="54">
        <v>58</v>
      </c>
      <c r="C430" s="54">
        <f t="shared" si="119"/>
        <v>9</v>
      </c>
      <c r="D430" s="55">
        <f t="shared" si="121"/>
        <v>42026.783753083837</v>
      </c>
      <c r="E430" s="57">
        <f t="shared" si="113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v>0</v>
      </c>
      <c r="K430" s="54" t="s">
        <v>79</v>
      </c>
      <c r="L430" s="55">
        <v>0</v>
      </c>
      <c r="M430" s="55">
        <f t="shared" si="117"/>
        <v>-548</v>
      </c>
      <c r="N430" s="54">
        <v>225</v>
      </c>
      <c r="O430" s="55">
        <v>0</v>
      </c>
      <c r="P430" s="55">
        <v>0</v>
      </c>
      <c r="Q430" s="54" t="s">
        <v>79</v>
      </c>
      <c r="R430" s="57">
        <v>0</v>
      </c>
      <c r="S430" s="55">
        <v>0</v>
      </c>
      <c r="T430" s="55">
        <v>0</v>
      </c>
      <c r="U430" s="54">
        <v>225</v>
      </c>
      <c r="V430" s="57">
        <f t="shared" si="118"/>
        <v>-4660</v>
      </c>
      <c r="W430" s="57">
        <f t="shared" si="114"/>
        <v>-2101.3391876541918</v>
      </c>
      <c r="X430" s="55">
        <f t="shared" si="115"/>
        <v>17906.731064196108</v>
      </c>
      <c r="Y430" s="117">
        <f t="shared" si="116"/>
        <v>4650239.1985676689</v>
      </c>
    </row>
    <row r="431" spans="1:25" ht="13.5" thickBot="1" x14ac:dyDescent="0.35">
      <c r="A431" s="54">
        <v>418</v>
      </c>
      <c r="B431" s="54">
        <v>58</v>
      </c>
      <c r="C431" s="54">
        <f t="shared" si="119"/>
        <v>10</v>
      </c>
      <c r="D431" s="55">
        <f t="shared" si="121"/>
        <v>42026.783753083837</v>
      </c>
      <c r="E431" s="57">
        <f t="shared" si="113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v>0</v>
      </c>
      <c r="K431" s="54" t="s">
        <v>79</v>
      </c>
      <c r="L431" s="55">
        <v>0</v>
      </c>
      <c r="M431" s="55">
        <f t="shared" si="117"/>
        <v>-550</v>
      </c>
      <c r="N431" s="54">
        <v>226</v>
      </c>
      <c r="O431" s="55">
        <v>0</v>
      </c>
      <c r="P431" s="55">
        <v>0</v>
      </c>
      <c r="Q431" s="54" t="s">
        <v>79</v>
      </c>
      <c r="R431" s="57">
        <v>0</v>
      </c>
      <c r="S431" s="55">
        <v>0</v>
      </c>
      <c r="T431" s="55">
        <v>0</v>
      </c>
      <c r="U431" s="54">
        <v>226</v>
      </c>
      <c r="V431" s="57">
        <f t="shared" si="118"/>
        <v>-4670</v>
      </c>
      <c r="W431" s="57">
        <f t="shared" si="114"/>
        <v>-2101.3391876541918</v>
      </c>
      <c r="X431" s="55">
        <f t="shared" si="115"/>
        <v>17894.731064196108</v>
      </c>
      <c r="Y431" s="117">
        <f t="shared" si="116"/>
        <v>4687509.9262925629</v>
      </c>
    </row>
    <row r="432" spans="1:25" ht="13.5" thickBot="1" x14ac:dyDescent="0.35">
      <c r="A432" s="54">
        <v>419</v>
      </c>
      <c r="B432" s="54">
        <v>58</v>
      </c>
      <c r="C432" s="54">
        <f t="shared" si="119"/>
        <v>11</v>
      </c>
      <c r="D432" s="55">
        <f t="shared" si="121"/>
        <v>42026.783753083837</v>
      </c>
      <c r="E432" s="57">
        <f t="shared" si="113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v>0</v>
      </c>
      <c r="K432" s="54" t="s">
        <v>79</v>
      </c>
      <c r="L432" s="55">
        <v>0</v>
      </c>
      <c r="M432" s="55">
        <f t="shared" si="117"/>
        <v>-552</v>
      </c>
      <c r="N432" s="54">
        <v>227</v>
      </c>
      <c r="O432" s="55">
        <v>0</v>
      </c>
      <c r="P432" s="55">
        <v>0</v>
      </c>
      <c r="Q432" s="54" t="s">
        <v>79</v>
      </c>
      <c r="R432" s="57">
        <v>0</v>
      </c>
      <c r="S432" s="55">
        <v>0</v>
      </c>
      <c r="T432" s="55">
        <v>0</v>
      </c>
      <c r="U432" s="54">
        <v>227</v>
      </c>
      <c r="V432" s="57">
        <f t="shared" si="118"/>
        <v>-4680</v>
      </c>
      <c r="W432" s="57">
        <f t="shared" si="114"/>
        <v>-2101.3391876541918</v>
      </c>
      <c r="X432" s="55">
        <f t="shared" si="115"/>
        <v>17882.731064196108</v>
      </c>
      <c r="Y432" s="117">
        <f t="shared" si="116"/>
        <v>4724923.9487163108</v>
      </c>
    </row>
    <row r="433" spans="1:25" ht="13.5" thickBot="1" x14ac:dyDescent="0.35">
      <c r="A433" s="54">
        <v>420</v>
      </c>
      <c r="B433" s="54">
        <v>59</v>
      </c>
      <c r="C433" s="54">
        <f t="shared" si="119"/>
        <v>0</v>
      </c>
      <c r="D433" s="55">
        <f>$D422*(1+$D$4)</f>
        <v>44128.122940738031</v>
      </c>
      <c r="E433" s="57">
        <f t="shared" si="113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v>0</v>
      </c>
      <c r="K433" s="54" t="s">
        <v>79</v>
      </c>
      <c r="L433" s="55">
        <v>0</v>
      </c>
      <c r="M433" s="55">
        <f t="shared" si="117"/>
        <v>-554</v>
      </c>
      <c r="N433" s="54">
        <v>228</v>
      </c>
      <c r="O433" s="55">
        <v>0</v>
      </c>
      <c r="P433" s="55">
        <v>0</v>
      </c>
      <c r="Q433" s="54" t="s">
        <v>79</v>
      </c>
      <c r="R433" s="57">
        <v>0</v>
      </c>
      <c r="S433" s="55">
        <v>0</v>
      </c>
      <c r="T433" s="55">
        <v>0</v>
      </c>
      <c r="U433" s="54">
        <v>228</v>
      </c>
      <c r="V433" s="57">
        <f t="shared" si="118"/>
        <v>-4690</v>
      </c>
      <c r="W433" s="57">
        <f t="shared" si="114"/>
        <v>-2206.4061470369015</v>
      </c>
      <c r="X433" s="55">
        <f t="shared" si="115"/>
        <v>19026.467617405917</v>
      </c>
      <c r="Y433" s="117">
        <f t="shared" si="116"/>
        <v>4763637.5994533673</v>
      </c>
    </row>
    <row r="434" spans="1:25" ht="13.5" thickBot="1" x14ac:dyDescent="0.35">
      <c r="A434" s="54">
        <v>421</v>
      </c>
      <c r="B434" s="54">
        <v>59</v>
      </c>
      <c r="C434" s="54">
        <f t="shared" si="119"/>
        <v>1</v>
      </c>
      <c r="D434" s="55">
        <f t="shared" ref="D434:D445" si="122">$D433</f>
        <v>44128.122940738031</v>
      </c>
      <c r="E434" s="57">
        <f t="shared" si="113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v>0</v>
      </c>
      <c r="K434" s="54" t="s">
        <v>79</v>
      </c>
      <c r="L434" s="55">
        <v>0</v>
      </c>
      <c r="M434" s="55">
        <f t="shared" si="117"/>
        <v>-556</v>
      </c>
      <c r="N434" s="54">
        <v>229</v>
      </c>
      <c r="O434" s="55">
        <v>0</v>
      </c>
      <c r="P434" s="55">
        <v>0</v>
      </c>
      <c r="Q434" s="54" t="s">
        <v>79</v>
      </c>
      <c r="R434" s="57">
        <v>0</v>
      </c>
      <c r="S434" s="55">
        <v>0</v>
      </c>
      <c r="T434" s="55">
        <v>0</v>
      </c>
      <c r="U434" s="54">
        <v>229</v>
      </c>
      <c r="V434" s="57">
        <f t="shared" si="118"/>
        <v>-4700</v>
      </c>
      <c r="W434" s="57">
        <f t="shared" si="114"/>
        <v>-2206.4061470369015</v>
      </c>
      <c r="X434" s="55">
        <f t="shared" si="115"/>
        <v>19014.467617405917</v>
      </c>
      <c r="Y434" s="117">
        <f t="shared" si="116"/>
        <v>4802500.5570684951</v>
      </c>
    </row>
    <row r="435" spans="1:25" ht="13.5" thickBot="1" x14ac:dyDescent="0.35">
      <c r="A435" s="54">
        <v>422</v>
      </c>
      <c r="B435" s="54">
        <v>59</v>
      </c>
      <c r="C435" s="54">
        <f t="shared" si="119"/>
        <v>2</v>
      </c>
      <c r="D435" s="55">
        <f t="shared" si="122"/>
        <v>44128.122940738031</v>
      </c>
      <c r="E435" s="57">
        <f t="shared" si="113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v>0</v>
      </c>
      <c r="K435" s="54" t="s">
        <v>79</v>
      </c>
      <c r="L435" s="55">
        <v>0</v>
      </c>
      <c r="M435" s="55">
        <f t="shared" si="117"/>
        <v>-558</v>
      </c>
      <c r="N435" s="54">
        <v>230</v>
      </c>
      <c r="O435" s="55">
        <v>0</v>
      </c>
      <c r="P435" s="55">
        <v>0</v>
      </c>
      <c r="Q435" s="54" t="s">
        <v>79</v>
      </c>
      <c r="R435" s="57">
        <v>0</v>
      </c>
      <c r="S435" s="55">
        <v>0</v>
      </c>
      <c r="T435" s="55">
        <v>0</v>
      </c>
      <c r="U435" s="54">
        <v>230</v>
      </c>
      <c r="V435" s="57">
        <f t="shared" si="118"/>
        <v>-4710</v>
      </c>
      <c r="W435" s="57">
        <f t="shared" si="114"/>
        <v>-2206.4061470369015</v>
      </c>
      <c r="X435" s="55">
        <f t="shared" si="115"/>
        <v>19002.467617405917</v>
      </c>
      <c r="Y435" s="117">
        <f t="shared" si="116"/>
        <v>4841513.4436736861</v>
      </c>
    </row>
    <row r="436" spans="1:25" ht="13.5" thickBot="1" x14ac:dyDescent="0.35">
      <c r="A436" s="54">
        <v>423</v>
      </c>
      <c r="B436" s="54">
        <v>59</v>
      </c>
      <c r="C436" s="54">
        <f t="shared" si="119"/>
        <v>3</v>
      </c>
      <c r="D436" s="55">
        <f t="shared" si="122"/>
        <v>44128.122940738031</v>
      </c>
      <c r="E436" s="57">
        <f t="shared" si="113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v>0</v>
      </c>
      <c r="K436" s="54" t="s">
        <v>79</v>
      </c>
      <c r="L436" s="55">
        <v>0</v>
      </c>
      <c r="M436" s="55">
        <f t="shared" si="117"/>
        <v>-560</v>
      </c>
      <c r="N436" s="54">
        <v>231</v>
      </c>
      <c r="O436" s="55">
        <v>0</v>
      </c>
      <c r="P436" s="55">
        <v>0</v>
      </c>
      <c r="Q436" s="54" t="s">
        <v>79</v>
      </c>
      <c r="R436" s="57">
        <v>0</v>
      </c>
      <c r="S436" s="55">
        <v>0</v>
      </c>
      <c r="T436" s="55">
        <v>0</v>
      </c>
      <c r="U436" s="54">
        <v>231</v>
      </c>
      <c r="V436" s="57">
        <f t="shared" si="118"/>
        <v>-4720</v>
      </c>
      <c r="W436" s="57">
        <f t="shared" si="114"/>
        <v>-2206.4061470369015</v>
      </c>
      <c r="X436" s="55">
        <f t="shared" si="115"/>
        <v>18990.467617405917</v>
      </c>
      <c r="Y436" s="117">
        <f t="shared" si="116"/>
        <v>4880676.8839730658</v>
      </c>
    </row>
    <row r="437" spans="1:25" ht="13.5" thickBot="1" x14ac:dyDescent="0.35">
      <c r="A437" s="54">
        <v>424</v>
      </c>
      <c r="B437" s="54">
        <v>59</v>
      </c>
      <c r="C437" s="54">
        <f t="shared" si="119"/>
        <v>4</v>
      </c>
      <c r="D437" s="55">
        <f t="shared" si="122"/>
        <v>44128.122940738031</v>
      </c>
      <c r="E437" s="57">
        <f t="shared" si="113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v>0</v>
      </c>
      <c r="K437" s="54" t="s">
        <v>79</v>
      </c>
      <c r="L437" s="55">
        <v>0</v>
      </c>
      <c r="M437" s="55">
        <f t="shared" si="117"/>
        <v>-562</v>
      </c>
      <c r="N437" s="54">
        <v>232</v>
      </c>
      <c r="O437" s="55">
        <v>0</v>
      </c>
      <c r="P437" s="55">
        <v>0</v>
      </c>
      <c r="Q437" s="54" t="s">
        <v>79</v>
      </c>
      <c r="R437" s="57">
        <v>0</v>
      </c>
      <c r="S437" s="55">
        <v>0</v>
      </c>
      <c r="T437" s="55">
        <v>0</v>
      </c>
      <c r="U437" s="54">
        <v>232</v>
      </c>
      <c r="V437" s="57">
        <f t="shared" si="118"/>
        <v>-4730</v>
      </c>
      <c r="W437" s="57">
        <f t="shared" si="114"/>
        <v>-2206.4061470369015</v>
      </c>
      <c r="X437" s="55">
        <f t="shared" si="115"/>
        <v>18978.467617405917</v>
      </c>
      <c r="Y437" s="117">
        <f t="shared" si="116"/>
        <v>4919991.5052736923</v>
      </c>
    </row>
    <row r="438" spans="1:25" ht="13.5" thickBot="1" x14ac:dyDescent="0.35">
      <c r="A438" s="54">
        <v>425</v>
      </c>
      <c r="B438" s="54">
        <v>59</v>
      </c>
      <c r="C438" s="54">
        <f t="shared" si="119"/>
        <v>5</v>
      </c>
      <c r="D438" s="55">
        <f t="shared" si="122"/>
        <v>44128.122940738031</v>
      </c>
      <c r="E438" s="57">
        <f t="shared" si="113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v>0</v>
      </c>
      <c r="K438" s="54" t="s">
        <v>79</v>
      </c>
      <c r="L438" s="55">
        <v>0</v>
      </c>
      <c r="M438" s="55">
        <f t="shared" si="117"/>
        <v>-564</v>
      </c>
      <c r="N438" s="54">
        <v>233</v>
      </c>
      <c r="O438" s="55">
        <v>0</v>
      </c>
      <c r="P438" s="55">
        <v>0</v>
      </c>
      <c r="Q438" s="54" t="s">
        <v>79</v>
      </c>
      <c r="R438" s="57">
        <v>0</v>
      </c>
      <c r="S438" s="55">
        <v>0</v>
      </c>
      <c r="T438" s="55">
        <v>0</v>
      </c>
      <c r="U438" s="54">
        <v>233</v>
      </c>
      <c r="V438" s="57">
        <f t="shared" si="118"/>
        <v>-4740</v>
      </c>
      <c r="W438" s="57">
        <f t="shared" si="114"/>
        <v>-2206.4061470369015</v>
      </c>
      <c r="X438" s="55">
        <f t="shared" si="115"/>
        <v>18966.467617405917</v>
      </c>
      <c r="Y438" s="117">
        <f t="shared" si="116"/>
        <v>4959457.9374964051</v>
      </c>
    </row>
    <row r="439" spans="1:25" ht="13.5" thickBot="1" x14ac:dyDescent="0.35">
      <c r="A439" s="54">
        <v>426</v>
      </c>
      <c r="B439" s="54">
        <v>59</v>
      </c>
      <c r="C439" s="54">
        <f t="shared" si="119"/>
        <v>6</v>
      </c>
      <c r="D439" s="55">
        <f t="shared" si="122"/>
        <v>44128.122940738031</v>
      </c>
      <c r="E439" s="57">
        <f t="shared" si="113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v>0</v>
      </c>
      <c r="K439" s="54" t="s">
        <v>79</v>
      </c>
      <c r="L439" s="55">
        <v>0</v>
      </c>
      <c r="M439" s="55">
        <f t="shared" si="117"/>
        <v>-566</v>
      </c>
      <c r="N439" s="54">
        <v>234</v>
      </c>
      <c r="O439" s="55">
        <v>0</v>
      </c>
      <c r="P439" s="55">
        <v>0</v>
      </c>
      <c r="Q439" s="54" t="s">
        <v>79</v>
      </c>
      <c r="R439" s="57">
        <v>0</v>
      </c>
      <c r="S439" s="55">
        <v>0</v>
      </c>
      <c r="T439" s="55">
        <v>0</v>
      </c>
      <c r="U439" s="54">
        <v>234</v>
      </c>
      <c r="V439" s="57">
        <f t="shared" si="118"/>
        <v>-4750</v>
      </c>
      <c r="W439" s="57">
        <f t="shared" si="114"/>
        <v>-2206.4061470369015</v>
      </c>
      <c r="X439" s="55">
        <f t="shared" si="115"/>
        <v>18954.467617405917</v>
      </c>
      <c r="Y439" s="117">
        <f t="shared" si="116"/>
        <v>4999076.8131867126</v>
      </c>
    </row>
    <row r="440" spans="1:25" ht="13.5" thickBot="1" x14ac:dyDescent="0.35">
      <c r="A440" s="54">
        <v>427</v>
      </c>
      <c r="B440" s="54">
        <v>59</v>
      </c>
      <c r="C440" s="54">
        <f t="shared" si="119"/>
        <v>7</v>
      </c>
      <c r="D440" s="55">
        <f t="shared" si="122"/>
        <v>44128.122940738031</v>
      </c>
      <c r="E440" s="57">
        <f t="shared" si="113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v>0</v>
      </c>
      <c r="K440" s="54" t="s">
        <v>79</v>
      </c>
      <c r="L440" s="55">
        <v>0</v>
      </c>
      <c r="M440" s="55">
        <f t="shared" si="117"/>
        <v>-568</v>
      </c>
      <c r="N440" s="54">
        <v>235</v>
      </c>
      <c r="O440" s="55">
        <v>0</v>
      </c>
      <c r="P440" s="55">
        <v>0</v>
      </c>
      <c r="Q440" s="54" t="s">
        <v>79</v>
      </c>
      <c r="R440" s="57">
        <v>0</v>
      </c>
      <c r="S440" s="55">
        <v>0</v>
      </c>
      <c r="T440" s="55">
        <v>0</v>
      </c>
      <c r="U440" s="54">
        <v>235</v>
      </c>
      <c r="V440" s="57">
        <f t="shared" si="118"/>
        <v>-4760</v>
      </c>
      <c r="W440" s="57">
        <f t="shared" si="114"/>
        <v>-2206.4061470369015</v>
      </c>
      <c r="X440" s="55">
        <f t="shared" si="115"/>
        <v>18942.467617405917</v>
      </c>
      <c r="Y440" s="117">
        <f t="shared" si="116"/>
        <v>5038848.7675257297</v>
      </c>
    </row>
    <row r="441" spans="1:25" ht="15.75" customHeight="1" thickBot="1" x14ac:dyDescent="0.35">
      <c r="A441" s="54">
        <v>428</v>
      </c>
      <c r="B441" s="54">
        <v>59</v>
      </c>
      <c r="C441" s="54">
        <f t="shared" si="119"/>
        <v>8</v>
      </c>
      <c r="D441" s="55">
        <f t="shared" si="122"/>
        <v>44128.122940738031</v>
      </c>
      <c r="E441" s="57">
        <f t="shared" si="113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v>0</v>
      </c>
      <c r="K441" s="54" t="s">
        <v>79</v>
      </c>
      <c r="L441" s="55">
        <v>0</v>
      </c>
      <c r="M441" s="55">
        <f t="shared" si="117"/>
        <v>-570</v>
      </c>
      <c r="N441" s="54">
        <v>236</v>
      </c>
      <c r="O441" s="55">
        <v>0</v>
      </c>
      <c r="P441" s="55">
        <v>0</v>
      </c>
      <c r="Q441" s="54" t="s">
        <v>79</v>
      </c>
      <c r="R441" s="57">
        <v>0</v>
      </c>
      <c r="S441" s="55">
        <v>0</v>
      </c>
      <c r="T441" s="55">
        <v>0</v>
      </c>
      <c r="U441" s="54">
        <v>236</v>
      </c>
      <c r="V441" s="57">
        <f t="shared" si="118"/>
        <v>-4770</v>
      </c>
      <c r="W441" s="57">
        <f t="shared" si="114"/>
        <v>-2206.4061470369015</v>
      </c>
      <c r="X441" s="55">
        <f t="shared" si="115"/>
        <v>18930.467617405917</v>
      </c>
      <c r="Y441" s="117">
        <f t="shared" si="116"/>
        <v>5078774.4383411594</v>
      </c>
    </row>
    <row r="442" spans="1:25" ht="15.75" customHeight="1" thickBot="1" x14ac:dyDescent="0.35">
      <c r="A442" s="54">
        <v>429</v>
      </c>
      <c r="B442" s="54">
        <v>59</v>
      </c>
      <c r="C442" s="54">
        <f t="shared" si="119"/>
        <v>9</v>
      </c>
      <c r="D442" s="55">
        <f t="shared" si="122"/>
        <v>44128.122940738031</v>
      </c>
      <c r="E442" s="57">
        <f t="shared" si="113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v>0</v>
      </c>
      <c r="K442" s="54" t="s">
        <v>79</v>
      </c>
      <c r="L442" s="55">
        <v>0</v>
      </c>
      <c r="M442" s="55">
        <f t="shared" si="117"/>
        <v>-572</v>
      </c>
      <c r="N442" s="54">
        <v>237</v>
      </c>
      <c r="O442" s="55">
        <v>0</v>
      </c>
      <c r="P442" s="55">
        <v>0</v>
      </c>
      <c r="Q442" s="54" t="s">
        <v>79</v>
      </c>
      <c r="R442" s="57">
        <v>0</v>
      </c>
      <c r="S442" s="55">
        <v>0</v>
      </c>
      <c r="T442" s="55">
        <v>0</v>
      </c>
      <c r="U442" s="54">
        <v>237</v>
      </c>
      <c r="V442" s="57">
        <f t="shared" si="118"/>
        <v>-4780</v>
      </c>
      <c r="W442" s="57">
        <f t="shared" si="114"/>
        <v>-2206.4061470369015</v>
      </c>
      <c r="X442" s="55">
        <f t="shared" si="115"/>
        <v>18918.467617405917</v>
      </c>
      <c r="Y442" s="117">
        <f t="shared" si="116"/>
        <v>5118854.4661183199</v>
      </c>
    </row>
    <row r="443" spans="1:25" ht="15.75" customHeight="1" thickBot="1" x14ac:dyDescent="0.35">
      <c r="A443" s="54">
        <v>430</v>
      </c>
      <c r="B443" s="54">
        <v>59</v>
      </c>
      <c r="C443" s="54">
        <f t="shared" si="119"/>
        <v>10</v>
      </c>
      <c r="D443" s="55">
        <f t="shared" si="122"/>
        <v>44128.122940738031</v>
      </c>
      <c r="E443" s="57">
        <f t="shared" si="113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v>0</v>
      </c>
      <c r="K443" s="54" t="s">
        <v>79</v>
      </c>
      <c r="L443" s="55">
        <v>0</v>
      </c>
      <c r="M443" s="55">
        <f t="shared" si="117"/>
        <v>-574</v>
      </c>
      <c r="N443" s="54">
        <v>238</v>
      </c>
      <c r="O443" s="55">
        <v>0</v>
      </c>
      <c r="P443" s="55">
        <v>0</v>
      </c>
      <c r="Q443" s="54" t="s">
        <v>79</v>
      </c>
      <c r="R443" s="57">
        <v>0</v>
      </c>
      <c r="S443" s="55">
        <v>0</v>
      </c>
      <c r="T443" s="55">
        <v>0</v>
      </c>
      <c r="U443" s="54">
        <v>238</v>
      </c>
      <c r="V443" s="57">
        <f t="shared" si="118"/>
        <v>-4790</v>
      </c>
      <c r="W443" s="57">
        <f t="shared" si="114"/>
        <v>-2206.4061470369015</v>
      </c>
      <c r="X443" s="55">
        <f t="shared" si="115"/>
        <v>18906.467617405917</v>
      </c>
      <c r="Y443" s="117">
        <f t="shared" si="116"/>
        <v>5159089.4940112187</v>
      </c>
    </row>
    <row r="444" spans="1:25" ht="15.75" customHeight="1" thickBot="1" x14ac:dyDescent="0.35">
      <c r="A444" s="54">
        <v>431</v>
      </c>
      <c r="B444" s="54">
        <v>59</v>
      </c>
      <c r="C444" s="54">
        <f t="shared" si="119"/>
        <v>11</v>
      </c>
      <c r="D444" s="55">
        <f t="shared" si="122"/>
        <v>44128.122940738031</v>
      </c>
      <c r="E444" s="57">
        <f t="shared" si="113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v>0</v>
      </c>
      <c r="K444" s="54" t="s">
        <v>79</v>
      </c>
      <c r="L444" s="55">
        <v>0</v>
      </c>
      <c r="M444" s="55">
        <f t="shared" si="117"/>
        <v>-576</v>
      </c>
      <c r="N444" s="54">
        <v>239</v>
      </c>
      <c r="O444" s="55">
        <v>0</v>
      </c>
      <c r="P444" s="55">
        <v>0</v>
      </c>
      <c r="Q444" s="54" t="s">
        <v>79</v>
      </c>
      <c r="R444" s="57">
        <v>0</v>
      </c>
      <c r="S444" s="55">
        <v>0</v>
      </c>
      <c r="T444" s="55">
        <v>0</v>
      </c>
      <c r="U444" s="54">
        <v>239</v>
      </c>
      <c r="V444" s="57">
        <f t="shared" si="118"/>
        <v>-4800</v>
      </c>
      <c r="W444" s="57">
        <f t="shared" si="114"/>
        <v>-2206.4061470369015</v>
      </c>
      <c r="X444" s="55">
        <f t="shared" si="115"/>
        <v>18894.467617405917</v>
      </c>
      <c r="Y444" s="117">
        <f t="shared" si="116"/>
        <v>5199480.1678536711</v>
      </c>
    </row>
    <row r="445" spans="1:25" ht="15.75" customHeight="1" thickBot="1" x14ac:dyDescent="0.35">
      <c r="A445" s="54">
        <v>432</v>
      </c>
      <c r="B445" s="54">
        <v>60</v>
      </c>
      <c r="C445" s="54">
        <f t="shared" si="119"/>
        <v>0</v>
      </c>
      <c r="D445" s="55">
        <f t="shared" si="122"/>
        <v>44128.122940738031</v>
      </c>
      <c r="E445" s="57">
        <f t="shared" si="113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v>0</v>
      </c>
      <c r="K445" s="54" t="s">
        <v>79</v>
      </c>
      <c r="L445" s="55">
        <v>0</v>
      </c>
      <c r="M445" s="55">
        <f t="shared" si="117"/>
        <v>-578</v>
      </c>
      <c r="N445" s="54">
        <v>240</v>
      </c>
      <c r="O445" s="55">
        <v>0</v>
      </c>
      <c r="P445" s="55">
        <v>0</v>
      </c>
      <c r="Q445" s="54" t="s">
        <v>79</v>
      </c>
      <c r="R445" s="57">
        <v>0</v>
      </c>
      <c r="S445" s="55">
        <v>0</v>
      </c>
      <c r="T445" s="55">
        <v>902000</v>
      </c>
      <c r="U445" s="54">
        <v>240</v>
      </c>
      <c r="V445" s="57">
        <f t="shared" si="118"/>
        <v>-4810</v>
      </c>
      <c r="W445" s="57">
        <f t="shared" si="114"/>
        <v>-2206.4061470369015</v>
      </c>
      <c r="X445" s="55">
        <f>D445+E445+F445+G445+H445+I445+J445+L445+M445+R445+S445+T445+V445+W445+E449+W447+O445+P445</f>
        <v>4470543.3677084874</v>
      </c>
      <c r="Y445" s="117">
        <f t="shared" si="116"/>
        <v>9691688.0362615492</v>
      </c>
    </row>
    <row r="446" spans="1:25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</row>
    <row r="447" spans="1:25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FV(8%/12,432,,(NPV(8%/12,W14:W445)+W13))</f>
        <v>1795816.0987299623</v>
      </c>
      <c r="X447" s="114"/>
      <c r="Y447" s="114"/>
    </row>
    <row r="448" spans="1:25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A1:AB1"/>
    <mergeCell ref="W11:W12"/>
    <mergeCell ref="X11:X12"/>
    <mergeCell ref="Y11:Y12"/>
    <mergeCell ref="A1:B1"/>
    <mergeCell ref="C1:K1"/>
    <mergeCell ref="A2:Z2"/>
    <mergeCell ref="A11:A12"/>
    <mergeCell ref="B11:C11"/>
    <mergeCell ref="D11:D12"/>
    <mergeCell ref="F11:F12"/>
    <mergeCell ref="G11:G12"/>
    <mergeCell ref="H11:Q11"/>
    <mergeCell ref="R11:U11"/>
    <mergeCell ref="V11:V1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BFC39-356F-4DA8-A27C-413CBB402EDC}">
  <sheetPr>
    <tabColor theme="9" tint="0.79998168889431442"/>
    <outlinePr summaryBelow="0" summaryRight="0"/>
  </sheetPr>
  <dimension ref="A1:AB449"/>
  <sheetViews>
    <sheetView zoomScale="70" zoomScaleNormal="70" workbookViewId="0">
      <pane ySplit="12" topLeftCell="A426" activePane="bottomLeft" state="frozen"/>
      <selection activeCell="O9" sqref="O9"/>
      <selection pane="bottomLeft" activeCell="O445" sqref="O445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2.7265625" style="35" customWidth="1"/>
    <col min="11" max="11" width="11.7265625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19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91</v>
      </c>
      <c r="B1" s="143"/>
      <c r="C1" s="139" t="s">
        <v>92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M5</f>
        <v>7517242.6827335767</v>
      </c>
      <c r="AB2" s="118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1247247.3735587234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19">
        <f t="dataTable" ref="AB3:AB10" dt2D="1" dtr="1" r1="Z1" r2="D7"/>
        <v>5524462.8032995239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19">
        <v>7517242.6827335767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7517242.6827335767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19">
        <v>9570174.5188428238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19">
        <v>49735321.477429233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19">
        <v>203925422.15601036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19">
        <v>4581355831.8669815</v>
      </c>
    </row>
    <row r="9" spans="1:28" ht="14.5" x14ac:dyDescent="0.35">
      <c r="A9" s="49"/>
      <c r="B9" s="49"/>
      <c r="C9" s="49"/>
      <c r="D9" s="49"/>
      <c r="E9" s="49"/>
      <c r="F9" s="49"/>
      <c r="G9" s="46"/>
      <c r="H9" s="48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114"/>
      <c r="Z9" s="114"/>
      <c r="AA9" s="97">
        <v>0.35</v>
      </c>
      <c r="AB9" s="119">
        <v>22928417391.572727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20">
        <v>116563848795.73204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35" t="s">
        <v>56</v>
      </c>
      <c r="G11" s="156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53" t="s">
        <v>63</v>
      </c>
      <c r="Z11" s="114"/>
      <c r="AA11" s="114"/>
      <c r="AB11" s="114"/>
    </row>
    <row r="12" spans="1:28" ht="26.5" thickBot="1" x14ac:dyDescent="0.35">
      <c r="A12" s="138"/>
      <c r="B12" s="52" t="s">
        <v>64</v>
      </c>
      <c r="C12" s="52" t="s">
        <v>65</v>
      </c>
      <c r="D12" s="146"/>
      <c r="E12" s="52" t="s">
        <v>66</v>
      </c>
      <c r="F12" s="147"/>
      <c r="G12" s="157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54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62">
        <v>0</v>
      </c>
      <c r="F13" s="115">
        <v>0</v>
      </c>
      <c r="G13" s="114">
        <v>0</v>
      </c>
      <c r="H13" s="55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4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8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7">
        <f t="shared" ref="G14:G77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7">
        <f t="shared" ref="W14:W77" si="3">D14*-0.05</f>
        <v>-400</v>
      </c>
      <c r="X14" s="55">
        <f t="shared" ref="X14:X77" si="4">D14+E14+F14+G14+H14+I14+J14+L14+M14+R14+S14+T14+V14+W14+O14+P14</f>
        <v>2536.5512371593813</v>
      </c>
      <c r="Y14" s="117">
        <f t="shared" ref="Y14:Y77" si="5">X14+(Y13*(1+($D$7/12)))</f>
        <v>11071.967903826047</v>
      </c>
      <c r="Z14" s="114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6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7">$V14-10</f>
        <v>-510</v>
      </c>
      <c r="W15" s="57">
        <f t="shared" si="3"/>
        <v>-400</v>
      </c>
      <c r="X15" s="55">
        <f t="shared" si="4"/>
        <v>2526.5512371593813</v>
      </c>
      <c r="Y15" s="117">
        <f t="shared" si="5"/>
        <v>13644.652340584704</v>
      </c>
      <c r="Z15" s="114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6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8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7"/>
        <v>-520</v>
      </c>
      <c r="W16" s="57">
        <f t="shared" si="3"/>
        <v>-400</v>
      </c>
      <c r="X16" s="55">
        <f t="shared" si="4"/>
        <v>2516.5512371593813</v>
      </c>
      <c r="Y16" s="117">
        <f t="shared" si="5"/>
        <v>16218.056295829854</v>
      </c>
      <c r="Z16" s="114"/>
      <c r="AA16" s="114"/>
      <c r="AB16" s="114"/>
    </row>
    <row r="17" spans="1:25" ht="15.75" customHeight="1" thickBot="1" x14ac:dyDescent="0.35">
      <c r="A17" s="54">
        <v>4</v>
      </c>
      <c r="B17" s="54">
        <v>24</v>
      </c>
      <c r="C17" s="54">
        <v>4</v>
      </c>
      <c r="D17" s="55">
        <f t="shared" si="6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8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7"/>
        <v>-530</v>
      </c>
      <c r="W17" s="57">
        <f t="shared" si="3"/>
        <v>-400</v>
      </c>
      <c r="X17" s="55">
        <f t="shared" si="4"/>
        <v>2506.5512371593813</v>
      </c>
      <c r="Y17" s="117">
        <f t="shared" si="5"/>
        <v>18792.18276755519</v>
      </c>
    </row>
    <row r="18" spans="1:25" ht="15.75" customHeight="1" thickBot="1" x14ac:dyDescent="0.35">
      <c r="A18" s="54">
        <v>5</v>
      </c>
      <c r="B18" s="54">
        <v>24</v>
      </c>
      <c r="C18" s="54">
        <v>5</v>
      </c>
      <c r="D18" s="55">
        <f t="shared" si="6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8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7"/>
        <v>-540</v>
      </c>
      <c r="W18" s="57">
        <f t="shared" si="3"/>
        <v>-400</v>
      </c>
      <c r="X18" s="55">
        <f t="shared" si="4"/>
        <v>2496.5512371593813</v>
      </c>
      <c r="Y18" s="117">
        <f t="shared" si="5"/>
        <v>21367.034766246048</v>
      </c>
    </row>
    <row r="19" spans="1:25" ht="15.75" customHeight="1" thickBot="1" x14ac:dyDescent="0.35">
      <c r="A19" s="54">
        <v>6</v>
      </c>
      <c r="B19" s="54">
        <v>24</v>
      </c>
      <c r="C19" s="54">
        <v>6</v>
      </c>
      <c r="D19" s="55">
        <f t="shared" si="6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8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7"/>
        <v>-550</v>
      </c>
      <c r="W19" s="57">
        <f t="shared" si="3"/>
        <v>-400</v>
      </c>
      <c r="X19" s="55">
        <f t="shared" si="4"/>
        <v>2486.5512371593813</v>
      </c>
      <c r="Y19" s="117">
        <f t="shared" si="5"/>
        <v>23942.615314931456</v>
      </c>
    </row>
    <row r="20" spans="1:25" ht="15.75" customHeight="1" thickBot="1" x14ac:dyDescent="0.35">
      <c r="A20" s="54">
        <v>7</v>
      </c>
      <c r="B20" s="54">
        <v>24</v>
      </c>
      <c r="C20" s="54">
        <v>7</v>
      </c>
      <c r="D20" s="55">
        <f t="shared" si="6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8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7"/>
        <v>-560</v>
      </c>
      <c r="W20" s="57">
        <f t="shared" si="3"/>
        <v>-400</v>
      </c>
      <c r="X20" s="55">
        <f t="shared" si="4"/>
        <v>2476.5512371593813</v>
      </c>
      <c r="Y20" s="117">
        <f t="shared" si="5"/>
        <v>26518.927449236384</v>
      </c>
    </row>
    <row r="21" spans="1:25" ht="15.75" customHeight="1" thickBot="1" x14ac:dyDescent="0.35">
      <c r="A21" s="54">
        <v>8</v>
      </c>
      <c r="B21" s="54">
        <v>24</v>
      </c>
      <c r="C21" s="54">
        <v>8</v>
      </c>
      <c r="D21" s="55">
        <f t="shared" si="6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8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7"/>
        <v>-570</v>
      </c>
      <c r="W21" s="57">
        <f t="shared" si="3"/>
        <v>-400</v>
      </c>
      <c r="X21" s="55">
        <f t="shared" si="4"/>
        <v>2466.5512371593813</v>
      </c>
      <c r="Y21" s="117">
        <f t="shared" si="5"/>
        <v>29095.974217434246</v>
      </c>
    </row>
    <row r="22" spans="1:25" ht="15.75" customHeight="1" thickBot="1" x14ac:dyDescent="0.35">
      <c r="A22" s="54">
        <v>9</v>
      </c>
      <c r="B22" s="54">
        <v>24</v>
      </c>
      <c r="C22" s="54">
        <v>9</v>
      </c>
      <c r="D22" s="55">
        <f t="shared" si="6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8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7"/>
        <v>-580</v>
      </c>
      <c r="W22" s="57">
        <f t="shared" si="3"/>
        <v>-400</v>
      </c>
      <c r="X22" s="55">
        <f t="shared" si="4"/>
        <v>2456.5512371593813</v>
      </c>
      <c r="Y22" s="117">
        <f t="shared" si="5"/>
        <v>31673.758680499603</v>
      </c>
    </row>
    <row r="23" spans="1:25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6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8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7"/>
        <v>-590</v>
      </c>
      <c r="W23" s="57">
        <f t="shared" si="3"/>
        <v>-400</v>
      </c>
      <c r="X23" s="55">
        <f t="shared" si="4"/>
        <v>2446.5512371593813</v>
      </c>
      <c r="Y23" s="117">
        <f t="shared" si="5"/>
        <v>34252.283912161067</v>
      </c>
    </row>
    <row r="24" spans="1:25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6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8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7"/>
        <v>-600</v>
      </c>
      <c r="W24" s="57">
        <f t="shared" si="3"/>
        <v>-400</v>
      </c>
      <c r="X24" s="55">
        <f t="shared" si="4"/>
        <v>2436.5512371593813</v>
      </c>
      <c r="Y24" s="117">
        <f t="shared" si="5"/>
        <v>36831.552998954452</v>
      </c>
    </row>
    <row r="25" spans="1:25" ht="15.75" customHeight="1" thickBot="1" x14ac:dyDescent="0.35">
      <c r="A25" s="54">
        <v>12</v>
      </c>
      <c r="B25" s="54">
        <v>25</v>
      </c>
      <c r="C25" s="54">
        <f t="shared" ref="C25:C88" si="9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8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(1.06)*R24</f>
        <v>-1590</v>
      </c>
      <c r="S25" s="55">
        <v>0</v>
      </c>
      <c r="T25" s="55">
        <v>0</v>
      </c>
      <c r="U25" s="54" t="s">
        <v>79</v>
      </c>
      <c r="V25" s="57">
        <f t="shared" si="7"/>
        <v>-610</v>
      </c>
      <c r="W25" s="57">
        <f t="shared" si="3"/>
        <v>-420</v>
      </c>
      <c r="X25" s="55">
        <f t="shared" si="4"/>
        <v>2553.2179038260474</v>
      </c>
      <c r="Y25" s="117">
        <f t="shared" si="5"/>
        <v>39538.235706942811</v>
      </c>
    </row>
    <row r="26" spans="1:25" ht="15.75" customHeight="1" thickBot="1" x14ac:dyDescent="0.35">
      <c r="A26" s="54">
        <v>13</v>
      </c>
      <c r="B26" s="54">
        <v>25</v>
      </c>
      <c r="C26" s="54">
        <f t="shared" si="9"/>
        <v>1</v>
      </c>
      <c r="D26" s="55">
        <f t="shared" ref="D26:D36" si="10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1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2">$R25</f>
        <v>-1590</v>
      </c>
      <c r="S26" s="55">
        <v>0</v>
      </c>
      <c r="T26" s="55">
        <v>0</v>
      </c>
      <c r="U26" s="54" t="s">
        <v>79</v>
      </c>
      <c r="V26" s="57">
        <f t="shared" si="7"/>
        <v>-620</v>
      </c>
      <c r="W26" s="57">
        <f t="shared" si="3"/>
        <v>-420</v>
      </c>
      <c r="X26" s="55">
        <f t="shared" si="4"/>
        <v>2540.2179038260474</v>
      </c>
      <c r="Y26" s="117">
        <f t="shared" si="5"/>
        <v>42243.196259547782</v>
      </c>
    </row>
    <row r="27" spans="1:25" ht="15.75" customHeight="1" thickBot="1" x14ac:dyDescent="0.35">
      <c r="A27" s="54">
        <v>14</v>
      </c>
      <c r="B27" s="54">
        <v>25</v>
      </c>
      <c r="C27" s="54">
        <f t="shared" si="9"/>
        <v>2</v>
      </c>
      <c r="D27" s="55">
        <f t="shared" si="10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2"/>
        <v>-1590</v>
      </c>
      <c r="S27" s="55">
        <v>0</v>
      </c>
      <c r="T27" s="55">
        <v>0</v>
      </c>
      <c r="U27" s="54" t="s">
        <v>79</v>
      </c>
      <c r="V27" s="57">
        <f t="shared" si="7"/>
        <v>-630</v>
      </c>
      <c r="W27" s="57">
        <f t="shared" si="3"/>
        <v>-420</v>
      </c>
      <c r="X27" s="55">
        <f t="shared" si="4"/>
        <v>2530.2179038260474</v>
      </c>
      <c r="Y27" s="117">
        <f t="shared" si="5"/>
        <v>44949.427481121951</v>
      </c>
    </row>
    <row r="28" spans="1:25" ht="15.75" customHeight="1" thickBot="1" x14ac:dyDescent="0.35">
      <c r="A28" s="54">
        <v>15</v>
      </c>
      <c r="B28" s="54">
        <v>25</v>
      </c>
      <c r="C28" s="54">
        <f t="shared" si="9"/>
        <v>3</v>
      </c>
      <c r="D28" s="55">
        <f t="shared" si="10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3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2"/>
        <v>-1590</v>
      </c>
      <c r="S28" s="55">
        <v>0</v>
      </c>
      <c r="T28" s="55">
        <v>0</v>
      </c>
      <c r="U28" s="54" t="s">
        <v>79</v>
      </c>
      <c r="V28" s="57">
        <f t="shared" si="7"/>
        <v>-640</v>
      </c>
      <c r="W28" s="57">
        <f t="shared" si="3"/>
        <v>-420</v>
      </c>
      <c r="X28" s="55">
        <f t="shared" si="4"/>
        <v>2520.2179038260474</v>
      </c>
      <c r="Y28" s="117">
        <f t="shared" si="5"/>
        <v>47656.934666119341</v>
      </c>
    </row>
    <row r="29" spans="1:25" ht="15.75" customHeight="1" thickBot="1" x14ac:dyDescent="0.35">
      <c r="A29" s="54">
        <v>16</v>
      </c>
      <c r="B29" s="54">
        <v>25</v>
      </c>
      <c r="C29" s="54">
        <f t="shared" si="9"/>
        <v>4</v>
      </c>
      <c r="D29" s="55">
        <f t="shared" si="10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3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2"/>
        <v>-1590</v>
      </c>
      <c r="S29" s="55">
        <v>0</v>
      </c>
      <c r="T29" s="55">
        <v>0</v>
      </c>
      <c r="U29" s="54" t="s">
        <v>79</v>
      </c>
      <c r="V29" s="57">
        <f t="shared" si="7"/>
        <v>-650</v>
      </c>
      <c r="W29" s="57">
        <f t="shared" si="3"/>
        <v>-420</v>
      </c>
      <c r="X29" s="55">
        <f t="shared" si="4"/>
        <v>2510.2179038260474</v>
      </c>
      <c r="Y29" s="117">
        <f t="shared" si="5"/>
        <v>50365.723131054212</v>
      </c>
    </row>
    <row r="30" spans="1:25" ht="15.75" customHeight="1" thickBot="1" x14ac:dyDescent="0.35">
      <c r="A30" s="54">
        <v>17</v>
      </c>
      <c r="B30" s="54">
        <v>25</v>
      </c>
      <c r="C30" s="54">
        <f t="shared" si="9"/>
        <v>5</v>
      </c>
      <c r="D30" s="55">
        <f t="shared" si="10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3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2"/>
        <v>-1590</v>
      </c>
      <c r="S30" s="55">
        <v>0</v>
      </c>
      <c r="T30" s="55">
        <v>0</v>
      </c>
      <c r="U30" s="54" t="s">
        <v>79</v>
      </c>
      <c r="V30" s="57">
        <f t="shared" si="7"/>
        <v>-660</v>
      </c>
      <c r="W30" s="57">
        <f t="shared" si="3"/>
        <v>-420</v>
      </c>
      <c r="X30" s="55">
        <f t="shared" si="4"/>
        <v>2500.2179038260474</v>
      </c>
      <c r="Y30" s="117">
        <f t="shared" si="5"/>
        <v>53075.798214592985</v>
      </c>
    </row>
    <row r="31" spans="1:25" ht="15.75" customHeight="1" thickBot="1" x14ac:dyDescent="0.35">
      <c r="A31" s="54">
        <v>18</v>
      </c>
      <c r="B31" s="54">
        <v>25</v>
      </c>
      <c r="C31" s="54">
        <f t="shared" si="9"/>
        <v>6</v>
      </c>
      <c r="D31" s="55">
        <f t="shared" si="10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3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2"/>
        <v>-1590</v>
      </c>
      <c r="S31" s="55">
        <v>0</v>
      </c>
      <c r="T31" s="55">
        <v>0</v>
      </c>
      <c r="U31" s="54" t="s">
        <v>79</v>
      </c>
      <c r="V31" s="57">
        <f t="shared" si="7"/>
        <v>-670</v>
      </c>
      <c r="W31" s="57">
        <f t="shared" si="3"/>
        <v>-420</v>
      </c>
      <c r="X31" s="55">
        <f t="shared" si="4"/>
        <v>2490.2179038260474</v>
      </c>
      <c r="Y31" s="117">
        <f t="shared" si="5"/>
        <v>55787.165277646505</v>
      </c>
    </row>
    <row r="32" spans="1:25" ht="15.75" customHeight="1" thickBot="1" x14ac:dyDescent="0.35">
      <c r="A32" s="54">
        <v>19</v>
      </c>
      <c r="B32" s="54">
        <v>25</v>
      </c>
      <c r="C32" s="54">
        <f t="shared" si="9"/>
        <v>7</v>
      </c>
      <c r="D32" s="55">
        <f t="shared" si="10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3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2"/>
        <v>-1590</v>
      </c>
      <c r="S32" s="55">
        <v>0</v>
      </c>
      <c r="T32" s="55">
        <v>0</v>
      </c>
      <c r="U32" s="54" t="s">
        <v>79</v>
      </c>
      <c r="V32" s="57">
        <f t="shared" si="7"/>
        <v>-680</v>
      </c>
      <c r="W32" s="57">
        <f t="shared" si="3"/>
        <v>-420</v>
      </c>
      <c r="X32" s="55">
        <f t="shared" si="4"/>
        <v>2480.2179038260474</v>
      </c>
      <c r="Y32" s="117">
        <f t="shared" si="5"/>
        <v>58499.829703462747</v>
      </c>
    </row>
    <row r="33" spans="1:25" ht="15.75" customHeight="1" thickBot="1" x14ac:dyDescent="0.35">
      <c r="A33" s="54">
        <v>20</v>
      </c>
      <c r="B33" s="54">
        <v>25</v>
      </c>
      <c r="C33" s="54">
        <f t="shared" si="9"/>
        <v>8</v>
      </c>
      <c r="D33" s="55">
        <f t="shared" si="10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3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2"/>
        <v>-1590</v>
      </c>
      <c r="S33" s="55">
        <v>0</v>
      </c>
      <c r="T33" s="55">
        <v>0</v>
      </c>
      <c r="U33" s="54" t="s">
        <v>79</v>
      </c>
      <c r="V33" s="57">
        <f t="shared" si="7"/>
        <v>-690</v>
      </c>
      <c r="W33" s="57">
        <f t="shared" si="3"/>
        <v>-420</v>
      </c>
      <c r="X33" s="55">
        <f t="shared" si="4"/>
        <v>2470.2179038260474</v>
      </c>
      <c r="Y33" s="117">
        <f t="shared" si="5"/>
        <v>61213.796897719891</v>
      </c>
    </row>
    <row r="34" spans="1:25" ht="15.75" customHeight="1" thickBot="1" x14ac:dyDescent="0.35">
      <c r="A34" s="54">
        <v>21</v>
      </c>
      <c r="B34" s="54">
        <v>25</v>
      </c>
      <c r="C34" s="54">
        <f t="shared" si="9"/>
        <v>9</v>
      </c>
      <c r="D34" s="55">
        <f t="shared" si="10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3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2"/>
        <v>-1590</v>
      </c>
      <c r="S34" s="55">
        <v>0</v>
      </c>
      <c r="T34" s="55">
        <v>0</v>
      </c>
      <c r="U34" s="54" t="s">
        <v>79</v>
      </c>
      <c r="V34" s="57">
        <f t="shared" si="7"/>
        <v>-700</v>
      </c>
      <c r="W34" s="57">
        <f t="shared" si="3"/>
        <v>-420</v>
      </c>
      <c r="X34" s="55">
        <f t="shared" si="4"/>
        <v>2460.2179038260474</v>
      </c>
      <c r="Y34" s="117">
        <f t="shared" si="5"/>
        <v>63929.072288619776</v>
      </c>
    </row>
    <row r="35" spans="1:25" ht="15.75" customHeight="1" thickBot="1" x14ac:dyDescent="0.35">
      <c r="A35" s="54">
        <v>22</v>
      </c>
      <c r="B35" s="54">
        <v>25</v>
      </c>
      <c r="C35" s="54">
        <f t="shared" si="9"/>
        <v>10</v>
      </c>
      <c r="D35" s="55">
        <f t="shared" si="10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3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2"/>
        <v>-1590</v>
      </c>
      <c r="S35" s="55">
        <v>0</v>
      </c>
      <c r="T35" s="55">
        <v>0</v>
      </c>
      <c r="U35" s="54" t="s">
        <v>79</v>
      </c>
      <c r="V35" s="57">
        <f t="shared" si="7"/>
        <v>-710</v>
      </c>
      <c r="W35" s="57">
        <f t="shared" si="3"/>
        <v>-420</v>
      </c>
      <c r="X35" s="55">
        <f t="shared" si="4"/>
        <v>2450.2179038260474</v>
      </c>
      <c r="Y35" s="117">
        <f t="shared" si="5"/>
        <v>66645.661326981732</v>
      </c>
    </row>
    <row r="36" spans="1:25" ht="15.75" customHeight="1" thickBot="1" x14ac:dyDescent="0.35">
      <c r="A36" s="54">
        <v>23</v>
      </c>
      <c r="B36" s="54">
        <v>25</v>
      </c>
      <c r="C36" s="54">
        <f t="shared" si="9"/>
        <v>11</v>
      </c>
      <c r="D36" s="55">
        <f t="shared" si="10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3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2"/>
        <v>-1590</v>
      </c>
      <c r="S36" s="55">
        <v>0</v>
      </c>
      <c r="T36" s="55">
        <v>0</v>
      </c>
      <c r="U36" s="54" t="s">
        <v>79</v>
      </c>
      <c r="V36" s="57">
        <f t="shared" si="7"/>
        <v>-720</v>
      </c>
      <c r="W36" s="57">
        <f t="shared" si="3"/>
        <v>-420</v>
      </c>
      <c r="X36" s="55">
        <f t="shared" si="4"/>
        <v>2440.2179038260474</v>
      </c>
      <c r="Y36" s="117">
        <f t="shared" si="5"/>
        <v>69363.56948633687</v>
      </c>
    </row>
    <row r="37" spans="1:25" ht="13.5" thickBot="1" x14ac:dyDescent="0.35">
      <c r="A37" s="54">
        <v>24</v>
      </c>
      <c r="B37" s="54">
        <v>26</v>
      </c>
      <c r="C37" s="54">
        <f t="shared" si="9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3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7"/>
        <v>-730</v>
      </c>
      <c r="W37" s="57">
        <f t="shared" si="3"/>
        <v>-441</v>
      </c>
      <c r="X37" s="55">
        <f t="shared" si="4"/>
        <v>2544.8179038260473</v>
      </c>
      <c r="Y37" s="117">
        <f t="shared" si="5"/>
        <v>72197.402263022654</v>
      </c>
    </row>
    <row r="38" spans="1:25" ht="13.5" thickBot="1" x14ac:dyDescent="0.35">
      <c r="A38" s="54">
        <v>25</v>
      </c>
      <c r="B38" s="54">
        <v>26</v>
      </c>
      <c r="C38" s="54">
        <f t="shared" si="9"/>
        <v>1</v>
      </c>
      <c r="D38" s="55">
        <f t="shared" ref="D38:D48" si="14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1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5">$R37</f>
        <v>-1685.4</v>
      </c>
      <c r="S38" s="55">
        <v>0</v>
      </c>
      <c r="T38" s="55">
        <v>0</v>
      </c>
      <c r="U38" s="54" t="s">
        <v>79</v>
      </c>
      <c r="V38" s="57">
        <f t="shared" si="7"/>
        <v>-740</v>
      </c>
      <c r="W38" s="57">
        <f t="shared" si="3"/>
        <v>-441</v>
      </c>
      <c r="X38" s="55">
        <f t="shared" si="4"/>
        <v>2531.8179038260473</v>
      </c>
      <c r="Y38" s="117">
        <f t="shared" si="5"/>
        <v>75030.042676277953</v>
      </c>
    </row>
    <row r="39" spans="1:25" ht="13.5" thickBot="1" x14ac:dyDescent="0.35">
      <c r="A39" s="54">
        <v>26</v>
      </c>
      <c r="B39" s="54">
        <v>26</v>
      </c>
      <c r="C39" s="54">
        <f t="shared" si="9"/>
        <v>2</v>
      </c>
      <c r="D39" s="55">
        <f t="shared" si="14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5"/>
        <v>-1685.4</v>
      </c>
      <c r="S39" s="55">
        <v>0</v>
      </c>
      <c r="T39" s="55">
        <v>0</v>
      </c>
      <c r="U39" s="54" t="s">
        <v>79</v>
      </c>
      <c r="V39" s="57">
        <f t="shared" si="7"/>
        <v>-750</v>
      </c>
      <c r="W39" s="57">
        <f t="shared" si="3"/>
        <v>-441</v>
      </c>
      <c r="X39" s="55">
        <f t="shared" si="4"/>
        <v>2521.8179038260473</v>
      </c>
      <c r="Y39" s="117">
        <f t="shared" si="5"/>
        <v>77864.485757921822</v>
      </c>
    </row>
    <row r="40" spans="1:25" ht="13.5" thickBot="1" x14ac:dyDescent="0.35">
      <c r="A40" s="54">
        <v>27</v>
      </c>
      <c r="B40" s="54">
        <v>26</v>
      </c>
      <c r="C40" s="54">
        <f t="shared" si="9"/>
        <v>3</v>
      </c>
      <c r="D40" s="55">
        <f t="shared" si="14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6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5"/>
        <v>-1685.4</v>
      </c>
      <c r="S40" s="55">
        <v>0</v>
      </c>
      <c r="T40" s="55">
        <v>0</v>
      </c>
      <c r="U40" s="54" t="s">
        <v>79</v>
      </c>
      <c r="V40" s="57">
        <f t="shared" si="7"/>
        <v>-760</v>
      </c>
      <c r="W40" s="57">
        <f t="shared" si="3"/>
        <v>-441</v>
      </c>
      <c r="X40" s="55">
        <f t="shared" si="4"/>
        <v>2511.8179038260473</v>
      </c>
      <c r="Y40" s="117">
        <f t="shared" si="5"/>
        <v>80700.739019072542</v>
      </c>
    </row>
    <row r="41" spans="1:25" ht="13.5" thickBot="1" x14ac:dyDescent="0.35">
      <c r="A41" s="54">
        <v>28</v>
      </c>
      <c r="B41" s="54">
        <v>26</v>
      </c>
      <c r="C41" s="54">
        <f t="shared" si="9"/>
        <v>4</v>
      </c>
      <c r="D41" s="55">
        <f t="shared" si="14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6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5"/>
        <v>-1685.4</v>
      </c>
      <c r="S41" s="55">
        <v>0</v>
      </c>
      <c r="T41" s="55">
        <v>0</v>
      </c>
      <c r="U41" s="54" t="s">
        <v>79</v>
      </c>
      <c r="V41" s="57">
        <f t="shared" si="7"/>
        <v>-770</v>
      </c>
      <c r="W41" s="57">
        <f t="shared" si="3"/>
        <v>-441</v>
      </c>
      <c r="X41" s="55">
        <f t="shared" si="4"/>
        <v>2501.8179038260473</v>
      </c>
      <c r="Y41" s="117">
        <f t="shared" si="5"/>
        <v>83538.810002144717</v>
      </c>
    </row>
    <row r="42" spans="1:25" ht="13.5" thickBot="1" x14ac:dyDescent="0.35">
      <c r="A42" s="54">
        <v>29</v>
      </c>
      <c r="B42" s="54">
        <v>26</v>
      </c>
      <c r="C42" s="54">
        <f t="shared" si="9"/>
        <v>5</v>
      </c>
      <c r="D42" s="55">
        <f t="shared" si="14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6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5"/>
        <v>-1685.4</v>
      </c>
      <c r="S42" s="55">
        <v>0</v>
      </c>
      <c r="T42" s="55">
        <v>0</v>
      </c>
      <c r="U42" s="54" t="s">
        <v>79</v>
      </c>
      <c r="V42" s="57">
        <f t="shared" si="7"/>
        <v>-780</v>
      </c>
      <c r="W42" s="57">
        <f t="shared" si="3"/>
        <v>-441</v>
      </c>
      <c r="X42" s="55">
        <f t="shared" si="4"/>
        <v>2491.8179038260473</v>
      </c>
      <c r="Y42" s="117">
        <f t="shared" si="5"/>
        <v>86378.706280979692</v>
      </c>
    </row>
    <row r="43" spans="1:25" ht="13.5" thickBot="1" x14ac:dyDescent="0.35">
      <c r="A43" s="54">
        <v>30</v>
      </c>
      <c r="B43" s="54">
        <v>26</v>
      </c>
      <c r="C43" s="54">
        <f t="shared" si="9"/>
        <v>6</v>
      </c>
      <c r="D43" s="55">
        <f t="shared" si="14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6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5"/>
        <v>-1685.4</v>
      </c>
      <c r="S43" s="55">
        <v>0</v>
      </c>
      <c r="T43" s="55">
        <v>0</v>
      </c>
      <c r="U43" s="54" t="s">
        <v>79</v>
      </c>
      <c r="V43" s="57">
        <f t="shared" si="7"/>
        <v>-790</v>
      </c>
      <c r="W43" s="57">
        <f t="shared" si="3"/>
        <v>-441</v>
      </c>
      <c r="X43" s="55">
        <f t="shared" si="4"/>
        <v>2481.8179038260473</v>
      </c>
      <c r="Y43" s="117">
        <f t="shared" si="5"/>
        <v>89220.435460976485</v>
      </c>
    </row>
    <row r="44" spans="1:25" ht="13.5" thickBot="1" x14ac:dyDescent="0.35">
      <c r="A44" s="54">
        <v>31</v>
      </c>
      <c r="B44" s="54">
        <v>26</v>
      </c>
      <c r="C44" s="54">
        <f t="shared" si="9"/>
        <v>7</v>
      </c>
      <c r="D44" s="55">
        <f t="shared" si="14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6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5"/>
        <v>-1685.4</v>
      </c>
      <c r="S44" s="55">
        <v>0</v>
      </c>
      <c r="T44" s="55">
        <v>0</v>
      </c>
      <c r="U44" s="54" t="s">
        <v>79</v>
      </c>
      <c r="V44" s="57">
        <f t="shared" si="7"/>
        <v>-800</v>
      </c>
      <c r="W44" s="57">
        <f t="shared" si="3"/>
        <v>-441</v>
      </c>
      <c r="X44" s="55">
        <f t="shared" si="4"/>
        <v>2471.8179038260473</v>
      </c>
      <c r="Y44" s="117">
        <f t="shared" si="5"/>
        <v>92064.005179223255</v>
      </c>
    </row>
    <row r="45" spans="1:25" ht="13.5" thickBot="1" x14ac:dyDescent="0.35">
      <c r="A45" s="54">
        <v>32</v>
      </c>
      <c r="B45" s="54">
        <v>26</v>
      </c>
      <c r="C45" s="54">
        <f t="shared" si="9"/>
        <v>8</v>
      </c>
      <c r="D45" s="55">
        <f t="shared" si="14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6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5"/>
        <v>-1685.4</v>
      </c>
      <c r="S45" s="55">
        <v>0</v>
      </c>
      <c r="T45" s="55">
        <v>0</v>
      </c>
      <c r="U45" s="54" t="s">
        <v>79</v>
      </c>
      <c r="V45" s="57">
        <f t="shared" si="7"/>
        <v>-810</v>
      </c>
      <c r="W45" s="57">
        <f t="shared" si="3"/>
        <v>-441</v>
      </c>
      <c r="X45" s="55">
        <f t="shared" si="4"/>
        <v>2461.8179038260473</v>
      </c>
      <c r="Y45" s="117">
        <f t="shared" si="5"/>
        <v>94909.423104629386</v>
      </c>
    </row>
    <row r="46" spans="1:25" ht="13.5" thickBot="1" x14ac:dyDescent="0.35">
      <c r="A46" s="54">
        <v>33</v>
      </c>
      <c r="B46" s="54">
        <v>26</v>
      </c>
      <c r="C46" s="54">
        <f t="shared" si="9"/>
        <v>9</v>
      </c>
      <c r="D46" s="55">
        <f t="shared" si="14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si="1"/>
        <v>-752.61542950728563</v>
      </c>
      <c r="H46" s="57">
        <f t="shared" si="16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5"/>
        <v>-1685.4</v>
      </c>
      <c r="S46" s="55">
        <v>0</v>
      </c>
      <c r="T46" s="55">
        <v>0</v>
      </c>
      <c r="U46" s="54" t="s">
        <v>79</v>
      </c>
      <c r="V46" s="57">
        <f t="shared" si="7"/>
        <v>-820</v>
      </c>
      <c r="W46" s="57">
        <f t="shared" si="3"/>
        <v>-441</v>
      </c>
      <c r="X46" s="55">
        <f t="shared" si="4"/>
        <v>2451.8179038260473</v>
      </c>
      <c r="Y46" s="117">
        <f t="shared" si="5"/>
        <v>97756.696938058056</v>
      </c>
    </row>
    <row r="47" spans="1:25" ht="13.5" thickBot="1" x14ac:dyDescent="0.35">
      <c r="A47" s="54">
        <v>34</v>
      </c>
      <c r="B47" s="54">
        <v>26</v>
      </c>
      <c r="C47" s="54">
        <f t="shared" si="9"/>
        <v>10</v>
      </c>
      <c r="D47" s="55">
        <f t="shared" si="14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"/>
        <v>-752.61542950728563</v>
      </c>
      <c r="H47" s="57">
        <f t="shared" si="16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5"/>
        <v>-1685.4</v>
      </c>
      <c r="S47" s="55">
        <v>0</v>
      </c>
      <c r="T47" s="55">
        <v>0</v>
      </c>
      <c r="U47" s="54" t="s">
        <v>79</v>
      </c>
      <c r="V47" s="57">
        <f t="shared" si="7"/>
        <v>-830</v>
      </c>
      <c r="W47" s="57">
        <f t="shared" si="3"/>
        <v>-441</v>
      </c>
      <c r="X47" s="55">
        <f t="shared" si="4"/>
        <v>2441.8179038260473</v>
      </c>
      <c r="Y47" s="117">
        <f t="shared" si="5"/>
        <v>100605.83441245934</v>
      </c>
    </row>
    <row r="48" spans="1:25" ht="13.5" thickBot="1" x14ac:dyDescent="0.35">
      <c r="A48" s="54">
        <v>35</v>
      </c>
      <c r="B48" s="54">
        <v>26</v>
      </c>
      <c r="C48" s="54">
        <f t="shared" si="9"/>
        <v>11</v>
      </c>
      <c r="D48" s="55">
        <f t="shared" si="14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"/>
        <v>-752.61542950728563</v>
      </c>
      <c r="H48" s="57">
        <f t="shared" si="16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5"/>
        <v>-1685.4</v>
      </c>
      <c r="S48" s="55">
        <v>0</v>
      </c>
      <c r="T48" s="55">
        <v>0</v>
      </c>
      <c r="U48" s="54" t="s">
        <v>79</v>
      </c>
      <c r="V48" s="57">
        <f t="shared" si="7"/>
        <v>-840</v>
      </c>
      <c r="W48" s="57">
        <f t="shared" si="3"/>
        <v>-441</v>
      </c>
      <c r="X48" s="55">
        <f t="shared" si="4"/>
        <v>2431.8179038260473</v>
      </c>
      <c r="Y48" s="117">
        <f t="shared" si="5"/>
        <v>103456.84329300397</v>
      </c>
    </row>
    <row r="49" spans="1:25" ht="13.5" thickBot="1" x14ac:dyDescent="0.35">
      <c r="A49" s="54">
        <v>36</v>
      </c>
      <c r="B49" s="54">
        <v>27</v>
      </c>
      <c r="C49" s="54">
        <f t="shared" si="9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"/>
        <v>-752.61542950728563</v>
      </c>
      <c r="H49" s="57">
        <f t="shared" si="16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7"/>
        <v>-850</v>
      </c>
      <c r="W49" s="57">
        <f t="shared" si="3"/>
        <v>-463.05</v>
      </c>
      <c r="X49" s="55">
        <f t="shared" si="4"/>
        <v>2541.1939038260471</v>
      </c>
      <c r="Y49" s="117">
        <f t="shared" si="5"/>
        <v>106429.10737721753</v>
      </c>
    </row>
    <row r="50" spans="1:25" ht="13.5" thickBot="1" x14ac:dyDescent="0.35">
      <c r="A50" s="54">
        <v>37</v>
      </c>
      <c r="B50" s="54">
        <v>27</v>
      </c>
      <c r="C50" s="54">
        <f t="shared" si="9"/>
        <v>1</v>
      </c>
      <c r="D50" s="55">
        <f t="shared" ref="D50:D60" si="17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"/>
        <v>-752.61542950728563</v>
      </c>
      <c r="H50" s="57">
        <f t="shared" si="11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8">$R49</f>
        <v>-1786.5240000000001</v>
      </c>
      <c r="S50" s="55">
        <v>0</v>
      </c>
      <c r="T50" s="55">
        <v>0</v>
      </c>
      <c r="U50" s="54" t="s">
        <v>79</v>
      </c>
      <c r="V50" s="57">
        <f t="shared" si="7"/>
        <v>-860</v>
      </c>
      <c r="W50" s="57">
        <f t="shared" si="3"/>
        <v>-463.05</v>
      </c>
      <c r="X50" s="55">
        <f t="shared" si="4"/>
        <v>2528.1939038260471</v>
      </c>
      <c r="Y50" s="117">
        <f t="shared" si="5"/>
        <v>109400.75589511532</v>
      </c>
    </row>
    <row r="51" spans="1:25" ht="13.5" thickBot="1" x14ac:dyDescent="0.35">
      <c r="A51" s="54">
        <v>38</v>
      </c>
      <c r="B51" s="54">
        <v>27</v>
      </c>
      <c r="C51" s="54">
        <f t="shared" si="9"/>
        <v>2</v>
      </c>
      <c r="D51" s="55">
        <f t="shared" si="17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8"/>
        <v>-1786.5240000000001</v>
      </c>
      <c r="S51" s="55">
        <v>0</v>
      </c>
      <c r="T51" s="55">
        <v>0</v>
      </c>
      <c r="U51" s="54" t="s">
        <v>79</v>
      </c>
      <c r="V51" s="57">
        <f t="shared" si="7"/>
        <v>-870</v>
      </c>
      <c r="W51" s="57">
        <f t="shared" si="3"/>
        <v>-463.05</v>
      </c>
      <c r="X51" s="55">
        <f t="shared" si="4"/>
        <v>2518.1939038260471</v>
      </c>
      <c r="Y51" s="117">
        <f t="shared" si="5"/>
        <v>112374.78628183767</v>
      </c>
    </row>
    <row r="52" spans="1:25" ht="13.5" thickBot="1" x14ac:dyDescent="0.35">
      <c r="A52" s="54">
        <v>39</v>
      </c>
      <c r="B52" s="54">
        <v>27</v>
      </c>
      <c r="C52" s="54">
        <f t="shared" si="9"/>
        <v>3</v>
      </c>
      <c r="D52" s="55">
        <f t="shared" si="17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"/>
        <v>-752.61542950728563</v>
      </c>
      <c r="H52" s="57">
        <f t="shared" ref="H52:H61" si="19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8"/>
        <v>-1786.5240000000001</v>
      </c>
      <c r="S52" s="55">
        <v>0</v>
      </c>
      <c r="T52" s="55">
        <v>0</v>
      </c>
      <c r="U52" s="54" t="s">
        <v>79</v>
      </c>
      <c r="V52" s="57">
        <f t="shared" si="7"/>
        <v>-880</v>
      </c>
      <c r="W52" s="57">
        <f t="shared" si="3"/>
        <v>-463.05</v>
      </c>
      <c r="X52" s="55">
        <f t="shared" si="4"/>
        <v>2508.1939038260471</v>
      </c>
      <c r="Y52" s="117">
        <f t="shared" si="5"/>
        <v>115351.20846183805</v>
      </c>
    </row>
    <row r="53" spans="1:25" ht="13.5" thickBot="1" x14ac:dyDescent="0.35">
      <c r="A53" s="54">
        <v>40</v>
      </c>
      <c r="B53" s="54">
        <v>27</v>
      </c>
      <c r="C53" s="54">
        <f t="shared" si="9"/>
        <v>4</v>
      </c>
      <c r="D53" s="55">
        <f t="shared" si="17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"/>
        <v>-752.61542950728563</v>
      </c>
      <c r="H53" s="57">
        <f t="shared" si="19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8"/>
        <v>-1786.5240000000001</v>
      </c>
      <c r="S53" s="55">
        <v>0</v>
      </c>
      <c r="T53" s="55">
        <v>0</v>
      </c>
      <c r="U53" s="54" t="s">
        <v>79</v>
      </c>
      <c r="V53" s="57">
        <f t="shared" si="7"/>
        <v>-890</v>
      </c>
      <c r="W53" s="57">
        <f t="shared" si="3"/>
        <v>-463.05</v>
      </c>
      <c r="X53" s="55">
        <f t="shared" si="4"/>
        <v>2498.1939038260471</v>
      </c>
      <c r="Y53" s="117">
        <f t="shared" si="5"/>
        <v>118330.03240092174</v>
      </c>
    </row>
    <row r="54" spans="1:25" ht="13.5" thickBot="1" x14ac:dyDescent="0.35">
      <c r="A54" s="54">
        <v>41</v>
      </c>
      <c r="B54" s="54">
        <v>27</v>
      </c>
      <c r="C54" s="54">
        <f t="shared" si="9"/>
        <v>5</v>
      </c>
      <c r="D54" s="55">
        <f t="shared" si="17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"/>
        <v>-752.61542950728563</v>
      </c>
      <c r="H54" s="57">
        <f t="shared" si="19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8"/>
        <v>-1786.5240000000001</v>
      </c>
      <c r="S54" s="55">
        <v>0</v>
      </c>
      <c r="T54" s="55">
        <v>0</v>
      </c>
      <c r="U54" s="54" t="s">
        <v>79</v>
      </c>
      <c r="V54" s="57">
        <f t="shared" si="7"/>
        <v>-900</v>
      </c>
      <c r="W54" s="57">
        <f t="shared" si="3"/>
        <v>-463.05</v>
      </c>
      <c r="X54" s="55">
        <f t="shared" si="4"/>
        <v>2488.1939038260471</v>
      </c>
      <c r="Y54" s="117">
        <f t="shared" si="5"/>
        <v>121311.2681064183</v>
      </c>
    </row>
    <row r="55" spans="1:25" ht="13.5" thickBot="1" x14ac:dyDescent="0.35">
      <c r="A55" s="54">
        <v>42</v>
      </c>
      <c r="B55" s="54">
        <v>27</v>
      </c>
      <c r="C55" s="54">
        <f t="shared" si="9"/>
        <v>6</v>
      </c>
      <c r="D55" s="55">
        <f t="shared" si="17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"/>
        <v>-752.61542950728563</v>
      </c>
      <c r="H55" s="57">
        <f t="shared" si="19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8"/>
        <v>-1786.5240000000001</v>
      </c>
      <c r="S55" s="55">
        <v>0</v>
      </c>
      <c r="T55" s="55">
        <v>0</v>
      </c>
      <c r="U55" s="54" t="s">
        <v>79</v>
      </c>
      <c r="V55" s="57">
        <f t="shared" si="7"/>
        <v>-910</v>
      </c>
      <c r="W55" s="57">
        <f t="shared" si="3"/>
        <v>-463.05</v>
      </c>
      <c r="X55" s="55">
        <f t="shared" si="4"/>
        <v>2478.1939038260471</v>
      </c>
      <c r="Y55" s="117">
        <f t="shared" si="5"/>
        <v>124294.92562735442</v>
      </c>
    </row>
    <row r="56" spans="1:25" ht="13.5" thickBot="1" x14ac:dyDescent="0.35">
      <c r="A56" s="54">
        <v>43</v>
      </c>
      <c r="B56" s="54">
        <v>27</v>
      </c>
      <c r="C56" s="54">
        <f t="shared" si="9"/>
        <v>7</v>
      </c>
      <c r="D56" s="55">
        <f t="shared" si="17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"/>
        <v>-752.61542950728563</v>
      </c>
      <c r="H56" s="57">
        <f t="shared" si="19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8"/>
        <v>-1786.5240000000001</v>
      </c>
      <c r="S56" s="55">
        <v>0</v>
      </c>
      <c r="T56" s="55">
        <v>0</v>
      </c>
      <c r="U56" s="54" t="s">
        <v>79</v>
      </c>
      <c r="V56" s="57">
        <f t="shared" si="7"/>
        <v>-920</v>
      </c>
      <c r="W56" s="57">
        <f t="shared" si="3"/>
        <v>-463.05</v>
      </c>
      <c r="X56" s="55">
        <f t="shared" si="4"/>
        <v>2468.1939038260471</v>
      </c>
      <c r="Y56" s="117">
        <f t="shared" si="5"/>
        <v>127281.01505462777</v>
      </c>
    </row>
    <row r="57" spans="1:25" ht="13.5" thickBot="1" x14ac:dyDescent="0.35">
      <c r="A57" s="54">
        <v>44</v>
      </c>
      <c r="B57" s="54">
        <v>27</v>
      </c>
      <c r="C57" s="54">
        <f t="shared" si="9"/>
        <v>8</v>
      </c>
      <c r="D57" s="55">
        <f t="shared" si="17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"/>
        <v>-752.61542950728563</v>
      </c>
      <c r="H57" s="57">
        <f t="shared" si="19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8"/>
        <v>-1786.5240000000001</v>
      </c>
      <c r="S57" s="55">
        <v>0</v>
      </c>
      <c r="T57" s="55">
        <v>0</v>
      </c>
      <c r="U57" s="54" t="s">
        <v>79</v>
      </c>
      <c r="V57" s="57">
        <f t="shared" si="7"/>
        <v>-930</v>
      </c>
      <c r="W57" s="57">
        <f t="shared" si="3"/>
        <v>-463.05</v>
      </c>
      <c r="X57" s="55">
        <f t="shared" si="4"/>
        <v>2458.1939038260471</v>
      </c>
      <c r="Y57" s="117">
        <f t="shared" si="5"/>
        <v>130269.54652118143</v>
      </c>
    </row>
    <row r="58" spans="1:25" ht="13.5" thickBot="1" x14ac:dyDescent="0.35">
      <c r="A58" s="54">
        <v>45</v>
      </c>
      <c r="B58" s="54">
        <v>27</v>
      </c>
      <c r="C58" s="54">
        <f t="shared" si="9"/>
        <v>9</v>
      </c>
      <c r="D58" s="55">
        <f t="shared" si="17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"/>
        <v>-752.61542950728563</v>
      </c>
      <c r="H58" s="57">
        <f t="shared" si="19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8"/>
        <v>-1786.5240000000001</v>
      </c>
      <c r="S58" s="55">
        <v>0</v>
      </c>
      <c r="T58" s="55">
        <v>0</v>
      </c>
      <c r="U58" s="54" t="s">
        <v>79</v>
      </c>
      <c r="V58" s="57">
        <f t="shared" si="7"/>
        <v>-940</v>
      </c>
      <c r="W58" s="57">
        <f t="shared" si="3"/>
        <v>-463.05</v>
      </c>
      <c r="X58" s="55">
        <f t="shared" si="4"/>
        <v>2448.1939038260471</v>
      </c>
      <c r="Y58" s="117">
        <f t="shared" si="5"/>
        <v>133260.53020217907</v>
      </c>
    </row>
    <row r="59" spans="1:25" ht="13.5" thickBot="1" x14ac:dyDescent="0.35">
      <c r="A59" s="54">
        <v>46</v>
      </c>
      <c r="B59" s="54">
        <v>27</v>
      </c>
      <c r="C59" s="54">
        <f t="shared" si="9"/>
        <v>10</v>
      </c>
      <c r="D59" s="55">
        <f t="shared" si="17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"/>
        <v>-752.61542950728563</v>
      </c>
      <c r="H59" s="57">
        <f t="shared" si="19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8"/>
        <v>-1786.5240000000001</v>
      </c>
      <c r="S59" s="55">
        <v>0</v>
      </c>
      <c r="T59" s="55">
        <v>0</v>
      </c>
      <c r="U59" s="54" t="s">
        <v>79</v>
      </c>
      <c r="V59" s="57">
        <f t="shared" si="7"/>
        <v>-950</v>
      </c>
      <c r="W59" s="57">
        <f t="shared" si="3"/>
        <v>-463.05</v>
      </c>
      <c r="X59" s="55">
        <f t="shared" si="4"/>
        <v>2438.1939038260471</v>
      </c>
      <c r="Y59" s="117">
        <f t="shared" si="5"/>
        <v>136253.97631518089</v>
      </c>
    </row>
    <row r="60" spans="1:25" ht="13.5" thickBot="1" x14ac:dyDescent="0.35">
      <c r="A60" s="54">
        <v>47</v>
      </c>
      <c r="B60" s="54">
        <v>27</v>
      </c>
      <c r="C60" s="54">
        <f t="shared" si="9"/>
        <v>11</v>
      </c>
      <c r="D60" s="55">
        <f t="shared" si="17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"/>
        <v>-752.61542950728563</v>
      </c>
      <c r="H60" s="57">
        <f t="shared" si="19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8"/>
        <v>-1786.5240000000001</v>
      </c>
      <c r="S60" s="55">
        <v>0</v>
      </c>
      <c r="T60" s="55">
        <v>0</v>
      </c>
      <c r="U60" s="54" t="s">
        <v>79</v>
      </c>
      <c r="V60" s="57">
        <f t="shared" si="7"/>
        <v>-960</v>
      </c>
      <c r="W60" s="57">
        <f t="shared" si="3"/>
        <v>-463.05</v>
      </c>
      <c r="X60" s="55">
        <f t="shared" si="4"/>
        <v>2428.1939038260471</v>
      </c>
      <c r="Y60" s="117">
        <f t="shared" si="5"/>
        <v>139249.8951203202</v>
      </c>
    </row>
    <row r="61" spans="1:25" ht="13.5" thickBot="1" x14ac:dyDescent="0.35">
      <c r="A61" s="54">
        <v>48</v>
      </c>
      <c r="B61" s="54">
        <v>28</v>
      </c>
      <c r="C61" s="54">
        <f t="shared" si="9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"/>
        <v>-752.61542950728563</v>
      </c>
      <c r="H61" s="57">
        <f t="shared" si="19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7"/>
        <v>-970</v>
      </c>
      <c r="W61" s="57">
        <f t="shared" si="3"/>
        <v>-486.2025000000001</v>
      </c>
      <c r="X61" s="55">
        <f t="shared" si="4"/>
        <v>2542.5274638260489</v>
      </c>
      <c r="Y61" s="117">
        <f t="shared" si="5"/>
        <v>142372.63048048093</v>
      </c>
    </row>
    <row r="62" spans="1:25" ht="13.5" thickBot="1" x14ac:dyDescent="0.35">
      <c r="A62" s="54">
        <v>49</v>
      </c>
      <c r="B62" s="54">
        <v>28</v>
      </c>
      <c r="C62" s="54">
        <f t="shared" si="9"/>
        <v>1</v>
      </c>
      <c r="D62" s="55">
        <f t="shared" ref="D62:D72" si="20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"/>
        <v>-752.61542950728563</v>
      </c>
      <c r="H62" s="57">
        <f t="shared" si="11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1">$R61</f>
        <v>-1893.7154400000002</v>
      </c>
      <c r="S62" s="55">
        <v>0</v>
      </c>
      <c r="T62" s="55">
        <v>0</v>
      </c>
      <c r="U62" s="54" t="s">
        <v>79</v>
      </c>
      <c r="V62" s="57">
        <f t="shared" si="7"/>
        <v>-980</v>
      </c>
      <c r="W62" s="57">
        <f t="shared" si="3"/>
        <v>-486.2025000000001</v>
      </c>
      <c r="X62" s="55">
        <f t="shared" si="4"/>
        <v>2529.5274638260489</v>
      </c>
      <c r="Y62" s="117">
        <f t="shared" si="5"/>
        <v>145495.37723797566</v>
      </c>
    </row>
    <row r="63" spans="1:25" ht="13.5" thickBot="1" x14ac:dyDescent="0.35">
      <c r="A63" s="54">
        <v>50</v>
      </c>
      <c r="B63" s="54">
        <v>28</v>
      </c>
      <c r="C63" s="54">
        <f t="shared" si="9"/>
        <v>2</v>
      </c>
      <c r="D63" s="55">
        <f t="shared" si="20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1"/>
        <v>-1893.7154400000002</v>
      </c>
      <c r="S63" s="55">
        <v>0</v>
      </c>
      <c r="T63" s="55">
        <v>0</v>
      </c>
      <c r="U63" s="54" t="s">
        <v>79</v>
      </c>
      <c r="V63" s="57">
        <f t="shared" si="7"/>
        <v>-990</v>
      </c>
      <c r="W63" s="57">
        <f t="shared" si="3"/>
        <v>-486.2025000000001</v>
      </c>
      <c r="X63" s="55">
        <f t="shared" si="4"/>
        <v>2519.5274638260489</v>
      </c>
      <c r="Y63" s="117">
        <f t="shared" si="5"/>
        <v>148621.13544029329</v>
      </c>
    </row>
    <row r="64" spans="1:25" ht="13.5" thickBot="1" x14ac:dyDescent="0.35">
      <c r="A64" s="54">
        <v>51</v>
      </c>
      <c r="B64" s="54">
        <v>28</v>
      </c>
      <c r="C64" s="54">
        <f t="shared" si="9"/>
        <v>3</v>
      </c>
      <c r="D64" s="55">
        <f t="shared" si="20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"/>
        <v>-752.61542950728563</v>
      </c>
      <c r="H64" s="57">
        <f t="shared" ref="H64:H73" si="22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1"/>
        <v>-1893.7154400000002</v>
      </c>
      <c r="S64" s="55">
        <v>0</v>
      </c>
      <c r="T64" s="55">
        <v>0</v>
      </c>
      <c r="U64" s="54" t="s">
        <v>79</v>
      </c>
      <c r="V64" s="57">
        <f t="shared" si="7"/>
        <v>-1000</v>
      </c>
      <c r="W64" s="57">
        <f t="shared" si="3"/>
        <v>-486.2025000000001</v>
      </c>
      <c r="X64" s="55">
        <f t="shared" si="4"/>
        <v>2509.5274638260489</v>
      </c>
      <c r="Y64" s="117">
        <f t="shared" si="5"/>
        <v>151749.91763512057</v>
      </c>
    </row>
    <row r="65" spans="1:25" ht="13.5" thickBot="1" x14ac:dyDescent="0.35">
      <c r="A65" s="54">
        <v>52</v>
      </c>
      <c r="B65" s="54">
        <v>28</v>
      </c>
      <c r="C65" s="54">
        <f t="shared" si="9"/>
        <v>4</v>
      </c>
      <c r="D65" s="55">
        <f t="shared" si="20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"/>
        <v>-752.61542950728563</v>
      </c>
      <c r="H65" s="57">
        <f t="shared" si="22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1"/>
        <v>-1893.7154400000002</v>
      </c>
      <c r="S65" s="55">
        <v>0</v>
      </c>
      <c r="T65" s="55">
        <v>0</v>
      </c>
      <c r="U65" s="54" t="s">
        <v>79</v>
      </c>
      <c r="V65" s="57">
        <f t="shared" si="7"/>
        <v>-1010</v>
      </c>
      <c r="W65" s="57">
        <f t="shared" si="3"/>
        <v>-486.2025000000001</v>
      </c>
      <c r="X65" s="55">
        <f t="shared" si="4"/>
        <v>2499.5274638260489</v>
      </c>
      <c r="Y65" s="117">
        <f t="shared" si="5"/>
        <v>154881.7364224263</v>
      </c>
    </row>
    <row r="66" spans="1:25" ht="13.5" thickBot="1" x14ac:dyDescent="0.35">
      <c r="A66" s="54">
        <v>53</v>
      </c>
      <c r="B66" s="54">
        <v>28</v>
      </c>
      <c r="C66" s="54">
        <f t="shared" si="9"/>
        <v>5</v>
      </c>
      <c r="D66" s="55">
        <f t="shared" si="20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"/>
        <v>-752.61542950728563</v>
      </c>
      <c r="H66" s="57">
        <f t="shared" si="22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1"/>
        <v>-1893.7154400000002</v>
      </c>
      <c r="S66" s="55">
        <v>0</v>
      </c>
      <c r="T66" s="55">
        <v>0</v>
      </c>
      <c r="U66" s="54" t="s">
        <v>79</v>
      </c>
      <c r="V66" s="57">
        <f t="shared" si="7"/>
        <v>-1020</v>
      </c>
      <c r="W66" s="57">
        <f t="shared" si="3"/>
        <v>-486.2025000000001</v>
      </c>
      <c r="X66" s="55">
        <f t="shared" si="4"/>
        <v>2489.5274638260489</v>
      </c>
      <c r="Y66" s="117">
        <f t="shared" si="5"/>
        <v>158016.60445467912</v>
      </c>
    </row>
    <row r="67" spans="1:25" ht="13.5" thickBot="1" x14ac:dyDescent="0.35">
      <c r="A67" s="54">
        <v>54</v>
      </c>
      <c r="B67" s="54">
        <v>28</v>
      </c>
      <c r="C67" s="54">
        <f t="shared" si="9"/>
        <v>6</v>
      </c>
      <c r="D67" s="55">
        <f t="shared" si="20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"/>
        <v>-752.61542950728563</v>
      </c>
      <c r="H67" s="57">
        <f t="shared" si="22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1"/>
        <v>-1893.7154400000002</v>
      </c>
      <c r="S67" s="55">
        <v>0</v>
      </c>
      <c r="T67" s="55">
        <v>0</v>
      </c>
      <c r="U67" s="54" t="s">
        <v>79</v>
      </c>
      <c r="V67" s="57">
        <f t="shared" si="7"/>
        <v>-1030</v>
      </c>
      <c r="W67" s="57">
        <f t="shared" si="3"/>
        <v>-486.2025000000001</v>
      </c>
      <c r="X67" s="55">
        <f t="shared" si="4"/>
        <v>2479.5274638260489</v>
      </c>
      <c r="Y67" s="117">
        <f t="shared" si="5"/>
        <v>161154.53443706635</v>
      </c>
    </row>
    <row r="68" spans="1:25" ht="13.5" thickBot="1" x14ac:dyDescent="0.35">
      <c r="A68" s="54">
        <v>55</v>
      </c>
      <c r="B68" s="54">
        <v>28</v>
      </c>
      <c r="C68" s="54">
        <f t="shared" si="9"/>
        <v>7</v>
      </c>
      <c r="D68" s="55">
        <f t="shared" si="20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"/>
        <v>-752.61542950728563</v>
      </c>
      <c r="H68" s="57">
        <f t="shared" si="22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1"/>
        <v>-1893.7154400000002</v>
      </c>
      <c r="S68" s="55">
        <v>0</v>
      </c>
      <c r="T68" s="55">
        <v>0</v>
      </c>
      <c r="U68" s="54" t="s">
        <v>79</v>
      </c>
      <c r="V68" s="57">
        <f t="shared" si="7"/>
        <v>-1040</v>
      </c>
      <c r="W68" s="57">
        <f t="shared" si="3"/>
        <v>-486.2025000000001</v>
      </c>
      <c r="X68" s="55">
        <f t="shared" si="4"/>
        <v>2469.5274638260489</v>
      </c>
      <c r="Y68" s="117">
        <f t="shared" si="5"/>
        <v>164295.53912771351</v>
      </c>
    </row>
    <row r="69" spans="1:25" ht="13.5" thickBot="1" x14ac:dyDescent="0.35">
      <c r="A69" s="54">
        <v>56</v>
      </c>
      <c r="B69" s="54">
        <v>28</v>
      </c>
      <c r="C69" s="54">
        <f t="shared" si="9"/>
        <v>8</v>
      </c>
      <c r="D69" s="55">
        <f t="shared" si="20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"/>
        <v>-752.61542950728563</v>
      </c>
      <c r="H69" s="57">
        <f t="shared" si="22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1"/>
        <v>-1893.7154400000002</v>
      </c>
      <c r="S69" s="55">
        <v>0</v>
      </c>
      <c r="T69" s="55">
        <v>0</v>
      </c>
      <c r="U69" s="54" t="s">
        <v>79</v>
      </c>
      <c r="V69" s="57">
        <f t="shared" si="7"/>
        <v>-1050</v>
      </c>
      <c r="W69" s="57">
        <f t="shared" si="3"/>
        <v>-486.2025000000001</v>
      </c>
      <c r="X69" s="55">
        <f t="shared" si="4"/>
        <v>2459.5274638260489</v>
      </c>
      <c r="Y69" s="117">
        <f t="shared" si="5"/>
        <v>167439.63133790504</v>
      </c>
    </row>
    <row r="70" spans="1:25" ht="13.5" thickBot="1" x14ac:dyDescent="0.35">
      <c r="A70" s="54">
        <v>57</v>
      </c>
      <c r="B70" s="54">
        <v>28</v>
      </c>
      <c r="C70" s="54">
        <f t="shared" si="9"/>
        <v>9</v>
      </c>
      <c r="D70" s="55">
        <f t="shared" si="20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"/>
        <v>-752.61542950728563</v>
      </c>
      <c r="H70" s="57">
        <f t="shared" si="22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1"/>
        <v>-1893.7154400000002</v>
      </c>
      <c r="S70" s="55">
        <v>0</v>
      </c>
      <c r="T70" s="55">
        <v>0</v>
      </c>
      <c r="U70" s="54" t="s">
        <v>79</v>
      </c>
      <c r="V70" s="57">
        <f t="shared" si="7"/>
        <v>-1060</v>
      </c>
      <c r="W70" s="57">
        <f t="shared" si="3"/>
        <v>-486.2025000000001</v>
      </c>
      <c r="X70" s="55">
        <f t="shared" si="4"/>
        <v>2449.5274638260489</v>
      </c>
      <c r="Y70" s="117">
        <f t="shared" si="5"/>
        <v>170586.82393230571</v>
      </c>
    </row>
    <row r="71" spans="1:25" ht="13.5" thickBot="1" x14ac:dyDescent="0.35">
      <c r="A71" s="54">
        <v>58</v>
      </c>
      <c r="B71" s="54">
        <v>28</v>
      </c>
      <c r="C71" s="54">
        <f t="shared" si="9"/>
        <v>10</v>
      </c>
      <c r="D71" s="55">
        <f t="shared" si="20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"/>
        <v>-752.61542950728563</v>
      </c>
      <c r="H71" s="57">
        <f t="shared" si="22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1"/>
        <v>-1893.7154400000002</v>
      </c>
      <c r="S71" s="55">
        <v>0</v>
      </c>
      <c r="T71" s="55">
        <v>0</v>
      </c>
      <c r="U71" s="54" t="s">
        <v>79</v>
      </c>
      <c r="V71" s="57">
        <f t="shared" si="7"/>
        <v>-1070</v>
      </c>
      <c r="W71" s="57">
        <f t="shared" si="3"/>
        <v>-486.2025000000001</v>
      </c>
      <c r="X71" s="55">
        <f t="shared" si="4"/>
        <v>2439.5274638260489</v>
      </c>
      <c r="Y71" s="117">
        <f t="shared" si="5"/>
        <v>173737.12982918305</v>
      </c>
    </row>
    <row r="72" spans="1:25" ht="13.5" thickBot="1" x14ac:dyDescent="0.35">
      <c r="A72" s="54">
        <v>59</v>
      </c>
      <c r="B72" s="54">
        <v>28</v>
      </c>
      <c r="C72" s="54">
        <f t="shared" si="9"/>
        <v>11</v>
      </c>
      <c r="D72" s="55">
        <f t="shared" si="20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"/>
        <v>-752.61542950728563</v>
      </c>
      <c r="H72" s="57">
        <f t="shared" si="22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1"/>
        <v>-1893.7154400000002</v>
      </c>
      <c r="S72" s="55">
        <v>0</v>
      </c>
      <c r="T72" s="55">
        <v>0</v>
      </c>
      <c r="U72" s="54" t="s">
        <v>79</v>
      </c>
      <c r="V72" s="57">
        <f t="shared" si="7"/>
        <v>-1080</v>
      </c>
      <c r="W72" s="57">
        <f t="shared" si="3"/>
        <v>-486.2025000000001</v>
      </c>
      <c r="X72" s="55">
        <f t="shared" si="4"/>
        <v>2429.5274638260489</v>
      </c>
      <c r="Y72" s="117">
        <f t="shared" si="5"/>
        <v>176890.56200063069</v>
      </c>
    </row>
    <row r="73" spans="1:25" ht="13.5" thickBot="1" x14ac:dyDescent="0.35">
      <c r="A73" s="54">
        <v>60</v>
      </c>
      <c r="B73" s="54">
        <v>29</v>
      </c>
      <c r="C73" s="54">
        <f t="shared" si="9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"/>
        <v>-752.61542950728563</v>
      </c>
      <c r="H73" s="57">
        <f t="shared" si="22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7"/>
        <v>-1090</v>
      </c>
      <c r="W73" s="57">
        <f t="shared" si="3"/>
        <v>-510.51262500000013</v>
      </c>
      <c r="X73" s="55">
        <f t="shared" si="4"/>
        <v>2549.0057874260483</v>
      </c>
      <c r="Y73" s="117">
        <f t="shared" si="5"/>
        <v>180176.61179639271</v>
      </c>
    </row>
    <row r="74" spans="1:25" ht="13.5" thickBot="1" x14ac:dyDescent="0.35">
      <c r="A74" s="54">
        <v>61</v>
      </c>
      <c r="B74" s="54">
        <v>29</v>
      </c>
      <c r="C74" s="54">
        <f t="shared" si="9"/>
        <v>1</v>
      </c>
      <c r="D74" s="55">
        <f t="shared" ref="D74:D84" si="23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"/>
        <v>-752.61542950728563</v>
      </c>
      <c r="H74" s="57">
        <f t="shared" si="11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4">$R73</f>
        <v>-2007.3383664000003</v>
      </c>
      <c r="S74" s="55">
        <v>0</v>
      </c>
      <c r="T74" s="55">
        <v>0</v>
      </c>
      <c r="U74" s="54" t="s">
        <v>79</v>
      </c>
      <c r="V74" s="57">
        <f t="shared" si="7"/>
        <v>-1100</v>
      </c>
      <c r="W74" s="57">
        <f t="shared" si="3"/>
        <v>-510.51262500000013</v>
      </c>
      <c r="X74" s="55">
        <f t="shared" si="4"/>
        <v>2536.0057874260483</v>
      </c>
      <c r="Y74" s="117">
        <f t="shared" si="5"/>
        <v>183463.35346630373</v>
      </c>
    </row>
    <row r="75" spans="1:25" ht="13.5" thickBot="1" x14ac:dyDescent="0.35">
      <c r="A75" s="54">
        <v>62</v>
      </c>
      <c r="B75" s="54">
        <v>29</v>
      </c>
      <c r="C75" s="54">
        <f t="shared" si="9"/>
        <v>2</v>
      </c>
      <c r="D75" s="55">
        <f t="shared" si="23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4"/>
        <v>-2007.3383664000003</v>
      </c>
      <c r="S75" s="55">
        <v>0</v>
      </c>
      <c r="T75" s="55">
        <v>0</v>
      </c>
      <c r="U75" s="54" t="s">
        <v>79</v>
      </c>
      <c r="V75" s="57">
        <f t="shared" si="7"/>
        <v>-1110</v>
      </c>
      <c r="W75" s="57">
        <f t="shared" si="3"/>
        <v>-510.51262500000013</v>
      </c>
      <c r="X75" s="55">
        <f t="shared" si="4"/>
        <v>2526.0057874260483</v>
      </c>
      <c r="Y75" s="117">
        <f t="shared" si="5"/>
        <v>186753.78989317271</v>
      </c>
    </row>
    <row r="76" spans="1:25" ht="13.5" thickBot="1" x14ac:dyDescent="0.35">
      <c r="A76" s="54">
        <v>63</v>
      </c>
      <c r="B76" s="54">
        <v>29</v>
      </c>
      <c r="C76" s="54">
        <f t="shared" si="9"/>
        <v>3</v>
      </c>
      <c r="D76" s="55">
        <f t="shared" si="23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"/>
        <v>-752.61542950728563</v>
      </c>
      <c r="H76" s="57">
        <f t="shared" ref="H76:H85" si="25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4"/>
        <v>-2007.3383664000003</v>
      </c>
      <c r="S76" s="55">
        <v>0</v>
      </c>
      <c r="T76" s="55">
        <v>0</v>
      </c>
      <c r="U76" s="54" t="s">
        <v>79</v>
      </c>
      <c r="V76" s="57">
        <f t="shared" si="7"/>
        <v>-1120</v>
      </c>
      <c r="W76" s="57">
        <f t="shared" si="3"/>
        <v>-510.51262500000013</v>
      </c>
      <c r="X76" s="55">
        <f t="shared" si="4"/>
        <v>2516.0057874260483</v>
      </c>
      <c r="Y76" s="117">
        <f t="shared" si="5"/>
        <v>190047.93647182031</v>
      </c>
    </row>
    <row r="77" spans="1:25" ht="13.5" thickBot="1" x14ac:dyDescent="0.35">
      <c r="A77" s="54">
        <v>64</v>
      </c>
      <c r="B77" s="54">
        <v>29</v>
      </c>
      <c r="C77" s="54">
        <f t="shared" si="9"/>
        <v>4</v>
      </c>
      <c r="D77" s="55">
        <f t="shared" si="23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"/>
        <v>-752.61542950728563</v>
      </c>
      <c r="H77" s="57">
        <f t="shared" si="25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4"/>
        <v>-2007.3383664000003</v>
      </c>
      <c r="S77" s="55">
        <v>0</v>
      </c>
      <c r="T77" s="55">
        <v>0</v>
      </c>
      <c r="U77" s="54" t="s">
        <v>79</v>
      </c>
      <c r="V77" s="57">
        <f t="shared" si="7"/>
        <v>-1130</v>
      </c>
      <c r="W77" s="57">
        <f t="shared" si="3"/>
        <v>-510.51262500000013</v>
      </c>
      <c r="X77" s="55">
        <f t="shared" si="4"/>
        <v>2506.0057874260483</v>
      </c>
      <c r="Y77" s="117">
        <f t="shared" si="5"/>
        <v>193345.80866121227</v>
      </c>
    </row>
    <row r="78" spans="1:25" ht="13.5" thickBot="1" x14ac:dyDescent="0.35">
      <c r="A78" s="54">
        <v>65</v>
      </c>
      <c r="B78" s="54">
        <v>29</v>
      </c>
      <c r="C78" s="54">
        <f t="shared" si="9"/>
        <v>5</v>
      </c>
      <c r="D78" s="55">
        <f t="shared" si="23"/>
        <v>10210.252500000002</v>
      </c>
      <c r="E78" s="57">
        <f t="shared" ref="E78:E141" si="26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33" si="27">-PMT(4%/12,120,-(FV(4%/12,24,,-35000)+FV(4%/12,12,,-35000)))</f>
        <v>-752.61542950728563</v>
      </c>
      <c r="H78" s="57">
        <f t="shared" si="25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4"/>
        <v>-2007.3383664000003</v>
      </c>
      <c r="S78" s="55">
        <v>0</v>
      </c>
      <c r="T78" s="55">
        <v>0</v>
      </c>
      <c r="U78" s="54" t="s">
        <v>79</v>
      </c>
      <c r="V78" s="57">
        <f t="shared" si="7"/>
        <v>-1140</v>
      </c>
      <c r="W78" s="57">
        <f t="shared" ref="W78:W141" si="28">D78*-0.05</f>
        <v>-510.51262500000013</v>
      </c>
      <c r="X78" s="55">
        <f t="shared" ref="X78:X141" si="29">D78+E78+F78+G78+H78+I78+J78+L78+M78+R78+S78+T78+V78+W78+O78+P78</f>
        <v>2496.0057874260483</v>
      </c>
      <c r="Y78" s="117">
        <f t="shared" ref="Y78:Y141" si="30">X78+(Y77*(1+($D$7/12)))</f>
        <v>196647.42198472671</v>
      </c>
    </row>
    <row r="79" spans="1:25" ht="13.5" thickBot="1" x14ac:dyDescent="0.35">
      <c r="A79" s="54">
        <v>66</v>
      </c>
      <c r="B79" s="54">
        <v>29</v>
      </c>
      <c r="C79" s="54">
        <f t="shared" si="9"/>
        <v>6</v>
      </c>
      <c r="D79" s="55">
        <f t="shared" si="23"/>
        <v>10210.252500000002</v>
      </c>
      <c r="E79" s="57">
        <f t="shared" si="26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7"/>
        <v>-752.61542950728563</v>
      </c>
      <c r="H79" s="57">
        <f t="shared" si="25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4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31">$V78-10</f>
        <v>-1150</v>
      </c>
      <c r="W79" s="57">
        <f t="shared" si="28"/>
        <v>-510.51262500000013</v>
      </c>
      <c r="X79" s="55">
        <f t="shared" si="29"/>
        <v>2486.0057874260483</v>
      </c>
      <c r="Y79" s="117">
        <f t="shared" si="30"/>
        <v>199952.79203042245</v>
      </c>
    </row>
    <row r="80" spans="1:25" ht="13.5" thickBot="1" x14ac:dyDescent="0.35">
      <c r="A80" s="54">
        <v>67</v>
      </c>
      <c r="B80" s="54">
        <v>29</v>
      </c>
      <c r="C80" s="54">
        <f t="shared" si="9"/>
        <v>7</v>
      </c>
      <c r="D80" s="55">
        <f t="shared" si="23"/>
        <v>10210.252500000002</v>
      </c>
      <c r="E80" s="57">
        <f t="shared" si="26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7"/>
        <v>-752.61542950728563</v>
      </c>
      <c r="H80" s="57">
        <f t="shared" si="25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4"/>
        <v>-2007.3383664000003</v>
      </c>
      <c r="S80" s="55">
        <v>0</v>
      </c>
      <c r="T80" s="55">
        <v>0</v>
      </c>
      <c r="U80" s="54" t="s">
        <v>79</v>
      </c>
      <c r="V80" s="57">
        <f t="shared" si="31"/>
        <v>-1160</v>
      </c>
      <c r="W80" s="57">
        <f t="shared" si="28"/>
        <v>-510.51262500000013</v>
      </c>
      <c r="X80" s="55">
        <f t="shared" si="29"/>
        <v>2476.0057874260483</v>
      </c>
      <c r="Y80" s="117">
        <f t="shared" si="30"/>
        <v>203261.9344513086</v>
      </c>
    </row>
    <row r="81" spans="1:25" ht="13.5" thickBot="1" x14ac:dyDescent="0.35">
      <c r="A81" s="54">
        <v>68</v>
      </c>
      <c r="B81" s="54">
        <v>29</v>
      </c>
      <c r="C81" s="54">
        <f t="shared" si="9"/>
        <v>8</v>
      </c>
      <c r="D81" s="55">
        <f t="shared" si="23"/>
        <v>10210.252500000002</v>
      </c>
      <c r="E81" s="57">
        <f t="shared" si="26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7"/>
        <v>-752.61542950728563</v>
      </c>
      <c r="H81" s="57">
        <f t="shared" si="25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4"/>
        <v>-2007.3383664000003</v>
      </c>
      <c r="S81" s="55">
        <v>0</v>
      </c>
      <c r="T81" s="55">
        <v>0</v>
      </c>
      <c r="U81" s="54" t="s">
        <v>79</v>
      </c>
      <c r="V81" s="57">
        <f t="shared" si="31"/>
        <v>-1170</v>
      </c>
      <c r="W81" s="57">
        <f t="shared" si="28"/>
        <v>-510.51262500000013</v>
      </c>
      <c r="X81" s="55">
        <f t="shared" si="29"/>
        <v>2466.0057874260483</v>
      </c>
      <c r="Y81" s="117">
        <f t="shared" si="30"/>
        <v>206574.8649656151</v>
      </c>
    </row>
    <row r="82" spans="1:25" ht="13.5" thickBot="1" x14ac:dyDescent="0.35">
      <c r="A82" s="54">
        <v>69</v>
      </c>
      <c r="B82" s="54">
        <v>29</v>
      </c>
      <c r="C82" s="54">
        <f t="shared" si="9"/>
        <v>9</v>
      </c>
      <c r="D82" s="55">
        <f t="shared" si="23"/>
        <v>10210.252500000002</v>
      </c>
      <c r="E82" s="57">
        <f t="shared" si="26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7"/>
        <v>-752.61542950728563</v>
      </c>
      <c r="H82" s="57">
        <f t="shared" si="25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4"/>
        <v>-2007.3383664000003</v>
      </c>
      <c r="S82" s="55">
        <v>0</v>
      </c>
      <c r="T82" s="55">
        <v>0</v>
      </c>
      <c r="U82" s="54" t="s">
        <v>79</v>
      </c>
      <c r="V82" s="57">
        <f t="shared" si="31"/>
        <v>-1180</v>
      </c>
      <c r="W82" s="57">
        <f t="shared" si="28"/>
        <v>-510.51262500000013</v>
      </c>
      <c r="X82" s="55">
        <f t="shared" si="29"/>
        <v>2456.0057874260483</v>
      </c>
      <c r="Y82" s="117">
        <f t="shared" si="30"/>
        <v>209891.59935706455</v>
      </c>
    </row>
    <row r="83" spans="1:25" ht="13.5" thickBot="1" x14ac:dyDescent="0.35">
      <c r="A83" s="54">
        <v>70</v>
      </c>
      <c r="B83" s="54">
        <v>29</v>
      </c>
      <c r="C83" s="54">
        <f t="shared" si="9"/>
        <v>10</v>
      </c>
      <c r="D83" s="55">
        <f t="shared" si="23"/>
        <v>10210.252500000002</v>
      </c>
      <c r="E83" s="57">
        <f t="shared" si="26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7"/>
        <v>-752.61542950728563</v>
      </c>
      <c r="H83" s="57">
        <f t="shared" si="25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4"/>
        <v>-2007.3383664000003</v>
      </c>
      <c r="S83" s="55">
        <v>0</v>
      </c>
      <c r="T83" s="55">
        <v>0</v>
      </c>
      <c r="U83" s="54" t="s">
        <v>79</v>
      </c>
      <c r="V83" s="57">
        <f t="shared" si="31"/>
        <v>-1190</v>
      </c>
      <c r="W83" s="57">
        <f t="shared" si="28"/>
        <v>-510.51262500000013</v>
      </c>
      <c r="X83" s="55">
        <f t="shared" si="29"/>
        <v>2446.0057874260483</v>
      </c>
      <c r="Y83" s="117">
        <f t="shared" si="30"/>
        <v>213212.15347514502</v>
      </c>
    </row>
    <row r="84" spans="1:25" ht="13.5" thickBot="1" x14ac:dyDescent="0.35">
      <c r="A84" s="54">
        <v>71</v>
      </c>
      <c r="B84" s="54">
        <v>29</v>
      </c>
      <c r="C84" s="54">
        <f t="shared" si="9"/>
        <v>11</v>
      </c>
      <c r="D84" s="55">
        <f t="shared" si="23"/>
        <v>10210.252500000002</v>
      </c>
      <c r="E84" s="57">
        <f t="shared" si="26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7"/>
        <v>-752.61542950728563</v>
      </c>
      <c r="H84" s="57">
        <f t="shared" si="25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4"/>
        <v>-2007.3383664000003</v>
      </c>
      <c r="S84" s="55">
        <v>0</v>
      </c>
      <c r="T84" s="55">
        <v>0</v>
      </c>
      <c r="U84" s="54" t="s">
        <v>79</v>
      </c>
      <c r="V84" s="57">
        <f t="shared" si="31"/>
        <v>-1200</v>
      </c>
      <c r="W84" s="57">
        <f t="shared" si="28"/>
        <v>-510.51262500000013</v>
      </c>
      <c r="X84" s="55">
        <f t="shared" si="29"/>
        <v>2436.0057874260483</v>
      </c>
      <c r="Y84" s="117">
        <f t="shared" si="30"/>
        <v>216536.54323538419</v>
      </c>
    </row>
    <row r="85" spans="1:25" ht="13.5" thickBot="1" x14ac:dyDescent="0.35">
      <c r="A85" s="54">
        <v>72</v>
      </c>
      <c r="B85" s="54">
        <v>30</v>
      </c>
      <c r="C85" s="54">
        <f t="shared" si="9"/>
        <v>0</v>
      </c>
      <c r="D85" s="55">
        <f>$D74*(1+$D$4)</f>
        <v>10720.765125000004</v>
      </c>
      <c r="E85" s="57">
        <f t="shared" si="26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7"/>
        <v>-752.61542950728563</v>
      </c>
      <c r="H85" s="57">
        <f t="shared" si="25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31"/>
        <v>-1210</v>
      </c>
      <c r="W85" s="57">
        <f t="shared" si="28"/>
        <v>-536.03825625000025</v>
      </c>
      <c r="X85" s="55">
        <f t="shared" si="29"/>
        <v>-3439.1782020579517</v>
      </c>
      <c r="Y85" s="117">
        <f t="shared" si="30"/>
        <v>213999.60063014034</v>
      </c>
    </row>
    <row r="86" spans="1:25" ht="13.5" thickBot="1" x14ac:dyDescent="0.35">
      <c r="A86" s="54">
        <v>73</v>
      </c>
      <c r="B86" s="54">
        <v>30</v>
      </c>
      <c r="C86" s="54">
        <f t="shared" si="9"/>
        <v>1</v>
      </c>
      <c r="D86" s="55">
        <f t="shared" ref="D86:D96" si="32">$D85</f>
        <v>10720.765125000004</v>
      </c>
      <c r="E86" s="57">
        <f t="shared" si="26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7"/>
        <v>-752.61542950728563</v>
      </c>
      <c r="H86" s="55">
        <v>0</v>
      </c>
      <c r="I86" s="57">
        <f t="shared" ref="I86:I145" si="33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4">$R85</f>
        <v>-2127.7786683840004</v>
      </c>
      <c r="S86" s="55">
        <v>0</v>
      </c>
      <c r="T86" s="55">
        <v>0</v>
      </c>
      <c r="U86" s="54" t="s">
        <v>79</v>
      </c>
      <c r="V86" s="57">
        <f t="shared" si="31"/>
        <v>-1220</v>
      </c>
      <c r="W86" s="57">
        <f t="shared" si="28"/>
        <v>-536.03825625000025</v>
      </c>
      <c r="X86" s="55">
        <f t="shared" si="29"/>
        <v>2158.798010488817</v>
      </c>
      <c r="Y86" s="117">
        <f t="shared" si="30"/>
        <v>217050.06364325475</v>
      </c>
    </row>
    <row r="87" spans="1:25" ht="13.5" thickBot="1" x14ac:dyDescent="0.35">
      <c r="A87" s="54">
        <v>74</v>
      </c>
      <c r="B87" s="54">
        <v>30</v>
      </c>
      <c r="C87" s="54">
        <f t="shared" si="9"/>
        <v>2</v>
      </c>
      <c r="D87" s="55">
        <f t="shared" si="32"/>
        <v>10720.765125000004</v>
      </c>
      <c r="E87" s="57">
        <f t="shared" si="26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7"/>
        <v>-752.61542950728563</v>
      </c>
      <c r="H87" s="55">
        <v>0</v>
      </c>
      <c r="I87" s="57">
        <f t="shared" si="33"/>
        <v>-347.02378745323108</v>
      </c>
      <c r="J87" s="57">
        <f t="shared" ref="J87:J150" si="35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4"/>
        <v>-2127.7786683840004</v>
      </c>
      <c r="S87" s="55">
        <v>0</v>
      </c>
      <c r="T87" s="55">
        <v>0</v>
      </c>
      <c r="U87" s="54" t="s">
        <v>79</v>
      </c>
      <c r="V87" s="57">
        <f t="shared" si="31"/>
        <v>-1230</v>
      </c>
      <c r="W87" s="57">
        <f t="shared" si="28"/>
        <v>-536.03825625000025</v>
      </c>
      <c r="X87" s="55">
        <f t="shared" si="29"/>
        <v>2145.798010488817</v>
      </c>
      <c r="Y87" s="117">
        <f t="shared" si="30"/>
        <v>220100.23691892379</v>
      </c>
    </row>
    <row r="88" spans="1:25" ht="13.5" thickBot="1" x14ac:dyDescent="0.35">
      <c r="A88" s="54">
        <v>75</v>
      </c>
      <c r="B88" s="54">
        <v>30</v>
      </c>
      <c r="C88" s="54">
        <f t="shared" si="9"/>
        <v>3</v>
      </c>
      <c r="D88" s="55">
        <f t="shared" si="32"/>
        <v>10720.765125000004</v>
      </c>
      <c r="E88" s="57">
        <f t="shared" si="26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7"/>
        <v>-752.61542950728563</v>
      </c>
      <c r="H88" s="55">
        <v>0</v>
      </c>
      <c r="I88" s="57">
        <f t="shared" si="33"/>
        <v>-347.02378745323108</v>
      </c>
      <c r="J88" s="57">
        <f t="shared" si="35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4"/>
        <v>-2127.7786683840004</v>
      </c>
      <c r="S88" s="55">
        <v>0</v>
      </c>
      <c r="T88" s="55">
        <v>0</v>
      </c>
      <c r="U88" s="54" t="s">
        <v>79</v>
      </c>
      <c r="V88" s="57">
        <f t="shared" si="31"/>
        <v>-1240</v>
      </c>
      <c r="W88" s="57">
        <f t="shared" si="28"/>
        <v>-536.03825625000025</v>
      </c>
      <c r="X88" s="55">
        <f t="shared" si="29"/>
        <v>2132.798010488817</v>
      </c>
      <c r="Y88" s="117">
        <f t="shared" si="30"/>
        <v>223150.11924990814</v>
      </c>
    </row>
    <row r="89" spans="1:25" ht="13.5" thickBot="1" x14ac:dyDescent="0.35">
      <c r="A89" s="54">
        <v>76</v>
      </c>
      <c r="B89" s="54">
        <v>30</v>
      </c>
      <c r="C89" s="54">
        <f t="shared" ref="C89:C152" si="36">C77</f>
        <v>4</v>
      </c>
      <c r="D89" s="55">
        <f t="shared" si="32"/>
        <v>10720.765125000004</v>
      </c>
      <c r="E89" s="57">
        <f t="shared" si="26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7"/>
        <v>-752.61542950728563</v>
      </c>
      <c r="H89" s="55">
        <v>0</v>
      </c>
      <c r="I89" s="57">
        <f t="shared" si="33"/>
        <v>-347.02378745323108</v>
      </c>
      <c r="J89" s="57">
        <f t="shared" si="35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4"/>
        <v>-2127.7786683840004</v>
      </c>
      <c r="S89" s="55">
        <v>0</v>
      </c>
      <c r="T89" s="55">
        <v>0</v>
      </c>
      <c r="U89" s="54" t="s">
        <v>79</v>
      </c>
      <c r="V89" s="57">
        <f t="shared" si="31"/>
        <v>-1250</v>
      </c>
      <c r="W89" s="57">
        <f t="shared" si="28"/>
        <v>-536.03825625000025</v>
      </c>
      <c r="X89" s="55">
        <f t="shared" si="29"/>
        <v>2119.798010488817</v>
      </c>
      <c r="Y89" s="117">
        <f t="shared" si="30"/>
        <v>226199.70942393824</v>
      </c>
    </row>
    <row r="90" spans="1:25" ht="13.5" thickBot="1" x14ac:dyDescent="0.35">
      <c r="A90" s="54">
        <v>77</v>
      </c>
      <c r="B90" s="54">
        <v>30</v>
      </c>
      <c r="C90" s="54">
        <f t="shared" si="36"/>
        <v>5</v>
      </c>
      <c r="D90" s="55">
        <f t="shared" si="32"/>
        <v>10720.765125000004</v>
      </c>
      <c r="E90" s="57">
        <f t="shared" si="26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7"/>
        <v>-752.61542950728563</v>
      </c>
      <c r="H90" s="55">
        <v>0</v>
      </c>
      <c r="I90" s="57">
        <f t="shared" si="33"/>
        <v>-347.02378745323108</v>
      </c>
      <c r="J90" s="57">
        <f t="shared" si="35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4"/>
        <v>-2127.7786683840004</v>
      </c>
      <c r="S90" s="55">
        <v>0</v>
      </c>
      <c r="T90" s="55">
        <v>0</v>
      </c>
      <c r="U90" s="54" t="s">
        <v>79</v>
      </c>
      <c r="V90" s="57">
        <f t="shared" si="31"/>
        <v>-1260</v>
      </c>
      <c r="W90" s="57">
        <f t="shared" si="28"/>
        <v>-536.03825625000025</v>
      </c>
      <c r="X90" s="55">
        <f t="shared" si="29"/>
        <v>2106.798010488817</v>
      </c>
      <c r="Y90" s="117">
        <f t="shared" si="30"/>
        <v>229249.00622369346</v>
      </c>
    </row>
    <row r="91" spans="1:25" ht="13.5" thickBot="1" x14ac:dyDescent="0.35">
      <c r="A91" s="54">
        <v>78</v>
      </c>
      <c r="B91" s="54">
        <v>30</v>
      </c>
      <c r="C91" s="54">
        <f t="shared" si="36"/>
        <v>6</v>
      </c>
      <c r="D91" s="55">
        <f t="shared" si="32"/>
        <v>10720.765125000004</v>
      </c>
      <c r="E91" s="57">
        <f t="shared" si="26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7"/>
        <v>-752.61542950728563</v>
      </c>
      <c r="H91" s="55">
        <v>0</v>
      </c>
      <c r="I91" s="57">
        <f t="shared" si="33"/>
        <v>-347.02378745323108</v>
      </c>
      <c r="J91" s="57">
        <f t="shared" si="35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4"/>
        <v>-2127.7786683840004</v>
      </c>
      <c r="S91" s="55">
        <v>0</v>
      </c>
      <c r="T91" s="55">
        <v>0</v>
      </c>
      <c r="U91" s="54" t="s">
        <v>79</v>
      </c>
      <c r="V91" s="57">
        <f t="shared" si="31"/>
        <v>-1270</v>
      </c>
      <c r="W91" s="57">
        <f t="shared" si="28"/>
        <v>-536.03825625000025</v>
      </c>
      <c r="X91" s="55">
        <f t="shared" si="29"/>
        <v>2093.798010488817</v>
      </c>
      <c r="Y91" s="117">
        <f t="shared" si="30"/>
        <v>232298.00842678102</v>
      </c>
    </row>
    <row r="92" spans="1:25" ht="13.5" thickBot="1" x14ac:dyDescent="0.35">
      <c r="A92" s="54">
        <v>79</v>
      </c>
      <c r="B92" s="54">
        <v>30</v>
      </c>
      <c r="C92" s="54">
        <f t="shared" si="36"/>
        <v>7</v>
      </c>
      <c r="D92" s="55">
        <f t="shared" si="32"/>
        <v>10720.765125000004</v>
      </c>
      <c r="E92" s="57">
        <f t="shared" si="26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7"/>
        <v>-752.61542950728563</v>
      </c>
      <c r="H92" s="55">
        <v>0</v>
      </c>
      <c r="I92" s="57">
        <f t="shared" si="33"/>
        <v>-347.02378745323108</v>
      </c>
      <c r="J92" s="57">
        <f t="shared" si="35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4"/>
        <v>-2127.7786683840004</v>
      </c>
      <c r="S92" s="55">
        <v>0</v>
      </c>
      <c r="T92" s="55">
        <v>0</v>
      </c>
      <c r="U92" s="54" t="s">
        <v>79</v>
      </c>
      <c r="V92" s="57">
        <f t="shared" si="31"/>
        <v>-1280</v>
      </c>
      <c r="W92" s="57">
        <f t="shared" si="28"/>
        <v>-536.03825625000025</v>
      </c>
      <c r="X92" s="55">
        <f t="shared" si="29"/>
        <v>2080.798010488817</v>
      </c>
      <c r="Y92" s="117">
        <f t="shared" si="30"/>
        <v>235346.71480571476</v>
      </c>
    </row>
    <row r="93" spans="1:25" ht="13.5" thickBot="1" x14ac:dyDescent="0.35">
      <c r="A93" s="54">
        <v>80</v>
      </c>
      <c r="B93" s="54">
        <v>30</v>
      </c>
      <c r="C93" s="54">
        <f t="shared" si="36"/>
        <v>8</v>
      </c>
      <c r="D93" s="55">
        <f t="shared" si="32"/>
        <v>10720.765125000004</v>
      </c>
      <c r="E93" s="57">
        <f t="shared" si="26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7"/>
        <v>-752.61542950728563</v>
      </c>
      <c r="H93" s="55">
        <v>0</v>
      </c>
      <c r="I93" s="57">
        <f t="shared" si="33"/>
        <v>-347.02378745323108</v>
      </c>
      <c r="J93" s="57">
        <f t="shared" si="35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4"/>
        <v>-2127.7786683840004</v>
      </c>
      <c r="S93" s="55">
        <v>0</v>
      </c>
      <c r="T93" s="55">
        <v>0</v>
      </c>
      <c r="U93" s="54" t="s">
        <v>79</v>
      </c>
      <c r="V93" s="57">
        <f t="shared" si="31"/>
        <v>-1290</v>
      </c>
      <c r="W93" s="57">
        <f t="shared" si="28"/>
        <v>-536.03825625000025</v>
      </c>
      <c r="X93" s="55">
        <f t="shared" si="29"/>
        <v>2067.798010488817</v>
      </c>
      <c r="Y93" s="117">
        <f t="shared" si="30"/>
        <v>238395.12412789406</v>
      </c>
    </row>
    <row r="94" spans="1:25" ht="13.5" thickBot="1" x14ac:dyDescent="0.35">
      <c r="A94" s="54">
        <v>81</v>
      </c>
      <c r="B94" s="54">
        <v>30</v>
      </c>
      <c r="C94" s="54">
        <f t="shared" si="36"/>
        <v>9</v>
      </c>
      <c r="D94" s="55">
        <f t="shared" si="32"/>
        <v>10720.765125000004</v>
      </c>
      <c r="E94" s="57">
        <f t="shared" si="26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7"/>
        <v>-752.61542950728563</v>
      </c>
      <c r="H94" s="55">
        <v>0</v>
      </c>
      <c r="I94" s="57">
        <f t="shared" si="33"/>
        <v>-347.02378745323108</v>
      </c>
      <c r="J94" s="57">
        <f t="shared" si="35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4"/>
        <v>-2127.7786683840004</v>
      </c>
      <c r="S94" s="55">
        <v>0</v>
      </c>
      <c r="T94" s="55">
        <v>0</v>
      </c>
      <c r="U94" s="54" t="s">
        <v>79</v>
      </c>
      <c r="V94" s="57">
        <f t="shared" si="31"/>
        <v>-1300</v>
      </c>
      <c r="W94" s="57">
        <f t="shared" si="28"/>
        <v>-536.03825625000025</v>
      </c>
      <c r="X94" s="55">
        <f t="shared" si="29"/>
        <v>2054.798010488817</v>
      </c>
      <c r="Y94" s="117">
        <f t="shared" si="30"/>
        <v>241443.23515558243</v>
      </c>
    </row>
    <row r="95" spans="1:25" ht="13.5" thickBot="1" x14ac:dyDescent="0.35">
      <c r="A95" s="54">
        <v>82</v>
      </c>
      <c r="B95" s="54">
        <v>30</v>
      </c>
      <c r="C95" s="54">
        <f t="shared" si="36"/>
        <v>10</v>
      </c>
      <c r="D95" s="55">
        <f t="shared" si="32"/>
        <v>10720.765125000004</v>
      </c>
      <c r="E95" s="57">
        <f t="shared" si="26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7"/>
        <v>-752.61542950728563</v>
      </c>
      <c r="H95" s="55">
        <v>0</v>
      </c>
      <c r="I95" s="57">
        <f t="shared" si="33"/>
        <v>-347.02378745323108</v>
      </c>
      <c r="J95" s="57">
        <f t="shared" si="35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4"/>
        <v>-2127.7786683840004</v>
      </c>
      <c r="S95" s="55">
        <v>0</v>
      </c>
      <c r="T95" s="55">
        <v>0</v>
      </c>
      <c r="U95" s="54" t="s">
        <v>79</v>
      </c>
      <c r="V95" s="57">
        <f t="shared" si="31"/>
        <v>-1310</v>
      </c>
      <c r="W95" s="57">
        <f t="shared" si="28"/>
        <v>-536.03825625000025</v>
      </c>
      <c r="X95" s="55">
        <f t="shared" si="29"/>
        <v>2041.798010488817</v>
      </c>
      <c r="Y95" s="117">
        <f t="shared" si="30"/>
        <v>244491.04664588618</v>
      </c>
    </row>
    <row r="96" spans="1:25" ht="13.5" thickBot="1" x14ac:dyDescent="0.35">
      <c r="A96" s="54">
        <v>83</v>
      </c>
      <c r="B96" s="54">
        <v>30</v>
      </c>
      <c r="C96" s="54">
        <f t="shared" si="36"/>
        <v>11</v>
      </c>
      <c r="D96" s="55">
        <f t="shared" si="32"/>
        <v>10720.765125000004</v>
      </c>
      <c r="E96" s="57">
        <f t="shared" si="26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7"/>
        <v>-752.61542950728563</v>
      </c>
      <c r="H96" s="55">
        <v>0</v>
      </c>
      <c r="I96" s="57">
        <f t="shared" si="33"/>
        <v>-347.02378745323108</v>
      </c>
      <c r="J96" s="57">
        <f t="shared" si="35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4"/>
        <v>-2127.7786683840004</v>
      </c>
      <c r="S96" s="55">
        <v>0</v>
      </c>
      <c r="T96" s="55">
        <v>0</v>
      </c>
      <c r="U96" s="54" t="s">
        <v>79</v>
      </c>
      <c r="V96" s="57">
        <f t="shared" si="31"/>
        <v>-1320</v>
      </c>
      <c r="W96" s="57">
        <f t="shared" si="28"/>
        <v>-536.03825625000025</v>
      </c>
      <c r="X96" s="55">
        <f t="shared" si="29"/>
        <v>2028.798010488817</v>
      </c>
      <c r="Y96" s="117">
        <f t="shared" si="30"/>
        <v>247538.55735073285</v>
      </c>
    </row>
    <row r="97" spans="1:25" ht="13.5" thickBot="1" x14ac:dyDescent="0.35">
      <c r="A97" s="54">
        <v>84</v>
      </c>
      <c r="B97" s="54">
        <v>31</v>
      </c>
      <c r="C97" s="54">
        <f t="shared" si="36"/>
        <v>0</v>
      </c>
      <c r="D97" s="55">
        <f>$D86*(1+$D$4)</f>
        <v>11256.803381250003</v>
      </c>
      <c r="E97" s="57">
        <f t="shared" si="26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7"/>
        <v>-752.61542950728563</v>
      </c>
      <c r="H97" s="55">
        <v>0</v>
      </c>
      <c r="I97" s="57">
        <f t="shared" si="33"/>
        <v>-347.02378745323108</v>
      </c>
      <c r="J97" s="57">
        <f t="shared" si="35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31"/>
        <v>-1330</v>
      </c>
      <c r="W97" s="57">
        <f t="shared" si="28"/>
        <v>-562.84016906250019</v>
      </c>
      <c r="X97" s="55">
        <f t="shared" si="29"/>
        <v>2156.1504185107779</v>
      </c>
      <c r="Y97" s="117">
        <f t="shared" si="30"/>
        <v>250726.11842487167</v>
      </c>
    </row>
    <row r="98" spans="1:25" ht="13.5" thickBot="1" x14ac:dyDescent="0.35">
      <c r="A98" s="54">
        <v>85</v>
      </c>
      <c r="B98" s="54">
        <v>31</v>
      </c>
      <c r="C98" s="54">
        <f t="shared" si="36"/>
        <v>1</v>
      </c>
      <c r="D98" s="55">
        <f t="shared" ref="D98:D108" si="37">$D97</f>
        <v>11256.803381250003</v>
      </c>
      <c r="E98" s="57">
        <f t="shared" si="26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7"/>
        <v>-752.61542950728563</v>
      </c>
      <c r="H98" s="55">
        <v>0</v>
      </c>
      <c r="I98" s="57">
        <f t="shared" si="33"/>
        <v>-347.02378745323108</v>
      </c>
      <c r="J98" s="57">
        <f t="shared" si="35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8">$R97</f>
        <v>-2255.4453884870404</v>
      </c>
      <c r="S98" s="55">
        <v>0</v>
      </c>
      <c r="T98" s="55">
        <v>0</v>
      </c>
      <c r="U98" s="54" t="s">
        <v>79</v>
      </c>
      <c r="V98" s="57">
        <f t="shared" si="31"/>
        <v>-1340</v>
      </c>
      <c r="W98" s="57">
        <f t="shared" si="28"/>
        <v>-562.84016906250019</v>
      </c>
      <c r="X98" s="55">
        <f t="shared" si="29"/>
        <v>2143.1504185107779</v>
      </c>
      <c r="Y98" s="117">
        <f t="shared" si="30"/>
        <v>253913.96100348607</v>
      </c>
    </row>
    <row r="99" spans="1:25" ht="13.5" thickBot="1" x14ac:dyDescent="0.35">
      <c r="A99" s="54">
        <v>86</v>
      </c>
      <c r="B99" s="54">
        <v>31</v>
      </c>
      <c r="C99" s="54">
        <f t="shared" si="36"/>
        <v>2</v>
      </c>
      <c r="D99" s="55">
        <f t="shared" si="37"/>
        <v>11256.803381250003</v>
      </c>
      <c r="E99" s="57">
        <f t="shared" si="26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7"/>
        <v>-752.61542950728563</v>
      </c>
      <c r="H99" s="55">
        <v>0</v>
      </c>
      <c r="I99" s="57">
        <f t="shared" si="33"/>
        <v>-347.02378745323108</v>
      </c>
      <c r="J99" s="57">
        <f t="shared" si="35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8"/>
        <v>-2255.4453884870404</v>
      </c>
      <c r="S99" s="55">
        <v>0</v>
      </c>
      <c r="T99" s="55">
        <v>0</v>
      </c>
      <c r="U99" s="54" t="s">
        <v>79</v>
      </c>
      <c r="V99" s="57">
        <f t="shared" si="31"/>
        <v>-1350</v>
      </c>
      <c r="W99" s="57">
        <f t="shared" si="28"/>
        <v>-562.84016906250019</v>
      </c>
      <c r="X99" s="55">
        <f t="shared" si="29"/>
        <v>2130.1504185107779</v>
      </c>
      <c r="Y99" s="117">
        <f t="shared" si="30"/>
        <v>257102.08625951136</v>
      </c>
    </row>
    <row r="100" spans="1:25" ht="13.5" thickBot="1" x14ac:dyDescent="0.35">
      <c r="A100" s="54">
        <v>87</v>
      </c>
      <c r="B100" s="54">
        <v>31</v>
      </c>
      <c r="C100" s="54">
        <f t="shared" si="36"/>
        <v>3</v>
      </c>
      <c r="D100" s="55">
        <f t="shared" si="37"/>
        <v>11256.803381250003</v>
      </c>
      <c r="E100" s="57">
        <f t="shared" si="26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7"/>
        <v>-752.61542950728563</v>
      </c>
      <c r="H100" s="55">
        <v>0</v>
      </c>
      <c r="I100" s="57">
        <f t="shared" si="33"/>
        <v>-347.02378745323108</v>
      </c>
      <c r="J100" s="57">
        <f t="shared" si="35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8"/>
        <v>-2255.4453884870404</v>
      </c>
      <c r="S100" s="55">
        <v>0</v>
      </c>
      <c r="T100" s="55">
        <v>0</v>
      </c>
      <c r="U100" s="54" t="s">
        <v>79</v>
      </c>
      <c r="V100" s="57">
        <f t="shared" si="31"/>
        <v>-1360</v>
      </c>
      <c r="W100" s="57">
        <f t="shared" si="28"/>
        <v>-562.84016906250019</v>
      </c>
      <c r="X100" s="55">
        <f t="shared" si="29"/>
        <v>2117.1504185107779</v>
      </c>
      <c r="Y100" s="117">
        <f t="shared" si="30"/>
        <v>260290.49537077011</v>
      </c>
    </row>
    <row r="101" spans="1:25" ht="13.5" thickBot="1" x14ac:dyDescent="0.35">
      <c r="A101" s="54">
        <v>88</v>
      </c>
      <c r="B101" s="54">
        <v>31</v>
      </c>
      <c r="C101" s="54">
        <f t="shared" si="36"/>
        <v>4</v>
      </c>
      <c r="D101" s="55">
        <f t="shared" si="37"/>
        <v>11256.803381250003</v>
      </c>
      <c r="E101" s="57">
        <f t="shared" si="26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7"/>
        <v>-752.61542950728563</v>
      </c>
      <c r="H101" s="55">
        <v>0</v>
      </c>
      <c r="I101" s="57">
        <f t="shared" si="33"/>
        <v>-347.02378745323108</v>
      </c>
      <c r="J101" s="57">
        <f t="shared" si="35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8"/>
        <v>-2255.4453884870404</v>
      </c>
      <c r="S101" s="55">
        <v>0</v>
      </c>
      <c r="T101" s="55">
        <v>0</v>
      </c>
      <c r="U101" s="54" t="s">
        <v>79</v>
      </c>
      <c r="V101" s="57">
        <f t="shared" si="31"/>
        <v>-1370</v>
      </c>
      <c r="W101" s="57">
        <f t="shared" si="28"/>
        <v>-562.84016906250019</v>
      </c>
      <c r="X101" s="55">
        <f t="shared" si="29"/>
        <v>2104.1504185107779</v>
      </c>
      <c r="Y101" s="117">
        <f t="shared" si="30"/>
        <v>263479.18951999245</v>
      </c>
    </row>
    <row r="102" spans="1:25" ht="13.5" thickBot="1" x14ac:dyDescent="0.35">
      <c r="A102" s="54">
        <v>89</v>
      </c>
      <c r="B102" s="54">
        <v>31</v>
      </c>
      <c r="C102" s="54">
        <f t="shared" si="36"/>
        <v>5</v>
      </c>
      <c r="D102" s="55">
        <f t="shared" si="37"/>
        <v>11256.803381250003</v>
      </c>
      <c r="E102" s="57">
        <f t="shared" si="26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7"/>
        <v>-752.61542950728563</v>
      </c>
      <c r="H102" s="55">
        <v>0</v>
      </c>
      <c r="I102" s="57">
        <f t="shared" si="33"/>
        <v>-347.02378745323108</v>
      </c>
      <c r="J102" s="57">
        <f t="shared" si="35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8"/>
        <v>-2255.4453884870404</v>
      </c>
      <c r="S102" s="55">
        <v>0</v>
      </c>
      <c r="T102" s="55">
        <v>0</v>
      </c>
      <c r="U102" s="54" t="s">
        <v>79</v>
      </c>
      <c r="V102" s="57">
        <f t="shared" si="31"/>
        <v>-1380</v>
      </c>
      <c r="W102" s="57">
        <f t="shared" si="28"/>
        <v>-562.84016906250019</v>
      </c>
      <c r="X102" s="55">
        <f t="shared" si="29"/>
        <v>2091.1504185107779</v>
      </c>
      <c r="Y102" s="117">
        <f t="shared" si="30"/>
        <v>266668.16989483649</v>
      </c>
    </row>
    <row r="103" spans="1:25" ht="13.5" thickBot="1" x14ac:dyDescent="0.35">
      <c r="A103" s="54">
        <v>90</v>
      </c>
      <c r="B103" s="54">
        <v>31</v>
      </c>
      <c r="C103" s="54">
        <f t="shared" si="36"/>
        <v>6</v>
      </c>
      <c r="D103" s="55">
        <f t="shared" si="37"/>
        <v>11256.803381250003</v>
      </c>
      <c r="E103" s="57">
        <f t="shared" si="26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7"/>
        <v>-752.61542950728563</v>
      </c>
      <c r="H103" s="55">
        <v>0</v>
      </c>
      <c r="I103" s="57">
        <f t="shared" si="33"/>
        <v>-347.02378745323108</v>
      </c>
      <c r="J103" s="57">
        <f t="shared" si="35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8"/>
        <v>-2255.4453884870404</v>
      </c>
      <c r="S103" s="55">
        <v>0</v>
      </c>
      <c r="T103" s="55">
        <v>0</v>
      </c>
      <c r="U103" s="54" t="s">
        <v>79</v>
      </c>
      <c r="V103" s="57">
        <f t="shared" si="31"/>
        <v>-1390</v>
      </c>
      <c r="W103" s="57">
        <f t="shared" si="28"/>
        <v>-562.84016906250019</v>
      </c>
      <c r="X103" s="55">
        <f t="shared" si="29"/>
        <v>2078.1504185107779</v>
      </c>
      <c r="Y103" s="117">
        <f t="shared" si="30"/>
        <v>269857.43768790911</v>
      </c>
    </row>
    <row r="104" spans="1:25" ht="13.5" thickBot="1" x14ac:dyDescent="0.35">
      <c r="A104" s="54">
        <v>91</v>
      </c>
      <c r="B104" s="54">
        <v>31</v>
      </c>
      <c r="C104" s="54">
        <f t="shared" si="36"/>
        <v>7</v>
      </c>
      <c r="D104" s="55">
        <f t="shared" si="37"/>
        <v>11256.803381250003</v>
      </c>
      <c r="E104" s="57">
        <f t="shared" si="26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7"/>
        <v>-752.61542950728563</v>
      </c>
      <c r="H104" s="55">
        <v>0</v>
      </c>
      <c r="I104" s="57">
        <f t="shared" si="33"/>
        <v>-347.02378745323108</v>
      </c>
      <c r="J104" s="57">
        <f t="shared" si="35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8"/>
        <v>-2255.4453884870404</v>
      </c>
      <c r="S104" s="55">
        <v>0</v>
      </c>
      <c r="T104" s="55">
        <v>0</v>
      </c>
      <c r="U104" s="54" t="s">
        <v>79</v>
      </c>
      <c r="V104" s="57">
        <f t="shared" si="31"/>
        <v>-1400</v>
      </c>
      <c r="W104" s="57">
        <f t="shared" si="28"/>
        <v>-562.84016906250019</v>
      </c>
      <c r="X104" s="55">
        <f t="shared" si="29"/>
        <v>2065.1504185107779</v>
      </c>
      <c r="Y104" s="117">
        <f t="shared" si="30"/>
        <v>273046.99409678619</v>
      </c>
    </row>
    <row r="105" spans="1:25" ht="13.5" thickBot="1" x14ac:dyDescent="0.35">
      <c r="A105" s="54">
        <v>92</v>
      </c>
      <c r="B105" s="54">
        <v>31</v>
      </c>
      <c r="C105" s="54">
        <f t="shared" si="36"/>
        <v>8</v>
      </c>
      <c r="D105" s="55">
        <f t="shared" si="37"/>
        <v>11256.803381250003</v>
      </c>
      <c r="E105" s="57">
        <f t="shared" si="26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7"/>
        <v>-752.61542950728563</v>
      </c>
      <c r="H105" s="55">
        <v>0</v>
      </c>
      <c r="I105" s="57">
        <f t="shared" si="33"/>
        <v>-347.02378745323108</v>
      </c>
      <c r="J105" s="57">
        <f t="shared" si="35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8"/>
        <v>-2255.4453884870404</v>
      </c>
      <c r="S105" s="55">
        <v>0</v>
      </c>
      <c r="T105" s="55">
        <v>0</v>
      </c>
      <c r="U105" s="54" t="s">
        <v>79</v>
      </c>
      <c r="V105" s="57">
        <f t="shared" si="31"/>
        <v>-1410</v>
      </c>
      <c r="W105" s="57">
        <f t="shared" si="28"/>
        <v>-562.84016906250019</v>
      </c>
      <c r="X105" s="55">
        <f t="shared" si="29"/>
        <v>2052.1504185107779</v>
      </c>
      <c r="Y105" s="117">
        <f t="shared" si="30"/>
        <v>276236.84032403358</v>
      </c>
    </row>
    <row r="106" spans="1:25" ht="13.5" thickBot="1" x14ac:dyDescent="0.35">
      <c r="A106" s="54">
        <v>93</v>
      </c>
      <c r="B106" s="54">
        <v>31</v>
      </c>
      <c r="C106" s="54">
        <f t="shared" si="36"/>
        <v>9</v>
      </c>
      <c r="D106" s="55">
        <f t="shared" si="37"/>
        <v>11256.803381250003</v>
      </c>
      <c r="E106" s="57">
        <f t="shared" si="26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7"/>
        <v>-752.61542950728563</v>
      </c>
      <c r="H106" s="55">
        <v>0</v>
      </c>
      <c r="I106" s="57">
        <f t="shared" si="33"/>
        <v>-347.02378745323108</v>
      </c>
      <c r="J106" s="57">
        <f t="shared" si="35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8"/>
        <v>-2255.4453884870404</v>
      </c>
      <c r="S106" s="55">
        <v>0</v>
      </c>
      <c r="T106" s="55">
        <v>0</v>
      </c>
      <c r="U106" s="54" t="s">
        <v>79</v>
      </c>
      <c r="V106" s="57">
        <f t="shared" si="31"/>
        <v>-1420</v>
      </c>
      <c r="W106" s="57">
        <f t="shared" si="28"/>
        <v>-562.84016906250019</v>
      </c>
      <c r="X106" s="55">
        <f t="shared" si="29"/>
        <v>2039.1504185107779</v>
      </c>
      <c r="Y106" s="117">
        <f t="shared" si="30"/>
        <v>279426.97757722781</v>
      </c>
    </row>
    <row r="107" spans="1:25" ht="13.5" thickBot="1" x14ac:dyDescent="0.35">
      <c r="A107" s="54">
        <v>94</v>
      </c>
      <c r="B107" s="54">
        <v>31</v>
      </c>
      <c r="C107" s="54">
        <f t="shared" si="36"/>
        <v>10</v>
      </c>
      <c r="D107" s="55">
        <f t="shared" si="37"/>
        <v>11256.803381250003</v>
      </c>
      <c r="E107" s="57">
        <f t="shared" si="26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7"/>
        <v>-752.61542950728563</v>
      </c>
      <c r="H107" s="55">
        <v>0</v>
      </c>
      <c r="I107" s="57">
        <f t="shared" si="33"/>
        <v>-347.02378745323108</v>
      </c>
      <c r="J107" s="57">
        <f t="shared" si="35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8"/>
        <v>-2255.4453884870404</v>
      </c>
      <c r="S107" s="55">
        <v>0</v>
      </c>
      <c r="T107" s="55">
        <v>0</v>
      </c>
      <c r="U107" s="54" t="s">
        <v>79</v>
      </c>
      <c r="V107" s="57">
        <f t="shared" si="31"/>
        <v>-1430</v>
      </c>
      <c r="W107" s="57">
        <f t="shared" si="28"/>
        <v>-562.84016906250019</v>
      </c>
      <c r="X107" s="55">
        <f t="shared" si="29"/>
        <v>2026.1504185107779</v>
      </c>
      <c r="Y107" s="117">
        <f t="shared" si="30"/>
        <v>282617.40706897702</v>
      </c>
    </row>
    <row r="108" spans="1:25" ht="13.5" thickBot="1" x14ac:dyDescent="0.35">
      <c r="A108" s="54">
        <v>95</v>
      </c>
      <c r="B108" s="54">
        <v>31</v>
      </c>
      <c r="C108" s="54">
        <f t="shared" si="36"/>
        <v>11</v>
      </c>
      <c r="D108" s="55">
        <f t="shared" si="37"/>
        <v>11256.803381250003</v>
      </c>
      <c r="E108" s="57">
        <f t="shared" si="26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7"/>
        <v>-752.61542950728563</v>
      </c>
      <c r="H108" s="55">
        <v>0</v>
      </c>
      <c r="I108" s="57">
        <f t="shared" si="33"/>
        <v>-347.02378745323108</v>
      </c>
      <c r="J108" s="57">
        <f t="shared" si="35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8"/>
        <v>-2255.4453884870404</v>
      </c>
      <c r="S108" s="55">
        <v>0</v>
      </c>
      <c r="T108" s="55">
        <v>0</v>
      </c>
      <c r="U108" s="54" t="s">
        <v>79</v>
      </c>
      <c r="V108" s="57">
        <f t="shared" si="31"/>
        <v>-1440</v>
      </c>
      <c r="W108" s="57">
        <f t="shared" si="28"/>
        <v>-562.84016906250019</v>
      </c>
      <c r="X108" s="55">
        <f t="shared" si="29"/>
        <v>2013.1504185107779</v>
      </c>
      <c r="Y108" s="117">
        <f t="shared" si="30"/>
        <v>285808.13001694187</v>
      </c>
    </row>
    <row r="109" spans="1:25" ht="13.5" thickBot="1" x14ac:dyDescent="0.35">
      <c r="A109" s="54">
        <v>96</v>
      </c>
      <c r="B109" s="54">
        <v>32</v>
      </c>
      <c r="C109" s="54">
        <f t="shared" si="36"/>
        <v>0</v>
      </c>
      <c r="D109" s="55">
        <f>$D98*(1+$D$4)</f>
        <v>11819.643550312505</v>
      </c>
      <c r="E109" s="57">
        <f t="shared" si="26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7"/>
        <v>-752.61542950728563</v>
      </c>
      <c r="H109" s="55">
        <v>0</v>
      </c>
      <c r="I109" s="57">
        <f t="shared" si="33"/>
        <v>-347.02378745323108</v>
      </c>
      <c r="J109" s="57">
        <f t="shared" si="35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31"/>
        <v>-1450</v>
      </c>
      <c r="W109" s="57">
        <f t="shared" si="28"/>
        <v>-590.98217751562527</v>
      </c>
      <c r="X109" s="55">
        <f t="shared" si="29"/>
        <v>2146.2437797328057</v>
      </c>
      <c r="Y109" s="117">
        <f t="shared" si="30"/>
        <v>289145.2410050786</v>
      </c>
    </row>
    <row r="110" spans="1:25" ht="13.5" thickBot="1" x14ac:dyDescent="0.35">
      <c r="A110" s="54">
        <v>97</v>
      </c>
      <c r="B110" s="54">
        <v>32</v>
      </c>
      <c r="C110" s="54">
        <f t="shared" si="36"/>
        <v>1</v>
      </c>
      <c r="D110" s="55">
        <f t="shared" ref="D110:D120" si="39">$D109</f>
        <v>11819.643550312505</v>
      </c>
      <c r="E110" s="57">
        <f t="shared" si="26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si="27"/>
        <v>-752.61542950728563</v>
      </c>
      <c r="H110" s="55">
        <v>0</v>
      </c>
      <c r="I110" s="57">
        <f t="shared" si="33"/>
        <v>-347.02378745323108</v>
      </c>
      <c r="J110" s="57">
        <f t="shared" si="35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40">$R109</f>
        <v>-2390.7721117962628</v>
      </c>
      <c r="S110" s="55">
        <v>0</v>
      </c>
      <c r="T110" s="55">
        <v>0</v>
      </c>
      <c r="U110" s="54" t="s">
        <v>79</v>
      </c>
      <c r="V110" s="57">
        <f t="shared" si="31"/>
        <v>-1460</v>
      </c>
      <c r="W110" s="57">
        <f t="shared" si="28"/>
        <v>-590.98217751562527</v>
      </c>
      <c r="X110" s="55">
        <f t="shared" si="29"/>
        <v>2133.2437797328057</v>
      </c>
      <c r="Y110" s="117">
        <f t="shared" si="30"/>
        <v>292483.25662233256</v>
      </c>
    </row>
    <row r="111" spans="1:25" ht="13.5" thickBot="1" x14ac:dyDescent="0.35">
      <c r="A111" s="54">
        <v>98</v>
      </c>
      <c r="B111" s="54">
        <v>32</v>
      </c>
      <c r="C111" s="54">
        <f t="shared" si="36"/>
        <v>2</v>
      </c>
      <c r="D111" s="55">
        <f t="shared" si="39"/>
        <v>11819.643550312505</v>
      </c>
      <c r="E111" s="57">
        <f t="shared" si="26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27"/>
        <v>-752.61542950728563</v>
      </c>
      <c r="H111" s="55">
        <v>0</v>
      </c>
      <c r="I111" s="57">
        <f t="shared" si="33"/>
        <v>-347.02378745323108</v>
      </c>
      <c r="J111" s="57">
        <f t="shared" si="35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40"/>
        <v>-2390.7721117962628</v>
      </c>
      <c r="S111" s="55">
        <v>0</v>
      </c>
      <c r="T111" s="55">
        <v>0</v>
      </c>
      <c r="U111" s="54" t="s">
        <v>79</v>
      </c>
      <c r="V111" s="57">
        <f t="shared" si="31"/>
        <v>-1470</v>
      </c>
      <c r="W111" s="57">
        <f t="shared" si="28"/>
        <v>-590.98217751562527</v>
      </c>
      <c r="X111" s="55">
        <f t="shared" si="29"/>
        <v>2120.2437797328057</v>
      </c>
      <c r="Y111" s="117">
        <f t="shared" si="30"/>
        <v>295822.1806379917</v>
      </c>
    </row>
    <row r="112" spans="1:25" ht="13.5" thickBot="1" x14ac:dyDescent="0.35">
      <c r="A112" s="54">
        <v>99</v>
      </c>
      <c r="B112" s="54">
        <v>32</v>
      </c>
      <c r="C112" s="54">
        <f t="shared" si="36"/>
        <v>3</v>
      </c>
      <c r="D112" s="55">
        <f t="shared" si="39"/>
        <v>11819.643550312505</v>
      </c>
      <c r="E112" s="57">
        <f t="shared" si="26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27"/>
        <v>-752.61542950728563</v>
      </c>
      <c r="H112" s="55">
        <v>0</v>
      </c>
      <c r="I112" s="57">
        <f t="shared" si="33"/>
        <v>-347.02378745323108</v>
      </c>
      <c r="J112" s="57">
        <f t="shared" si="35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40"/>
        <v>-2390.7721117962628</v>
      </c>
      <c r="S112" s="55">
        <v>0</v>
      </c>
      <c r="T112" s="55">
        <v>0</v>
      </c>
      <c r="U112" s="54" t="s">
        <v>79</v>
      </c>
      <c r="V112" s="57">
        <f t="shared" si="31"/>
        <v>-1480</v>
      </c>
      <c r="W112" s="57">
        <f t="shared" si="28"/>
        <v>-590.98217751562527</v>
      </c>
      <c r="X112" s="55">
        <f t="shared" si="29"/>
        <v>2107.2437797328057</v>
      </c>
      <c r="Y112" s="117">
        <f t="shared" si="30"/>
        <v>299162.01683704945</v>
      </c>
    </row>
    <row r="113" spans="1:25" ht="13.5" thickBot="1" x14ac:dyDescent="0.35">
      <c r="A113" s="54">
        <v>100</v>
      </c>
      <c r="B113" s="54">
        <v>32</v>
      </c>
      <c r="C113" s="54">
        <f t="shared" si="36"/>
        <v>4</v>
      </c>
      <c r="D113" s="55">
        <f t="shared" si="39"/>
        <v>11819.643550312505</v>
      </c>
      <c r="E113" s="57">
        <f t="shared" si="26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27"/>
        <v>-752.61542950728563</v>
      </c>
      <c r="H113" s="55">
        <v>0</v>
      </c>
      <c r="I113" s="57">
        <f t="shared" si="33"/>
        <v>-347.02378745323108</v>
      </c>
      <c r="J113" s="57">
        <f t="shared" si="35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40"/>
        <v>-2390.7721117962628</v>
      </c>
      <c r="S113" s="55">
        <v>0</v>
      </c>
      <c r="T113" s="55">
        <v>0</v>
      </c>
      <c r="U113" s="54" t="s">
        <v>79</v>
      </c>
      <c r="V113" s="57">
        <f t="shared" si="31"/>
        <v>-1490</v>
      </c>
      <c r="W113" s="57">
        <f t="shared" si="28"/>
        <v>-590.98217751562527</v>
      </c>
      <c r="X113" s="55">
        <f t="shared" si="29"/>
        <v>2094.2437797328057</v>
      </c>
      <c r="Y113" s="117">
        <f t="shared" si="30"/>
        <v>302502.76902026992</v>
      </c>
    </row>
    <row r="114" spans="1:25" ht="13.5" thickBot="1" x14ac:dyDescent="0.35">
      <c r="A114" s="54">
        <v>101</v>
      </c>
      <c r="B114" s="54">
        <v>32</v>
      </c>
      <c r="C114" s="54">
        <f t="shared" si="36"/>
        <v>5</v>
      </c>
      <c r="D114" s="55">
        <f t="shared" si="39"/>
        <v>11819.643550312505</v>
      </c>
      <c r="E114" s="57">
        <f t="shared" si="26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27"/>
        <v>-752.61542950728563</v>
      </c>
      <c r="H114" s="55">
        <v>0</v>
      </c>
      <c r="I114" s="57">
        <f t="shared" si="33"/>
        <v>-347.02378745323108</v>
      </c>
      <c r="J114" s="57">
        <f t="shared" si="35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40"/>
        <v>-2390.7721117962628</v>
      </c>
      <c r="S114" s="55">
        <v>0</v>
      </c>
      <c r="T114" s="55">
        <v>0</v>
      </c>
      <c r="U114" s="54" t="s">
        <v>79</v>
      </c>
      <c r="V114" s="57">
        <f t="shared" si="31"/>
        <v>-1500</v>
      </c>
      <c r="W114" s="57">
        <f t="shared" si="28"/>
        <v>-590.98217751562527</v>
      </c>
      <c r="X114" s="55">
        <f t="shared" si="29"/>
        <v>2081.2437797328057</v>
      </c>
      <c r="Y114" s="117">
        <f t="shared" si="30"/>
        <v>305844.44100425381</v>
      </c>
    </row>
    <row r="115" spans="1:25" ht="13.5" thickBot="1" x14ac:dyDescent="0.35">
      <c r="A115" s="54">
        <v>102</v>
      </c>
      <c r="B115" s="54">
        <v>32</v>
      </c>
      <c r="C115" s="54">
        <f t="shared" si="36"/>
        <v>6</v>
      </c>
      <c r="D115" s="55">
        <f t="shared" si="39"/>
        <v>11819.643550312505</v>
      </c>
      <c r="E115" s="57">
        <f t="shared" si="26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27"/>
        <v>-752.61542950728563</v>
      </c>
      <c r="H115" s="55">
        <v>0</v>
      </c>
      <c r="I115" s="57">
        <f t="shared" si="33"/>
        <v>-347.02378745323108</v>
      </c>
      <c r="J115" s="57">
        <f t="shared" si="35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40"/>
        <v>-2390.7721117962628</v>
      </c>
      <c r="S115" s="55">
        <v>0</v>
      </c>
      <c r="T115" s="55">
        <v>0</v>
      </c>
      <c r="U115" s="54" t="s">
        <v>79</v>
      </c>
      <c r="V115" s="57">
        <f t="shared" si="31"/>
        <v>-1510</v>
      </c>
      <c r="W115" s="57">
        <f t="shared" si="28"/>
        <v>-590.98217751562527</v>
      </c>
      <c r="X115" s="55">
        <f t="shared" si="29"/>
        <v>2068.2437797328057</v>
      </c>
      <c r="Y115" s="117">
        <f t="shared" si="30"/>
        <v>309187.03662150429</v>
      </c>
    </row>
    <row r="116" spans="1:25" ht="13.5" thickBot="1" x14ac:dyDescent="0.35">
      <c r="A116" s="54">
        <v>103</v>
      </c>
      <c r="B116" s="54">
        <v>32</v>
      </c>
      <c r="C116" s="54">
        <f t="shared" si="36"/>
        <v>7</v>
      </c>
      <c r="D116" s="55">
        <f t="shared" si="39"/>
        <v>11819.643550312505</v>
      </c>
      <c r="E116" s="57">
        <f t="shared" si="26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27"/>
        <v>-752.61542950728563</v>
      </c>
      <c r="H116" s="55">
        <v>0</v>
      </c>
      <c r="I116" s="57">
        <f t="shared" si="33"/>
        <v>-347.02378745323108</v>
      </c>
      <c r="J116" s="57">
        <f t="shared" si="35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40"/>
        <v>-2390.7721117962628</v>
      </c>
      <c r="S116" s="55">
        <v>0</v>
      </c>
      <c r="T116" s="55">
        <v>0</v>
      </c>
      <c r="U116" s="54" t="s">
        <v>79</v>
      </c>
      <c r="V116" s="57">
        <f t="shared" si="31"/>
        <v>-1520</v>
      </c>
      <c r="W116" s="57">
        <f t="shared" si="28"/>
        <v>-590.98217751562527</v>
      </c>
      <c r="X116" s="55">
        <f t="shared" si="29"/>
        <v>2055.2437797328057</v>
      </c>
      <c r="Y116" s="117">
        <f t="shared" si="30"/>
        <v>312530.55972049333</v>
      </c>
    </row>
    <row r="117" spans="1:25" ht="13.5" thickBot="1" x14ac:dyDescent="0.35">
      <c r="A117" s="54">
        <v>104</v>
      </c>
      <c r="B117" s="54">
        <v>32</v>
      </c>
      <c r="C117" s="54">
        <f t="shared" si="36"/>
        <v>8</v>
      </c>
      <c r="D117" s="55">
        <f t="shared" si="39"/>
        <v>11819.643550312505</v>
      </c>
      <c r="E117" s="57">
        <f t="shared" si="26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27"/>
        <v>-752.61542950728563</v>
      </c>
      <c r="H117" s="55">
        <v>0</v>
      </c>
      <c r="I117" s="57">
        <f t="shared" si="33"/>
        <v>-347.02378745323108</v>
      </c>
      <c r="J117" s="57">
        <f t="shared" si="35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40"/>
        <v>-2390.7721117962628</v>
      </c>
      <c r="S117" s="55">
        <v>0</v>
      </c>
      <c r="T117" s="55">
        <v>0</v>
      </c>
      <c r="U117" s="54" t="s">
        <v>79</v>
      </c>
      <c r="V117" s="57">
        <f t="shared" si="31"/>
        <v>-1530</v>
      </c>
      <c r="W117" s="57">
        <f t="shared" si="28"/>
        <v>-590.98217751562527</v>
      </c>
      <c r="X117" s="55">
        <f t="shared" si="29"/>
        <v>2042.2437797328057</v>
      </c>
      <c r="Y117" s="117">
        <f t="shared" si="30"/>
        <v>315875.01416572818</v>
      </c>
    </row>
    <row r="118" spans="1:25" ht="13.5" thickBot="1" x14ac:dyDescent="0.35">
      <c r="A118" s="54">
        <v>105</v>
      </c>
      <c r="B118" s="54">
        <v>32</v>
      </c>
      <c r="C118" s="54">
        <f t="shared" si="36"/>
        <v>9</v>
      </c>
      <c r="D118" s="55">
        <f t="shared" si="39"/>
        <v>11819.643550312505</v>
      </c>
      <c r="E118" s="57">
        <f t="shared" si="26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27"/>
        <v>-752.61542950728563</v>
      </c>
      <c r="H118" s="55">
        <v>0</v>
      </c>
      <c r="I118" s="57">
        <f t="shared" si="33"/>
        <v>-347.02378745323108</v>
      </c>
      <c r="J118" s="57">
        <f t="shared" si="35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40"/>
        <v>-2390.7721117962628</v>
      </c>
      <c r="S118" s="55">
        <v>0</v>
      </c>
      <c r="T118" s="55">
        <v>0</v>
      </c>
      <c r="U118" s="54" t="s">
        <v>79</v>
      </c>
      <c r="V118" s="57">
        <f t="shared" si="31"/>
        <v>-1540</v>
      </c>
      <c r="W118" s="57">
        <f t="shared" si="28"/>
        <v>-590.98217751562527</v>
      </c>
      <c r="X118" s="55">
        <f t="shared" si="29"/>
        <v>2029.2437797328057</v>
      </c>
      <c r="Y118" s="117">
        <f t="shared" si="30"/>
        <v>319220.40383781819</v>
      </c>
    </row>
    <row r="119" spans="1:25" ht="13.5" thickBot="1" x14ac:dyDescent="0.35">
      <c r="A119" s="54">
        <v>106</v>
      </c>
      <c r="B119" s="54">
        <v>32</v>
      </c>
      <c r="C119" s="54">
        <f t="shared" si="36"/>
        <v>10</v>
      </c>
      <c r="D119" s="55">
        <f t="shared" si="39"/>
        <v>11819.643550312505</v>
      </c>
      <c r="E119" s="57">
        <f t="shared" si="26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27"/>
        <v>-752.61542950728563</v>
      </c>
      <c r="H119" s="55">
        <v>0</v>
      </c>
      <c r="I119" s="57">
        <f t="shared" si="33"/>
        <v>-347.02378745323108</v>
      </c>
      <c r="J119" s="57">
        <f t="shared" si="35"/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40"/>
        <v>-2390.7721117962628</v>
      </c>
      <c r="S119" s="55">
        <v>0</v>
      </c>
      <c r="T119" s="55">
        <v>0</v>
      </c>
      <c r="U119" s="54" t="s">
        <v>79</v>
      </c>
      <c r="V119" s="57">
        <f t="shared" si="31"/>
        <v>-1550</v>
      </c>
      <c r="W119" s="57">
        <f t="shared" si="28"/>
        <v>-590.98217751562527</v>
      </c>
      <c r="X119" s="55">
        <f t="shared" si="29"/>
        <v>2016.2437797328057</v>
      </c>
      <c r="Y119" s="117">
        <f t="shared" si="30"/>
        <v>322566.73263354186</v>
      </c>
    </row>
    <row r="120" spans="1:25" ht="13.5" thickBot="1" x14ac:dyDescent="0.35">
      <c r="A120" s="54">
        <v>107</v>
      </c>
      <c r="B120" s="54">
        <v>32</v>
      </c>
      <c r="C120" s="54">
        <f t="shared" si="36"/>
        <v>11</v>
      </c>
      <c r="D120" s="55">
        <f t="shared" si="39"/>
        <v>11819.643550312505</v>
      </c>
      <c r="E120" s="57">
        <f t="shared" si="26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27"/>
        <v>-752.61542950728563</v>
      </c>
      <c r="H120" s="55">
        <v>0</v>
      </c>
      <c r="I120" s="57">
        <f t="shared" si="33"/>
        <v>-347.02378745323108</v>
      </c>
      <c r="J120" s="57">
        <f t="shared" si="35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40"/>
        <v>-2390.7721117962628</v>
      </c>
      <c r="S120" s="55">
        <v>0</v>
      </c>
      <c r="T120" s="55">
        <v>0</v>
      </c>
      <c r="U120" s="54" t="s">
        <v>79</v>
      </c>
      <c r="V120" s="57">
        <f t="shared" si="31"/>
        <v>-1560</v>
      </c>
      <c r="W120" s="57">
        <f t="shared" si="28"/>
        <v>-590.98217751562527</v>
      </c>
      <c r="X120" s="55">
        <f t="shared" si="29"/>
        <v>2003.2437797328057</v>
      </c>
      <c r="Y120" s="117">
        <f t="shared" si="30"/>
        <v>325914.00446591439</v>
      </c>
    </row>
    <row r="121" spans="1:25" ht="13.5" thickBot="1" x14ac:dyDescent="0.35">
      <c r="A121" s="54">
        <v>108</v>
      </c>
      <c r="B121" s="54">
        <v>33</v>
      </c>
      <c r="C121" s="54">
        <f t="shared" si="36"/>
        <v>0</v>
      </c>
      <c r="D121" s="55">
        <f>$D110*(1+$D$4)</f>
        <v>12410.62572782813</v>
      </c>
      <c r="E121" s="57">
        <f t="shared" si="26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27"/>
        <v>-752.61542950728563</v>
      </c>
      <c r="H121" s="55">
        <v>0</v>
      </c>
      <c r="I121" s="57">
        <f t="shared" si="33"/>
        <v>-347.02378745323108</v>
      </c>
      <c r="J121" s="57">
        <f t="shared" si="35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31"/>
        <v>-1570</v>
      </c>
      <c r="W121" s="57">
        <f t="shared" si="28"/>
        <v>-620.53128639140652</v>
      </c>
      <c r="X121" s="55">
        <f t="shared" si="29"/>
        <v>2142.2885417828434</v>
      </c>
      <c r="Y121" s="117">
        <f t="shared" si="30"/>
        <v>329414.26802630519</v>
      </c>
    </row>
    <row r="122" spans="1:25" ht="13.5" thickBot="1" x14ac:dyDescent="0.35">
      <c r="A122" s="54">
        <v>109</v>
      </c>
      <c r="B122" s="54">
        <v>33</v>
      </c>
      <c r="C122" s="54">
        <f t="shared" si="36"/>
        <v>1</v>
      </c>
      <c r="D122" s="55">
        <f t="shared" ref="D122:D132" si="41">$D121</f>
        <v>12410.62572782813</v>
      </c>
      <c r="E122" s="57">
        <f t="shared" si="26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27"/>
        <v>-752.61542950728563</v>
      </c>
      <c r="H122" s="55">
        <v>0</v>
      </c>
      <c r="I122" s="57">
        <f t="shared" si="33"/>
        <v>-347.02378745323108</v>
      </c>
      <c r="J122" s="57">
        <f t="shared" si="35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2">$R121</f>
        <v>-2534.2184385040387</v>
      </c>
      <c r="S122" s="55">
        <v>0</v>
      </c>
      <c r="T122" s="55">
        <v>0</v>
      </c>
      <c r="U122" s="54" t="s">
        <v>79</v>
      </c>
      <c r="V122" s="57">
        <f t="shared" si="31"/>
        <v>-1580</v>
      </c>
      <c r="W122" s="57">
        <f t="shared" si="28"/>
        <v>-620.53128639140652</v>
      </c>
      <c r="X122" s="55">
        <f t="shared" si="29"/>
        <v>2129.2885417828434</v>
      </c>
      <c r="Y122" s="117">
        <f t="shared" si="30"/>
        <v>332916.11601819762</v>
      </c>
    </row>
    <row r="123" spans="1:25" ht="13.5" thickBot="1" x14ac:dyDescent="0.35">
      <c r="A123" s="54">
        <v>110</v>
      </c>
      <c r="B123" s="54">
        <v>33</v>
      </c>
      <c r="C123" s="54">
        <f t="shared" si="36"/>
        <v>2</v>
      </c>
      <c r="D123" s="55">
        <f t="shared" si="41"/>
        <v>12410.62572782813</v>
      </c>
      <c r="E123" s="57">
        <f t="shared" si="26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27"/>
        <v>-752.61542950728563</v>
      </c>
      <c r="H123" s="55">
        <v>0</v>
      </c>
      <c r="I123" s="57">
        <f t="shared" si="33"/>
        <v>-347.02378745323108</v>
      </c>
      <c r="J123" s="57">
        <f t="shared" si="35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2"/>
        <v>-2534.2184385040387</v>
      </c>
      <c r="S123" s="55">
        <v>0</v>
      </c>
      <c r="T123" s="55">
        <v>0</v>
      </c>
      <c r="U123" s="54" t="s">
        <v>79</v>
      </c>
      <c r="V123" s="57">
        <f t="shared" si="31"/>
        <v>-1590</v>
      </c>
      <c r="W123" s="57">
        <f t="shared" si="28"/>
        <v>-620.53128639140652</v>
      </c>
      <c r="X123" s="55">
        <f t="shared" si="29"/>
        <v>2116.2885417828434</v>
      </c>
      <c r="Y123" s="117">
        <f t="shared" si="30"/>
        <v>336419.55504338961</v>
      </c>
    </row>
    <row r="124" spans="1:25" ht="13.5" thickBot="1" x14ac:dyDescent="0.35">
      <c r="A124" s="54">
        <v>111</v>
      </c>
      <c r="B124" s="54">
        <v>33</v>
      </c>
      <c r="C124" s="54">
        <f t="shared" si="36"/>
        <v>3</v>
      </c>
      <c r="D124" s="55">
        <f t="shared" si="41"/>
        <v>12410.62572782813</v>
      </c>
      <c r="E124" s="57">
        <f t="shared" si="26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27"/>
        <v>-752.61542950728563</v>
      </c>
      <c r="H124" s="55">
        <v>0</v>
      </c>
      <c r="I124" s="57">
        <f t="shared" si="33"/>
        <v>-347.02378745323108</v>
      </c>
      <c r="J124" s="57">
        <f t="shared" si="35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2"/>
        <v>-2534.2184385040387</v>
      </c>
      <c r="S124" s="55">
        <v>0</v>
      </c>
      <c r="T124" s="55">
        <v>0</v>
      </c>
      <c r="U124" s="54" t="s">
        <v>79</v>
      </c>
      <c r="V124" s="57">
        <f t="shared" si="31"/>
        <v>-1600</v>
      </c>
      <c r="W124" s="57">
        <f t="shared" si="28"/>
        <v>-620.53128639140652</v>
      </c>
      <c r="X124" s="55">
        <f t="shared" si="29"/>
        <v>2103.2885417828434</v>
      </c>
      <c r="Y124" s="117">
        <f t="shared" si="30"/>
        <v>339924.59173118655</v>
      </c>
    </row>
    <row r="125" spans="1:25" ht="13.5" thickBot="1" x14ac:dyDescent="0.35">
      <c r="A125" s="54">
        <v>112</v>
      </c>
      <c r="B125" s="54">
        <v>33</v>
      </c>
      <c r="C125" s="54">
        <f t="shared" si="36"/>
        <v>4</v>
      </c>
      <c r="D125" s="55">
        <f t="shared" si="41"/>
        <v>12410.62572782813</v>
      </c>
      <c r="E125" s="57">
        <f t="shared" si="26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27"/>
        <v>-752.61542950728563</v>
      </c>
      <c r="H125" s="55">
        <v>0</v>
      </c>
      <c r="I125" s="57">
        <f t="shared" si="33"/>
        <v>-347.02378745323108</v>
      </c>
      <c r="J125" s="57">
        <f t="shared" si="35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2"/>
        <v>-2534.2184385040387</v>
      </c>
      <c r="S125" s="55">
        <v>0</v>
      </c>
      <c r="T125" s="55">
        <v>0</v>
      </c>
      <c r="U125" s="54" t="s">
        <v>79</v>
      </c>
      <c r="V125" s="57">
        <f t="shared" si="31"/>
        <v>-1610</v>
      </c>
      <c r="W125" s="57">
        <f t="shared" si="28"/>
        <v>-620.53128639140652</v>
      </c>
      <c r="X125" s="55">
        <f t="shared" si="29"/>
        <v>2090.2885417828434</v>
      </c>
      <c r="Y125" s="117">
        <f t="shared" si="30"/>
        <v>343431.232738516</v>
      </c>
    </row>
    <row r="126" spans="1:25" ht="13.5" thickBot="1" x14ac:dyDescent="0.35">
      <c r="A126" s="54">
        <v>113</v>
      </c>
      <c r="B126" s="54">
        <v>33</v>
      </c>
      <c r="C126" s="54">
        <f t="shared" si="36"/>
        <v>5</v>
      </c>
      <c r="D126" s="55">
        <f t="shared" si="41"/>
        <v>12410.62572782813</v>
      </c>
      <c r="E126" s="57">
        <f t="shared" si="26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27"/>
        <v>-752.61542950728563</v>
      </c>
      <c r="H126" s="55">
        <v>0</v>
      </c>
      <c r="I126" s="57">
        <f t="shared" si="33"/>
        <v>-347.02378745323108</v>
      </c>
      <c r="J126" s="57">
        <f t="shared" si="35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2"/>
        <v>-2534.2184385040387</v>
      </c>
      <c r="S126" s="55">
        <v>0</v>
      </c>
      <c r="T126" s="55">
        <v>0</v>
      </c>
      <c r="U126" s="54" t="s">
        <v>79</v>
      </c>
      <c r="V126" s="57">
        <f t="shared" si="31"/>
        <v>-1620</v>
      </c>
      <c r="W126" s="57">
        <f t="shared" si="28"/>
        <v>-620.53128639140652</v>
      </c>
      <c r="X126" s="55">
        <f t="shared" si="29"/>
        <v>2077.2885417828434</v>
      </c>
      <c r="Y126" s="117">
        <f t="shared" si="30"/>
        <v>346939.48475004261</v>
      </c>
    </row>
    <row r="127" spans="1:25" ht="13.5" thickBot="1" x14ac:dyDescent="0.35">
      <c r="A127" s="54">
        <v>114</v>
      </c>
      <c r="B127" s="54">
        <v>33</v>
      </c>
      <c r="C127" s="54">
        <f t="shared" si="36"/>
        <v>6</v>
      </c>
      <c r="D127" s="55">
        <f t="shared" si="41"/>
        <v>12410.62572782813</v>
      </c>
      <c r="E127" s="57">
        <f t="shared" si="26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27"/>
        <v>-752.61542950728563</v>
      </c>
      <c r="H127" s="55">
        <v>0</v>
      </c>
      <c r="I127" s="57">
        <f t="shared" si="33"/>
        <v>-347.02378745323108</v>
      </c>
      <c r="J127" s="57">
        <f t="shared" si="35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2"/>
        <v>-2534.2184385040387</v>
      </c>
      <c r="S127" s="55">
        <v>0</v>
      </c>
      <c r="T127" s="55">
        <v>0</v>
      </c>
      <c r="U127" s="54" t="s">
        <v>79</v>
      </c>
      <c r="V127" s="57">
        <f t="shared" si="31"/>
        <v>-1630</v>
      </c>
      <c r="W127" s="57">
        <f t="shared" si="28"/>
        <v>-620.53128639140652</v>
      </c>
      <c r="X127" s="55">
        <f t="shared" si="29"/>
        <v>2064.2885417828434</v>
      </c>
      <c r="Y127" s="117">
        <f t="shared" si="30"/>
        <v>350449.35447828396</v>
      </c>
    </row>
    <row r="128" spans="1:25" ht="13.5" thickBot="1" x14ac:dyDescent="0.35">
      <c r="A128" s="54">
        <v>115</v>
      </c>
      <c r="B128" s="54">
        <v>33</v>
      </c>
      <c r="C128" s="54">
        <f t="shared" si="36"/>
        <v>7</v>
      </c>
      <c r="D128" s="55">
        <f t="shared" si="41"/>
        <v>12410.62572782813</v>
      </c>
      <c r="E128" s="57">
        <f t="shared" si="26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27"/>
        <v>-752.61542950728563</v>
      </c>
      <c r="H128" s="55">
        <v>0</v>
      </c>
      <c r="I128" s="57">
        <f t="shared" si="33"/>
        <v>-347.02378745323108</v>
      </c>
      <c r="J128" s="57">
        <f t="shared" si="35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2"/>
        <v>-2534.2184385040387</v>
      </c>
      <c r="S128" s="55">
        <v>0</v>
      </c>
      <c r="T128" s="55">
        <v>0</v>
      </c>
      <c r="U128" s="54" t="s">
        <v>79</v>
      </c>
      <c r="V128" s="57">
        <f t="shared" si="31"/>
        <v>-1640</v>
      </c>
      <c r="W128" s="57">
        <f t="shared" si="28"/>
        <v>-620.53128639140652</v>
      </c>
      <c r="X128" s="55">
        <f t="shared" si="29"/>
        <v>2051.2885417828434</v>
      </c>
      <c r="Y128" s="117">
        <f t="shared" si="30"/>
        <v>353960.8486637263</v>
      </c>
    </row>
    <row r="129" spans="1:25" ht="13.5" thickBot="1" x14ac:dyDescent="0.35">
      <c r="A129" s="54">
        <v>116</v>
      </c>
      <c r="B129" s="54">
        <v>33</v>
      </c>
      <c r="C129" s="54">
        <f t="shared" si="36"/>
        <v>8</v>
      </c>
      <c r="D129" s="55">
        <f t="shared" si="41"/>
        <v>12410.62572782813</v>
      </c>
      <c r="E129" s="57">
        <f t="shared" si="26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27"/>
        <v>-752.61542950728563</v>
      </c>
      <c r="H129" s="55">
        <v>0</v>
      </c>
      <c r="I129" s="57">
        <f t="shared" si="33"/>
        <v>-347.02378745323108</v>
      </c>
      <c r="J129" s="57">
        <f t="shared" si="35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2"/>
        <v>-2534.2184385040387</v>
      </c>
      <c r="S129" s="55">
        <v>0</v>
      </c>
      <c r="T129" s="55">
        <v>0</v>
      </c>
      <c r="U129" s="54" t="s">
        <v>79</v>
      </c>
      <c r="V129" s="57">
        <f t="shared" si="31"/>
        <v>-1650</v>
      </c>
      <c r="W129" s="57">
        <f t="shared" si="28"/>
        <v>-620.53128639140652</v>
      </c>
      <c r="X129" s="55">
        <f t="shared" si="29"/>
        <v>2038.2885417828434</v>
      </c>
      <c r="Y129" s="117">
        <f t="shared" si="30"/>
        <v>357473.9740749413</v>
      </c>
    </row>
    <row r="130" spans="1:25" ht="13.5" thickBot="1" x14ac:dyDescent="0.35">
      <c r="A130" s="54">
        <v>117</v>
      </c>
      <c r="B130" s="54">
        <v>33</v>
      </c>
      <c r="C130" s="54">
        <f t="shared" si="36"/>
        <v>9</v>
      </c>
      <c r="D130" s="55">
        <f t="shared" si="41"/>
        <v>12410.62572782813</v>
      </c>
      <c r="E130" s="57">
        <f t="shared" si="26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27"/>
        <v>-752.61542950728563</v>
      </c>
      <c r="H130" s="55">
        <v>0</v>
      </c>
      <c r="I130" s="57">
        <f t="shared" si="33"/>
        <v>-347.02378745323108</v>
      </c>
      <c r="J130" s="57">
        <f t="shared" si="35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2"/>
        <v>-2534.2184385040387</v>
      </c>
      <c r="S130" s="55">
        <v>0</v>
      </c>
      <c r="T130" s="55">
        <v>0</v>
      </c>
      <c r="U130" s="54" t="s">
        <v>79</v>
      </c>
      <c r="V130" s="57">
        <f t="shared" si="31"/>
        <v>-1660</v>
      </c>
      <c r="W130" s="57">
        <f t="shared" si="28"/>
        <v>-620.53128639140652</v>
      </c>
      <c r="X130" s="55">
        <f t="shared" si="29"/>
        <v>2025.2885417828434</v>
      </c>
      <c r="Y130" s="117">
        <f t="shared" si="30"/>
        <v>360988.73750870302</v>
      </c>
    </row>
    <row r="131" spans="1:25" ht="13.5" thickBot="1" x14ac:dyDescent="0.35">
      <c r="A131" s="54">
        <v>118</v>
      </c>
      <c r="B131" s="54">
        <v>33</v>
      </c>
      <c r="C131" s="54">
        <f t="shared" si="36"/>
        <v>10</v>
      </c>
      <c r="D131" s="55">
        <f t="shared" si="41"/>
        <v>12410.62572782813</v>
      </c>
      <c r="E131" s="57">
        <f t="shared" si="26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27"/>
        <v>-752.61542950728563</v>
      </c>
      <c r="H131" s="55">
        <v>0</v>
      </c>
      <c r="I131" s="57">
        <f t="shared" si="33"/>
        <v>-347.02378745323108</v>
      </c>
      <c r="J131" s="57">
        <f t="shared" si="35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2"/>
        <v>-2534.2184385040387</v>
      </c>
      <c r="S131" s="55">
        <v>0</v>
      </c>
      <c r="T131" s="55">
        <v>0</v>
      </c>
      <c r="U131" s="54" t="s">
        <v>79</v>
      </c>
      <c r="V131" s="57">
        <f t="shared" si="31"/>
        <v>-1670</v>
      </c>
      <c r="W131" s="57">
        <f t="shared" si="28"/>
        <v>-620.53128639140652</v>
      </c>
      <c r="X131" s="55">
        <f t="shared" si="29"/>
        <v>2012.2885417828434</v>
      </c>
      <c r="Y131" s="117">
        <f t="shared" si="30"/>
        <v>364505.14579010545</v>
      </c>
    </row>
    <row r="132" spans="1:25" ht="13.5" thickBot="1" x14ac:dyDescent="0.35">
      <c r="A132" s="54">
        <v>119</v>
      </c>
      <c r="B132" s="54">
        <v>33</v>
      </c>
      <c r="C132" s="54">
        <f t="shared" si="36"/>
        <v>11</v>
      </c>
      <c r="D132" s="55">
        <f t="shared" si="41"/>
        <v>12410.62572782813</v>
      </c>
      <c r="E132" s="57">
        <f t="shared" si="26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27"/>
        <v>-752.61542950728563</v>
      </c>
      <c r="H132" s="55">
        <v>0</v>
      </c>
      <c r="I132" s="57">
        <f t="shared" si="33"/>
        <v>-347.02378745323108</v>
      </c>
      <c r="J132" s="57">
        <f t="shared" si="35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2"/>
        <v>-2534.2184385040387</v>
      </c>
      <c r="S132" s="55">
        <v>0</v>
      </c>
      <c r="T132" s="55">
        <v>0</v>
      </c>
      <c r="U132" s="54" t="s">
        <v>79</v>
      </c>
      <c r="V132" s="57">
        <f t="shared" si="31"/>
        <v>-1680</v>
      </c>
      <c r="W132" s="57">
        <f t="shared" si="28"/>
        <v>-620.53128639140652</v>
      </c>
      <c r="X132" s="55">
        <f t="shared" si="29"/>
        <v>1999.2885417828434</v>
      </c>
      <c r="Y132" s="117">
        <f t="shared" si="30"/>
        <v>368023.20577268035</v>
      </c>
    </row>
    <row r="133" spans="1:25" ht="13.5" thickBot="1" x14ac:dyDescent="0.35">
      <c r="A133" s="54">
        <v>120</v>
      </c>
      <c r="B133" s="54">
        <v>34</v>
      </c>
      <c r="C133" s="54">
        <f t="shared" si="36"/>
        <v>0</v>
      </c>
      <c r="D133" s="55">
        <f>$D122*(1+$D$4)</f>
        <v>13031.157014219538</v>
      </c>
      <c r="E133" s="57">
        <f t="shared" si="26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27"/>
        <v>-752.61542950728563</v>
      </c>
      <c r="H133" s="55">
        <v>0</v>
      </c>
      <c r="I133" s="57">
        <f t="shared" si="33"/>
        <v>-347.02378745323108</v>
      </c>
      <c r="J133" s="57">
        <f t="shared" si="35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31"/>
        <v>-1690</v>
      </c>
      <c r="W133" s="57">
        <f t="shared" si="28"/>
        <v>-651.55785071097694</v>
      </c>
      <c r="X133" s="55">
        <f t="shared" si="29"/>
        <v>2144.5010786683051</v>
      </c>
      <c r="Y133" s="117">
        <f t="shared" si="30"/>
        <v>371701.13687540148</v>
      </c>
    </row>
    <row r="134" spans="1:25" ht="13.5" thickBot="1" x14ac:dyDescent="0.35">
      <c r="A134" s="54">
        <v>121</v>
      </c>
      <c r="B134" s="54">
        <v>34</v>
      </c>
      <c r="C134" s="54">
        <f t="shared" si="36"/>
        <v>1</v>
      </c>
      <c r="D134" s="55">
        <f t="shared" ref="D134:D144" si="43">$D133</f>
        <v>13031.157014219538</v>
      </c>
      <c r="E134" s="57">
        <f t="shared" si="26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33"/>
        <v>-347.02378745323108</v>
      </c>
      <c r="J134" s="57">
        <f t="shared" si="35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4">$R133</f>
        <v>-2686.2715448142812</v>
      </c>
      <c r="S134" s="55">
        <v>0</v>
      </c>
      <c r="T134" s="55">
        <v>0</v>
      </c>
      <c r="U134" s="54" t="s">
        <v>79</v>
      </c>
      <c r="V134" s="57">
        <f t="shared" si="31"/>
        <v>-1700</v>
      </c>
      <c r="W134" s="57">
        <f t="shared" si="28"/>
        <v>-651.55785071097694</v>
      </c>
      <c r="X134" s="55">
        <f t="shared" si="29"/>
        <v>2884.1165081755917</v>
      </c>
      <c r="Y134" s="117">
        <f t="shared" si="30"/>
        <v>376134.00812055793</v>
      </c>
    </row>
    <row r="135" spans="1:25" ht="13.5" thickBot="1" x14ac:dyDescent="0.35">
      <c r="A135" s="54">
        <v>122</v>
      </c>
      <c r="B135" s="54">
        <v>34</v>
      </c>
      <c r="C135" s="54">
        <f t="shared" si="36"/>
        <v>2</v>
      </c>
      <c r="D135" s="55">
        <f t="shared" si="43"/>
        <v>13031.157014219538</v>
      </c>
      <c r="E135" s="57">
        <f t="shared" si="26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33"/>
        <v>-347.02378745323108</v>
      </c>
      <c r="J135" s="57">
        <f t="shared" si="35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4"/>
        <v>-2686.2715448142812</v>
      </c>
      <c r="S135" s="55">
        <v>0</v>
      </c>
      <c r="T135" s="55">
        <v>0</v>
      </c>
      <c r="U135" s="54" t="s">
        <v>79</v>
      </c>
      <c r="V135" s="57">
        <f t="shared" si="31"/>
        <v>-1710</v>
      </c>
      <c r="W135" s="57">
        <f t="shared" si="28"/>
        <v>-651.55785071097694</v>
      </c>
      <c r="X135" s="55">
        <f t="shared" si="29"/>
        <v>2871.1165081755917</v>
      </c>
      <c r="Y135" s="117">
        <f t="shared" si="30"/>
        <v>380572.34966256918</v>
      </c>
    </row>
    <row r="136" spans="1:25" ht="13.5" thickBot="1" x14ac:dyDescent="0.35">
      <c r="A136" s="54">
        <v>123</v>
      </c>
      <c r="B136" s="54">
        <v>34</v>
      </c>
      <c r="C136" s="54">
        <f t="shared" si="36"/>
        <v>3</v>
      </c>
      <c r="D136" s="55">
        <f t="shared" si="43"/>
        <v>13031.157014219538</v>
      </c>
      <c r="E136" s="57">
        <f t="shared" si="26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33"/>
        <v>-347.02378745323108</v>
      </c>
      <c r="J136" s="57">
        <f t="shared" si="35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4"/>
        <v>-2686.2715448142812</v>
      </c>
      <c r="S136" s="55">
        <v>0</v>
      </c>
      <c r="T136" s="55">
        <v>0</v>
      </c>
      <c r="U136" s="54" t="s">
        <v>79</v>
      </c>
      <c r="V136" s="57">
        <f t="shared" si="31"/>
        <v>-1720</v>
      </c>
      <c r="W136" s="57">
        <f t="shared" si="28"/>
        <v>-651.55785071097694</v>
      </c>
      <c r="X136" s="55">
        <f t="shared" si="29"/>
        <v>2858.1165081755917</v>
      </c>
      <c r="Y136" s="117">
        <f t="shared" si="30"/>
        <v>385016.1842943388</v>
      </c>
    </row>
    <row r="137" spans="1:25" ht="13.5" thickBot="1" x14ac:dyDescent="0.35">
      <c r="A137" s="54">
        <v>124</v>
      </c>
      <c r="B137" s="54">
        <v>34</v>
      </c>
      <c r="C137" s="54">
        <f t="shared" si="36"/>
        <v>4</v>
      </c>
      <c r="D137" s="55">
        <f t="shared" si="43"/>
        <v>13031.157014219538</v>
      </c>
      <c r="E137" s="57">
        <f t="shared" si="26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33"/>
        <v>-347.02378745323108</v>
      </c>
      <c r="J137" s="57">
        <f t="shared" si="35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4"/>
        <v>-2686.2715448142812</v>
      </c>
      <c r="S137" s="55">
        <v>0</v>
      </c>
      <c r="T137" s="55">
        <v>0</v>
      </c>
      <c r="U137" s="54" t="s">
        <v>79</v>
      </c>
      <c r="V137" s="57">
        <f t="shared" si="31"/>
        <v>-1730</v>
      </c>
      <c r="W137" s="57">
        <f t="shared" si="28"/>
        <v>-651.55785071097694</v>
      </c>
      <c r="X137" s="55">
        <f t="shared" si="29"/>
        <v>2845.1165081755917</v>
      </c>
      <c r="Y137" s="117">
        <f t="shared" si="30"/>
        <v>389465.5349037408</v>
      </c>
    </row>
    <row r="138" spans="1:25" ht="13.5" thickBot="1" x14ac:dyDescent="0.35">
      <c r="A138" s="54">
        <v>125</v>
      </c>
      <c r="B138" s="54">
        <v>34</v>
      </c>
      <c r="C138" s="54">
        <f t="shared" si="36"/>
        <v>5</v>
      </c>
      <c r="D138" s="55">
        <f t="shared" si="43"/>
        <v>13031.157014219538</v>
      </c>
      <c r="E138" s="57">
        <f t="shared" si="26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33"/>
        <v>-347.02378745323108</v>
      </c>
      <c r="J138" s="57">
        <f t="shared" si="35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4"/>
        <v>-2686.2715448142812</v>
      </c>
      <c r="S138" s="55">
        <v>0</v>
      </c>
      <c r="T138" s="55">
        <v>0</v>
      </c>
      <c r="U138" s="54" t="s">
        <v>79</v>
      </c>
      <c r="V138" s="57">
        <f t="shared" si="31"/>
        <v>-1740</v>
      </c>
      <c r="W138" s="57">
        <f t="shared" si="28"/>
        <v>-651.55785071097694</v>
      </c>
      <c r="X138" s="55">
        <f t="shared" si="29"/>
        <v>2832.1165081755917</v>
      </c>
      <c r="Y138" s="117">
        <f t="shared" si="30"/>
        <v>393920.42447401531</v>
      </c>
    </row>
    <row r="139" spans="1:25" ht="13.5" thickBot="1" x14ac:dyDescent="0.35">
      <c r="A139" s="54">
        <v>126</v>
      </c>
      <c r="B139" s="54">
        <v>34</v>
      </c>
      <c r="C139" s="54">
        <f t="shared" si="36"/>
        <v>6</v>
      </c>
      <c r="D139" s="55">
        <f t="shared" si="43"/>
        <v>13031.157014219538</v>
      </c>
      <c r="E139" s="57">
        <f t="shared" si="26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33"/>
        <v>-347.02378745323108</v>
      </c>
      <c r="J139" s="57">
        <f t="shared" si="35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4"/>
        <v>-2686.2715448142812</v>
      </c>
      <c r="S139" s="55">
        <v>0</v>
      </c>
      <c r="T139" s="55">
        <v>0</v>
      </c>
      <c r="U139" s="54" t="s">
        <v>79</v>
      </c>
      <c r="V139" s="57">
        <f t="shared" si="31"/>
        <v>-1750</v>
      </c>
      <c r="W139" s="57">
        <f t="shared" si="28"/>
        <v>-651.55785071097694</v>
      </c>
      <c r="X139" s="55">
        <f t="shared" si="29"/>
        <v>2819.1165081755917</v>
      </c>
      <c r="Y139" s="117">
        <f t="shared" si="30"/>
        <v>398380.876084166</v>
      </c>
    </row>
    <row r="140" spans="1:25" ht="13.5" thickBot="1" x14ac:dyDescent="0.35">
      <c r="A140" s="54">
        <v>127</v>
      </c>
      <c r="B140" s="54">
        <v>34</v>
      </c>
      <c r="C140" s="54">
        <f t="shared" si="36"/>
        <v>7</v>
      </c>
      <c r="D140" s="55">
        <f t="shared" si="43"/>
        <v>13031.157014219538</v>
      </c>
      <c r="E140" s="57">
        <f t="shared" si="26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33"/>
        <v>-347.02378745323108</v>
      </c>
      <c r="J140" s="57">
        <f t="shared" si="35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4"/>
        <v>-2686.2715448142812</v>
      </c>
      <c r="S140" s="55">
        <v>0</v>
      </c>
      <c r="T140" s="55">
        <v>0</v>
      </c>
      <c r="U140" s="54" t="s">
        <v>79</v>
      </c>
      <c r="V140" s="57">
        <f t="shared" si="31"/>
        <v>-1760</v>
      </c>
      <c r="W140" s="57">
        <f t="shared" si="28"/>
        <v>-651.55785071097694</v>
      </c>
      <c r="X140" s="55">
        <f t="shared" si="29"/>
        <v>2806.1165081755917</v>
      </c>
      <c r="Y140" s="117">
        <f t="shared" si="30"/>
        <v>402846.91290935897</v>
      </c>
    </row>
    <row r="141" spans="1:25" ht="13.5" thickBot="1" x14ac:dyDescent="0.35">
      <c r="A141" s="54">
        <v>128</v>
      </c>
      <c r="B141" s="54">
        <v>34</v>
      </c>
      <c r="C141" s="54">
        <f t="shared" si="36"/>
        <v>8</v>
      </c>
      <c r="D141" s="55">
        <f t="shared" si="43"/>
        <v>13031.157014219538</v>
      </c>
      <c r="E141" s="57">
        <f t="shared" si="26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33"/>
        <v>-347.02378745323108</v>
      </c>
      <c r="J141" s="57">
        <f t="shared" si="35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4"/>
        <v>-2686.2715448142812</v>
      </c>
      <c r="S141" s="55">
        <v>0</v>
      </c>
      <c r="T141" s="55">
        <v>0</v>
      </c>
      <c r="U141" s="54" t="s">
        <v>79</v>
      </c>
      <c r="V141" s="57">
        <f t="shared" si="31"/>
        <v>-1770</v>
      </c>
      <c r="W141" s="57">
        <f t="shared" si="28"/>
        <v>-651.55785071097694</v>
      </c>
      <c r="X141" s="55">
        <f t="shared" si="29"/>
        <v>2793.1165081755917</v>
      </c>
      <c r="Y141" s="117">
        <f t="shared" si="30"/>
        <v>407318.55822132359</v>
      </c>
    </row>
    <row r="142" spans="1:25" ht="13.5" thickBot="1" x14ac:dyDescent="0.35">
      <c r="A142" s="54">
        <v>129</v>
      </c>
      <c r="B142" s="54">
        <v>34</v>
      </c>
      <c r="C142" s="54">
        <f t="shared" si="36"/>
        <v>9</v>
      </c>
      <c r="D142" s="55">
        <f t="shared" si="43"/>
        <v>13031.157014219538</v>
      </c>
      <c r="E142" s="57">
        <f t="shared" ref="E142:E205" si="45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33"/>
        <v>-347.02378745323108</v>
      </c>
      <c r="J142" s="57">
        <f t="shared" si="35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4"/>
        <v>-2686.2715448142812</v>
      </c>
      <c r="S142" s="55">
        <v>0</v>
      </c>
      <c r="T142" s="55">
        <v>0</v>
      </c>
      <c r="U142" s="54" t="s">
        <v>79</v>
      </c>
      <c r="V142" s="57">
        <f t="shared" si="31"/>
        <v>-1780</v>
      </c>
      <c r="W142" s="57">
        <f t="shared" ref="W142:W205" si="46">D142*-0.05</f>
        <v>-651.55785071097694</v>
      </c>
      <c r="X142" s="55">
        <f t="shared" ref="X142:X205" si="47">D142+E142+F142+G142+H142+I142+J142+L142+M142+R142+S142+T142+V142+W142+O142+P142</f>
        <v>2780.1165081755917</v>
      </c>
      <c r="Y142" s="117">
        <f t="shared" ref="Y142:Y205" si="48">X142+(Y141*(1+($D$7/12)))</f>
        <v>411795.83538875473</v>
      </c>
    </row>
    <row r="143" spans="1:25" ht="13.5" thickBot="1" x14ac:dyDescent="0.35">
      <c r="A143" s="54">
        <v>130</v>
      </c>
      <c r="B143" s="54">
        <v>34</v>
      </c>
      <c r="C143" s="54">
        <f t="shared" si="36"/>
        <v>10</v>
      </c>
      <c r="D143" s="55">
        <f t="shared" si="43"/>
        <v>13031.157014219538</v>
      </c>
      <c r="E143" s="57">
        <f t="shared" si="45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33"/>
        <v>-347.02378745323108</v>
      </c>
      <c r="J143" s="57">
        <f t="shared" si="35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4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49">$V142-10</f>
        <v>-1790</v>
      </c>
      <c r="W143" s="57">
        <f t="shared" si="46"/>
        <v>-651.55785071097694</v>
      </c>
      <c r="X143" s="55">
        <f t="shared" si="47"/>
        <v>2767.1165081755917</v>
      </c>
      <c r="Y143" s="117">
        <f t="shared" si="48"/>
        <v>416278.7678777168</v>
      </c>
    </row>
    <row r="144" spans="1:25" ht="13.5" thickBot="1" x14ac:dyDescent="0.35">
      <c r="A144" s="54">
        <v>131</v>
      </c>
      <c r="B144" s="54">
        <v>34</v>
      </c>
      <c r="C144" s="54">
        <f t="shared" si="36"/>
        <v>11</v>
      </c>
      <c r="D144" s="55">
        <f t="shared" si="43"/>
        <v>13031.157014219538</v>
      </c>
      <c r="E144" s="57">
        <f t="shared" si="45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33"/>
        <v>-347.02378745323108</v>
      </c>
      <c r="J144" s="57">
        <f t="shared" si="35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4"/>
        <v>-2686.2715448142812</v>
      </c>
      <c r="S144" s="55">
        <v>0</v>
      </c>
      <c r="T144" s="55">
        <v>0</v>
      </c>
      <c r="U144" s="54" t="s">
        <v>79</v>
      </c>
      <c r="V144" s="57">
        <f t="shared" si="49"/>
        <v>-1800</v>
      </c>
      <c r="W144" s="57">
        <f t="shared" si="46"/>
        <v>-651.55785071097694</v>
      </c>
      <c r="X144" s="55">
        <f t="shared" si="47"/>
        <v>2754.1165081755917</v>
      </c>
      <c r="Y144" s="117">
        <f t="shared" si="48"/>
        <v>420767.37925204955</v>
      </c>
    </row>
    <row r="145" spans="1:25" ht="13.5" thickBot="1" x14ac:dyDescent="0.35">
      <c r="A145" s="54">
        <v>132</v>
      </c>
      <c r="B145" s="54">
        <v>35</v>
      </c>
      <c r="C145" s="54">
        <f t="shared" si="36"/>
        <v>0</v>
      </c>
      <c r="D145" s="55">
        <f>$D134*(1+$D$4)</f>
        <v>13682.714864930515</v>
      </c>
      <c r="E145" s="57">
        <f t="shared" si="45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33"/>
        <v>-347.02378745323108</v>
      </c>
      <c r="J145" s="57">
        <f t="shared" si="35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49"/>
        <v>-1810</v>
      </c>
      <c r="W145" s="57">
        <f t="shared" si="46"/>
        <v>-684.13574324652575</v>
      </c>
      <c r="X145" s="55">
        <f t="shared" si="47"/>
        <v>2905.7191408422213</v>
      </c>
      <c r="Y145" s="117">
        <f t="shared" si="48"/>
        <v>425426.29580644198</v>
      </c>
    </row>
    <row r="146" spans="1:25" ht="13.5" thickBot="1" x14ac:dyDescent="0.35">
      <c r="A146" s="54">
        <v>133</v>
      </c>
      <c r="B146" s="54">
        <v>35</v>
      </c>
      <c r="C146" s="54">
        <f t="shared" si="36"/>
        <v>1</v>
      </c>
      <c r="D146" s="55">
        <f t="shared" ref="D146:D156" si="50">$D145</f>
        <v>13682.714864930515</v>
      </c>
      <c r="E146" s="57">
        <f t="shared" si="45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35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51">$R145</f>
        <v>-2847.4478375031381</v>
      </c>
      <c r="S146" s="55">
        <v>0</v>
      </c>
      <c r="T146" s="55">
        <v>0</v>
      </c>
      <c r="U146" s="54" t="s">
        <v>79</v>
      </c>
      <c r="V146" s="57">
        <f t="shared" si="49"/>
        <v>-1820</v>
      </c>
      <c r="W146" s="57">
        <f t="shared" si="46"/>
        <v>-684.13574324652575</v>
      </c>
      <c r="X146" s="55">
        <f t="shared" si="47"/>
        <v>3239.7429282954517</v>
      </c>
      <c r="Y146" s="117">
        <f t="shared" si="48"/>
        <v>430438.64830059762</v>
      </c>
    </row>
    <row r="147" spans="1:25" ht="13.5" thickBot="1" x14ac:dyDescent="0.35">
      <c r="A147" s="54">
        <v>134</v>
      </c>
      <c r="B147" s="54">
        <v>35</v>
      </c>
      <c r="C147" s="54">
        <f t="shared" si="36"/>
        <v>2</v>
      </c>
      <c r="D147" s="55">
        <f t="shared" si="50"/>
        <v>13682.714864930515</v>
      </c>
      <c r="E147" s="57">
        <f t="shared" si="45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35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51"/>
        <v>-2847.4478375031381</v>
      </c>
      <c r="S147" s="55">
        <v>0</v>
      </c>
      <c r="T147" s="55">
        <v>0</v>
      </c>
      <c r="U147" s="54" t="s">
        <v>79</v>
      </c>
      <c r="V147" s="57">
        <f t="shared" si="49"/>
        <v>-1830</v>
      </c>
      <c r="W147" s="57">
        <f t="shared" si="46"/>
        <v>-684.13574324652575</v>
      </c>
      <c r="X147" s="55">
        <f t="shared" si="47"/>
        <v>3226.7429282954517</v>
      </c>
      <c r="Y147" s="117">
        <f t="shared" si="48"/>
        <v>435458.88559681224</v>
      </c>
    </row>
    <row r="148" spans="1:25" ht="13.5" thickBot="1" x14ac:dyDescent="0.35">
      <c r="A148" s="54">
        <v>135</v>
      </c>
      <c r="B148" s="54">
        <v>35</v>
      </c>
      <c r="C148" s="54">
        <f t="shared" si="36"/>
        <v>3</v>
      </c>
      <c r="D148" s="55">
        <f t="shared" si="50"/>
        <v>13682.714864930515</v>
      </c>
      <c r="E148" s="57">
        <f t="shared" si="45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35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51"/>
        <v>-2847.4478375031381</v>
      </c>
      <c r="S148" s="55">
        <v>0</v>
      </c>
      <c r="T148" s="55">
        <v>0</v>
      </c>
      <c r="U148" s="54" t="s">
        <v>79</v>
      </c>
      <c r="V148" s="57">
        <f t="shared" si="49"/>
        <v>-1840</v>
      </c>
      <c r="W148" s="57">
        <f t="shared" si="46"/>
        <v>-684.13574324652575</v>
      </c>
      <c r="X148" s="55">
        <f t="shared" si="47"/>
        <v>3213.7429282954517</v>
      </c>
      <c r="Y148" s="117">
        <f t="shared" si="48"/>
        <v>440487.04054842773</v>
      </c>
    </row>
    <row r="149" spans="1:25" ht="13.5" thickBot="1" x14ac:dyDescent="0.35">
      <c r="A149" s="54">
        <v>136</v>
      </c>
      <c r="B149" s="54">
        <v>35</v>
      </c>
      <c r="C149" s="54">
        <f t="shared" si="36"/>
        <v>4</v>
      </c>
      <c r="D149" s="55">
        <f t="shared" si="50"/>
        <v>13682.714864930515</v>
      </c>
      <c r="E149" s="57">
        <f t="shared" si="45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35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51"/>
        <v>-2847.4478375031381</v>
      </c>
      <c r="S149" s="55">
        <v>0</v>
      </c>
      <c r="T149" s="55">
        <v>0</v>
      </c>
      <c r="U149" s="54" t="s">
        <v>79</v>
      </c>
      <c r="V149" s="57">
        <f t="shared" si="49"/>
        <v>-1850</v>
      </c>
      <c r="W149" s="57">
        <f t="shared" si="46"/>
        <v>-684.13574324652575</v>
      </c>
      <c r="X149" s="55">
        <f t="shared" si="47"/>
        <v>3200.7429282954517</v>
      </c>
      <c r="Y149" s="117">
        <f t="shared" si="48"/>
        <v>445523.14614567498</v>
      </c>
    </row>
    <row r="150" spans="1:25" ht="13.5" thickBot="1" x14ac:dyDescent="0.35">
      <c r="A150" s="54">
        <v>137</v>
      </c>
      <c r="B150" s="54">
        <v>35</v>
      </c>
      <c r="C150" s="54">
        <f t="shared" si="36"/>
        <v>5</v>
      </c>
      <c r="D150" s="55">
        <f t="shared" si="50"/>
        <v>13682.714864930515</v>
      </c>
      <c r="E150" s="57">
        <f t="shared" si="45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35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51"/>
        <v>-2847.4478375031381</v>
      </c>
      <c r="S150" s="55">
        <v>0</v>
      </c>
      <c r="T150" s="55">
        <v>0</v>
      </c>
      <c r="U150" s="54" t="s">
        <v>79</v>
      </c>
      <c r="V150" s="57">
        <f t="shared" si="49"/>
        <v>-1860</v>
      </c>
      <c r="W150" s="57">
        <f t="shared" si="46"/>
        <v>-684.13574324652575</v>
      </c>
      <c r="X150" s="55">
        <f t="shared" si="47"/>
        <v>3187.7429282954517</v>
      </c>
      <c r="Y150" s="117">
        <f t="shared" si="48"/>
        <v>450567.23551624408</v>
      </c>
    </row>
    <row r="151" spans="1:25" ht="13.5" thickBot="1" x14ac:dyDescent="0.35">
      <c r="A151" s="54">
        <v>138</v>
      </c>
      <c r="B151" s="54">
        <v>35</v>
      </c>
      <c r="C151" s="54">
        <f t="shared" si="36"/>
        <v>6</v>
      </c>
      <c r="D151" s="55">
        <f t="shared" si="50"/>
        <v>13682.714864930515</v>
      </c>
      <c r="E151" s="57">
        <f t="shared" si="45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204" si="52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51"/>
        <v>-2847.4478375031381</v>
      </c>
      <c r="S151" s="55">
        <v>0</v>
      </c>
      <c r="T151" s="55">
        <v>0</v>
      </c>
      <c r="U151" s="54" t="s">
        <v>79</v>
      </c>
      <c r="V151" s="57">
        <f t="shared" si="49"/>
        <v>-1870</v>
      </c>
      <c r="W151" s="57">
        <f t="shared" si="46"/>
        <v>-684.13574324652575</v>
      </c>
      <c r="X151" s="55">
        <f t="shared" si="47"/>
        <v>3174.7429282954517</v>
      </c>
      <c r="Y151" s="117">
        <f t="shared" si="48"/>
        <v>455619.34192585724</v>
      </c>
    </row>
    <row r="152" spans="1:25" ht="13.5" thickBot="1" x14ac:dyDescent="0.35">
      <c r="A152" s="54">
        <v>139</v>
      </c>
      <c r="B152" s="54">
        <v>35</v>
      </c>
      <c r="C152" s="54">
        <f t="shared" si="36"/>
        <v>7</v>
      </c>
      <c r="D152" s="55">
        <f t="shared" si="50"/>
        <v>13682.714864930515</v>
      </c>
      <c r="E152" s="57">
        <f t="shared" si="45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52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51"/>
        <v>-2847.4478375031381</v>
      </c>
      <c r="S152" s="55">
        <v>0</v>
      </c>
      <c r="T152" s="55">
        <v>0</v>
      </c>
      <c r="U152" s="54" t="s">
        <v>79</v>
      </c>
      <c r="V152" s="57">
        <f t="shared" si="49"/>
        <v>-1880</v>
      </c>
      <c r="W152" s="57">
        <f t="shared" si="46"/>
        <v>-684.13574324652575</v>
      </c>
      <c r="X152" s="55">
        <f t="shared" si="47"/>
        <v>3161.7429282954517</v>
      </c>
      <c r="Y152" s="117">
        <f t="shared" si="48"/>
        <v>460679.49877884379</v>
      </c>
    </row>
    <row r="153" spans="1:25" ht="13.5" thickBot="1" x14ac:dyDescent="0.35">
      <c r="A153" s="54">
        <v>140</v>
      </c>
      <c r="B153" s="54">
        <v>35</v>
      </c>
      <c r="C153" s="54">
        <f t="shared" ref="C153:C216" si="53">C141</f>
        <v>8</v>
      </c>
      <c r="D153" s="55">
        <f t="shared" si="50"/>
        <v>13682.714864930515</v>
      </c>
      <c r="E153" s="57">
        <f t="shared" si="45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52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51"/>
        <v>-2847.4478375031381</v>
      </c>
      <c r="S153" s="55">
        <v>0</v>
      </c>
      <c r="T153" s="55">
        <v>0</v>
      </c>
      <c r="U153" s="54" t="s">
        <v>79</v>
      </c>
      <c r="V153" s="57">
        <f t="shared" si="49"/>
        <v>-1890</v>
      </c>
      <c r="W153" s="57">
        <f t="shared" si="46"/>
        <v>-684.13574324652575</v>
      </c>
      <c r="X153" s="55">
        <f t="shared" si="47"/>
        <v>3148.7429282954517</v>
      </c>
      <c r="Y153" s="117">
        <f t="shared" si="48"/>
        <v>465747.73961871775</v>
      </c>
    </row>
    <row r="154" spans="1:25" ht="13.5" thickBot="1" x14ac:dyDescent="0.35">
      <c r="A154" s="54">
        <v>141</v>
      </c>
      <c r="B154" s="54">
        <v>35</v>
      </c>
      <c r="C154" s="54">
        <f t="shared" si="53"/>
        <v>9</v>
      </c>
      <c r="D154" s="55">
        <f t="shared" si="50"/>
        <v>13682.714864930515</v>
      </c>
      <c r="E154" s="57">
        <f t="shared" si="45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52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51"/>
        <v>-2847.4478375031381</v>
      </c>
      <c r="S154" s="55">
        <v>0</v>
      </c>
      <c r="T154" s="55">
        <v>0</v>
      </c>
      <c r="U154" s="54" t="s">
        <v>79</v>
      </c>
      <c r="V154" s="57">
        <f t="shared" si="49"/>
        <v>-1900</v>
      </c>
      <c r="W154" s="57">
        <f t="shared" si="46"/>
        <v>-684.13574324652575</v>
      </c>
      <c r="X154" s="55">
        <f t="shared" si="47"/>
        <v>3135.7429282954517</v>
      </c>
      <c r="Y154" s="117">
        <f t="shared" si="48"/>
        <v>470824.09812875785</v>
      </c>
    </row>
    <row r="155" spans="1:25" ht="13.5" thickBot="1" x14ac:dyDescent="0.35">
      <c r="A155" s="54">
        <v>142</v>
      </c>
      <c r="B155" s="54">
        <v>35</v>
      </c>
      <c r="C155" s="54">
        <f t="shared" si="53"/>
        <v>10</v>
      </c>
      <c r="D155" s="55">
        <f t="shared" si="50"/>
        <v>13682.714864930515</v>
      </c>
      <c r="E155" s="57">
        <f t="shared" si="45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52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51"/>
        <v>-2847.4478375031381</v>
      </c>
      <c r="S155" s="55">
        <v>0</v>
      </c>
      <c r="T155" s="55">
        <v>0</v>
      </c>
      <c r="U155" s="54" t="s">
        <v>79</v>
      </c>
      <c r="V155" s="57">
        <f t="shared" si="49"/>
        <v>-1910</v>
      </c>
      <c r="W155" s="57">
        <f t="shared" si="46"/>
        <v>-684.13574324652575</v>
      </c>
      <c r="X155" s="55">
        <f t="shared" si="47"/>
        <v>3122.7429282954517</v>
      </c>
      <c r="Y155" s="117">
        <f t="shared" si="48"/>
        <v>475908.60813258978</v>
      </c>
    </row>
    <row r="156" spans="1:25" ht="13.5" thickBot="1" x14ac:dyDescent="0.35">
      <c r="A156" s="54">
        <v>143</v>
      </c>
      <c r="B156" s="54">
        <v>35</v>
      </c>
      <c r="C156" s="54">
        <f t="shared" si="53"/>
        <v>11</v>
      </c>
      <c r="D156" s="55">
        <f t="shared" si="50"/>
        <v>13682.714864930515</v>
      </c>
      <c r="E156" s="57">
        <f t="shared" si="45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52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51"/>
        <v>-2847.4478375031381</v>
      </c>
      <c r="S156" s="55">
        <v>0</v>
      </c>
      <c r="T156" s="55">
        <v>0</v>
      </c>
      <c r="U156" s="54" t="s">
        <v>79</v>
      </c>
      <c r="V156" s="57">
        <f t="shared" si="49"/>
        <v>-1920</v>
      </c>
      <c r="W156" s="57">
        <f t="shared" si="46"/>
        <v>-684.13574324652575</v>
      </c>
      <c r="X156" s="55">
        <f t="shared" si="47"/>
        <v>3109.7429282954517</v>
      </c>
      <c r="Y156" s="117">
        <f t="shared" si="48"/>
        <v>481001.30359477102</v>
      </c>
    </row>
    <row r="157" spans="1:25" ht="13.5" thickBot="1" x14ac:dyDescent="0.35">
      <c r="A157" s="54">
        <v>144</v>
      </c>
      <c r="B157" s="54">
        <v>36</v>
      </c>
      <c r="C157" s="54">
        <f t="shared" si="53"/>
        <v>0</v>
      </c>
      <c r="D157" s="55">
        <f>$D146*(1+$D$4)</f>
        <v>14366.850608177041</v>
      </c>
      <c r="E157" s="57">
        <f t="shared" si="45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52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49"/>
        <v>-1930</v>
      </c>
      <c r="W157" s="57">
        <f t="shared" si="46"/>
        <v>-718.3425304088521</v>
      </c>
      <c r="X157" s="55">
        <f t="shared" si="47"/>
        <v>3267.9639296685255</v>
      </c>
      <c r="Y157" s="117">
        <f t="shared" si="48"/>
        <v>486273.43962275109</v>
      </c>
    </row>
    <row r="158" spans="1:25" ht="13.5" thickBot="1" x14ac:dyDescent="0.35">
      <c r="A158" s="54">
        <v>145</v>
      </c>
      <c r="B158" s="54">
        <v>36</v>
      </c>
      <c r="C158" s="54">
        <f t="shared" si="53"/>
        <v>1</v>
      </c>
      <c r="D158" s="55">
        <f t="shared" ref="D158:D168" si="54">$D157</f>
        <v>14366.850608177041</v>
      </c>
      <c r="E158" s="57">
        <f t="shared" si="45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52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5">$R157</f>
        <v>-3018.2947077533267</v>
      </c>
      <c r="S158" s="55">
        <v>0</v>
      </c>
      <c r="T158" s="55">
        <v>0</v>
      </c>
      <c r="U158" s="54" t="s">
        <v>79</v>
      </c>
      <c r="V158" s="57">
        <f t="shared" si="49"/>
        <v>-1940</v>
      </c>
      <c r="W158" s="57">
        <f t="shared" si="46"/>
        <v>-718.3425304088521</v>
      </c>
      <c r="X158" s="55">
        <f t="shared" si="47"/>
        <v>3254.9639296685255</v>
      </c>
      <c r="Y158" s="117">
        <f t="shared" si="48"/>
        <v>491554.54288418108</v>
      </c>
    </row>
    <row r="159" spans="1:25" ht="13.5" thickBot="1" x14ac:dyDescent="0.35">
      <c r="A159" s="54">
        <v>146</v>
      </c>
      <c r="B159" s="54">
        <v>36</v>
      </c>
      <c r="C159" s="54">
        <f t="shared" si="53"/>
        <v>2</v>
      </c>
      <c r="D159" s="55">
        <f t="shared" si="54"/>
        <v>14366.850608177041</v>
      </c>
      <c r="E159" s="57">
        <f t="shared" si="45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52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5"/>
        <v>-3018.2947077533267</v>
      </c>
      <c r="S159" s="55">
        <v>0</v>
      </c>
      <c r="T159" s="55">
        <v>0</v>
      </c>
      <c r="U159" s="54" t="s">
        <v>79</v>
      </c>
      <c r="V159" s="57">
        <f t="shared" si="49"/>
        <v>-1950</v>
      </c>
      <c r="W159" s="57">
        <f t="shared" si="46"/>
        <v>-718.3425304088521</v>
      </c>
      <c r="X159" s="55">
        <f t="shared" si="47"/>
        <v>3241.9639296685255</v>
      </c>
      <c r="Y159" s="117">
        <f t="shared" si="48"/>
        <v>496844.65074253367</v>
      </c>
    </row>
    <row r="160" spans="1:25" ht="13.5" thickBot="1" x14ac:dyDescent="0.35">
      <c r="A160" s="54">
        <v>147</v>
      </c>
      <c r="B160" s="54">
        <v>36</v>
      </c>
      <c r="C160" s="54">
        <f t="shared" si="53"/>
        <v>3</v>
      </c>
      <c r="D160" s="55">
        <f t="shared" si="54"/>
        <v>14366.850608177041</v>
      </c>
      <c r="E160" s="57">
        <f t="shared" si="45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52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5"/>
        <v>-3018.2947077533267</v>
      </c>
      <c r="S160" s="55">
        <v>0</v>
      </c>
      <c r="T160" s="55">
        <v>0</v>
      </c>
      <c r="U160" s="54" t="s">
        <v>79</v>
      </c>
      <c r="V160" s="57">
        <f t="shared" si="49"/>
        <v>-1960</v>
      </c>
      <c r="W160" s="57">
        <f t="shared" si="46"/>
        <v>-718.3425304088521</v>
      </c>
      <c r="X160" s="55">
        <f t="shared" si="47"/>
        <v>3228.9639296685255</v>
      </c>
      <c r="Y160" s="117">
        <f t="shared" si="48"/>
        <v>502143.80071696278</v>
      </c>
    </row>
    <row r="161" spans="1:25" ht="13.5" thickBot="1" x14ac:dyDescent="0.35">
      <c r="A161" s="54">
        <v>148</v>
      </c>
      <c r="B161" s="54">
        <v>36</v>
      </c>
      <c r="C161" s="54">
        <f t="shared" si="53"/>
        <v>4</v>
      </c>
      <c r="D161" s="55">
        <f t="shared" si="54"/>
        <v>14366.850608177041</v>
      </c>
      <c r="E161" s="57">
        <f t="shared" si="45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52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5"/>
        <v>-3018.2947077533267</v>
      </c>
      <c r="S161" s="55">
        <v>0</v>
      </c>
      <c r="T161" s="55">
        <v>0</v>
      </c>
      <c r="U161" s="54" t="s">
        <v>79</v>
      </c>
      <c r="V161" s="57">
        <f t="shared" si="49"/>
        <v>-1970</v>
      </c>
      <c r="W161" s="57">
        <f t="shared" si="46"/>
        <v>-718.3425304088521</v>
      </c>
      <c r="X161" s="55">
        <f t="shared" si="47"/>
        <v>3215.9639296685255</v>
      </c>
      <c r="Y161" s="117">
        <f t="shared" si="48"/>
        <v>507452.03048295196</v>
      </c>
    </row>
    <row r="162" spans="1:25" ht="13.5" thickBot="1" x14ac:dyDescent="0.35">
      <c r="A162" s="54">
        <v>149</v>
      </c>
      <c r="B162" s="54">
        <v>36</v>
      </c>
      <c r="C162" s="54">
        <f t="shared" si="53"/>
        <v>5</v>
      </c>
      <c r="D162" s="55">
        <f t="shared" si="54"/>
        <v>14366.850608177041</v>
      </c>
      <c r="E162" s="57">
        <f t="shared" si="45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52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5"/>
        <v>-3018.2947077533267</v>
      </c>
      <c r="S162" s="55">
        <v>0</v>
      </c>
      <c r="T162" s="55">
        <v>0</v>
      </c>
      <c r="U162" s="54" t="s">
        <v>79</v>
      </c>
      <c r="V162" s="57">
        <f t="shared" si="49"/>
        <v>-1980</v>
      </c>
      <c r="W162" s="57">
        <f t="shared" si="46"/>
        <v>-718.3425304088521</v>
      </c>
      <c r="X162" s="55">
        <f t="shared" si="47"/>
        <v>3202.9639296685255</v>
      </c>
      <c r="Y162" s="117">
        <f t="shared" si="48"/>
        <v>512769.37787296611</v>
      </c>
    </row>
    <row r="163" spans="1:25" ht="13.5" thickBot="1" x14ac:dyDescent="0.35">
      <c r="A163" s="54">
        <v>150</v>
      </c>
      <c r="B163" s="54">
        <v>36</v>
      </c>
      <c r="C163" s="54">
        <f t="shared" si="53"/>
        <v>6</v>
      </c>
      <c r="D163" s="55">
        <f t="shared" si="54"/>
        <v>14366.850608177041</v>
      </c>
      <c r="E163" s="57">
        <f t="shared" si="45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52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5"/>
        <v>-3018.2947077533267</v>
      </c>
      <c r="S163" s="55">
        <v>0</v>
      </c>
      <c r="T163" s="55">
        <v>0</v>
      </c>
      <c r="U163" s="54" t="s">
        <v>79</v>
      </c>
      <c r="V163" s="57">
        <f t="shared" si="49"/>
        <v>-1990</v>
      </c>
      <c r="W163" s="57">
        <f t="shared" si="46"/>
        <v>-718.3425304088521</v>
      </c>
      <c r="X163" s="55">
        <f t="shared" si="47"/>
        <v>3189.9639296685255</v>
      </c>
      <c r="Y163" s="117">
        <f t="shared" si="48"/>
        <v>518095.88087710534</v>
      </c>
    </row>
    <row r="164" spans="1:25" ht="13.5" thickBot="1" x14ac:dyDescent="0.35">
      <c r="A164" s="54">
        <v>151</v>
      </c>
      <c r="B164" s="54">
        <v>36</v>
      </c>
      <c r="C164" s="54">
        <f t="shared" si="53"/>
        <v>7</v>
      </c>
      <c r="D164" s="55">
        <f t="shared" si="54"/>
        <v>14366.850608177041</v>
      </c>
      <c r="E164" s="57">
        <f t="shared" si="45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52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5"/>
        <v>-3018.2947077533267</v>
      </c>
      <c r="S164" s="55">
        <v>0</v>
      </c>
      <c r="T164" s="55">
        <v>0</v>
      </c>
      <c r="U164" s="54" t="s">
        <v>79</v>
      </c>
      <c r="V164" s="57">
        <f t="shared" si="49"/>
        <v>-2000</v>
      </c>
      <c r="W164" s="57">
        <f t="shared" si="46"/>
        <v>-718.3425304088521</v>
      </c>
      <c r="X164" s="55">
        <f t="shared" si="47"/>
        <v>3176.9639296685255</v>
      </c>
      <c r="Y164" s="117">
        <f t="shared" si="48"/>
        <v>523431.57764376182</v>
      </c>
    </row>
    <row r="165" spans="1:25" ht="13.5" thickBot="1" x14ac:dyDescent="0.35">
      <c r="A165" s="54">
        <v>152</v>
      </c>
      <c r="B165" s="54">
        <v>36</v>
      </c>
      <c r="C165" s="54">
        <f t="shared" si="53"/>
        <v>8</v>
      </c>
      <c r="D165" s="55">
        <f t="shared" si="54"/>
        <v>14366.850608177041</v>
      </c>
      <c r="E165" s="57">
        <f t="shared" si="45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52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5"/>
        <v>-3018.2947077533267</v>
      </c>
      <c r="S165" s="55">
        <v>0</v>
      </c>
      <c r="T165" s="55">
        <v>0</v>
      </c>
      <c r="U165" s="54" t="s">
        <v>79</v>
      </c>
      <c r="V165" s="57">
        <f t="shared" si="49"/>
        <v>-2010</v>
      </c>
      <c r="W165" s="57">
        <f t="shared" si="46"/>
        <v>-718.3425304088521</v>
      </c>
      <c r="X165" s="55">
        <f t="shared" si="47"/>
        <v>3163.9639296685255</v>
      </c>
      <c r="Y165" s="117">
        <f t="shared" si="48"/>
        <v>528776.50648027938</v>
      </c>
    </row>
    <row r="166" spans="1:25" ht="13.5" thickBot="1" x14ac:dyDescent="0.35">
      <c r="A166" s="54">
        <v>153</v>
      </c>
      <c r="B166" s="54">
        <v>36</v>
      </c>
      <c r="C166" s="54">
        <f t="shared" si="53"/>
        <v>9</v>
      </c>
      <c r="D166" s="55">
        <f t="shared" si="54"/>
        <v>14366.850608177041</v>
      </c>
      <c r="E166" s="57">
        <f t="shared" si="45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52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5"/>
        <v>-3018.2947077533267</v>
      </c>
      <c r="S166" s="55">
        <v>0</v>
      </c>
      <c r="T166" s="55">
        <v>0</v>
      </c>
      <c r="U166" s="54" t="s">
        <v>79</v>
      </c>
      <c r="V166" s="57">
        <f t="shared" si="49"/>
        <v>-2020</v>
      </c>
      <c r="W166" s="57">
        <f t="shared" si="46"/>
        <v>-718.3425304088521</v>
      </c>
      <c r="X166" s="55">
        <f t="shared" si="47"/>
        <v>3150.9639296685255</v>
      </c>
      <c r="Y166" s="117">
        <f t="shared" si="48"/>
        <v>534130.70585361577</v>
      </c>
    </row>
    <row r="167" spans="1:25" ht="13.5" thickBot="1" x14ac:dyDescent="0.35">
      <c r="A167" s="54">
        <v>154</v>
      </c>
      <c r="B167" s="54">
        <v>36</v>
      </c>
      <c r="C167" s="54">
        <f t="shared" si="53"/>
        <v>10</v>
      </c>
      <c r="D167" s="55">
        <f t="shared" si="54"/>
        <v>14366.850608177041</v>
      </c>
      <c r="E167" s="57">
        <f t="shared" si="45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52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5"/>
        <v>-3018.2947077533267</v>
      </c>
      <c r="S167" s="55">
        <v>0</v>
      </c>
      <c r="T167" s="55">
        <v>0</v>
      </c>
      <c r="U167" s="54" t="s">
        <v>79</v>
      </c>
      <c r="V167" s="57">
        <f t="shared" si="49"/>
        <v>-2030</v>
      </c>
      <c r="W167" s="57">
        <f t="shared" si="46"/>
        <v>-718.3425304088521</v>
      </c>
      <c r="X167" s="55">
        <f t="shared" si="47"/>
        <v>3137.9639296685255</v>
      </c>
      <c r="Y167" s="117">
        <f t="shared" si="48"/>
        <v>539494.21439100767</v>
      </c>
    </row>
    <row r="168" spans="1:25" ht="13.5" thickBot="1" x14ac:dyDescent="0.35">
      <c r="A168" s="54">
        <v>155</v>
      </c>
      <c r="B168" s="54">
        <v>36</v>
      </c>
      <c r="C168" s="54">
        <f t="shared" si="53"/>
        <v>11</v>
      </c>
      <c r="D168" s="55">
        <f t="shared" si="54"/>
        <v>14366.850608177041</v>
      </c>
      <c r="E168" s="57">
        <f t="shared" si="45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52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5"/>
        <v>-3018.2947077533267</v>
      </c>
      <c r="S168" s="55">
        <v>0</v>
      </c>
      <c r="T168" s="55">
        <v>0</v>
      </c>
      <c r="U168" s="54" t="s">
        <v>79</v>
      </c>
      <c r="V168" s="57">
        <f t="shared" si="49"/>
        <v>-2040</v>
      </c>
      <c r="W168" s="57">
        <f t="shared" si="46"/>
        <v>-718.3425304088521</v>
      </c>
      <c r="X168" s="55">
        <f t="shared" si="47"/>
        <v>3124.9639296685255</v>
      </c>
      <c r="Y168" s="117">
        <f t="shared" si="48"/>
        <v>544867.07088063878</v>
      </c>
    </row>
    <row r="169" spans="1:25" ht="13.5" thickBot="1" x14ac:dyDescent="0.35">
      <c r="A169" s="54">
        <v>156</v>
      </c>
      <c r="B169" s="54">
        <v>37</v>
      </c>
      <c r="C169" s="54">
        <f t="shared" si="53"/>
        <v>0</v>
      </c>
      <c r="D169" s="55">
        <f>$D158*(1+$D$4)</f>
        <v>15085.193138585893</v>
      </c>
      <c r="E169" s="57">
        <f t="shared" si="45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52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49"/>
        <v>-2050</v>
      </c>
      <c r="W169" s="57">
        <f t="shared" si="46"/>
        <v>-754.25965692929469</v>
      </c>
      <c r="X169" s="55">
        <f t="shared" si="47"/>
        <v>3290.0375124077509</v>
      </c>
      <c r="Y169" s="117">
        <f t="shared" si="48"/>
        <v>550427.38785504922</v>
      </c>
    </row>
    <row r="170" spans="1:25" ht="13.5" thickBot="1" x14ac:dyDescent="0.35">
      <c r="A170" s="54">
        <v>157</v>
      </c>
      <c r="B170" s="54">
        <v>37</v>
      </c>
      <c r="C170" s="54">
        <f t="shared" si="53"/>
        <v>1</v>
      </c>
      <c r="D170" s="55">
        <f t="shared" ref="D170:D180" si="56">$D169</f>
        <v>15085.193138585893</v>
      </c>
      <c r="E170" s="57">
        <f t="shared" si="45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52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57">$R169</f>
        <v>-3199.3923902185265</v>
      </c>
      <c r="S170" s="55">
        <v>0</v>
      </c>
      <c r="T170" s="55">
        <v>0</v>
      </c>
      <c r="U170" s="54" t="s">
        <v>79</v>
      </c>
      <c r="V170" s="57">
        <f t="shared" si="49"/>
        <v>-2060</v>
      </c>
      <c r="W170" s="57">
        <f t="shared" si="46"/>
        <v>-754.25965692929469</v>
      </c>
      <c r="X170" s="55">
        <f t="shared" si="47"/>
        <v>3277.0375124077509</v>
      </c>
      <c r="Y170" s="117">
        <f t="shared" si="48"/>
        <v>555997.87281685299</v>
      </c>
    </row>
    <row r="171" spans="1:25" ht="13.5" thickBot="1" x14ac:dyDescent="0.35">
      <c r="A171" s="54">
        <v>158</v>
      </c>
      <c r="B171" s="54">
        <v>37</v>
      </c>
      <c r="C171" s="54">
        <f t="shared" si="53"/>
        <v>2</v>
      </c>
      <c r="D171" s="55">
        <f t="shared" si="56"/>
        <v>15085.193138585893</v>
      </c>
      <c r="E171" s="57">
        <f t="shared" si="45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52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57"/>
        <v>-3199.3923902185265</v>
      </c>
      <c r="S171" s="55">
        <v>0</v>
      </c>
      <c r="T171" s="55">
        <v>0</v>
      </c>
      <c r="U171" s="54" t="s">
        <v>79</v>
      </c>
      <c r="V171" s="57">
        <f t="shared" si="49"/>
        <v>-2070</v>
      </c>
      <c r="W171" s="57">
        <f t="shared" si="46"/>
        <v>-754.25965692929469</v>
      </c>
      <c r="X171" s="55">
        <f t="shared" si="47"/>
        <v>3264.0375124077509</v>
      </c>
      <c r="Y171" s="117">
        <f t="shared" si="48"/>
        <v>561578.56813266431</v>
      </c>
    </row>
    <row r="172" spans="1:25" ht="13.5" thickBot="1" x14ac:dyDescent="0.35">
      <c r="A172" s="54">
        <v>159</v>
      </c>
      <c r="B172" s="54">
        <v>37</v>
      </c>
      <c r="C172" s="54">
        <f t="shared" si="53"/>
        <v>3</v>
      </c>
      <c r="D172" s="55">
        <f t="shared" si="56"/>
        <v>15085.193138585893</v>
      </c>
      <c r="E172" s="57">
        <f t="shared" si="45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52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57"/>
        <v>-3199.3923902185265</v>
      </c>
      <c r="S172" s="55">
        <v>0</v>
      </c>
      <c r="T172" s="55">
        <v>0</v>
      </c>
      <c r="U172" s="54" t="s">
        <v>79</v>
      </c>
      <c r="V172" s="57">
        <f t="shared" si="49"/>
        <v>-2080</v>
      </c>
      <c r="W172" s="57">
        <f t="shared" si="46"/>
        <v>-754.25965692929469</v>
      </c>
      <c r="X172" s="55">
        <f t="shared" si="47"/>
        <v>3251.0375124077509</v>
      </c>
      <c r="Y172" s="117">
        <f t="shared" si="48"/>
        <v>567169.51634562481</v>
      </c>
    </row>
    <row r="173" spans="1:25" ht="13.5" thickBot="1" x14ac:dyDescent="0.35">
      <c r="A173" s="54">
        <v>160</v>
      </c>
      <c r="B173" s="54">
        <v>37</v>
      </c>
      <c r="C173" s="54">
        <f t="shared" si="53"/>
        <v>4</v>
      </c>
      <c r="D173" s="55">
        <f t="shared" si="56"/>
        <v>15085.193138585893</v>
      </c>
      <c r="E173" s="57">
        <f t="shared" si="45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52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57"/>
        <v>-3199.3923902185265</v>
      </c>
      <c r="S173" s="55">
        <v>0</v>
      </c>
      <c r="T173" s="55">
        <v>0</v>
      </c>
      <c r="U173" s="54" t="s">
        <v>79</v>
      </c>
      <c r="V173" s="57">
        <f t="shared" si="49"/>
        <v>-2090</v>
      </c>
      <c r="W173" s="57">
        <f t="shared" si="46"/>
        <v>-754.25965692929469</v>
      </c>
      <c r="X173" s="55">
        <f t="shared" si="47"/>
        <v>3238.0375124077509</v>
      </c>
      <c r="Y173" s="117">
        <f t="shared" si="48"/>
        <v>572770.7601761393</v>
      </c>
    </row>
    <row r="174" spans="1:25" ht="13.5" thickBot="1" x14ac:dyDescent="0.35">
      <c r="A174" s="54">
        <v>161</v>
      </c>
      <c r="B174" s="54">
        <v>37</v>
      </c>
      <c r="C174" s="54">
        <f t="shared" si="53"/>
        <v>5</v>
      </c>
      <c r="D174" s="55">
        <f t="shared" si="56"/>
        <v>15085.193138585893</v>
      </c>
      <c r="E174" s="57">
        <f t="shared" si="45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52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57"/>
        <v>-3199.3923902185265</v>
      </c>
      <c r="S174" s="55">
        <v>0</v>
      </c>
      <c r="T174" s="55">
        <v>0</v>
      </c>
      <c r="U174" s="54" t="s">
        <v>79</v>
      </c>
      <c r="V174" s="57">
        <f t="shared" si="49"/>
        <v>-2100</v>
      </c>
      <c r="W174" s="57">
        <f t="shared" si="46"/>
        <v>-754.25965692929469</v>
      </c>
      <c r="X174" s="55">
        <f t="shared" si="47"/>
        <v>3225.0375124077509</v>
      </c>
      <c r="Y174" s="117">
        <f t="shared" si="48"/>
        <v>578382.34252261429</v>
      </c>
    </row>
    <row r="175" spans="1:25" ht="13.5" thickBot="1" x14ac:dyDescent="0.35">
      <c r="A175" s="54">
        <v>162</v>
      </c>
      <c r="B175" s="54">
        <v>37</v>
      </c>
      <c r="C175" s="54">
        <f t="shared" si="53"/>
        <v>6</v>
      </c>
      <c r="D175" s="55">
        <f t="shared" si="56"/>
        <v>15085.193138585893</v>
      </c>
      <c r="E175" s="57">
        <f t="shared" si="45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52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57"/>
        <v>-3199.3923902185265</v>
      </c>
      <c r="S175" s="55">
        <v>0</v>
      </c>
      <c r="T175" s="55">
        <v>0</v>
      </c>
      <c r="U175" s="54" t="s">
        <v>79</v>
      </c>
      <c r="V175" s="57">
        <f t="shared" si="49"/>
        <v>-2110</v>
      </c>
      <c r="W175" s="57">
        <f t="shared" si="46"/>
        <v>-754.25965692929469</v>
      </c>
      <c r="X175" s="55">
        <f t="shared" si="47"/>
        <v>3212.0375124077509</v>
      </c>
      <c r="Y175" s="117">
        <f t="shared" si="48"/>
        <v>584004.30646219954</v>
      </c>
    </row>
    <row r="176" spans="1:25" ht="13.5" thickBot="1" x14ac:dyDescent="0.35">
      <c r="A176" s="54">
        <v>163</v>
      </c>
      <c r="B176" s="54">
        <v>37</v>
      </c>
      <c r="C176" s="54">
        <f t="shared" si="53"/>
        <v>7</v>
      </c>
      <c r="D176" s="55">
        <f t="shared" si="56"/>
        <v>15085.193138585893</v>
      </c>
      <c r="E176" s="57">
        <f t="shared" si="45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52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57"/>
        <v>-3199.3923902185265</v>
      </c>
      <c r="S176" s="55">
        <v>0</v>
      </c>
      <c r="T176" s="55">
        <v>0</v>
      </c>
      <c r="U176" s="54" t="s">
        <v>79</v>
      </c>
      <c r="V176" s="57">
        <f t="shared" si="49"/>
        <v>-2120</v>
      </c>
      <c r="W176" s="57">
        <f t="shared" si="46"/>
        <v>-754.25965692929469</v>
      </c>
      <c r="X176" s="55">
        <f t="shared" si="47"/>
        <v>3199.0375124077509</v>
      </c>
      <c r="Y176" s="117">
        <f t="shared" si="48"/>
        <v>589636.69525153306</v>
      </c>
    </row>
    <row r="177" spans="1:25" ht="13.5" thickBot="1" x14ac:dyDescent="0.35">
      <c r="A177" s="54">
        <v>164</v>
      </c>
      <c r="B177" s="54">
        <v>37</v>
      </c>
      <c r="C177" s="54">
        <f t="shared" si="53"/>
        <v>8</v>
      </c>
      <c r="D177" s="55">
        <f t="shared" si="56"/>
        <v>15085.193138585893</v>
      </c>
      <c r="E177" s="57">
        <f t="shared" si="45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52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57"/>
        <v>-3199.3923902185265</v>
      </c>
      <c r="S177" s="55">
        <v>0</v>
      </c>
      <c r="T177" s="55">
        <v>0</v>
      </c>
      <c r="U177" s="54" t="s">
        <v>79</v>
      </c>
      <c r="V177" s="57">
        <f t="shared" si="49"/>
        <v>-2130</v>
      </c>
      <c r="W177" s="57">
        <f t="shared" si="46"/>
        <v>-754.25965692929469</v>
      </c>
      <c r="X177" s="55">
        <f t="shared" si="47"/>
        <v>3186.0375124077509</v>
      </c>
      <c r="Y177" s="117">
        <f t="shared" si="48"/>
        <v>595279.5523274889</v>
      </c>
    </row>
    <row r="178" spans="1:25" ht="13.5" thickBot="1" x14ac:dyDescent="0.35">
      <c r="A178" s="54">
        <v>165</v>
      </c>
      <c r="B178" s="54">
        <v>37</v>
      </c>
      <c r="C178" s="54">
        <f t="shared" si="53"/>
        <v>9</v>
      </c>
      <c r="D178" s="55">
        <f t="shared" si="56"/>
        <v>15085.193138585893</v>
      </c>
      <c r="E178" s="57">
        <f t="shared" si="45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52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57"/>
        <v>-3199.3923902185265</v>
      </c>
      <c r="S178" s="55">
        <v>0</v>
      </c>
      <c r="T178" s="55">
        <v>0</v>
      </c>
      <c r="U178" s="54" t="s">
        <v>79</v>
      </c>
      <c r="V178" s="57">
        <f t="shared" si="49"/>
        <v>-2140</v>
      </c>
      <c r="W178" s="57">
        <f t="shared" si="46"/>
        <v>-754.25965692929469</v>
      </c>
      <c r="X178" s="55">
        <f t="shared" si="47"/>
        <v>3173.0375124077509</v>
      </c>
      <c r="Y178" s="117">
        <f t="shared" si="48"/>
        <v>600932.92130792781</v>
      </c>
    </row>
    <row r="179" spans="1:25" ht="13.5" thickBot="1" x14ac:dyDescent="0.35">
      <c r="A179" s="54">
        <v>166</v>
      </c>
      <c r="B179" s="54">
        <v>37</v>
      </c>
      <c r="C179" s="54">
        <f t="shared" si="53"/>
        <v>10</v>
      </c>
      <c r="D179" s="55">
        <f t="shared" si="56"/>
        <v>15085.193138585893</v>
      </c>
      <c r="E179" s="57">
        <f t="shared" si="45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52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57"/>
        <v>-3199.3923902185265</v>
      </c>
      <c r="S179" s="55">
        <v>0</v>
      </c>
      <c r="T179" s="55">
        <v>0</v>
      </c>
      <c r="U179" s="54" t="s">
        <v>79</v>
      </c>
      <c r="V179" s="57">
        <f t="shared" si="49"/>
        <v>-2150</v>
      </c>
      <c r="W179" s="57">
        <f t="shared" si="46"/>
        <v>-754.25965692929469</v>
      </c>
      <c r="X179" s="55">
        <f t="shared" si="47"/>
        <v>3160.0375124077509</v>
      </c>
      <c r="Y179" s="117">
        <f t="shared" si="48"/>
        <v>606596.84599245188</v>
      </c>
    </row>
    <row r="180" spans="1:25" ht="13.5" thickBot="1" x14ac:dyDescent="0.35">
      <c r="A180" s="54">
        <v>167</v>
      </c>
      <c r="B180" s="54">
        <v>37</v>
      </c>
      <c r="C180" s="54">
        <f t="shared" si="53"/>
        <v>11</v>
      </c>
      <c r="D180" s="55">
        <f t="shared" si="56"/>
        <v>15085.193138585893</v>
      </c>
      <c r="E180" s="57">
        <f t="shared" si="45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52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57"/>
        <v>-3199.3923902185265</v>
      </c>
      <c r="S180" s="55">
        <v>0</v>
      </c>
      <c r="T180" s="55">
        <v>0</v>
      </c>
      <c r="U180" s="54" t="s">
        <v>79</v>
      </c>
      <c r="V180" s="57">
        <f t="shared" si="49"/>
        <v>-2160</v>
      </c>
      <c r="W180" s="57">
        <f t="shared" si="46"/>
        <v>-754.25965692929469</v>
      </c>
      <c r="X180" s="55">
        <f t="shared" si="47"/>
        <v>3147.0375124077509</v>
      </c>
      <c r="Y180" s="117">
        <f t="shared" si="48"/>
        <v>612271.37036316155</v>
      </c>
    </row>
    <row r="181" spans="1:25" ht="13.5" thickBot="1" x14ac:dyDescent="0.35">
      <c r="A181" s="54">
        <v>168</v>
      </c>
      <c r="B181" s="54">
        <v>38</v>
      </c>
      <c r="C181" s="54">
        <f t="shared" si="53"/>
        <v>0</v>
      </c>
      <c r="D181" s="55">
        <f>$D170*(1+$D$4)</f>
        <v>15839.452795515188</v>
      </c>
      <c r="E181" s="57">
        <f t="shared" si="45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52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49"/>
        <v>-2170</v>
      </c>
      <c r="W181" s="57">
        <f t="shared" si="46"/>
        <v>-791.97263977575949</v>
      </c>
      <c r="X181" s="55">
        <f t="shared" si="47"/>
        <v>3319.2037974592877</v>
      </c>
      <c r="Y181" s="117">
        <f t="shared" si="48"/>
        <v>618141.70487046731</v>
      </c>
    </row>
    <row r="182" spans="1:25" ht="13.5" thickBot="1" x14ac:dyDescent="0.35">
      <c r="A182" s="54">
        <v>169</v>
      </c>
      <c r="B182" s="54">
        <v>38</v>
      </c>
      <c r="C182" s="54">
        <f t="shared" si="53"/>
        <v>1</v>
      </c>
      <c r="D182" s="55">
        <f t="shared" ref="D182:D192" si="58">$D181</f>
        <v>15839.452795515188</v>
      </c>
      <c r="E182" s="57">
        <f t="shared" si="45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52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59">$R181</f>
        <v>-3391.3559336316384</v>
      </c>
      <c r="S182" s="55">
        <v>0</v>
      </c>
      <c r="T182" s="55">
        <v>0</v>
      </c>
      <c r="U182" s="54" t="s">
        <v>79</v>
      </c>
      <c r="V182" s="57">
        <f t="shared" si="49"/>
        <v>-2180</v>
      </c>
      <c r="W182" s="57">
        <f t="shared" si="46"/>
        <v>-791.97263977575949</v>
      </c>
      <c r="X182" s="55">
        <f t="shared" si="47"/>
        <v>3306.2037974592877</v>
      </c>
      <c r="Y182" s="117">
        <f t="shared" si="48"/>
        <v>624023.49910488678</v>
      </c>
    </row>
    <row r="183" spans="1:25" ht="13.5" thickBot="1" x14ac:dyDescent="0.35">
      <c r="A183" s="54">
        <v>170</v>
      </c>
      <c r="B183" s="54">
        <v>38</v>
      </c>
      <c r="C183" s="54">
        <f t="shared" si="53"/>
        <v>2</v>
      </c>
      <c r="D183" s="55">
        <f t="shared" si="58"/>
        <v>15839.452795515188</v>
      </c>
      <c r="E183" s="57">
        <f t="shared" si="45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si="52"/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59"/>
        <v>-3391.3559336316384</v>
      </c>
      <c r="S183" s="55">
        <v>0</v>
      </c>
      <c r="T183" s="55">
        <v>0</v>
      </c>
      <c r="U183" s="54" t="s">
        <v>79</v>
      </c>
      <c r="V183" s="57">
        <f t="shared" si="49"/>
        <v>-2190</v>
      </c>
      <c r="W183" s="57">
        <f t="shared" si="46"/>
        <v>-791.97263977575949</v>
      </c>
      <c r="X183" s="55">
        <f t="shared" si="47"/>
        <v>3293.2037974592877</v>
      </c>
      <c r="Y183" s="117">
        <f t="shared" si="48"/>
        <v>629916.80081528309</v>
      </c>
    </row>
    <row r="184" spans="1:25" ht="13.5" thickBot="1" x14ac:dyDescent="0.35">
      <c r="A184" s="54">
        <v>171</v>
      </c>
      <c r="B184" s="54">
        <v>38</v>
      </c>
      <c r="C184" s="54">
        <f t="shared" si="53"/>
        <v>3</v>
      </c>
      <c r="D184" s="55">
        <f t="shared" si="58"/>
        <v>15839.452795515188</v>
      </c>
      <c r="E184" s="57">
        <f t="shared" si="45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52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59"/>
        <v>-3391.3559336316384</v>
      </c>
      <c r="S184" s="55">
        <v>0</v>
      </c>
      <c r="T184" s="55">
        <v>0</v>
      </c>
      <c r="U184" s="54" t="s">
        <v>79</v>
      </c>
      <c r="V184" s="57">
        <f t="shared" si="49"/>
        <v>-2200</v>
      </c>
      <c r="W184" s="57">
        <f t="shared" si="46"/>
        <v>-791.97263977575949</v>
      </c>
      <c r="X184" s="55">
        <f t="shared" si="47"/>
        <v>3280.2037974592877</v>
      </c>
      <c r="Y184" s="117">
        <f t="shared" si="48"/>
        <v>635821.65794947266</v>
      </c>
    </row>
    <row r="185" spans="1:25" ht="13.5" thickBot="1" x14ac:dyDescent="0.35">
      <c r="A185" s="54">
        <v>172</v>
      </c>
      <c r="B185" s="54">
        <v>38</v>
      </c>
      <c r="C185" s="54">
        <f t="shared" si="53"/>
        <v>4</v>
      </c>
      <c r="D185" s="55">
        <f t="shared" si="58"/>
        <v>15839.452795515188</v>
      </c>
      <c r="E185" s="57">
        <f t="shared" si="45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52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59"/>
        <v>-3391.3559336316384</v>
      </c>
      <c r="S185" s="55">
        <v>0</v>
      </c>
      <c r="T185" s="55">
        <v>0</v>
      </c>
      <c r="U185" s="54" t="s">
        <v>79</v>
      </c>
      <c r="V185" s="57">
        <f t="shared" si="49"/>
        <v>-2210</v>
      </c>
      <c r="W185" s="57">
        <f t="shared" si="46"/>
        <v>-791.97263977575949</v>
      </c>
      <c r="X185" s="55">
        <f t="shared" si="47"/>
        <v>3267.2037974592877</v>
      </c>
      <c r="Y185" s="117">
        <f t="shared" si="48"/>
        <v>641738.11865505471</v>
      </c>
    </row>
    <row r="186" spans="1:25" ht="13.5" thickBot="1" x14ac:dyDescent="0.35">
      <c r="A186" s="54">
        <v>173</v>
      </c>
      <c r="B186" s="54">
        <v>38</v>
      </c>
      <c r="C186" s="54">
        <f t="shared" si="53"/>
        <v>5</v>
      </c>
      <c r="D186" s="55">
        <f t="shared" si="58"/>
        <v>15839.452795515188</v>
      </c>
      <c r="E186" s="57">
        <f t="shared" si="45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52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59"/>
        <v>-3391.3559336316384</v>
      </c>
      <c r="S186" s="55">
        <v>0</v>
      </c>
      <c r="T186" s="55">
        <v>0</v>
      </c>
      <c r="U186" s="54" t="s">
        <v>79</v>
      </c>
      <c r="V186" s="57">
        <f t="shared" si="49"/>
        <v>-2220</v>
      </c>
      <c r="W186" s="57">
        <f t="shared" si="46"/>
        <v>-791.97263977575949</v>
      </c>
      <c r="X186" s="55">
        <f t="shared" si="47"/>
        <v>3254.2037974592877</v>
      </c>
      <c r="Y186" s="117">
        <f t="shared" si="48"/>
        <v>647666.23128024337</v>
      </c>
    </row>
    <row r="187" spans="1:25" ht="13.5" thickBot="1" x14ac:dyDescent="0.35">
      <c r="A187" s="54">
        <v>174</v>
      </c>
      <c r="B187" s="54">
        <v>38</v>
      </c>
      <c r="C187" s="54">
        <f t="shared" si="53"/>
        <v>6</v>
      </c>
      <c r="D187" s="55">
        <f t="shared" si="58"/>
        <v>15839.452795515188</v>
      </c>
      <c r="E187" s="57">
        <f t="shared" si="45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52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59"/>
        <v>-3391.3559336316384</v>
      </c>
      <c r="S187" s="55">
        <v>0</v>
      </c>
      <c r="T187" s="55">
        <v>0</v>
      </c>
      <c r="U187" s="54" t="s">
        <v>79</v>
      </c>
      <c r="V187" s="57">
        <f t="shared" si="49"/>
        <v>-2230</v>
      </c>
      <c r="W187" s="57">
        <f t="shared" si="46"/>
        <v>-791.97263977575949</v>
      </c>
      <c r="X187" s="55">
        <f t="shared" si="47"/>
        <v>3241.2037974592877</v>
      </c>
      <c r="Y187" s="117">
        <f t="shared" si="48"/>
        <v>653606.04437470366</v>
      </c>
    </row>
    <row r="188" spans="1:25" ht="13.5" thickBot="1" x14ac:dyDescent="0.35">
      <c r="A188" s="54">
        <v>175</v>
      </c>
      <c r="B188" s="54">
        <v>38</v>
      </c>
      <c r="C188" s="54">
        <f t="shared" si="53"/>
        <v>7</v>
      </c>
      <c r="D188" s="55">
        <f t="shared" si="58"/>
        <v>15839.452795515188</v>
      </c>
      <c r="E188" s="57">
        <f t="shared" si="45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52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59"/>
        <v>-3391.3559336316384</v>
      </c>
      <c r="S188" s="55">
        <v>0</v>
      </c>
      <c r="T188" s="55">
        <v>0</v>
      </c>
      <c r="U188" s="54" t="s">
        <v>79</v>
      </c>
      <c r="V188" s="57">
        <f t="shared" si="49"/>
        <v>-2240</v>
      </c>
      <c r="W188" s="57">
        <f t="shared" si="46"/>
        <v>-791.97263977575949</v>
      </c>
      <c r="X188" s="55">
        <f t="shared" si="47"/>
        <v>3228.2037974592877</v>
      </c>
      <c r="Y188" s="117">
        <f t="shared" si="48"/>
        <v>659557.60669039085</v>
      </c>
    </row>
    <row r="189" spans="1:25" ht="13.5" thickBot="1" x14ac:dyDescent="0.35">
      <c r="A189" s="54">
        <v>176</v>
      </c>
      <c r="B189" s="54">
        <v>38</v>
      </c>
      <c r="C189" s="54">
        <f t="shared" si="53"/>
        <v>8</v>
      </c>
      <c r="D189" s="55">
        <f t="shared" si="58"/>
        <v>15839.452795515188</v>
      </c>
      <c r="E189" s="57">
        <f t="shared" si="45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52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59"/>
        <v>-3391.3559336316384</v>
      </c>
      <c r="S189" s="55">
        <v>0</v>
      </c>
      <c r="T189" s="55">
        <v>0</v>
      </c>
      <c r="U189" s="54" t="s">
        <v>79</v>
      </c>
      <c r="V189" s="57">
        <f t="shared" si="49"/>
        <v>-2250</v>
      </c>
      <c r="W189" s="57">
        <f t="shared" si="46"/>
        <v>-791.97263977575949</v>
      </c>
      <c r="X189" s="55">
        <f t="shared" si="47"/>
        <v>3215.2037974592877</v>
      </c>
      <c r="Y189" s="117">
        <f t="shared" si="48"/>
        <v>665520.96718239342</v>
      </c>
    </row>
    <row r="190" spans="1:25" ht="13.5" thickBot="1" x14ac:dyDescent="0.35">
      <c r="A190" s="54">
        <v>177</v>
      </c>
      <c r="B190" s="54">
        <v>38</v>
      </c>
      <c r="C190" s="54">
        <f t="shared" si="53"/>
        <v>9</v>
      </c>
      <c r="D190" s="55">
        <f t="shared" si="58"/>
        <v>15839.452795515188</v>
      </c>
      <c r="E190" s="57">
        <f t="shared" si="45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52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59"/>
        <v>-3391.3559336316384</v>
      </c>
      <c r="S190" s="55">
        <v>0</v>
      </c>
      <c r="T190" s="55">
        <v>0</v>
      </c>
      <c r="U190" s="54" t="s">
        <v>79</v>
      </c>
      <c r="V190" s="57">
        <f t="shared" si="49"/>
        <v>-2260</v>
      </c>
      <c r="W190" s="57">
        <f t="shared" si="46"/>
        <v>-791.97263977575949</v>
      </c>
      <c r="X190" s="55">
        <f t="shared" si="47"/>
        <v>3202.2037974592877</v>
      </c>
      <c r="Y190" s="117">
        <f t="shared" si="48"/>
        <v>671496.17500977928</v>
      </c>
    </row>
    <row r="191" spans="1:25" ht="13.5" thickBot="1" x14ac:dyDescent="0.35">
      <c r="A191" s="54">
        <v>178</v>
      </c>
      <c r="B191" s="54">
        <v>38</v>
      </c>
      <c r="C191" s="54">
        <f t="shared" si="53"/>
        <v>10</v>
      </c>
      <c r="D191" s="55">
        <f t="shared" si="58"/>
        <v>15839.452795515188</v>
      </c>
      <c r="E191" s="57">
        <f t="shared" si="45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52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59"/>
        <v>-3391.3559336316384</v>
      </c>
      <c r="S191" s="55">
        <v>0</v>
      </c>
      <c r="T191" s="55">
        <v>0</v>
      </c>
      <c r="U191" s="54" t="s">
        <v>79</v>
      </c>
      <c r="V191" s="57">
        <f t="shared" si="49"/>
        <v>-2270</v>
      </c>
      <c r="W191" s="57">
        <f t="shared" si="46"/>
        <v>-791.97263977575949</v>
      </c>
      <c r="X191" s="55">
        <f t="shared" si="47"/>
        <v>3189.2037974592877</v>
      </c>
      <c r="Y191" s="117">
        <f t="shared" si="48"/>
        <v>677483.27953644597</v>
      </c>
    </row>
    <row r="192" spans="1:25" ht="13.5" thickBot="1" x14ac:dyDescent="0.35">
      <c r="A192" s="54">
        <v>179</v>
      </c>
      <c r="B192" s="54">
        <v>38</v>
      </c>
      <c r="C192" s="54">
        <f t="shared" si="53"/>
        <v>11</v>
      </c>
      <c r="D192" s="55">
        <f t="shared" si="58"/>
        <v>15839.452795515188</v>
      </c>
      <c r="E192" s="57">
        <f t="shared" si="45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52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59"/>
        <v>-3391.3559336316384</v>
      </c>
      <c r="S192" s="55">
        <v>0</v>
      </c>
      <c r="T192" s="55">
        <v>0</v>
      </c>
      <c r="U192" s="54" t="s">
        <v>79</v>
      </c>
      <c r="V192" s="57">
        <f t="shared" si="49"/>
        <v>-2280</v>
      </c>
      <c r="W192" s="57">
        <f t="shared" si="46"/>
        <v>-791.97263977575949</v>
      </c>
      <c r="X192" s="55">
        <f t="shared" si="47"/>
        <v>3176.2037974592877</v>
      </c>
      <c r="Y192" s="117">
        <f t="shared" si="48"/>
        <v>683482.33033197373</v>
      </c>
    </row>
    <row r="193" spans="1:25" ht="13.5" thickBot="1" x14ac:dyDescent="0.35">
      <c r="A193" s="54">
        <v>180</v>
      </c>
      <c r="B193" s="54">
        <v>39</v>
      </c>
      <c r="C193" s="54">
        <f t="shared" si="53"/>
        <v>0</v>
      </c>
      <c r="D193" s="55">
        <f>$D182*(1+$D$4)</f>
        <v>16631.425435290948</v>
      </c>
      <c r="E193" s="57">
        <f t="shared" si="45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52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49"/>
        <v>-2290</v>
      </c>
      <c r="W193" s="57">
        <f t="shared" si="46"/>
        <v>-831.57127176454742</v>
      </c>
      <c r="X193" s="55">
        <f t="shared" si="47"/>
        <v>3355.7087613292697</v>
      </c>
      <c r="Y193" s="117">
        <f t="shared" si="48"/>
        <v>689685.88213635294</v>
      </c>
    </row>
    <row r="194" spans="1:25" ht="13.5" thickBot="1" x14ac:dyDescent="0.35">
      <c r="A194" s="54">
        <v>181</v>
      </c>
      <c r="B194" s="54">
        <v>39</v>
      </c>
      <c r="C194" s="54">
        <f t="shared" si="53"/>
        <v>1</v>
      </c>
      <c r="D194" s="55">
        <f t="shared" ref="D194:D204" si="60">$D193</f>
        <v>16631.425435290948</v>
      </c>
      <c r="E194" s="57">
        <f t="shared" si="45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52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61">$R193</f>
        <v>-3594.8372896495371</v>
      </c>
      <c r="S194" s="55">
        <v>0</v>
      </c>
      <c r="T194" s="55">
        <v>0</v>
      </c>
      <c r="U194" s="54" t="s">
        <v>79</v>
      </c>
      <c r="V194" s="57">
        <f t="shared" si="49"/>
        <v>-2300</v>
      </c>
      <c r="W194" s="57">
        <f t="shared" si="46"/>
        <v>-831.57127176454742</v>
      </c>
      <c r="X194" s="55">
        <f t="shared" si="47"/>
        <v>3342.7087613292697</v>
      </c>
      <c r="Y194" s="117">
        <f t="shared" si="48"/>
        <v>695902.28207325039</v>
      </c>
    </row>
    <row r="195" spans="1:25" ht="13.5" thickBot="1" x14ac:dyDescent="0.35">
      <c r="A195" s="54">
        <v>182</v>
      </c>
      <c r="B195" s="54">
        <v>39</v>
      </c>
      <c r="C195" s="54">
        <f t="shared" si="53"/>
        <v>2</v>
      </c>
      <c r="D195" s="55">
        <f t="shared" si="60"/>
        <v>16631.425435290948</v>
      </c>
      <c r="E195" s="57">
        <f t="shared" si="45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52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61"/>
        <v>-3594.8372896495371</v>
      </c>
      <c r="S195" s="55">
        <v>0</v>
      </c>
      <c r="T195" s="55">
        <v>0</v>
      </c>
      <c r="U195" s="54" t="s">
        <v>79</v>
      </c>
      <c r="V195" s="57">
        <f t="shared" si="49"/>
        <v>-2310</v>
      </c>
      <c r="W195" s="57">
        <f t="shared" si="46"/>
        <v>-831.57127176454742</v>
      </c>
      <c r="X195" s="55">
        <f t="shared" si="47"/>
        <v>3329.7087613292697</v>
      </c>
      <c r="Y195" s="117">
        <f t="shared" si="48"/>
        <v>702131.58367655159</v>
      </c>
    </row>
    <row r="196" spans="1:25" ht="13.5" thickBot="1" x14ac:dyDescent="0.35">
      <c r="A196" s="54">
        <v>183</v>
      </c>
      <c r="B196" s="54">
        <v>39</v>
      </c>
      <c r="C196" s="54">
        <f t="shared" si="53"/>
        <v>3</v>
      </c>
      <c r="D196" s="55">
        <f t="shared" si="60"/>
        <v>16631.425435290948</v>
      </c>
      <c r="E196" s="57">
        <f t="shared" si="45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52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61"/>
        <v>-3594.8372896495371</v>
      </c>
      <c r="S196" s="55">
        <v>0</v>
      </c>
      <c r="T196" s="55">
        <v>0</v>
      </c>
      <c r="U196" s="54" t="s">
        <v>79</v>
      </c>
      <c r="V196" s="57">
        <f t="shared" si="49"/>
        <v>-2320</v>
      </c>
      <c r="W196" s="57">
        <f t="shared" si="46"/>
        <v>-831.57127176454742</v>
      </c>
      <c r="X196" s="55">
        <f t="shared" si="47"/>
        <v>3316.7087613292697</v>
      </c>
      <c r="Y196" s="117">
        <f t="shared" si="48"/>
        <v>708373.84070319985</v>
      </c>
    </row>
    <row r="197" spans="1:25" ht="13.5" thickBot="1" x14ac:dyDescent="0.35">
      <c r="A197" s="54">
        <v>184</v>
      </c>
      <c r="B197" s="54">
        <v>39</v>
      </c>
      <c r="C197" s="54">
        <f t="shared" si="53"/>
        <v>4</v>
      </c>
      <c r="D197" s="55">
        <f t="shared" si="60"/>
        <v>16631.425435290948</v>
      </c>
      <c r="E197" s="57">
        <f t="shared" si="45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52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61"/>
        <v>-3594.8372896495371</v>
      </c>
      <c r="S197" s="55">
        <v>0</v>
      </c>
      <c r="T197" s="55">
        <v>0</v>
      </c>
      <c r="U197" s="54" t="s">
        <v>79</v>
      </c>
      <c r="V197" s="57">
        <f t="shared" si="49"/>
        <v>-2330</v>
      </c>
      <c r="W197" s="57">
        <f t="shared" si="46"/>
        <v>-831.57127176454742</v>
      </c>
      <c r="X197" s="55">
        <f t="shared" si="47"/>
        <v>3303.7087613292697</v>
      </c>
      <c r="Y197" s="117">
        <f t="shared" si="48"/>
        <v>714629.10713412578</v>
      </c>
    </row>
    <row r="198" spans="1:25" ht="13.5" thickBot="1" x14ac:dyDescent="0.35">
      <c r="A198" s="54">
        <v>185</v>
      </c>
      <c r="B198" s="54">
        <v>39</v>
      </c>
      <c r="C198" s="54">
        <f t="shared" si="53"/>
        <v>5</v>
      </c>
      <c r="D198" s="55">
        <f t="shared" si="60"/>
        <v>16631.425435290948</v>
      </c>
      <c r="E198" s="57">
        <f t="shared" si="45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52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61"/>
        <v>-3594.8372896495371</v>
      </c>
      <c r="S198" s="55">
        <v>0</v>
      </c>
      <c r="T198" s="55">
        <v>0</v>
      </c>
      <c r="U198" s="54" t="s">
        <v>79</v>
      </c>
      <c r="V198" s="57">
        <f t="shared" si="49"/>
        <v>-2340</v>
      </c>
      <c r="W198" s="57">
        <f t="shared" si="46"/>
        <v>-831.57127176454742</v>
      </c>
      <c r="X198" s="55">
        <f t="shared" si="47"/>
        <v>3290.7087613292697</v>
      </c>
      <c r="Y198" s="117">
        <f t="shared" si="48"/>
        <v>720897.43717518053</v>
      </c>
    </row>
    <row r="199" spans="1:25" ht="13.5" thickBot="1" x14ac:dyDescent="0.35">
      <c r="A199" s="54">
        <v>186</v>
      </c>
      <c r="B199" s="54">
        <v>39</v>
      </c>
      <c r="C199" s="54">
        <f t="shared" si="53"/>
        <v>6</v>
      </c>
      <c r="D199" s="55">
        <f t="shared" si="60"/>
        <v>16631.425435290948</v>
      </c>
      <c r="E199" s="57">
        <f t="shared" si="45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52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61"/>
        <v>-3594.8372896495371</v>
      </c>
      <c r="S199" s="55">
        <v>0</v>
      </c>
      <c r="T199" s="55">
        <v>0</v>
      </c>
      <c r="U199" s="54" t="s">
        <v>79</v>
      </c>
      <c r="V199" s="57">
        <f t="shared" si="49"/>
        <v>-2350</v>
      </c>
      <c r="W199" s="57">
        <f t="shared" si="46"/>
        <v>-831.57127176454742</v>
      </c>
      <c r="X199" s="55">
        <f t="shared" si="47"/>
        <v>3277.7087613292697</v>
      </c>
      <c r="Y199" s="117">
        <f t="shared" si="48"/>
        <v>727178.8852580731</v>
      </c>
    </row>
    <row r="200" spans="1:25" ht="13.5" thickBot="1" x14ac:dyDescent="0.35">
      <c r="A200" s="54">
        <v>187</v>
      </c>
      <c r="B200" s="54">
        <v>39</v>
      </c>
      <c r="C200" s="54">
        <f t="shared" si="53"/>
        <v>7</v>
      </c>
      <c r="D200" s="55">
        <f t="shared" si="60"/>
        <v>16631.425435290948</v>
      </c>
      <c r="E200" s="57">
        <f t="shared" si="45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52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61"/>
        <v>-3594.8372896495371</v>
      </c>
      <c r="S200" s="55">
        <v>0</v>
      </c>
      <c r="T200" s="55">
        <v>0</v>
      </c>
      <c r="U200" s="54" t="s">
        <v>79</v>
      </c>
      <c r="V200" s="57">
        <f t="shared" si="49"/>
        <v>-2360</v>
      </c>
      <c r="W200" s="57">
        <f t="shared" si="46"/>
        <v>-831.57127176454742</v>
      </c>
      <c r="X200" s="55">
        <f t="shared" si="47"/>
        <v>3264.7087613292697</v>
      </c>
      <c r="Y200" s="117">
        <f t="shared" si="48"/>
        <v>733473.50604131108</v>
      </c>
    </row>
    <row r="201" spans="1:25" ht="13.5" thickBot="1" x14ac:dyDescent="0.35">
      <c r="A201" s="54">
        <v>188</v>
      </c>
      <c r="B201" s="54">
        <v>39</v>
      </c>
      <c r="C201" s="54">
        <f t="shared" si="53"/>
        <v>8</v>
      </c>
      <c r="D201" s="55">
        <f t="shared" si="60"/>
        <v>16631.425435290948</v>
      </c>
      <c r="E201" s="57">
        <f t="shared" si="45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52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61"/>
        <v>-3594.8372896495371</v>
      </c>
      <c r="S201" s="55">
        <v>0</v>
      </c>
      <c r="T201" s="55">
        <v>0</v>
      </c>
      <c r="U201" s="54" t="s">
        <v>79</v>
      </c>
      <c r="V201" s="57">
        <f t="shared" si="49"/>
        <v>-2370</v>
      </c>
      <c r="W201" s="57">
        <f t="shared" si="46"/>
        <v>-831.57127176454742</v>
      </c>
      <c r="X201" s="55">
        <f t="shared" si="47"/>
        <v>3251.7087613292697</v>
      </c>
      <c r="Y201" s="117">
        <f t="shared" si="48"/>
        <v>739781.35441114579</v>
      </c>
    </row>
    <row r="202" spans="1:25" ht="13.5" thickBot="1" x14ac:dyDescent="0.35">
      <c r="A202" s="54">
        <v>189</v>
      </c>
      <c r="B202" s="54">
        <v>39</v>
      </c>
      <c r="C202" s="54">
        <f t="shared" si="53"/>
        <v>9</v>
      </c>
      <c r="D202" s="55">
        <f t="shared" si="60"/>
        <v>16631.425435290948</v>
      </c>
      <c r="E202" s="57">
        <f t="shared" si="45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52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61"/>
        <v>-3594.8372896495371</v>
      </c>
      <c r="S202" s="55">
        <v>0</v>
      </c>
      <c r="T202" s="55">
        <v>0</v>
      </c>
      <c r="U202" s="54" t="s">
        <v>79</v>
      </c>
      <c r="V202" s="57">
        <f t="shared" si="49"/>
        <v>-2380</v>
      </c>
      <c r="W202" s="57">
        <f t="shared" si="46"/>
        <v>-831.57127176454742</v>
      </c>
      <c r="X202" s="55">
        <f t="shared" si="47"/>
        <v>3238.7087613292697</v>
      </c>
      <c r="Y202" s="117">
        <f t="shared" si="48"/>
        <v>746102.48548252147</v>
      </c>
    </row>
    <row r="203" spans="1:25" ht="13.5" thickBot="1" x14ac:dyDescent="0.35">
      <c r="A203" s="54">
        <v>190</v>
      </c>
      <c r="B203" s="54">
        <v>39</v>
      </c>
      <c r="C203" s="54">
        <f t="shared" si="53"/>
        <v>10</v>
      </c>
      <c r="D203" s="55">
        <f t="shared" si="60"/>
        <v>16631.425435290948</v>
      </c>
      <c r="E203" s="57">
        <f t="shared" si="45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52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61"/>
        <v>-3594.8372896495371</v>
      </c>
      <c r="S203" s="55">
        <v>0</v>
      </c>
      <c r="T203" s="55">
        <v>0</v>
      </c>
      <c r="U203" s="54" t="s">
        <v>79</v>
      </c>
      <c r="V203" s="57">
        <f t="shared" si="49"/>
        <v>-2390</v>
      </c>
      <c r="W203" s="57">
        <f t="shared" si="46"/>
        <v>-831.57127176454742</v>
      </c>
      <c r="X203" s="55">
        <f t="shared" si="47"/>
        <v>3225.7087613292697</v>
      </c>
      <c r="Y203" s="117">
        <f t="shared" si="48"/>
        <v>752436.95460002788</v>
      </c>
    </row>
    <row r="204" spans="1:25" ht="13.5" thickBot="1" x14ac:dyDescent="0.35">
      <c r="A204" s="54">
        <v>191</v>
      </c>
      <c r="B204" s="54">
        <v>39</v>
      </c>
      <c r="C204" s="54">
        <f t="shared" si="53"/>
        <v>11</v>
      </c>
      <c r="D204" s="55">
        <f t="shared" si="60"/>
        <v>16631.425435290948</v>
      </c>
      <c r="E204" s="57">
        <f t="shared" si="45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52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61"/>
        <v>-3594.8372896495371</v>
      </c>
      <c r="S204" s="55">
        <v>0</v>
      </c>
      <c r="T204" s="55">
        <v>0</v>
      </c>
      <c r="U204" s="54" t="s">
        <v>79</v>
      </c>
      <c r="V204" s="57">
        <f t="shared" si="49"/>
        <v>-2400</v>
      </c>
      <c r="W204" s="57">
        <f t="shared" si="46"/>
        <v>-831.57127176454742</v>
      </c>
      <c r="X204" s="55">
        <f t="shared" si="47"/>
        <v>3212.7087613292697</v>
      </c>
      <c r="Y204" s="117">
        <f t="shared" si="48"/>
        <v>758784.81733885733</v>
      </c>
    </row>
    <row r="205" spans="1:25" ht="13.5" thickBot="1" x14ac:dyDescent="0.35">
      <c r="A205" s="54">
        <v>192</v>
      </c>
      <c r="B205" s="54">
        <v>40</v>
      </c>
      <c r="C205" s="54">
        <f t="shared" si="53"/>
        <v>0</v>
      </c>
      <c r="D205" s="55">
        <f>$D194*(1+$D$4)</f>
        <v>17462.996707055496</v>
      </c>
      <c r="E205" s="57">
        <f t="shared" si="45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f>7000</f>
        <v>7000</v>
      </c>
      <c r="J205" s="57">
        <v>0</v>
      </c>
      <c r="K205" s="54">
        <v>120</v>
      </c>
      <c r="L205" s="55">
        <f>-10000</f>
        <v>-10000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f>$R204*1.06</f>
        <v>-3810.5275270285097</v>
      </c>
      <c r="S205" s="55">
        <v>0</v>
      </c>
      <c r="T205" s="55">
        <v>0</v>
      </c>
      <c r="U205" s="54" t="s">
        <v>79</v>
      </c>
      <c r="V205" s="57">
        <f t="shared" si="49"/>
        <v>-2410</v>
      </c>
      <c r="W205" s="57">
        <f t="shared" si="46"/>
        <v>-873.14983535277486</v>
      </c>
      <c r="X205" s="55">
        <f t="shared" si="47"/>
        <v>906.80415983257274</v>
      </c>
      <c r="Y205" s="117">
        <f t="shared" si="48"/>
        <v>762853.2249042684</v>
      </c>
    </row>
    <row r="206" spans="1:25" ht="13.5" thickBot="1" x14ac:dyDescent="0.35">
      <c r="A206" s="54">
        <v>193</v>
      </c>
      <c r="B206" s="54">
        <v>40</v>
      </c>
      <c r="C206" s="54">
        <f t="shared" si="53"/>
        <v>1</v>
      </c>
      <c r="D206" s="55">
        <f t="shared" ref="D206:D216" si="62">$D205</f>
        <v>17462.996707055496</v>
      </c>
      <c r="E206" s="57">
        <f t="shared" ref="E206:E269" si="63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v>0</v>
      </c>
      <c r="K206" s="54" t="s">
        <v>79</v>
      </c>
      <c r="L206" s="57">
        <f t="shared" ref="L206:L265" si="64">PMT(5%/12,60,30310)</f>
        <v>-571.98709174997146</v>
      </c>
      <c r="M206" s="55">
        <f>-100</f>
        <v>-100</v>
      </c>
      <c r="N206" s="54">
        <v>1</v>
      </c>
      <c r="O206" s="55">
        <v>0</v>
      </c>
      <c r="P206" s="55">
        <v>0</v>
      </c>
      <c r="Q206" s="54" t="s">
        <v>79</v>
      </c>
      <c r="R206" s="57">
        <f t="shared" ref="R206:R216" si="65">$R205</f>
        <v>-3810.5275270285097</v>
      </c>
      <c r="S206" s="55">
        <v>0</v>
      </c>
      <c r="T206" s="55">
        <v>0</v>
      </c>
      <c r="U206" s="54" t="s">
        <v>79</v>
      </c>
      <c r="V206" s="57">
        <f t="shared" si="49"/>
        <v>-2420</v>
      </c>
      <c r="W206" s="57">
        <f t="shared" ref="W206:W269" si="66">D206*-0.05</f>
        <v>-873.14983535277486</v>
      </c>
      <c r="X206" s="55">
        <f t="shared" ref="X206:X269" si="67">D206+E206+F206+G206+H206+I206+J206+L206+M206+R206+S206+T206+V206+W206+O206+P206</f>
        <v>3224.8170680826006</v>
      </c>
      <c r="Y206" s="117">
        <f t="shared" ref="Y206:Y269" si="68">X206+(Y205*(1+($D$7/12)))</f>
        <v>769256.59707611881</v>
      </c>
    </row>
    <row r="207" spans="1:25" ht="13.5" thickBot="1" x14ac:dyDescent="0.35">
      <c r="A207" s="54">
        <v>194</v>
      </c>
      <c r="B207" s="54">
        <v>40</v>
      </c>
      <c r="C207" s="54">
        <f t="shared" si="53"/>
        <v>2</v>
      </c>
      <c r="D207" s="55">
        <f t="shared" si="62"/>
        <v>17462.996707055496</v>
      </c>
      <c r="E207" s="57">
        <f t="shared" si="63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v>0</v>
      </c>
      <c r="K207" s="54" t="s">
        <v>79</v>
      </c>
      <c r="L207" s="57">
        <f t="shared" si="64"/>
        <v>-571.98709174997146</v>
      </c>
      <c r="M207" s="55">
        <f t="shared" ref="M207:M270" si="69">M206-2</f>
        <v>-102</v>
      </c>
      <c r="N207" s="54">
        <v>2</v>
      </c>
      <c r="O207" s="55">
        <v>0</v>
      </c>
      <c r="P207" s="55">
        <v>0</v>
      </c>
      <c r="Q207" s="54" t="s">
        <v>79</v>
      </c>
      <c r="R207" s="57">
        <f t="shared" si="65"/>
        <v>-3810.5275270285097</v>
      </c>
      <c r="S207" s="55">
        <v>0</v>
      </c>
      <c r="T207" s="55">
        <v>0</v>
      </c>
      <c r="U207" s="54" t="s">
        <v>79</v>
      </c>
      <c r="V207" s="57">
        <f t="shared" ref="V207:V270" si="70">$V206-10</f>
        <v>-2430</v>
      </c>
      <c r="W207" s="57">
        <f t="shared" si="66"/>
        <v>-873.14983535277486</v>
      </c>
      <c r="X207" s="55">
        <f t="shared" si="67"/>
        <v>3212.8170680826006</v>
      </c>
      <c r="Y207" s="117">
        <f t="shared" si="68"/>
        <v>775674.64996535191</v>
      </c>
    </row>
    <row r="208" spans="1:25" ht="13.5" thickBot="1" x14ac:dyDescent="0.35">
      <c r="A208" s="54">
        <v>195</v>
      </c>
      <c r="B208" s="54">
        <v>40</v>
      </c>
      <c r="C208" s="54">
        <f t="shared" si="53"/>
        <v>3</v>
      </c>
      <c r="D208" s="55">
        <f t="shared" si="62"/>
        <v>17462.996707055496</v>
      </c>
      <c r="E208" s="57">
        <f t="shared" si="63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v>0</v>
      </c>
      <c r="K208" s="54" t="s">
        <v>79</v>
      </c>
      <c r="L208" s="57">
        <f t="shared" si="64"/>
        <v>-571.98709174997146</v>
      </c>
      <c r="M208" s="55">
        <f t="shared" si="69"/>
        <v>-104</v>
      </c>
      <c r="N208" s="54">
        <v>3</v>
      </c>
      <c r="O208" s="55">
        <v>0</v>
      </c>
      <c r="P208" s="55">
        <v>0</v>
      </c>
      <c r="Q208" s="54" t="s">
        <v>79</v>
      </c>
      <c r="R208" s="57">
        <f t="shared" si="65"/>
        <v>-3810.5275270285097</v>
      </c>
      <c r="S208" s="55">
        <v>0</v>
      </c>
      <c r="T208" s="55">
        <v>0</v>
      </c>
      <c r="U208" s="54" t="s">
        <v>79</v>
      </c>
      <c r="V208" s="57">
        <f t="shared" si="70"/>
        <v>-2440</v>
      </c>
      <c r="W208" s="57">
        <f t="shared" si="66"/>
        <v>-873.14983535277486</v>
      </c>
      <c r="X208" s="55">
        <f t="shared" si="67"/>
        <v>3200.8170680826006</v>
      </c>
      <c r="Y208" s="117">
        <f t="shared" si="68"/>
        <v>782107.44474162348</v>
      </c>
    </row>
    <row r="209" spans="1:25" ht="13.5" thickBot="1" x14ac:dyDescent="0.35">
      <c r="A209" s="54">
        <v>196</v>
      </c>
      <c r="B209" s="54">
        <v>40</v>
      </c>
      <c r="C209" s="54">
        <f t="shared" si="53"/>
        <v>4</v>
      </c>
      <c r="D209" s="55">
        <f t="shared" si="62"/>
        <v>17462.996707055496</v>
      </c>
      <c r="E209" s="57">
        <f t="shared" si="63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v>0</v>
      </c>
      <c r="K209" s="54" t="s">
        <v>79</v>
      </c>
      <c r="L209" s="57">
        <f t="shared" si="64"/>
        <v>-571.98709174997146</v>
      </c>
      <c r="M209" s="55">
        <f t="shared" si="69"/>
        <v>-106</v>
      </c>
      <c r="N209" s="54">
        <v>4</v>
      </c>
      <c r="O209" s="55">
        <v>0</v>
      </c>
      <c r="P209" s="55">
        <v>0</v>
      </c>
      <c r="Q209" s="54" t="s">
        <v>79</v>
      </c>
      <c r="R209" s="57">
        <f t="shared" si="65"/>
        <v>-3810.5275270285097</v>
      </c>
      <c r="S209" s="55">
        <v>0</v>
      </c>
      <c r="T209" s="55">
        <v>0</v>
      </c>
      <c r="U209" s="54" t="s">
        <v>79</v>
      </c>
      <c r="V209" s="57">
        <f t="shared" si="70"/>
        <v>-2450</v>
      </c>
      <c r="W209" s="57">
        <f t="shared" si="66"/>
        <v>-873.14983535277486</v>
      </c>
      <c r="X209" s="55">
        <f t="shared" si="67"/>
        <v>3188.8170680826006</v>
      </c>
      <c r="Y209" s="117">
        <f t="shared" si="68"/>
        <v>788555.04282946291</v>
      </c>
    </row>
    <row r="210" spans="1:25" ht="13.5" thickBot="1" x14ac:dyDescent="0.35">
      <c r="A210" s="54">
        <v>197</v>
      </c>
      <c r="B210" s="54">
        <v>40</v>
      </c>
      <c r="C210" s="54">
        <f t="shared" si="53"/>
        <v>5</v>
      </c>
      <c r="D210" s="55">
        <f t="shared" si="62"/>
        <v>17462.996707055496</v>
      </c>
      <c r="E210" s="57">
        <f t="shared" si="63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v>0</v>
      </c>
      <c r="K210" s="54" t="s">
        <v>79</v>
      </c>
      <c r="L210" s="57">
        <f t="shared" si="64"/>
        <v>-571.98709174997146</v>
      </c>
      <c r="M210" s="55">
        <f t="shared" si="69"/>
        <v>-108</v>
      </c>
      <c r="N210" s="54">
        <v>5</v>
      </c>
      <c r="O210" s="55">
        <v>0</v>
      </c>
      <c r="P210" s="55">
        <v>0</v>
      </c>
      <c r="Q210" s="54" t="s">
        <v>79</v>
      </c>
      <c r="R210" s="57">
        <f t="shared" si="65"/>
        <v>-3810.5275270285097</v>
      </c>
      <c r="S210" s="55">
        <v>0</v>
      </c>
      <c r="T210" s="55">
        <v>0</v>
      </c>
      <c r="U210" s="54" t="s">
        <v>79</v>
      </c>
      <c r="V210" s="57">
        <f t="shared" si="70"/>
        <v>-2460</v>
      </c>
      <c r="W210" s="57">
        <f t="shared" si="66"/>
        <v>-873.14983535277486</v>
      </c>
      <c r="X210" s="55">
        <f t="shared" si="67"/>
        <v>3176.8170680826006</v>
      </c>
      <c r="Y210" s="117">
        <f t="shared" si="68"/>
        <v>795017.50590933498</v>
      </c>
    </row>
    <row r="211" spans="1:25" ht="13.5" thickBot="1" x14ac:dyDescent="0.35">
      <c r="A211" s="54">
        <v>198</v>
      </c>
      <c r="B211" s="54">
        <v>40</v>
      </c>
      <c r="C211" s="54">
        <f t="shared" si="53"/>
        <v>6</v>
      </c>
      <c r="D211" s="55">
        <f t="shared" si="62"/>
        <v>17462.996707055496</v>
      </c>
      <c r="E211" s="57">
        <f t="shared" si="63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v>0</v>
      </c>
      <c r="K211" s="54" t="s">
        <v>79</v>
      </c>
      <c r="L211" s="57">
        <f t="shared" si="64"/>
        <v>-571.98709174997146</v>
      </c>
      <c r="M211" s="55">
        <f t="shared" si="69"/>
        <v>-110</v>
      </c>
      <c r="N211" s="54">
        <v>6</v>
      </c>
      <c r="O211" s="55">
        <v>0</v>
      </c>
      <c r="P211" s="55">
        <v>0</v>
      </c>
      <c r="Q211" s="54" t="s">
        <v>79</v>
      </c>
      <c r="R211" s="57">
        <f t="shared" si="65"/>
        <v>-3810.5275270285097</v>
      </c>
      <c r="S211" s="55">
        <v>0</v>
      </c>
      <c r="T211" s="55">
        <v>0</v>
      </c>
      <c r="U211" s="54" t="s">
        <v>79</v>
      </c>
      <c r="V211" s="57">
        <f t="shared" si="70"/>
        <v>-2470</v>
      </c>
      <c r="W211" s="57">
        <f t="shared" si="66"/>
        <v>-873.14983535277486</v>
      </c>
      <c r="X211" s="55">
        <f t="shared" si="67"/>
        <v>3164.8170680826006</v>
      </c>
      <c r="Y211" s="117">
        <f t="shared" si="68"/>
        <v>801494.89591870655</v>
      </c>
    </row>
    <row r="212" spans="1:25" ht="13.5" thickBot="1" x14ac:dyDescent="0.35">
      <c r="A212" s="54">
        <v>199</v>
      </c>
      <c r="B212" s="54">
        <v>40</v>
      </c>
      <c r="C212" s="54">
        <f t="shared" si="53"/>
        <v>7</v>
      </c>
      <c r="D212" s="55">
        <f t="shared" si="62"/>
        <v>17462.996707055496</v>
      </c>
      <c r="E212" s="57">
        <f t="shared" si="63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v>0</v>
      </c>
      <c r="K212" s="54" t="s">
        <v>79</v>
      </c>
      <c r="L212" s="57">
        <f t="shared" si="64"/>
        <v>-571.98709174997146</v>
      </c>
      <c r="M212" s="55">
        <f t="shared" si="69"/>
        <v>-112</v>
      </c>
      <c r="N212" s="54">
        <v>7</v>
      </c>
      <c r="O212" s="55">
        <v>0</v>
      </c>
      <c r="P212" s="55">
        <v>0</v>
      </c>
      <c r="Q212" s="54" t="s">
        <v>79</v>
      </c>
      <c r="R212" s="57">
        <f t="shared" si="65"/>
        <v>-3810.5275270285097</v>
      </c>
      <c r="S212" s="55">
        <v>0</v>
      </c>
      <c r="T212" s="55">
        <v>0</v>
      </c>
      <c r="U212" s="54" t="s">
        <v>79</v>
      </c>
      <c r="V212" s="57">
        <f t="shared" si="70"/>
        <v>-2480</v>
      </c>
      <c r="W212" s="57">
        <f t="shared" si="66"/>
        <v>-873.14983535277486</v>
      </c>
      <c r="X212" s="55">
        <f t="shared" si="67"/>
        <v>3152.8170680826006</v>
      </c>
      <c r="Y212" s="117">
        <f t="shared" si="68"/>
        <v>807987.27505311708</v>
      </c>
    </row>
    <row r="213" spans="1:25" ht="13.5" thickBot="1" x14ac:dyDescent="0.35">
      <c r="A213" s="54">
        <v>200</v>
      </c>
      <c r="B213" s="54">
        <v>40</v>
      </c>
      <c r="C213" s="54">
        <f t="shared" si="53"/>
        <v>8</v>
      </c>
      <c r="D213" s="55">
        <f t="shared" si="62"/>
        <v>17462.996707055496</v>
      </c>
      <c r="E213" s="57">
        <f t="shared" si="63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v>0</v>
      </c>
      <c r="K213" s="54" t="s">
        <v>79</v>
      </c>
      <c r="L213" s="57">
        <f t="shared" si="64"/>
        <v>-571.98709174997146</v>
      </c>
      <c r="M213" s="55">
        <f t="shared" si="69"/>
        <v>-114</v>
      </c>
      <c r="N213" s="54">
        <v>8</v>
      </c>
      <c r="O213" s="55">
        <v>0</v>
      </c>
      <c r="P213" s="55">
        <v>0</v>
      </c>
      <c r="Q213" s="54" t="s">
        <v>79</v>
      </c>
      <c r="R213" s="57">
        <f t="shared" si="65"/>
        <v>-3810.5275270285097</v>
      </c>
      <c r="S213" s="55">
        <v>0</v>
      </c>
      <c r="T213" s="55">
        <v>0</v>
      </c>
      <c r="U213" s="54" t="s">
        <v>79</v>
      </c>
      <c r="V213" s="57">
        <f t="shared" si="70"/>
        <v>-2490</v>
      </c>
      <c r="W213" s="57">
        <f t="shared" si="66"/>
        <v>-873.14983535277486</v>
      </c>
      <c r="X213" s="55">
        <f t="shared" si="67"/>
        <v>3140.8170680826006</v>
      </c>
      <c r="Y213" s="117">
        <f t="shared" si="68"/>
        <v>814494.70576725435</v>
      </c>
    </row>
    <row r="214" spans="1:25" ht="13.5" thickBot="1" x14ac:dyDescent="0.35">
      <c r="A214" s="54">
        <v>201</v>
      </c>
      <c r="B214" s="54">
        <v>40</v>
      </c>
      <c r="C214" s="54">
        <f t="shared" si="53"/>
        <v>9</v>
      </c>
      <c r="D214" s="55">
        <f t="shared" si="62"/>
        <v>17462.996707055496</v>
      </c>
      <c r="E214" s="57">
        <f t="shared" si="63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v>0</v>
      </c>
      <c r="K214" s="54" t="s">
        <v>79</v>
      </c>
      <c r="L214" s="57">
        <f t="shared" si="64"/>
        <v>-571.98709174997146</v>
      </c>
      <c r="M214" s="55">
        <f t="shared" si="69"/>
        <v>-116</v>
      </c>
      <c r="N214" s="54">
        <v>9</v>
      </c>
      <c r="O214" s="55">
        <v>0</v>
      </c>
      <c r="P214" s="55">
        <v>0</v>
      </c>
      <c r="Q214" s="54" t="s">
        <v>79</v>
      </c>
      <c r="R214" s="57">
        <f t="shared" si="65"/>
        <v>-3810.5275270285097</v>
      </c>
      <c r="S214" s="55">
        <v>0</v>
      </c>
      <c r="T214" s="55">
        <v>0</v>
      </c>
      <c r="U214" s="54" t="s">
        <v>79</v>
      </c>
      <c r="V214" s="57">
        <f t="shared" si="70"/>
        <v>-2500</v>
      </c>
      <c r="W214" s="57">
        <f t="shared" si="66"/>
        <v>-873.14983535277486</v>
      </c>
      <c r="X214" s="55">
        <f t="shared" si="67"/>
        <v>3128.8170680826006</v>
      </c>
      <c r="Y214" s="117">
        <f t="shared" si="68"/>
        <v>821017.25077603385</v>
      </c>
    </row>
    <row r="215" spans="1:25" ht="13.5" thickBot="1" x14ac:dyDescent="0.35">
      <c r="A215" s="54">
        <v>202</v>
      </c>
      <c r="B215" s="54">
        <v>40</v>
      </c>
      <c r="C215" s="54">
        <f t="shared" si="53"/>
        <v>10</v>
      </c>
      <c r="D215" s="55">
        <f t="shared" si="62"/>
        <v>17462.996707055496</v>
      </c>
      <c r="E215" s="57">
        <f t="shared" si="63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v>0</v>
      </c>
      <c r="K215" s="54" t="s">
        <v>79</v>
      </c>
      <c r="L215" s="57">
        <f t="shared" si="64"/>
        <v>-571.98709174997146</v>
      </c>
      <c r="M215" s="55">
        <f t="shared" si="69"/>
        <v>-118</v>
      </c>
      <c r="N215" s="54">
        <v>10</v>
      </c>
      <c r="O215" s="55">
        <v>0</v>
      </c>
      <c r="P215" s="55">
        <v>0</v>
      </c>
      <c r="Q215" s="54" t="s">
        <v>79</v>
      </c>
      <c r="R215" s="57">
        <f t="shared" si="65"/>
        <v>-3810.5275270285097</v>
      </c>
      <c r="S215" s="55">
        <v>0</v>
      </c>
      <c r="T215" s="55">
        <v>0</v>
      </c>
      <c r="U215" s="54" t="s">
        <v>79</v>
      </c>
      <c r="V215" s="57">
        <f t="shared" si="70"/>
        <v>-2510</v>
      </c>
      <c r="W215" s="57">
        <f t="shared" si="66"/>
        <v>-873.14983535277486</v>
      </c>
      <c r="X215" s="55">
        <f t="shared" si="67"/>
        <v>3116.8170680826006</v>
      </c>
      <c r="Y215" s="117">
        <f t="shared" si="68"/>
        <v>827554.97305568331</v>
      </c>
    </row>
    <row r="216" spans="1:25" ht="13.5" thickBot="1" x14ac:dyDescent="0.35">
      <c r="A216" s="54">
        <v>203</v>
      </c>
      <c r="B216" s="54">
        <v>40</v>
      </c>
      <c r="C216" s="54">
        <f t="shared" si="53"/>
        <v>11</v>
      </c>
      <c r="D216" s="55">
        <f t="shared" si="62"/>
        <v>17462.996707055496</v>
      </c>
      <c r="E216" s="57">
        <f t="shared" si="63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v>0</v>
      </c>
      <c r="K216" s="54" t="s">
        <v>79</v>
      </c>
      <c r="L216" s="57">
        <f t="shared" si="64"/>
        <v>-571.98709174997146</v>
      </c>
      <c r="M216" s="55">
        <f t="shared" si="69"/>
        <v>-120</v>
      </c>
      <c r="N216" s="54">
        <v>11</v>
      </c>
      <c r="O216" s="55">
        <v>0</v>
      </c>
      <c r="P216" s="55">
        <v>0</v>
      </c>
      <c r="Q216" s="54" t="s">
        <v>79</v>
      </c>
      <c r="R216" s="57">
        <f t="shared" si="65"/>
        <v>-3810.5275270285097</v>
      </c>
      <c r="S216" s="55">
        <v>0</v>
      </c>
      <c r="T216" s="55">
        <v>0</v>
      </c>
      <c r="U216" s="54" t="s">
        <v>79</v>
      </c>
      <c r="V216" s="57">
        <f t="shared" si="70"/>
        <v>-2520</v>
      </c>
      <c r="W216" s="57">
        <f t="shared" si="66"/>
        <v>-873.14983535277486</v>
      </c>
      <c r="X216" s="55">
        <f t="shared" si="67"/>
        <v>3104.8170680826006</v>
      </c>
      <c r="Y216" s="117">
        <f t="shared" si="68"/>
        <v>834107.93584483129</v>
      </c>
    </row>
    <row r="217" spans="1:25" ht="13.5" thickBot="1" x14ac:dyDescent="0.35">
      <c r="A217" s="54">
        <v>204</v>
      </c>
      <c r="B217" s="54">
        <v>41</v>
      </c>
      <c r="C217" s="54">
        <f t="shared" ref="C217:C280" si="71">C205</f>
        <v>0</v>
      </c>
      <c r="D217" s="55">
        <f>$D206*(1+$D$4)</f>
        <v>18336.146542408271</v>
      </c>
      <c r="E217" s="57">
        <f t="shared" si="63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v>0</v>
      </c>
      <c r="K217" s="54" t="s">
        <v>79</v>
      </c>
      <c r="L217" s="57">
        <f t="shared" si="64"/>
        <v>-571.98709174997146</v>
      </c>
      <c r="M217" s="55">
        <f t="shared" si="69"/>
        <v>-122</v>
      </c>
      <c r="N217" s="54">
        <v>12</v>
      </c>
      <c r="O217" s="55">
        <v>0</v>
      </c>
      <c r="P217" s="55">
        <v>0</v>
      </c>
      <c r="Q217" s="54" t="s">
        <v>79</v>
      </c>
      <c r="R217" s="57">
        <f>$R216*1.06</f>
        <v>-4039.1591786502204</v>
      </c>
      <c r="S217" s="55">
        <v>0</v>
      </c>
      <c r="T217" s="55">
        <v>0</v>
      </c>
      <c r="U217" s="54" t="s">
        <v>79</v>
      </c>
      <c r="V217" s="57">
        <f t="shared" si="70"/>
        <v>-2530</v>
      </c>
      <c r="W217" s="57">
        <f t="shared" si="66"/>
        <v>-916.80732712041356</v>
      </c>
      <c r="X217" s="55">
        <f t="shared" si="67"/>
        <v>3300.7603341372774</v>
      </c>
      <c r="Y217" s="117">
        <f t="shared" si="68"/>
        <v>840884.14591165527</v>
      </c>
    </row>
    <row r="218" spans="1:25" ht="13.5" thickBot="1" x14ac:dyDescent="0.35">
      <c r="A218" s="54">
        <v>205</v>
      </c>
      <c r="B218" s="54">
        <v>41</v>
      </c>
      <c r="C218" s="54">
        <f t="shared" si="71"/>
        <v>1</v>
      </c>
      <c r="D218" s="55">
        <f t="shared" ref="D218:D228" si="72">$D217</f>
        <v>18336.146542408271</v>
      </c>
      <c r="E218" s="57">
        <f t="shared" si="63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v>0</v>
      </c>
      <c r="K218" s="54" t="s">
        <v>79</v>
      </c>
      <c r="L218" s="57">
        <f t="shared" si="64"/>
        <v>-571.98709174997146</v>
      </c>
      <c r="M218" s="55">
        <f t="shared" si="69"/>
        <v>-124</v>
      </c>
      <c r="N218" s="54">
        <v>13</v>
      </c>
      <c r="O218" s="55">
        <v>0</v>
      </c>
      <c r="P218" s="55">
        <v>0</v>
      </c>
      <c r="Q218" s="54" t="s">
        <v>79</v>
      </c>
      <c r="R218" s="57">
        <f t="shared" ref="R218:R228" si="73">$R217</f>
        <v>-4039.1591786502204</v>
      </c>
      <c r="S218" s="55">
        <v>0</v>
      </c>
      <c r="T218" s="55">
        <v>0</v>
      </c>
      <c r="U218" s="54" t="s">
        <v>79</v>
      </c>
      <c r="V218" s="57">
        <f t="shared" si="70"/>
        <v>-2540</v>
      </c>
      <c r="W218" s="57">
        <f t="shared" si="66"/>
        <v>-916.80732712041356</v>
      </c>
      <c r="X218" s="55">
        <f t="shared" si="67"/>
        <v>3288.7603341372774</v>
      </c>
      <c r="Y218" s="117">
        <f t="shared" si="68"/>
        <v>847676.59018709103</v>
      </c>
    </row>
    <row r="219" spans="1:25" ht="13.5" thickBot="1" x14ac:dyDescent="0.35">
      <c r="A219" s="54">
        <v>206</v>
      </c>
      <c r="B219" s="54">
        <v>41</v>
      </c>
      <c r="C219" s="54">
        <f t="shared" si="71"/>
        <v>2</v>
      </c>
      <c r="D219" s="55">
        <f t="shared" si="72"/>
        <v>18336.146542408271</v>
      </c>
      <c r="E219" s="57">
        <f t="shared" si="63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v>0</v>
      </c>
      <c r="K219" s="54" t="s">
        <v>79</v>
      </c>
      <c r="L219" s="57">
        <f t="shared" si="64"/>
        <v>-571.98709174997146</v>
      </c>
      <c r="M219" s="55">
        <f t="shared" si="69"/>
        <v>-126</v>
      </c>
      <c r="N219" s="54">
        <v>14</v>
      </c>
      <c r="O219" s="55">
        <v>0</v>
      </c>
      <c r="P219" s="55">
        <v>0</v>
      </c>
      <c r="Q219" s="54" t="s">
        <v>79</v>
      </c>
      <c r="R219" s="57">
        <f t="shared" si="73"/>
        <v>-4039.1591786502204</v>
      </c>
      <c r="S219" s="55">
        <v>0</v>
      </c>
      <c r="T219" s="55">
        <v>0</v>
      </c>
      <c r="U219" s="54" t="s">
        <v>79</v>
      </c>
      <c r="V219" s="57">
        <f t="shared" si="70"/>
        <v>-2550</v>
      </c>
      <c r="W219" s="57">
        <f t="shared" si="66"/>
        <v>-916.80732712041356</v>
      </c>
      <c r="X219" s="55">
        <f t="shared" si="67"/>
        <v>3276.7603341372774</v>
      </c>
      <c r="Y219" s="117">
        <f t="shared" si="68"/>
        <v>854485.33631367446</v>
      </c>
    </row>
    <row r="220" spans="1:25" ht="13.5" thickBot="1" x14ac:dyDescent="0.35">
      <c r="A220" s="54">
        <v>207</v>
      </c>
      <c r="B220" s="54">
        <v>41</v>
      </c>
      <c r="C220" s="54">
        <f t="shared" si="71"/>
        <v>3</v>
      </c>
      <c r="D220" s="55">
        <f t="shared" si="72"/>
        <v>18336.146542408271</v>
      </c>
      <c r="E220" s="57">
        <f t="shared" si="63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v>0</v>
      </c>
      <c r="K220" s="54" t="s">
        <v>79</v>
      </c>
      <c r="L220" s="57">
        <f t="shared" si="64"/>
        <v>-571.98709174997146</v>
      </c>
      <c r="M220" s="55">
        <f t="shared" si="69"/>
        <v>-128</v>
      </c>
      <c r="N220" s="54">
        <v>15</v>
      </c>
      <c r="O220" s="55">
        <v>0</v>
      </c>
      <c r="P220" s="55">
        <v>0</v>
      </c>
      <c r="Q220" s="54" t="s">
        <v>79</v>
      </c>
      <c r="R220" s="57">
        <f t="shared" si="73"/>
        <v>-4039.1591786502204</v>
      </c>
      <c r="S220" s="55">
        <v>0</v>
      </c>
      <c r="T220" s="55">
        <v>0</v>
      </c>
      <c r="U220" s="54" t="s">
        <v>79</v>
      </c>
      <c r="V220" s="57">
        <f t="shared" si="70"/>
        <v>-2560</v>
      </c>
      <c r="W220" s="57">
        <f t="shared" si="66"/>
        <v>-916.80732712041356</v>
      </c>
      <c r="X220" s="55">
        <f t="shared" si="67"/>
        <v>3264.7603341372774</v>
      </c>
      <c r="Y220" s="117">
        <f t="shared" si="68"/>
        <v>861310.45221578528</v>
      </c>
    </row>
    <row r="221" spans="1:25" ht="13.5" thickBot="1" x14ac:dyDescent="0.35">
      <c r="A221" s="54">
        <v>208</v>
      </c>
      <c r="B221" s="54">
        <v>41</v>
      </c>
      <c r="C221" s="54">
        <f t="shared" si="71"/>
        <v>4</v>
      </c>
      <c r="D221" s="55">
        <f t="shared" si="72"/>
        <v>18336.146542408271</v>
      </c>
      <c r="E221" s="57">
        <f t="shared" si="63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v>0</v>
      </c>
      <c r="K221" s="54" t="s">
        <v>79</v>
      </c>
      <c r="L221" s="57">
        <f t="shared" si="64"/>
        <v>-571.98709174997146</v>
      </c>
      <c r="M221" s="55">
        <f t="shared" si="69"/>
        <v>-130</v>
      </c>
      <c r="N221" s="54">
        <v>16</v>
      </c>
      <c r="O221" s="55">
        <v>0</v>
      </c>
      <c r="P221" s="55">
        <v>0</v>
      </c>
      <c r="Q221" s="54" t="s">
        <v>79</v>
      </c>
      <c r="R221" s="57">
        <f t="shared" si="73"/>
        <v>-4039.1591786502204</v>
      </c>
      <c r="S221" s="55">
        <v>0</v>
      </c>
      <c r="T221" s="55">
        <v>0</v>
      </c>
      <c r="U221" s="54" t="s">
        <v>79</v>
      </c>
      <c r="V221" s="57">
        <f t="shared" si="70"/>
        <v>-2570</v>
      </c>
      <c r="W221" s="57">
        <f t="shared" si="66"/>
        <v>-916.80732712041356</v>
      </c>
      <c r="X221" s="55">
        <f t="shared" si="67"/>
        <v>3252.7603341372774</v>
      </c>
      <c r="Y221" s="117">
        <f t="shared" si="68"/>
        <v>868152.00610082166</v>
      </c>
    </row>
    <row r="222" spans="1:25" ht="13.5" thickBot="1" x14ac:dyDescent="0.35">
      <c r="A222" s="54">
        <v>209</v>
      </c>
      <c r="B222" s="54">
        <v>41</v>
      </c>
      <c r="C222" s="54">
        <f t="shared" si="71"/>
        <v>5</v>
      </c>
      <c r="D222" s="55">
        <f t="shared" si="72"/>
        <v>18336.146542408271</v>
      </c>
      <c r="E222" s="57">
        <f t="shared" si="63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v>0</v>
      </c>
      <c r="K222" s="54" t="s">
        <v>79</v>
      </c>
      <c r="L222" s="57">
        <f t="shared" si="64"/>
        <v>-571.98709174997146</v>
      </c>
      <c r="M222" s="55">
        <f t="shared" si="69"/>
        <v>-132</v>
      </c>
      <c r="N222" s="54">
        <v>17</v>
      </c>
      <c r="O222" s="55">
        <v>0</v>
      </c>
      <c r="P222" s="55">
        <v>0</v>
      </c>
      <c r="Q222" s="54" t="s">
        <v>79</v>
      </c>
      <c r="R222" s="57">
        <f t="shared" si="73"/>
        <v>-4039.1591786502204</v>
      </c>
      <c r="S222" s="55">
        <v>0</v>
      </c>
      <c r="T222" s="55">
        <v>0</v>
      </c>
      <c r="U222" s="54" t="s">
        <v>79</v>
      </c>
      <c r="V222" s="57">
        <f t="shared" si="70"/>
        <v>-2580</v>
      </c>
      <c r="W222" s="57">
        <f t="shared" si="66"/>
        <v>-916.80732712041356</v>
      </c>
      <c r="X222" s="55">
        <f t="shared" si="67"/>
        <v>3240.7603341372774</v>
      </c>
      <c r="Y222" s="117">
        <f t="shared" si="68"/>
        <v>875010.06646037893</v>
      </c>
    </row>
    <row r="223" spans="1:25" ht="13.5" thickBot="1" x14ac:dyDescent="0.35">
      <c r="A223" s="54">
        <v>210</v>
      </c>
      <c r="B223" s="54">
        <v>41</v>
      </c>
      <c r="C223" s="54">
        <f t="shared" si="71"/>
        <v>6</v>
      </c>
      <c r="D223" s="55">
        <f t="shared" si="72"/>
        <v>18336.146542408271</v>
      </c>
      <c r="E223" s="57">
        <f t="shared" si="63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v>0</v>
      </c>
      <c r="K223" s="54" t="s">
        <v>79</v>
      </c>
      <c r="L223" s="57">
        <f t="shared" si="64"/>
        <v>-571.98709174997146</v>
      </c>
      <c r="M223" s="55">
        <f t="shared" si="69"/>
        <v>-134</v>
      </c>
      <c r="N223" s="54">
        <v>18</v>
      </c>
      <c r="O223" s="55">
        <v>0</v>
      </c>
      <c r="P223" s="55">
        <v>0</v>
      </c>
      <c r="Q223" s="54" t="s">
        <v>79</v>
      </c>
      <c r="R223" s="57">
        <f t="shared" si="73"/>
        <v>-4039.1591786502204</v>
      </c>
      <c r="S223" s="55">
        <v>0</v>
      </c>
      <c r="T223" s="55">
        <v>0</v>
      </c>
      <c r="U223" s="54" t="s">
        <v>79</v>
      </c>
      <c r="V223" s="57">
        <f t="shared" si="70"/>
        <v>-2590</v>
      </c>
      <c r="W223" s="57">
        <f t="shared" si="66"/>
        <v>-916.80732712041356</v>
      </c>
      <c r="X223" s="55">
        <f t="shared" si="67"/>
        <v>3228.7603341372774</v>
      </c>
      <c r="Y223" s="117">
        <f t="shared" si="68"/>
        <v>881884.70207143447</v>
      </c>
    </row>
    <row r="224" spans="1:25" ht="13.5" thickBot="1" x14ac:dyDescent="0.35">
      <c r="A224" s="54">
        <v>211</v>
      </c>
      <c r="B224" s="54">
        <v>41</v>
      </c>
      <c r="C224" s="54">
        <f t="shared" si="71"/>
        <v>7</v>
      </c>
      <c r="D224" s="55">
        <f t="shared" si="72"/>
        <v>18336.146542408271</v>
      </c>
      <c r="E224" s="57">
        <f t="shared" si="63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v>0</v>
      </c>
      <c r="K224" s="54" t="s">
        <v>79</v>
      </c>
      <c r="L224" s="57">
        <f t="shared" si="64"/>
        <v>-571.98709174997146</v>
      </c>
      <c r="M224" s="55">
        <f t="shared" si="69"/>
        <v>-136</v>
      </c>
      <c r="N224" s="54">
        <v>19</v>
      </c>
      <c r="O224" s="55">
        <v>0</v>
      </c>
      <c r="P224" s="55">
        <v>0</v>
      </c>
      <c r="Q224" s="54" t="s">
        <v>79</v>
      </c>
      <c r="R224" s="57">
        <f t="shared" si="73"/>
        <v>-4039.1591786502204</v>
      </c>
      <c r="S224" s="55">
        <v>0</v>
      </c>
      <c r="T224" s="55">
        <v>0</v>
      </c>
      <c r="U224" s="54" t="s">
        <v>79</v>
      </c>
      <c r="V224" s="57">
        <f t="shared" si="70"/>
        <v>-2600</v>
      </c>
      <c r="W224" s="57">
        <f t="shared" si="66"/>
        <v>-916.80732712041356</v>
      </c>
      <c r="X224" s="55">
        <f t="shared" si="67"/>
        <v>3216.7603341372774</v>
      </c>
      <c r="Y224" s="117">
        <f t="shared" si="68"/>
        <v>888775.98199753603</v>
      </c>
    </row>
    <row r="225" spans="1:25" ht="13.5" thickBot="1" x14ac:dyDescent="0.35">
      <c r="A225" s="54">
        <v>212</v>
      </c>
      <c r="B225" s="54">
        <v>41</v>
      </c>
      <c r="C225" s="54">
        <f t="shared" si="71"/>
        <v>8</v>
      </c>
      <c r="D225" s="55">
        <f t="shared" si="72"/>
        <v>18336.146542408271</v>
      </c>
      <c r="E225" s="57">
        <f t="shared" si="63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v>0</v>
      </c>
      <c r="K225" s="54" t="s">
        <v>79</v>
      </c>
      <c r="L225" s="57">
        <f t="shared" si="64"/>
        <v>-571.98709174997146</v>
      </c>
      <c r="M225" s="55">
        <f t="shared" si="69"/>
        <v>-138</v>
      </c>
      <c r="N225" s="54">
        <v>20</v>
      </c>
      <c r="O225" s="55">
        <v>0</v>
      </c>
      <c r="P225" s="55">
        <v>0</v>
      </c>
      <c r="Q225" s="54" t="s">
        <v>79</v>
      </c>
      <c r="R225" s="57">
        <f t="shared" si="73"/>
        <v>-4039.1591786502204</v>
      </c>
      <c r="S225" s="55">
        <v>0</v>
      </c>
      <c r="T225" s="55">
        <v>0</v>
      </c>
      <c r="U225" s="54" t="s">
        <v>79</v>
      </c>
      <c r="V225" s="57">
        <f t="shared" si="70"/>
        <v>-2610</v>
      </c>
      <c r="W225" s="57">
        <f t="shared" si="66"/>
        <v>-916.80732712041356</v>
      </c>
      <c r="X225" s="55">
        <f t="shared" si="67"/>
        <v>3204.7603341372774</v>
      </c>
      <c r="Y225" s="117">
        <f t="shared" si="68"/>
        <v>895683.97558999632</v>
      </c>
    </row>
    <row r="226" spans="1:25" ht="13.5" thickBot="1" x14ac:dyDescent="0.35">
      <c r="A226" s="54">
        <v>213</v>
      </c>
      <c r="B226" s="54">
        <v>41</v>
      </c>
      <c r="C226" s="54">
        <f t="shared" si="71"/>
        <v>9</v>
      </c>
      <c r="D226" s="55">
        <f t="shared" si="72"/>
        <v>18336.146542408271</v>
      </c>
      <c r="E226" s="57">
        <f t="shared" si="63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v>0</v>
      </c>
      <c r="K226" s="54" t="s">
        <v>79</v>
      </c>
      <c r="L226" s="57">
        <f t="shared" si="64"/>
        <v>-571.98709174997146</v>
      </c>
      <c r="M226" s="55">
        <f t="shared" si="69"/>
        <v>-140</v>
      </c>
      <c r="N226" s="54">
        <v>21</v>
      </c>
      <c r="O226" s="55">
        <v>0</v>
      </c>
      <c r="P226" s="55">
        <v>0</v>
      </c>
      <c r="Q226" s="54" t="s">
        <v>79</v>
      </c>
      <c r="R226" s="57">
        <f t="shared" si="73"/>
        <v>-4039.1591786502204</v>
      </c>
      <c r="S226" s="55">
        <v>0</v>
      </c>
      <c r="T226" s="55">
        <v>0</v>
      </c>
      <c r="U226" s="54" t="s">
        <v>79</v>
      </c>
      <c r="V226" s="57">
        <f t="shared" si="70"/>
        <v>-2620</v>
      </c>
      <c r="W226" s="57">
        <f t="shared" si="66"/>
        <v>-916.80732712041356</v>
      </c>
      <c r="X226" s="55">
        <f t="shared" si="67"/>
        <v>3192.7603341372774</v>
      </c>
      <c r="Y226" s="117">
        <f t="shared" si="68"/>
        <v>902608.75248909183</v>
      </c>
    </row>
    <row r="227" spans="1:25" ht="13.5" thickBot="1" x14ac:dyDescent="0.35">
      <c r="A227" s="54">
        <v>214</v>
      </c>
      <c r="B227" s="54">
        <v>41</v>
      </c>
      <c r="C227" s="54">
        <f t="shared" si="71"/>
        <v>10</v>
      </c>
      <c r="D227" s="55">
        <f t="shared" si="72"/>
        <v>18336.146542408271</v>
      </c>
      <c r="E227" s="57">
        <f t="shared" si="63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v>0</v>
      </c>
      <c r="K227" s="54" t="s">
        <v>79</v>
      </c>
      <c r="L227" s="57">
        <f t="shared" si="64"/>
        <v>-571.98709174997146</v>
      </c>
      <c r="M227" s="55">
        <f t="shared" si="69"/>
        <v>-142</v>
      </c>
      <c r="N227" s="54">
        <v>22</v>
      </c>
      <c r="O227" s="55">
        <v>0</v>
      </c>
      <c r="P227" s="55">
        <v>0</v>
      </c>
      <c r="Q227" s="54" t="s">
        <v>79</v>
      </c>
      <c r="R227" s="57">
        <f t="shared" si="73"/>
        <v>-4039.1591786502204</v>
      </c>
      <c r="S227" s="55">
        <v>0</v>
      </c>
      <c r="T227" s="55">
        <v>0</v>
      </c>
      <c r="U227" s="54" t="s">
        <v>79</v>
      </c>
      <c r="V227" s="57">
        <f t="shared" si="70"/>
        <v>-2630</v>
      </c>
      <c r="W227" s="57">
        <f t="shared" si="66"/>
        <v>-916.80732712041356</v>
      </c>
      <c r="X227" s="55">
        <f t="shared" si="67"/>
        <v>3180.7603341372774</v>
      </c>
      <c r="Y227" s="117">
        <f t="shared" si="68"/>
        <v>909550.38262526691</v>
      </c>
    </row>
    <row r="228" spans="1:25" ht="13.5" thickBot="1" x14ac:dyDescent="0.35">
      <c r="A228" s="54">
        <v>215</v>
      </c>
      <c r="B228" s="54">
        <v>41</v>
      </c>
      <c r="C228" s="54">
        <f t="shared" si="71"/>
        <v>11</v>
      </c>
      <c r="D228" s="55">
        <f t="shared" si="72"/>
        <v>18336.146542408271</v>
      </c>
      <c r="E228" s="57">
        <f t="shared" si="63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v>0</v>
      </c>
      <c r="K228" s="54" t="s">
        <v>79</v>
      </c>
      <c r="L228" s="57">
        <f t="shared" si="64"/>
        <v>-571.98709174997146</v>
      </c>
      <c r="M228" s="55">
        <f t="shared" si="69"/>
        <v>-144</v>
      </c>
      <c r="N228" s="54">
        <v>23</v>
      </c>
      <c r="O228" s="55">
        <v>0</v>
      </c>
      <c r="P228" s="55">
        <v>0</v>
      </c>
      <c r="Q228" s="54" t="s">
        <v>79</v>
      </c>
      <c r="R228" s="57">
        <f t="shared" si="73"/>
        <v>-4039.1591786502204</v>
      </c>
      <c r="S228" s="55">
        <v>0</v>
      </c>
      <c r="T228" s="55">
        <v>0</v>
      </c>
      <c r="U228" s="54" t="s">
        <v>79</v>
      </c>
      <c r="V228" s="57">
        <f t="shared" si="70"/>
        <v>-2640</v>
      </c>
      <c r="W228" s="57">
        <f t="shared" si="66"/>
        <v>-916.80732712041356</v>
      </c>
      <c r="X228" s="55">
        <f t="shared" si="67"/>
        <v>3168.7603341372774</v>
      </c>
      <c r="Y228" s="117">
        <f t="shared" si="68"/>
        <v>916508.93622034276</v>
      </c>
    </row>
    <row r="229" spans="1:25" ht="13.5" thickBot="1" x14ac:dyDescent="0.35">
      <c r="A229" s="54">
        <v>216</v>
      </c>
      <c r="B229" s="54">
        <v>42</v>
      </c>
      <c r="C229" s="54">
        <f t="shared" si="71"/>
        <v>0</v>
      </c>
      <c r="D229" s="55">
        <f>$D218*(1+$D$4)</f>
        <v>19252.953869528686</v>
      </c>
      <c r="E229" s="57">
        <f t="shared" si="63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v>0</v>
      </c>
      <c r="K229" s="54" t="s">
        <v>79</v>
      </c>
      <c r="L229" s="57">
        <f t="shared" si="64"/>
        <v>-571.98709174997146</v>
      </c>
      <c r="M229" s="55">
        <f t="shared" si="69"/>
        <v>-146</v>
      </c>
      <c r="N229" s="54">
        <v>24</v>
      </c>
      <c r="O229" s="55">
        <v>0</v>
      </c>
      <c r="P229" s="55">
        <v>0</v>
      </c>
      <c r="Q229" s="54" t="s">
        <v>79</v>
      </c>
      <c r="R229" s="57">
        <f>$R228*1.06</f>
        <v>-4281.5087293692341</v>
      </c>
      <c r="S229" s="55">
        <v>0</v>
      </c>
      <c r="T229" s="55">
        <v>0</v>
      </c>
      <c r="U229" s="54" t="s">
        <v>79</v>
      </c>
      <c r="V229" s="57">
        <f t="shared" si="70"/>
        <v>-2650</v>
      </c>
      <c r="W229" s="57">
        <f t="shared" si="66"/>
        <v>-962.64769347643437</v>
      </c>
      <c r="X229" s="55">
        <f t="shared" si="67"/>
        <v>3372.8144469784693</v>
      </c>
      <c r="Y229" s="117">
        <f t="shared" si="68"/>
        <v>923700.53790157265</v>
      </c>
    </row>
    <row r="230" spans="1:25" ht="13.5" thickBot="1" x14ac:dyDescent="0.35">
      <c r="A230" s="54">
        <v>217</v>
      </c>
      <c r="B230" s="54">
        <v>42</v>
      </c>
      <c r="C230" s="54">
        <f t="shared" si="71"/>
        <v>1</v>
      </c>
      <c r="D230" s="55">
        <f t="shared" ref="D230:D240" si="74">$D229</f>
        <v>19252.953869528686</v>
      </c>
      <c r="E230" s="57">
        <f t="shared" si="63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v>0</v>
      </c>
      <c r="K230" s="54" t="s">
        <v>79</v>
      </c>
      <c r="L230" s="57">
        <f t="shared" si="64"/>
        <v>-571.98709174997146</v>
      </c>
      <c r="M230" s="55">
        <f t="shared" si="69"/>
        <v>-148</v>
      </c>
      <c r="N230" s="54">
        <v>25</v>
      </c>
      <c r="O230" s="55">
        <v>0</v>
      </c>
      <c r="P230" s="55">
        <v>0</v>
      </c>
      <c r="Q230" s="54" t="s">
        <v>79</v>
      </c>
      <c r="R230" s="57">
        <f t="shared" ref="R230:R240" si="75">$R229</f>
        <v>-4281.5087293692341</v>
      </c>
      <c r="S230" s="55">
        <v>0</v>
      </c>
      <c r="T230" s="55">
        <v>0</v>
      </c>
      <c r="U230" s="54" t="s">
        <v>79</v>
      </c>
      <c r="V230" s="57">
        <f t="shared" si="70"/>
        <v>-2660</v>
      </c>
      <c r="W230" s="57">
        <f t="shared" si="66"/>
        <v>-962.64769347643437</v>
      </c>
      <c r="X230" s="55">
        <f t="shared" si="67"/>
        <v>3360.8144469784693</v>
      </c>
      <c r="Y230" s="117">
        <f t="shared" si="68"/>
        <v>930910.10458980768</v>
      </c>
    </row>
    <row r="231" spans="1:25" ht="13.5" thickBot="1" x14ac:dyDescent="0.35">
      <c r="A231" s="54">
        <v>218</v>
      </c>
      <c r="B231" s="54">
        <v>42</v>
      </c>
      <c r="C231" s="54">
        <f t="shared" si="71"/>
        <v>2</v>
      </c>
      <c r="D231" s="55">
        <f t="shared" si="74"/>
        <v>19252.953869528686</v>
      </c>
      <c r="E231" s="57">
        <f t="shared" si="63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v>0</v>
      </c>
      <c r="K231" s="54" t="s">
        <v>79</v>
      </c>
      <c r="L231" s="57">
        <f t="shared" si="64"/>
        <v>-571.98709174997146</v>
      </c>
      <c r="M231" s="55">
        <f t="shared" si="69"/>
        <v>-150</v>
      </c>
      <c r="N231" s="54">
        <v>26</v>
      </c>
      <c r="O231" s="55">
        <v>0</v>
      </c>
      <c r="P231" s="55">
        <v>0</v>
      </c>
      <c r="Q231" s="54" t="s">
        <v>79</v>
      </c>
      <c r="R231" s="57">
        <f t="shared" si="75"/>
        <v>-4281.5087293692341</v>
      </c>
      <c r="S231" s="55">
        <v>0</v>
      </c>
      <c r="T231" s="55">
        <v>0</v>
      </c>
      <c r="U231" s="54" t="s">
        <v>79</v>
      </c>
      <c r="V231" s="57">
        <f t="shared" si="70"/>
        <v>-2670</v>
      </c>
      <c r="W231" s="57">
        <f t="shared" si="66"/>
        <v>-962.64769347643437</v>
      </c>
      <c r="X231" s="55">
        <f t="shared" si="67"/>
        <v>3348.8144469784693</v>
      </c>
      <c r="Y231" s="117">
        <f t="shared" si="68"/>
        <v>938137.71113924368</v>
      </c>
    </row>
    <row r="232" spans="1:25" ht="13.5" thickBot="1" x14ac:dyDescent="0.35">
      <c r="A232" s="54">
        <v>219</v>
      </c>
      <c r="B232" s="54">
        <v>42</v>
      </c>
      <c r="C232" s="54">
        <f t="shared" si="71"/>
        <v>3</v>
      </c>
      <c r="D232" s="55">
        <f t="shared" si="74"/>
        <v>19252.953869528686</v>
      </c>
      <c r="E232" s="57">
        <f t="shared" si="63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v>0</v>
      </c>
      <c r="K232" s="54" t="s">
        <v>79</v>
      </c>
      <c r="L232" s="57">
        <f t="shared" si="64"/>
        <v>-571.98709174997146</v>
      </c>
      <c r="M232" s="55">
        <f t="shared" si="69"/>
        <v>-152</v>
      </c>
      <c r="N232" s="54">
        <v>27</v>
      </c>
      <c r="O232" s="55">
        <v>0</v>
      </c>
      <c r="P232" s="55">
        <v>0</v>
      </c>
      <c r="Q232" s="54" t="s">
        <v>79</v>
      </c>
      <c r="R232" s="57">
        <f t="shared" si="75"/>
        <v>-4281.5087293692341</v>
      </c>
      <c r="S232" s="55">
        <v>0</v>
      </c>
      <c r="T232" s="55">
        <v>0</v>
      </c>
      <c r="U232" s="54" t="s">
        <v>79</v>
      </c>
      <c r="V232" s="57">
        <f t="shared" si="70"/>
        <v>-2680</v>
      </c>
      <c r="W232" s="57">
        <f t="shared" si="66"/>
        <v>-962.64769347643437</v>
      </c>
      <c r="X232" s="55">
        <f t="shared" si="67"/>
        <v>3336.8144469784693</v>
      </c>
      <c r="Y232" s="117">
        <f t="shared" si="68"/>
        <v>945383.43271596904</v>
      </c>
    </row>
    <row r="233" spans="1:25" ht="13.5" thickBot="1" x14ac:dyDescent="0.35">
      <c r="A233" s="54">
        <v>220</v>
      </c>
      <c r="B233" s="54">
        <v>42</v>
      </c>
      <c r="C233" s="54">
        <f t="shared" si="71"/>
        <v>4</v>
      </c>
      <c r="D233" s="55">
        <f t="shared" si="74"/>
        <v>19252.953869528686</v>
      </c>
      <c r="E233" s="57">
        <f t="shared" si="63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v>0</v>
      </c>
      <c r="K233" s="54" t="s">
        <v>79</v>
      </c>
      <c r="L233" s="57">
        <f t="shared" si="64"/>
        <v>-571.98709174997146</v>
      </c>
      <c r="M233" s="55">
        <f t="shared" si="69"/>
        <v>-154</v>
      </c>
      <c r="N233" s="54">
        <v>28</v>
      </c>
      <c r="O233" s="55">
        <v>0</v>
      </c>
      <c r="P233" s="55">
        <v>0</v>
      </c>
      <c r="Q233" s="54" t="s">
        <v>79</v>
      </c>
      <c r="R233" s="57">
        <f t="shared" si="75"/>
        <v>-4281.5087293692341</v>
      </c>
      <c r="S233" s="55">
        <v>0</v>
      </c>
      <c r="T233" s="55">
        <v>0</v>
      </c>
      <c r="U233" s="54" t="s">
        <v>79</v>
      </c>
      <c r="V233" s="57">
        <f t="shared" si="70"/>
        <v>-2690</v>
      </c>
      <c r="W233" s="57">
        <f t="shared" si="66"/>
        <v>-962.64769347643437</v>
      </c>
      <c r="X233" s="55">
        <f t="shared" si="67"/>
        <v>3324.8144469784693</v>
      </c>
      <c r="Y233" s="117">
        <f t="shared" si="68"/>
        <v>952647.3447992641</v>
      </c>
    </row>
    <row r="234" spans="1:25" ht="13.5" thickBot="1" x14ac:dyDescent="0.35">
      <c r="A234" s="54">
        <v>221</v>
      </c>
      <c r="B234" s="54">
        <v>42</v>
      </c>
      <c r="C234" s="54">
        <f t="shared" si="71"/>
        <v>5</v>
      </c>
      <c r="D234" s="55">
        <f t="shared" si="74"/>
        <v>19252.953869528686</v>
      </c>
      <c r="E234" s="57">
        <f t="shared" si="63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v>0</v>
      </c>
      <c r="K234" s="54" t="s">
        <v>79</v>
      </c>
      <c r="L234" s="57">
        <f t="shared" si="64"/>
        <v>-571.98709174997146</v>
      </c>
      <c r="M234" s="55">
        <f t="shared" si="69"/>
        <v>-156</v>
      </c>
      <c r="N234" s="54">
        <v>29</v>
      </c>
      <c r="O234" s="55">
        <v>0</v>
      </c>
      <c r="P234" s="55">
        <v>0</v>
      </c>
      <c r="Q234" s="54" t="s">
        <v>79</v>
      </c>
      <c r="R234" s="57">
        <f t="shared" si="75"/>
        <v>-4281.5087293692341</v>
      </c>
      <c r="S234" s="55">
        <v>0</v>
      </c>
      <c r="T234" s="55">
        <v>0</v>
      </c>
      <c r="U234" s="54" t="s">
        <v>79</v>
      </c>
      <c r="V234" s="57">
        <f t="shared" si="70"/>
        <v>-2700</v>
      </c>
      <c r="W234" s="57">
        <f t="shared" si="66"/>
        <v>-962.64769347643437</v>
      </c>
      <c r="X234" s="55">
        <f t="shared" si="67"/>
        <v>3312.8144469784693</v>
      </c>
      <c r="Y234" s="117">
        <f t="shared" si="68"/>
        <v>959929.52318290621</v>
      </c>
    </row>
    <row r="235" spans="1:25" ht="13.5" thickBot="1" x14ac:dyDescent="0.35">
      <c r="A235" s="54">
        <v>222</v>
      </c>
      <c r="B235" s="54">
        <v>42</v>
      </c>
      <c r="C235" s="54">
        <f t="shared" si="71"/>
        <v>6</v>
      </c>
      <c r="D235" s="55">
        <f t="shared" si="74"/>
        <v>19252.953869528686</v>
      </c>
      <c r="E235" s="57">
        <f t="shared" si="63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v>0</v>
      </c>
      <c r="K235" s="54" t="s">
        <v>79</v>
      </c>
      <c r="L235" s="57">
        <f t="shared" si="64"/>
        <v>-571.98709174997146</v>
      </c>
      <c r="M235" s="55">
        <f t="shared" si="69"/>
        <v>-158</v>
      </c>
      <c r="N235" s="54">
        <v>30</v>
      </c>
      <c r="O235" s="55">
        <v>0</v>
      </c>
      <c r="P235" s="55">
        <v>0</v>
      </c>
      <c r="Q235" s="54" t="s">
        <v>79</v>
      </c>
      <c r="R235" s="57">
        <f t="shared" si="75"/>
        <v>-4281.5087293692341</v>
      </c>
      <c r="S235" s="55">
        <v>0</v>
      </c>
      <c r="T235" s="55">
        <v>0</v>
      </c>
      <c r="U235" s="54" t="s">
        <v>79</v>
      </c>
      <c r="V235" s="57">
        <f t="shared" si="70"/>
        <v>-2710</v>
      </c>
      <c r="W235" s="57">
        <f t="shared" si="66"/>
        <v>-962.64769347643437</v>
      </c>
      <c r="X235" s="55">
        <f t="shared" si="67"/>
        <v>3300.8144469784693</v>
      </c>
      <c r="Y235" s="117">
        <f t="shared" si="68"/>
        <v>967230.04397648014</v>
      </c>
    </row>
    <row r="236" spans="1:25" ht="13.5" thickBot="1" x14ac:dyDescent="0.35">
      <c r="A236" s="54">
        <v>223</v>
      </c>
      <c r="B236" s="54">
        <v>42</v>
      </c>
      <c r="C236" s="54">
        <f t="shared" si="71"/>
        <v>7</v>
      </c>
      <c r="D236" s="55">
        <f t="shared" si="74"/>
        <v>19252.953869528686</v>
      </c>
      <c r="E236" s="57">
        <f t="shared" si="63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v>0</v>
      </c>
      <c r="K236" s="54" t="s">
        <v>79</v>
      </c>
      <c r="L236" s="57">
        <f t="shared" si="64"/>
        <v>-571.98709174997146</v>
      </c>
      <c r="M236" s="55">
        <f t="shared" si="69"/>
        <v>-160</v>
      </c>
      <c r="N236" s="54">
        <v>31</v>
      </c>
      <c r="O236" s="55">
        <v>0</v>
      </c>
      <c r="P236" s="55">
        <v>0</v>
      </c>
      <c r="Q236" s="54" t="s">
        <v>79</v>
      </c>
      <c r="R236" s="57">
        <f t="shared" si="75"/>
        <v>-4281.5087293692341</v>
      </c>
      <c r="S236" s="55">
        <v>0</v>
      </c>
      <c r="T236" s="55">
        <v>0</v>
      </c>
      <c r="U236" s="54" t="s">
        <v>79</v>
      </c>
      <c r="V236" s="57">
        <f t="shared" si="70"/>
        <v>-2720</v>
      </c>
      <c r="W236" s="57">
        <f t="shared" si="66"/>
        <v>-962.64769347643437</v>
      </c>
      <c r="X236" s="55">
        <f t="shared" si="67"/>
        <v>3288.8144469784693</v>
      </c>
      <c r="Y236" s="117">
        <f t="shared" si="68"/>
        <v>974548.98360669392</v>
      </c>
    </row>
    <row r="237" spans="1:25" ht="13.5" thickBot="1" x14ac:dyDescent="0.35">
      <c r="A237" s="54">
        <v>224</v>
      </c>
      <c r="B237" s="54">
        <v>42</v>
      </c>
      <c r="C237" s="54">
        <f t="shared" si="71"/>
        <v>8</v>
      </c>
      <c r="D237" s="55">
        <f t="shared" si="74"/>
        <v>19252.953869528686</v>
      </c>
      <c r="E237" s="57">
        <f t="shared" si="63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v>0</v>
      </c>
      <c r="K237" s="54" t="s">
        <v>79</v>
      </c>
      <c r="L237" s="57">
        <f t="shared" si="64"/>
        <v>-571.98709174997146</v>
      </c>
      <c r="M237" s="55">
        <f t="shared" si="69"/>
        <v>-162</v>
      </c>
      <c r="N237" s="54">
        <v>32</v>
      </c>
      <c r="O237" s="55">
        <v>0</v>
      </c>
      <c r="P237" s="55">
        <v>0</v>
      </c>
      <c r="Q237" s="54" t="s">
        <v>79</v>
      </c>
      <c r="R237" s="57">
        <f t="shared" si="75"/>
        <v>-4281.5087293692341</v>
      </c>
      <c r="S237" s="55">
        <v>0</v>
      </c>
      <c r="T237" s="55">
        <v>0</v>
      </c>
      <c r="U237" s="54" t="s">
        <v>79</v>
      </c>
      <c r="V237" s="57">
        <f t="shared" si="70"/>
        <v>-2730</v>
      </c>
      <c r="W237" s="57">
        <f t="shared" si="66"/>
        <v>-962.64769347643437</v>
      </c>
      <c r="X237" s="55">
        <f t="shared" si="67"/>
        <v>3276.8144469784693</v>
      </c>
      <c r="Y237" s="117">
        <f t="shared" si="68"/>
        <v>981886.41881870024</v>
      </c>
    </row>
    <row r="238" spans="1:25" ht="13.5" thickBot="1" x14ac:dyDescent="0.35">
      <c r="A238" s="54">
        <v>225</v>
      </c>
      <c r="B238" s="54">
        <v>42</v>
      </c>
      <c r="C238" s="54">
        <f t="shared" si="71"/>
        <v>9</v>
      </c>
      <c r="D238" s="55">
        <f t="shared" si="74"/>
        <v>19252.953869528686</v>
      </c>
      <c r="E238" s="57">
        <f t="shared" si="63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v>0</v>
      </c>
      <c r="K238" s="54" t="s">
        <v>79</v>
      </c>
      <c r="L238" s="57">
        <f t="shared" si="64"/>
        <v>-571.98709174997146</v>
      </c>
      <c r="M238" s="55">
        <f t="shared" si="69"/>
        <v>-164</v>
      </c>
      <c r="N238" s="54">
        <v>33</v>
      </c>
      <c r="O238" s="55">
        <v>0</v>
      </c>
      <c r="P238" s="55">
        <v>0</v>
      </c>
      <c r="Q238" s="54" t="s">
        <v>79</v>
      </c>
      <c r="R238" s="57">
        <f t="shared" si="75"/>
        <v>-4281.5087293692341</v>
      </c>
      <c r="S238" s="55">
        <v>0</v>
      </c>
      <c r="T238" s="55">
        <v>0</v>
      </c>
      <c r="U238" s="54" t="s">
        <v>79</v>
      </c>
      <c r="V238" s="57">
        <f t="shared" si="70"/>
        <v>-2740</v>
      </c>
      <c r="W238" s="57">
        <f t="shared" si="66"/>
        <v>-962.64769347643437</v>
      </c>
      <c r="X238" s="55">
        <f t="shared" si="67"/>
        <v>3264.8144469784693</v>
      </c>
      <c r="Y238" s="117">
        <f t="shared" si="68"/>
        <v>989242.4266774233</v>
      </c>
    </row>
    <row r="239" spans="1:25" ht="13.5" thickBot="1" x14ac:dyDescent="0.35">
      <c r="A239" s="54">
        <v>226</v>
      </c>
      <c r="B239" s="54">
        <v>42</v>
      </c>
      <c r="C239" s="54">
        <f t="shared" si="71"/>
        <v>10</v>
      </c>
      <c r="D239" s="55">
        <f t="shared" si="74"/>
        <v>19252.953869528686</v>
      </c>
      <c r="E239" s="57">
        <f t="shared" si="63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v>0</v>
      </c>
      <c r="K239" s="54" t="s">
        <v>79</v>
      </c>
      <c r="L239" s="57">
        <f t="shared" si="64"/>
        <v>-571.98709174997146</v>
      </c>
      <c r="M239" s="55">
        <f t="shared" si="69"/>
        <v>-166</v>
      </c>
      <c r="N239" s="54">
        <v>34</v>
      </c>
      <c r="O239" s="55">
        <v>0</v>
      </c>
      <c r="P239" s="55">
        <v>0</v>
      </c>
      <c r="Q239" s="54" t="s">
        <v>79</v>
      </c>
      <c r="R239" s="57">
        <f t="shared" si="75"/>
        <v>-4281.5087293692341</v>
      </c>
      <c r="S239" s="55">
        <v>0</v>
      </c>
      <c r="T239" s="55">
        <v>0</v>
      </c>
      <c r="U239" s="54" t="s">
        <v>79</v>
      </c>
      <c r="V239" s="57">
        <f t="shared" si="70"/>
        <v>-2750</v>
      </c>
      <c r="W239" s="57">
        <f t="shared" si="66"/>
        <v>-962.64769347643437</v>
      </c>
      <c r="X239" s="55">
        <f t="shared" si="67"/>
        <v>3252.8144469784693</v>
      </c>
      <c r="Y239" s="117">
        <f t="shared" si="68"/>
        <v>996617.08456889109</v>
      </c>
    </row>
    <row r="240" spans="1:25" ht="13.5" thickBot="1" x14ac:dyDescent="0.35">
      <c r="A240" s="54">
        <v>227</v>
      </c>
      <c r="B240" s="54">
        <v>42</v>
      </c>
      <c r="C240" s="54">
        <f t="shared" si="71"/>
        <v>11</v>
      </c>
      <c r="D240" s="55">
        <f t="shared" si="74"/>
        <v>19252.953869528686</v>
      </c>
      <c r="E240" s="57">
        <f t="shared" si="63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v>0</v>
      </c>
      <c r="K240" s="54" t="s">
        <v>79</v>
      </c>
      <c r="L240" s="57">
        <f t="shared" si="64"/>
        <v>-571.98709174997146</v>
      </c>
      <c r="M240" s="55">
        <f t="shared" si="69"/>
        <v>-168</v>
      </c>
      <c r="N240" s="54">
        <v>35</v>
      </c>
      <c r="O240" s="55">
        <v>0</v>
      </c>
      <c r="P240" s="55">
        <v>0</v>
      </c>
      <c r="Q240" s="54" t="s">
        <v>79</v>
      </c>
      <c r="R240" s="57">
        <f t="shared" si="75"/>
        <v>-4281.5087293692341</v>
      </c>
      <c r="S240" s="55">
        <v>0</v>
      </c>
      <c r="T240" s="55">
        <v>0</v>
      </c>
      <c r="U240" s="54" t="s">
        <v>79</v>
      </c>
      <c r="V240" s="57">
        <f t="shared" si="70"/>
        <v>-2760</v>
      </c>
      <c r="W240" s="57">
        <f t="shared" si="66"/>
        <v>-962.64769347643437</v>
      </c>
      <c r="X240" s="55">
        <f t="shared" si="67"/>
        <v>3240.8144469784693</v>
      </c>
      <c r="Y240" s="117">
        <f t="shared" si="68"/>
        <v>1004010.4702015733</v>
      </c>
    </row>
    <row r="241" spans="1:25" ht="13.5" thickBot="1" x14ac:dyDescent="0.35">
      <c r="A241" s="54">
        <v>228</v>
      </c>
      <c r="B241" s="54">
        <v>43</v>
      </c>
      <c r="C241" s="54">
        <f t="shared" si="71"/>
        <v>0</v>
      </c>
      <c r="D241" s="55">
        <f>$D230*(1+$D$4)</f>
        <v>20215.601563005122</v>
      </c>
      <c r="E241" s="57">
        <f t="shared" si="63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v>0</v>
      </c>
      <c r="K241" s="54" t="s">
        <v>79</v>
      </c>
      <c r="L241" s="57">
        <f t="shared" si="64"/>
        <v>-571.98709174997146</v>
      </c>
      <c r="M241" s="55">
        <f t="shared" si="69"/>
        <v>-170</v>
      </c>
      <c r="N241" s="54">
        <v>36</v>
      </c>
      <c r="O241" s="55">
        <v>0</v>
      </c>
      <c r="P241" s="55">
        <v>0</v>
      </c>
      <c r="Q241" s="54" t="s">
        <v>79</v>
      </c>
      <c r="R241" s="57">
        <f>$R240*1.06</f>
        <v>-4538.3992531313879</v>
      </c>
      <c r="S241" s="55">
        <v>0</v>
      </c>
      <c r="T241" s="55">
        <v>0</v>
      </c>
      <c r="U241" s="54" t="s">
        <v>79</v>
      </c>
      <c r="V241" s="57">
        <f t="shared" si="70"/>
        <v>-2770</v>
      </c>
      <c r="W241" s="57">
        <f t="shared" si="66"/>
        <v>-1010.7800781502561</v>
      </c>
      <c r="X241" s="55">
        <f t="shared" si="67"/>
        <v>3453.2477699545348</v>
      </c>
      <c r="Y241" s="117">
        <f t="shared" si="68"/>
        <v>1011647.0949307011</v>
      </c>
    </row>
    <row r="242" spans="1:25" ht="13.5" thickBot="1" x14ac:dyDescent="0.35">
      <c r="A242" s="54">
        <v>229</v>
      </c>
      <c r="B242" s="54">
        <v>43</v>
      </c>
      <c r="C242" s="54">
        <f t="shared" si="71"/>
        <v>1</v>
      </c>
      <c r="D242" s="55">
        <f t="shared" ref="D242:D252" si="76">$D241</f>
        <v>20215.601563005122</v>
      </c>
      <c r="E242" s="57">
        <f t="shared" si="63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v>0</v>
      </c>
      <c r="K242" s="54" t="s">
        <v>79</v>
      </c>
      <c r="L242" s="57">
        <f t="shared" si="64"/>
        <v>-571.98709174997146</v>
      </c>
      <c r="M242" s="55">
        <f t="shared" si="69"/>
        <v>-172</v>
      </c>
      <c r="N242" s="54">
        <v>37</v>
      </c>
      <c r="O242" s="55">
        <v>0</v>
      </c>
      <c r="P242" s="55">
        <v>0</v>
      </c>
      <c r="Q242" s="54" t="s">
        <v>79</v>
      </c>
      <c r="R242" s="57">
        <f t="shared" ref="R242:R252" si="77">$R241</f>
        <v>-4538.3992531313879</v>
      </c>
      <c r="S242" s="55">
        <v>0</v>
      </c>
      <c r="T242" s="55">
        <v>0</v>
      </c>
      <c r="U242" s="54" t="s">
        <v>79</v>
      </c>
      <c r="V242" s="57">
        <f t="shared" si="70"/>
        <v>-2780</v>
      </c>
      <c r="W242" s="57">
        <f t="shared" si="66"/>
        <v>-1010.7800781502561</v>
      </c>
      <c r="X242" s="55">
        <f t="shared" si="67"/>
        <v>3441.2477699545348</v>
      </c>
      <c r="Y242" s="117">
        <f t="shared" si="68"/>
        <v>1019303.5389295334</v>
      </c>
    </row>
    <row r="243" spans="1:25" ht="13.5" thickBot="1" x14ac:dyDescent="0.35">
      <c r="A243" s="54">
        <v>230</v>
      </c>
      <c r="B243" s="54">
        <v>43</v>
      </c>
      <c r="C243" s="54">
        <f t="shared" si="71"/>
        <v>2</v>
      </c>
      <c r="D243" s="55">
        <f t="shared" si="76"/>
        <v>20215.601563005122</v>
      </c>
      <c r="E243" s="57">
        <f t="shared" si="63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v>0</v>
      </c>
      <c r="K243" s="54" t="s">
        <v>79</v>
      </c>
      <c r="L243" s="57">
        <f t="shared" si="64"/>
        <v>-571.98709174997146</v>
      </c>
      <c r="M243" s="55">
        <f t="shared" si="69"/>
        <v>-174</v>
      </c>
      <c r="N243" s="54">
        <v>38</v>
      </c>
      <c r="O243" s="55">
        <v>0</v>
      </c>
      <c r="P243" s="55">
        <v>0</v>
      </c>
      <c r="Q243" s="54" t="s">
        <v>79</v>
      </c>
      <c r="R243" s="57">
        <f t="shared" si="77"/>
        <v>-4538.3992531313879</v>
      </c>
      <c r="S243" s="55">
        <v>0</v>
      </c>
      <c r="T243" s="55">
        <v>0</v>
      </c>
      <c r="U243" s="54" t="s">
        <v>79</v>
      </c>
      <c r="V243" s="57">
        <f t="shared" si="70"/>
        <v>-2790</v>
      </c>
      <c r="W243" s="57">
        <f t="shared" si="66"/>
        <v>-1010.7800781502561</v>
      </c>
      <c r="X243" s="55">
        <f t="shared" si="67"/>
        <v>3429.2477699545348</v>
      </c>
      <c r="Y243" s="117">
        <f t="shared" si="68"/>
        <v>1026979.884778361</v>
      </c>
    </row>
    <row r="244" spans="1:25" ht="13.5" thickBot="1" x14ac:dyDescent="0.35">
      <c r="A244" s="54">
        <v>231</v>
      </c>
      <c r="B244" s="54">
        <v>43</v>
      </c>
      <c r="C244" s="54">
        <f t="shared" si="71"/>
        <v>3</v>
      </c>
      <c r="D244" s="55">
        <f t="shared" si="76"/>
        <v>20215.601563005122</v>
      </c>
      <c r="E244" s="57">
        <f t="shared" si="63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v>0</v>
      </c>
      <c r="K244" s="54" t="s">
        <v>79</v>
      </c>
      <c r="L244" s="57">
        <f t="shared" si="64"/>
        <v>-571.98709174997146</v>
      </c>
      <c r="M244" s="55">
        <f t="shared" si="69"/>
        <v>-176</v>
      </c>
      <c r="N244" s="54">
        <v>39</v>
      </c>
      <c r="O244" s="55">
        <v>0</v>
      </c>
      <c r="P244" s="55">
        <v>0</v>
      </c>
      <c r="Q244" s="54" t="s">
        <v>79</v>
      </c>
      <c r="R244" s="57">
        <f t="shared" si="77"/>
        <v>-4538.3992531313879</v>
      </c>
      <c r="S244" s="55">
        <v>0</v>
      </c>
      <c r="T244" s="55">
        <v>0</v>
      </c>
      <c r="U244" s="54" t="s">
        <v>79</v>
      </c>
      <c r="V244" s="57">
        <f t="shared" si="70"/>
        <v>-2800</v>
      </c>
      <c r="W244" s="57">
        <f t="shared" si="66"/>
        <v>-1010.7800781502561</v>
      </c>
      <c r="X244" s="55">
        <f t="shared" si="67"/>
        <v>3417.2477699545348</v>
      </c>
      <c r="Y244" s="117">
        <f t="shared" si="68"/>
        <v>1034676.2154015586</v>
      </c>
    </row>
    <row r="245" spans="1:25" ht="13.5" thickBot="1" x14ac:dyDescent="0.35">
      <c r="A245" s="54">
        <v>232</v>
      </c>
      <c r="B245" s="54">
        <v>43</v>
      </c>
      <c r="C245" s="54">
        <f t="shared" si="71"/>
        <v>4</v>
      </c>
      <c r="D245" s="55">
        <f t="shared" si="76"/>
        <v>20215.601563005122</v>
      </c>
      <c r="E245" s="57">
        <f t="shared" si="63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v>0</v>
      </c>
      <c r="K245" s="54" t="s">
        <v>79</v>
      </c>
      <c r="L245" s="57">
        <f t="shared" si="64"/>
        <v>-571.98709174997146</v>
      </c>
      <c r="M245" s="55">
        <f t="shared" si="69"/>
        <v>-178</v>
      </c>
      <c r="N245" s="54">
        <v>40</v>
      </c>
      <c r="O245" s="55">
        <v>0</v>
      </c>
      <c r="P245" s="55">
        <v>0</v>
      </c>
      <c r="Q245" s="54" t="s">
        <v>79</v>
      </c>
      <c r="R245" s="57">
        <f t="shared" si="77"/>
        <v>-4538.3992531313879</v>
      </c>
      <c r="S245" s="55">
        <v>0</v>
      </c>
      <c r="T245" s="55">
        <v>0</v>
      </c>
      <c r="U245" s="54" t="s">
        <v>79</v>
      </c>
      <c r="V245" s="57">
        <f t="shared" si="70"/>
        <v>-2810</v>
      </c>
      <c r="W245" s="57">
        <f t="shared" si="66"/>
        <v>-1010.7800781502561</v>
      </c>
      <c r="X245" s="55">
        <f t="shared" si="67"/>
        <v>3405.2477699545348</v>
      </c>
      <c r="Y245" s="117">
        <f t="shared" si="68"/>
        <v>1042392.6140690196</v>
      </c>
    </row>
    <row r="246" spans="1:25" ht="13.5" thickBot="1" x14ac:dyDescent="0.35">
      <c r="A246" s="54">
        <v>233</v>
      </c>
      <c r="B246" s="54">
        <v>43</v>
      </c>
      <c r="C246" s="54">
        <f t="shared" si="71"/>
        <v>5</v>
      </c>
      <c r="D246" s="55">
        <f t="shared" si="76"/>
        <v>20215.601563005122</v>
      </c>
      <c r="E246" s="57">
        <f t="shared" si="63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v>0</v>
      </c>
      <c r="K246" s="54" t="s">
        <v>79</v>
      </c>
      <c r="L246" s="57">
        <f t="shared" si="64"/>
        <v>-571.98709174997146</v>
      </c>
      <c r="M246" s="55">
        <f t="shared" si="69"/>
        <v>-180</v>
      </c>
      <c r="N246" s="54">
        <v>41</v>
      </c>
      <c r="O246" s="55">
        <v>0</v>
      </c>
      <c r="P246" s="55">
        <v>0</v>
      </c>
      <c r="Q246" s="54" t="s">
        <v>79</v>
      </c>
      <c r="R246" s="57">
        <f t="shared" si="77"/>
        <v>-4538.3992531313879</v>
      </c>
      <c r="S246" s="55">
        <v>0</v>
      </c>
      <c r="T246" s="55">
        <v>0</v>
      </c>
      <c r="U246" s="54" t="s">
        <v>79</v>
      </c>
      <c r="V246" s="57">
        <f t="shared" si="70"/>
        <v>-2820</v>
      </c>
      <c r="W246" s="57">
        <f t="shared" si="66"/>
        <v>-1010.7800781502561</v>
      </c>
      <c r="X246" s="55">
        <f t="shared" si="67"/>
        <v>3393.2477699545348</v>
      </c>
      <c r="Y246" s="117">
        <f t="shared" si="68"/>
        <v>1050129.164397595</v>
      </c>
    </row>
    <row r="247" spans="1:25" ht="13.5" thickBot="1" x14ac:dyDescent="0.35">
      <c r="A247" s="54">
        <v>234</v>
      </c>
      <c r="B247" s="54">
        <v>43</v>
      </c>
      <c r="C247" s="54">
        <f t="shared" si="71"/>
        <v>6</v>
      </c>
      <c r="D247" s="55">
        <f t="shared" si="76"/>
        <v>20215.601563005122</v>
      </c>
      <c r="E247" s="57">
        <f t="shared" si="63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v>0</v>
      </c>
      <c r="K247" s="54" t="s">
        <v>79</v>
      </c>
      <c r="L247" s="57">
        <f t="shared" si="64"/>
        <v>-571.98709174997146</v>
      </c>
      <c r="M247" s="55">
        <f t="shared" si="69"/>
        <v>-182</v>
      </c>
      <c r="N247" s="54">
        <v>42</v>
      </c>
      <c r="O247" s="55">
        <v>0</v>
      </c>
      <c r="P247" s="55">
        <v>0</v>
      </c>
      <c r="Q247" s="54" t="s">
        <v>79</v>
      </c>
      <c r="R247" s="57">
        <f t="shared" si="77"/>
        <v>-4538.3992531313879</v>
      </c>
      <c r="S247" s="55">
        <v>0</v>
      </c>
      <c r="T247" s="55">
        <v>0</v>
      </c>
      <c r="U247" s="54" t="s">
        <v>79</v>
      </c>
      <c r="V247" s="57">
        <f t="shared" si="70"/>
        <v>-2830</v>
      </c>
      <c r="W247" s="57">
        <f t="shared" si="66"/>
        <v>-1010.7800781502561</v>
      </c>
      <c r="X247" s="55">
        <f t="shared" si="67"/>
        <v>3381.2477699545348</v>
      </c>
      <c r="Y247" s="117">
        <f t="shared" si="68"/>
        <v>1057885.9503525395</v>
      </c>
    </row>
    <row r="248" spans="1:25" ht="13.5" thickBot="1" x14ac:dyDescent="0.35">
      <c r="A248" s="54">
        <v>235</v>
      </c>
      <c r="B248" s="54">
        <v>43</v>
      </c>
      <c r="C248" s="54">
        <f t="shared" si="71"/>
        <v>7</v>
      </c>
      <c r="D248" s="55">
        <f t="shared" si="76"/>
        <v>20215.601563005122</v>
      </c>
      <c r="E248" s="57">
        <f t="shared" si="63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v>0</v>
      </c>
      <c r="K248" s="54" t="s">
        <v>79</v>
      </c>
      <c r="L248" s="57">
        <f t="shared" si="64"/>
        <v>-571.98709174997146</v>
      </c>
      <c r="M248" s="55">
        <f t="shared" si="69"/>
        <v>-184</v>
      </c>
      <c r="N248" s="54">
        <v>43</v>
      </c>
      <c r="O248" s="55">
        <v>0</v>
      </c>
      <c r="P248" s="55">
        <v>0</v>
      </c>
      <c r="Q248" s="54" t="s">
        <v>79</v>
      </c>
      <c r="R248" s="57">
        <f t="shared" si="77"/>
        <v>-4538.3992531313879</v>
      </c>
      <c r="S248" s="55">
        <v>0</v>
      </c>
      <c r="T248" s="55">
        <v>0</v>
      </c>
      <c r="U248" s="54" t="s">
        <v>79</v>
      </c>
      <c r="V248" s="57">
        <f t="shared" si="70"/>
        <v>-2840</v>
      </c>
      <c r="W248" s="57">
        <f t="shared" si="66"/>
        <v>-1010.7800781502561</v>
      </c>
      <c r="X248" s="55">
        <f t="shared" si="67"/>
        <v>3369.2477699545348</v>
      </c>
      <c r="Y248" s="117">
        <f t="shared" si="68"/>
        <v>1065663.0562489631</v>
      </c>
    </row>
    <row r="249" spans="1:25" ht="13.5" thickBot="1" x14ac:dyDescent="0.35">
      <c r="A249" s="54">
        <v>236</v>
      </c>
      <c r="B249" s="54">
        <v>43</v>
      </c>
      <c r="C249" s="54">
        <f t="shared" si="71"/>
        <v>8</v>
      </c>
      <c r="D249" s="55">
        <f t="shared" si="76"/>
        <v>20215.601563005122</v>
      </c>
      <c r="E249" s="57">
        <f t="shared" si="63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v>0</v>
      </c>
      <c r="K249" s="54" t="s">
        <v>79</v>
      </c>
      <c r="L249" s="57">
        <f t="shared" si="64"/>
        <v>-571.98709174997146</v>
      </c>
      <c r="M249" s="55">
        <f t="shared" si="69"/>
        <v>-186</v>
      </c>
      <c r="N249" s="54">
        <v>44</v>
      </c>
      <c r="O249" s="55">
        <v>0</v>
      </c>
      <c r="P249" s="55">
        <v>0</v>
      </c>
      <c r="Q249" s="54" t="s">
        <v>79</v>
      </c>
      <c r="R249" s="57">
        <f t="shared" si="77"/>
        <v>-4538.3992531313879</v>
      </c>
      <c r="S249" s="55">
        <v>0</v>
      </c>
      <c r="T249" s="55">
        <v>0</v>
      </c>
      <c r="U249" s="54" t="s">
        <v>79</v>
      </c>
      <c r="V249" s="57">
        <f t="shared" si="70"/>
        <v>-2850</v>
      </c>
      <c r="W249" s="57">
        <f t="shared" si="66"/>
        <v>-1010.7800781502561</v>
      </c>
      <c r="X249" s="55">
        <f t="shared" si="67"/>
        <v>3357.2477699545348</v>
      </c>
      <c r="Y249" s="117">
        <f t="shared" si="68"/>
        <v>1073460.5667532885</v>
      </c>
    </row>
    <row r="250" spans="1:25" ht="13.5" thickBot="1" x14ac:dyDescent="0.35">
      <c r="A250" s="54">
        <v>237</v>
      </c>
      <c r="B250" s="54">
        <v>43</v>
      </c>
      <c r="C250" s="54">
        <f t="shared" si="71"/>
        <v>9</v>
      </c>
      <c r="D250" s="55">
        <f t="shared" si="76"/>
        <v>20215.601563005122</v>
      </c>
      <c r="E250" s="57">
        <f t="shared" si="63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v>0</v>
      </c>
      <c r="K250" s="54" t="s">
        <v>79</v>
      </c>
      <c r="L250" s="57">
        <f t="shared" si="64"/>
        <v>-571.98709174997146</v>
      </c>
      <c r="M250" s="55">
        <f t="shared" si="69"/>
        <v>-188</v>
      </c>
      <c r="N250" s="54">
        <v>45</v>
      </c>
      <c r="O250" s="55">
        <v>0</v>
      </c>
      <c r="P250" s="55">
        <v>0</v>
      </c>
      <c r="Q250" s="54" t="s">
        <v>79</v>
      </c>
      <c r="R250" s="57">
        <f t="shared" si="77"/>
        <v>-4538.3992531313879</v>
      </c>
      <c r="S250" s="55">
        <v>0</v>
      </c>
      <c r="T250" s="55">
        <v>0</v>
      </c>
      <c r="U250" s="54" t="s">
        <v>79</v>
      </c>
      <c r="V250" s="57">
        <f t="shared" si="70"/>
        <v>-2860</v>
      </c>
      <c r="W250" s="57">
        <f t="shared" si="66"/>
        <v>-1010.7800781502561</v>
      </c>
      <c r="X250" s="55">
        <f t="shared" si="67"/>
        <v>3345.2477699545348</v>
      </c>
      <c r="Y250" s="117">
        <f t="shared" si="68"/>
        <v>1081278.5668847151</v>
      </c>
    </row>
    <row r="251" spans="1:25" ht="13.5" thickBot="1" x14ac:dyDescent="0.35">
      <c r="A251" s="54">
        <v>238</v>
      </c>
      <c r="B251" s="54">
        <v>43</v>
      </c>
      <c r="C251" s="54">
        <f t="shared" si="71"/>
        <v>10</v>
      </c>
      <c r="D251" s="55">
        <f t="shared" si="76"/>
        <v>20215.601563005122</v>
      </c>
      <c r="E251" s="57">
        <f t="shared" si="63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v>0</v>
      </c>
      <c r="K251" s="54" t="s">
        <v>79</v>
      </c>
      <c r="L251" s="57">
        <f t="shared" si="64"/>
        <v>-571.98709174997146</v>
      </c>
      <c r="M251" s="55">
        <f t="shared" si="69"/>
        <v>-190</v>
      </c>
      <c r="N251" s="54">
        <v>46</v>
      </c>
      <c r="O251" s="55">
        <v>0</v>
      </c>
      <c r="P251" s="55">
        <v>0</v>
      </c>
      <c r="Q251" s="54" t="s">
        <v>79</v>
      </c>
      <c r="R251" s="57">
        <f t="shared" si="77"/>
        <v>-4538.3992531313879</v>
      </c>
      <c r="S251" s="55">
        <v>0</v>
      </c>
      <c r="T251" s="55">
        <v>0</v>
      </c>
      <c r="U251" s="54" t="s">
        <v>79</v>
      </c>
      <c r="V251" s="57">
        <f t="shared" si="70"/>
        <v>-2870</v>
      </c>
      <c r="W251" s="57">
        <f t="shared" si="66"/>
        <v>-1010.7800781502561</v>
      </c>
      <c r="X251" s="55">
        <f t="shared" si="67"/>
        <v>3333.2477699545348</v>
      </c>
      <c r="Y251" s="117">
        <f t="shared" si="68"/>
        <v>1089117.1420166893</v>
      </c>
    </row>
    <row r="252" spans="1:25" ht="13.5" thickBot="1" x14ac:dyDescent="0.35">
      <c r="A252" s="54">
        <v>239</v>
      </c>
      <c r="B252" s="54">
        <v>43</v>
      </c>
      <c r="C252" s="54">
        <f t="shared" si="71"/>
        <v>11</v>
      </c>
      <c r="D252" s="55">
        <f t="shared" si="76"/>
        <v>20215.601563005122</v>
      </c>
      <c r="E252" s="57">
        <f t="shared" si="63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v>0</v>
      </c>
      <c r="K252" s="54" t="s">
        <v>79</v>
      </c>
      <c r="L252" s="57">
        <f t="shared" si="64"/>
        <v>-571.98709174997146</v>
      </c>
      <c r="M252" s="55">
        <f t="shared" si="69"/>
        <v>-192</v>
      </c>
      <c r="N252" s="54">
        <v>47</v>
      </c>
      <c r="O252" s="55">
        <v>0</v>
      </c>
      <c r="P252" s="55">
        <v>0</v>
      </c>
      <c r="Q252" s="54" t="s">
        <v>79</v>
      </c>
      <c r="R252" s="57">
        <f t="shared" si="77"/>
        <v>-4538.3992531313879</v>
      </c>
      <c r="S252" s="55">
        <v>0</v>
      </c>
      <c r="T252" s="55">
        <v>0</v>
      </c>
      <c r="U252" s="54" t="s">
        <v>79</v>
      </c>
      <c r="V252" s="57">
        <f t="shared" si="70"/>
        <v>-2880</v>
      </c>
      <c r="W252" s="57">
        <f t="shared" si="66"/>
        <v>-1010.7800781502561</v>
      </c>
      <c r="X252" s="55">
        <f t="shared" si="67"/>
        <v>3321.2477699545348</v>
      </c>
      <c r="Y252" s="117">
        <f t="shared" si="68"/>
        <v>1096976.37787838</v>
      </c>
    </row>
    <row r="253" spans="1:25" ht="13.5" thickBot="1" x14ac:dyDescent="0.35">
      <c r="A253" s="54">
        <v>240</v>
      </c>
      <c r="B253" s="54">
        <v>44</v>
      </c>
      <c r="C253" s="54">
        <f t="shared" si="71"/>
        <v>0</v>
      </c>
      <c r="D253" s="55">
        <f>$D242*(1+$D$4)</f>
        <v>21226.381641155378</v>
      </c>
      <c r="E253" s="57">
        <f t="shared" si="63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v>0</v>
      </c>
      <c r="K253" s="54" t="s">
        <v>79</v>
      </c>
      <c r="L253" s="57">
        <f t="shared" si="64"/>
        <v>-571.98709174997146</v>
      </c>
      <c r="M253" s="55">
        <f t="shared" si="69"/>
        <v>-194</v>
      </c>
      <c r="N253" s="54">
        <v>48</v>
      </c>
      <c r="O253" s="55">
        <v>0</v>
      </c>
      <c r="P253" s="55">
        <v>0</v>
      </c>
      <c r="Q253" s="54" t="s">
        <v>79</v>
      </c>
      <c r="R253" s="57">
        <f>$R252*1.06</f>
        <v>-4810.7032083192717</v>
      </c>
      <c r="S253" s="55">
        <v>0</v>
      </c>
      <c r="T253" s="55">
        <v>0</v>
      </c>
      <c r="U253" s="54" t="s">
        <v>79</v>
      </c>
      <c r="V253" s="57">
        <f t="shared" si="70"/>
        <v>-2890</v>
      </c>
      <c r="W253" s="57">
        <f t="shared" si="66"/>
        <v>-1061.319082057769</v>
      </c>
      <c r="X253" s="55">
        <f t="shared" si="67"/>
        <v>3542.3338538417775</v>
      </c>
      <c r="Y253" s="117">
        <f t="shared" si="68"/>
        <v>1105089.4466400484</v>
      </c>
    </row>
    <row r="254" spans="1:25" ht="13.5" thickBot="1" x14ac:dyDescent="0.35">
      <c r="A254" s="54">
        <v>241</v>
      </c>
      <c r="B254" s="54">
        <v>44</v>
      </c>
      <c r="C254" s="54">
        <f t="shared" si="71"/>
        <v>1</v>
      </c>
      <c r="D254" s="55">
        <f t="shared" ref="D254:D264" si="78">$D253</f>
        <v>21226.381641155378</v>
      </c>
      <c r="E254" s="57">
        <f t="shared" si="63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v>0</v>
      </c>
      <c r="K254" s="54" t="s">
        <v>79</v>
      </c>
      <c r="L254" s="57">
        <f t="shared" si="64"/>
        <v>-571.98709174997146</v>
      </c>
      <c r="M254" s="55">
        <f t="shared" si="69"/>
        <v>-196</v>
      </c>
      <c r="N254" s="54">
        <v>49</v>
      </c>
      <c r="O254" s="55">
        <v>0</v>
      </c>
      <c r="P254" s="55">
        <v>0</v>
      </c>
      <c r="Q254" s="54" t="s">
        <v>79</v>
      </c>
      <c r="R254" s="57">
        <f t="shared" ref="R254:R264" si="79">$R253</f>
        <v>-4810.7032083192717</v>
      </c>
      <c r="S254" s="55">
        <v>0</v>
      </c>
      <c r="T254" s="55">
        <v>0</v>
      </c>
      <c r="U254" s="54" t="s">
        <v>79</v>
      </c>
      <c r="V254" s="57">
        <f t="shared" si="70"/>
        <v>-2900</v>
      </c>
      <c r="W254" s="57">
        <f t="shared" si="66"/>
        <v>-1061.319082057769</v>
      </c>
      <c r="X254" s="55">
        <f t="shared" si="67"/>
        <v>3530.3338538417775</v>
      </c>
      <c r="Y254" s="117">
        <f t="shared" si="68"/>
        <v>1113224.3198548905</v>
      </c>
    </row>
    <row r="255" spans="1:25" ht="13.5" thickBot="1" x14ac:dyDescent="0.35">
      <c r="A255" s="54">
        <v>242</v>
      </c>
      <c r="B255" s="54">
        <v>44</v>
      </c>
      <c r="C255" s="54">
        <f t="shared" si="71"/>
        <v>2</v>
      </c>
      <c r="D255" s="55">
        <f t="shared" si="78"/>
        <v>21226.381641155378</v>
      </c>
      <c r="E255" s="57">
        <f t="shared" si="63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v>0</v>
      </c>
      <c r="K255" s="54" t="s">
        <v>79</v>
      </c>
      <c r="L255" s="57">
        <f t="shared" si="64"/>
        <v>-571.98709174997146</v>
      </c>
      <c r="M255" s="55">
        <f t="shared" si="69"/>
        <v>-198</v>
      </c>
      <c r="N255" s="54">
        <v>50</v>
      </c>
      <c r="O255" s="55">
        <v>0</v>
      </c>
      <c r="P255" s="55">
        <v>0</v>
      </c>
      <c r="Q255" s="54" t="s">
        <v>79</v>
      </c>
      <c r="R255" s="57">
        <f t="shared" si="79"/>
        <v>-4810.7032083192717</v>
      </c>
      <c r="S255" s="55">
        <v>0</v>
      </c>
      <c r="T255" s="55">
        <v>0</v>
      </c>
      <c r="U255" s="54" t="s">
        <v>79</v>
      </c>
      <c r="V255" s="57">
        <f t="shared" si="70"/>
        <v>-2910</v>
      </c>
      <c r="W255" s="57">
        <f t="shared" si="66"/>
        <v>-1061.319082057769</v>
      </c>
      <c r="X255" s="55">
        <f t="shared" si="67"/>
        <v>3518.3338538417775</v>
      </c>
      <c r="Y255" s="117">
        <f t="shared" si="68"/>
        <v>1121381.0883747942</v>
      </c>
    </row>
    <row r="256" spans="1:25" ht="13.5" thickBot="1" x14ac:dyDescent="0.35">
      <c r="A256" s="54">
        <v>243</v>
      </c>
      <c r="B256" s="54">
        <v>44</v>
      </c>
      <c r="C256" s="54">
        <f t="shared" si="71"/>
        <v>3</v>
      </c>
      <c r="D256" s="55">
        <f t="shared" si="78"/>
        <v>21226.381641155378</v>
      </c>
      <c r="E256" s="57">
        <f t="shared" si="63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v>0</v>
      </c>
      <c r="K256" s="54" t="s">
        <v>79</v>
      </c>
      <c r="L256" s="57">
        <f t="shared" si="64"/>
        <v>-571.98709174997146</v>
      </c>
      <c r="M256" s="55">
        <f t="shared" si="69"/>
        <v>-200</v>
      </c>
      <c r="N256" s="54">
        <v>51</v>
      </c>
      <c r="O256" s="55">
        <v>0</v>
      </c>
      <c r="P256" s="55">
        <v>0</v>
      </c>
      <c r="Q256" s="54" t="s">
        <v>79</v>
      </c>
      <c r="R256" s="57">
        <f t="shared" si="79"/>
        <v>-4810.7032083192717</v>
      </c>
      <c r="S256" s="55">
        <v>0</v>
      </c>
      <c r="T256" s="55">
        <v>0</v>
      </c>
      <c r="U256" s="54" t="s">
        <v>79</v>
      </c>
      <c r="V256" s="57">
        <f t="shared" si="70"/>
        <v>-2920</v>
      </c>
      <c r="W256" s="57">
        <f t="shared" si="66"/>
        <v>-1061.319082057769</v>
      </c>
      <c r="X256" s="55">
        <f t="shared" si="67"/>
        <v>3506.3338538417775</v>
      </c>
      <c r="Y256" s="117">
        <f t="shared" si="68"/>
        <v>1129559.8434301976</v>
      </c>
    </row>
    <row r="257" spans="1:25" ht="13.5" thickBot="1" x14ac:dyDescent="0.35">
      <c r="A257" s="54">
        <v>244</v>
      </c>
      <c r="B257" s="54">
        <v>44</v>
      </c>
      <c r="C257" s="54">
        <f t="shared" si="71"/>
        <v>4</v>
      </c>
      <c r="D257" s="55">
        <f t="shared" si="78"/>
        <v>21226.381641155378</v>
      </c>
      <c r="E257" s="57">
        <f t="shared" si="63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v>0</v>
      </c>
      <c r="K257" s="54" t="s">
        <v>79</v>
      </c>
      <c r="L257" s="57">
        <f t="shared" si="64"/>
        <v>-571.98709174997146</v>
      </c>
      <c r="M257" s="55">
        <f t="shared" si="69"/>
        <v>-202</v>
      </c>
      <c r="N257" s="54">
        <v>52</v>
      </c>
      <c r="O257" s="55">
        <v>0</v>
      </c>
      <c r="P257" s="55">
        <v>0</v>
      </c>
      <c r="Q257" s="54" t="s">
        <v>79</v>
      </c>
      <c r="R257" s="57">
        <f t="shared" si="79"/>
        <v>-4810.7032083192717</v>
      </c>
      <c r="S257" s="55">
        <v>0</v>
      </c>
      <c r="T257" s="55">
        <v>0</v>
      </c>
      <c r="U257" s="54" t="s">
        <v>79</v>
      </c>
      <c r="V257" s="57">
        <f t="shared" si="70"/>
        <v>-2930</v>
      </c>
      <c r="W257" s="57">
        <f t="shared" si="66"/>
        <v>-1061.319082057769</v>
      </c>
      <c r="X257" s="55">
        <f t="shared" si="67"/>
        <v>3494.3338538417775</v>
      </c>
      <c r="Y257" s="117">
        <f t="shared" si="68"/>
        <v>1137760.6766316651</v>
      </c>
    </row>
    <row r="258" spans="1:25" ht="13.5" thickBot="1" x14ac:dyDescent="0.35">
      <c r="A258" s="54">
        <v>245</v>
      </c>
      <c r="B258" s="54">
        <v>44</v>
      </c>
      <c r="C258" s="54">
        <f t="shared" si="71"/>
        <v>5</v>
      </c>
      <c r="D258" s="55">
        <f t="shared" si="78"/>
        <v>21226.381641155378</v>
      </c>
      <c r="E258" s="57">
        <f t="shared" si="63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v>0</v>
      </c>
      <c r="K258" s="54" t="s">
        <v>79</v>
      </c>
      <c r="L258" s="57">
        <f t="shared" si="64"/>
        <v>-571.98709174997146</v>
      </c>
      <c r="M258" s="55">
        <f t="shared" si="69"/>
        <v>-204</v>
      </c>
      <c r="N258" s="54">
        <v>53</v>
      </c>
      <c r="O258" s="55">
        <v>0</v>
      </c>
      <c r="P258" s="55">
        <v>0</v>
      </c>
      <c r="Q258" s="54" t="s">
        <v>79</v>
      </c>
      <c r="R258" s="57">
        <f t="shared" si="79"/>
        <v>-4810.7032083192717</v>
      </c>
      <c r="S258" s="55">
        <v>0</v>
      </c>
      <c r="T258" s="55">
        <v>0</v>
      </c>
      <c r="U258" s="54" t="s">
        <v>79</v>
      </c>
      <c r="V258" s="57">
        <f t="shared" si="70"/>
        <v>-2940</v>
      </c>
      <c r="W258" s="57">
        <f t="shared" si="66"/>
        <v>-1061.319082057769</v>
      </c>
      <c r="X258" s="55">
        <f t="shared" si="67"/>
        <v>3482.3338538417775</v>
      </c>
      <c r="Y258" s="117">
        <f t="shared" si="68"/>
        <v>1145983.6799714721</v>
      </c>
    </row>
    <row r="259" spans="1:25" ht="13.5" thickBot="1" x14ac:dyDescent="0.35">
      <c r="A259" s="54">
        <v>246</v>
      </c>
      <c r="B259" s="54">
        <v>44</v>
      </c>
      <c r="C259" s="54">
        <f t="shared" si="71"/>
        <v>6</v>
      </c>
      <c r="D259" s="55">
        <f t="shared" si="78"/>
        <v>21226.381641155378</v>
      </c>
      <c r="E259" s="57">
        <f t="shared" si="63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v>0</v>
      </c>
      <c r="K259" s="54" t="s">
        <v>79</v>
      </c>
      <c r="L259" s="57">
        <f t="shared" si="64"/>
        <v>-571.98709174997146</v>
      </c>
      <c r="M259" s="55">
        <f t="shared" si="69"/>
        <v>-206</v>
      </c>
      <c r="N259" s="54">
        <v>54</v>
      </c>
      <c r="O259" s="55">
        <v>0</v>
      </c>
      <c r="P259" s="55">
        <v>0</v>
      </c>
      <c r="Q259" s="54" t="s">
        <v>79</v>
      </c>
      <c r="R259" s="57">
        <f t="shared" si="79"/>
        <v>-4810.7032083192717</v>
      </c>
      <c r="S259" s="55">
        <v>0</v>
      </c>
      <c r="T259" s="55">
        <v>0</v>
      </c>
      <c r="U259" s="54" t="s">
        <v>79</v>
      </c>
      <c r="V259" s="57">
        <f t="shared" si="70"/>
        <v>-2950</v>
      </c>
      <c r="W259" s="57">
        <f t="shared" si="66"/>
        <v>-1061.319082057769</v>
      </c>
      <c r="X259" s="55">
        <f t="shared" si="67"/>
        <v>3470.3338538417775</v>
      </c>
      <c r="Y259" s="117">
        <f t="shared" si="68"/>
        <v>1154228.9458251949</v>
      </c>
    </row>
    <row r="260" spans="1:25" ht="13.5" thickBot="1" x14ac:dyDescent="0.35">
      <c r="A260" s="54">
        <v>247</v>
      </c>
      <c r="B260" s="54">
        <v>44</v>
      </c>
      <c r="C260" s="54">
        <f t="shared" si="71"/>
        <v>7</v>
      </c>
      <c r="D260" s="55">
        <f t="shared" si="78"/>
        <v>21226.381641155378</v>
      </c>
      <c r="E260" s="57">
        <f t="shared" si="63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v>0</v>
      </c>
      <c r="K260" s="54" t="s">
        <v>79</v>
      </c>
      <c r="L260" s="57">
        <f t="shared" si="64"/>
        <v>-571.98709174997146</v>
      </c>
      <c r="M260" s="55">
        <f t="shared" si="69"/>
        <v>-208</v>
      </c>
      <c r="N260" s="54">
        <v>55</v>
      </c>
      <c r="O260" s="55">
        <v>0</v>
      </c>
      <c r="P260" s="55">
        <v>0</v>
      </c>
      <c r="Q260" s="54" t="s">
        <v>79</v>
      </c>
      <c r="R260" s="57">
        <f t="shared" si="79"/>
        <v>-4810.7032083192717</v>
      </c>
      <c r="S260" s="55">
        <v>0</v>
      </c>
      <c r="T260" s="55">
        <v>0</v>
      </c>
      <c r="U260" s="54" t="s">
        <v>79</v>
      </c>
      <c r="V260" s="57">
        <f t="shared" si="70"/>
        <v>-2960</v>
      </c>
      <c r="W260" s="57">
        <f t="shared" si="66"/>
        <v>-1061.319082057769</v>
      </c>
      <c r="X260" s="55">
        <f t="shared" si="67"/>
        <v>3458.3338538417775</v>
      </c>
      <c r="Y260" s="117">
        <f t="shared" si="68"/>
        <v>1162496.5669533084</v>
      </c>
    </row>
    <row r="261" spans="1:25" ht="13.5" thickBot="1" x14ac:dyDescent="0.35">
      <c r="A261" s="54">
        <v>248</v>
      </c>
      <c r="B261" s="54">
        <v>44</v>
      </c>
      <c r="C261" s="54">
        <f t="shared" si="71"/>
        <v>8</v>
      </c>
      <c r="D261" s="55">
        <f t="shared" si="78"/>
        <v>21226.381641155378</v>
      </c>
      <c r="E261" s="57">
        <f t="shared" si="63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v>0</v>
      </c>
      <c r="K261" s="54" t="s">
        <v>79</v>
      </c>
      <c r="L261" s="57">
        <f t="shared" si="64"/>
        <v>-571.98709174997146</v>
      </c>
      <c r="M261" s="55">
        <f t="shared" si="69"/>
        <v>-210</v>
      </c>
      <c r="N261" s="54">
        <v>56</v>
      </c>
      <c r="O261" s="55">
        <v>0</v>
      </c>
      <c r="P261" s="55">
        <v>0</v>
      </c>
      <c r="Q261" s="54" t="s">
        <v>79</v>
      </c>
      <c r="R261" s="57">
        <f t="shared" si="79"/>
        <v>-4810.7032083192717</v>
      </c>
      <c r="S261" s="55">
        <v>0</v>
      </c>
      <c r="T261" s="55">
        <v>0</v>
      </c>
      <c r="U261" s="54" t="s">
        <v>79</v>
      </c>
      <c r="V261" s="57">
        <f t="shared" si="70"/>
        <v>-2970</v>
      </c>
      <c r="W261" s="57">
        <f t="shared" si="66"/>
        <v>-1061.319082057769</v>
      </c>
      <c r="X261" s="55">
        <f t="shared" si="67"/>
        <v>3446.3338538417775</v>
      </c>
      <c r="Y261" s="117">
        <f t="shared" si="68"/>
        <v>1170786.6365027889</v>
      </c>
    </row>
    <row r="262" spans="1:25" ht="13.5" thickBot="1" x14ac:dyDescent="0.35">
      <c r="A262" s="54">
        <v>249</v>
      </c>
      <c r="B262" s="54">
        <v>44</v>
      </c>
      <c r="C262" s="54">
        <f t="shared" si="71"/>
        <v>9</v>
      </c>
      <c r="D262" s="55">
        <f t="shared" si="78"/>
        <v>21226.381641155378</v>
      </c>
      <c r="E262" s="57">
        <f t="shared" si="63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v>0</v>
      </c>
      <c r="K262" s="54" t="s">
        <v>79</v>
      </c>
      <c r="L262" s="57">
        <f t="shared" si="64"/>
        <v>-571.98709174997146</v>
      </c>
      <c r="M262" s="55">
        <f t="shared" si="69"/>
        <v>-212</v>
      </c>
      <c r="N262" s="54">
        <v>57</v>
      </c>
      <c r="O262" s="55">
        <v>0</v>
      </c>
      <c r="P262" s="55">
        <v>0</v>
      </c>
      <c r="Q262" s="54" t="s">
        <v>79</v>
      </c>
      <c r="R262" s="57">
        <f t="shared" si="79"/>
        <v>-4810.7032083192717</v>
      </c>
      <c r="S262" s="55">
        <v>0</v>
      </c>
      <c r="T262" s="55">
        <v>0</v>
      </c>
      <c r="U262" s="54" t="s">
        <v>79</v>
      </c>
      <c r="V262" s="57">
        <f t="shared" si="70"/>
        <v>-2980</v>
      </c>
      <c r="W262" s="57">
        <f t="shared" si="66"/>
        <v>-1061.319082057769</v>
      </c>
      <c r="X262" s="55">
        <f t="shared" si="67"/>
        <v>3434.3338538417775</v>
      </c>
      <c r="Y262" s="117">
        <f t="shared" si="68"/>
        <v>1179099.2480087255</v>
      </c>
    </row>
    <row r="263" spans="1:25" ht="13.5" thickBot="1" x14ac:dyDescent="0.35">
      <c r="A263" s="54">
        <v>250</v>
      </c>
      <c r="B263" s="54">
        <v>44</v>
      </c>
      <c r="C263" s="54">
        <f t="shared" si="71"/>
        <v>10</v>
      </c>
      <c r="D263" s="55">
        <f t="shared" si="78"/>
        <v>21226.381641155378</v>
      </c>
      <c r="E263" s="57">
        <f t="shared" si="63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v>0</v>
      </c>
      <c r="K263" s="54" t="s">
        <v>79</v>
      </c>
      <c r="L263" s="57">
        <f t="shared" si="64"/>
        <v>-571.98709174997146</v>
      </c>
      <c r="M263" s="55">
        <f t="shared" si="69"/>
        <v>-214</v>
      </c>
      <c r="N263" s="54">
        <v>58</v>
      </c>
      <c r="O263" s="55">
        <v>0</v>
      </c>
      <c r="P263" s="55">
        <v>0</v>
      </c>
      <c r="Q263" s="54" t="s">
        <v>79</v>
      </c>
      <c r="R263" s="57">
        <f t="shared" si="79"/>
        <v>-4810.7032083192717</v>
      </c>
      <c r="S263" s="55">
        <v>0</v>
      </c>
      <c r="T263" s="55">
        <v>0</v>
      </c>
      <c r="U263" s="54" t="s">
        <v>79</v>
      </c>
      <c r="V263" s="57">
        <f t="shared" si="70"/>
        <v>-2990</v>
      </c>
      <c r="W263" s="57">
        <f t="shared" si="66"/>
        <v>-1061.319082057769</v>
      </c>
      <c r="X263" s="55">
        <f t="shared" si="67"/>
        <v>3422.3338538417775</v>
      </c>
      <c r="Y263" s="117">
        <f t="shared" si="68"/>
        <v>1187434.495395937</v>
      </c>
    </row>
    <row r="264" spans="1:25" ht="13.5" thickBot="1" x14ac:dyDescent="0.35">
      <c r="A264" s="54">
        <v>251</v>
      </c>
      <c r="B264" s="54">
        <v>44</v>
      </c>
      <c r="C264" s="54">
        <f t="shared" si="71"/>
        <v>11</v>
      </c>
      <c r="D264" s="55">
        <f t="shared" si="78"/>
        <v>21226.381641155378</v>
      </c>
      <c r="E264" s="57">
        <f t="shared" si="63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v>0</v>
      </c>
      <c r="K264" s="54" t="s">
        <v>79</v>
      </c>
      <c r="L264" s="57">
        <f t="shared" si="64"/>
        <v>-571.98709174997146</v>
      </c>
      <c r="M264" s="55">
        <f t="shared" si="69"/>
        <v>-216</v>
      </c>
      <c r="N264" s="54">
        <v>59</v>
      </c>
      <c r="O264" s="55">
        <v>0</v>
      </c>
      <c r="P264" s="55">
        <v>0</v>
      </c>
      <c r="Q264" s="54" t="s">
        <v>79</v>
      </c>
      <c r="R264" s="57">
        <f t="shared" si="79"/>
        <v>-4810.7032083192717</v>
      </c>
      <c r="S264" s="55">
        <v>0</v>
      </c>
      <c r="T264" s="55">
        <v>0</v>
      </c>
      <c r="U264" s="54" t="s">
        <v>79</v>
      </c>
      <c r="V264" s="57">
        <f t="shared" si="70"/>
        <v>-3000</v>
      </c>
      <c r="W264" s="57">
        <f t="shared" si="66"/>
        <v>-1061.319082057769</v>
      </c>
      <c r="X264" s="55">
        <f t="shared" si="67"/>
        <v>3410.3338538417775</v>
      </c>
      <c r="Y264" s="117">
        <f t="shared" si="68"/>
        <v>1195792.4729805952</v>
      </c>
    </row>
    <row r="265" spans="1:25" ht="13.5" thickBot="1" x14ac:dyDescent="0.35">
      <c r="A265" s="54">
        <v>252</v>
      </c>
      <c r="B265" s="54">
        <v>45</v>
      </c>
      <c r="C265" s="54">
        <f t="shared" si="71"/>
        <v>0</v>
      </c>
      <c r="D265" s="55">
        <f>$D254*(1+$D$4)</f>
        <v>22287.700723213147</v>
      </c>
      <c r="E265" s="57">
        <f t="shared" si="63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v>0</v>
      </c>
      <c r="K265" s="54" t="s">
        <v>79</v>
      </c>
      <c r="L265" s="57">
        <f t="shared" si="64"/>
        <v>-571.98709174997146</v>
      </c>
      <c r="M265" s="55">
        <f t="shared" si="69"/>
        <v>-218</v>
      </c>
      <c r="N265" s="54">
        <v>60</v>
      </c>
      <c r="O265" s="55">
        <v>0</v>
      </c>
      <c r="P265" s="55">
        <v>0</v>
      </c>
      <c r="Q265" s="54" t="s">
        <v>79</v>
      </c>
      <c r="R265" s="57">
        <f>$R264*1.06</f>
        <v>-5099.3454008184281</v>
      </c>
      <c r="S265" s="55">
        <v>0</v>
      </c>
      <c r="T265" s="55">
        <v>0</v>
      </c>
      <c r="U265" s="54" t="s">
        <v>79</v>
      </c>
      <c r="V265" s="57">
        <f t="shared" si="70"/>
        <v>-3010</v>
      </c>
      <c r="W265" s="57">
        <f t="shared" si="66"/>
        <v>-1114.3850361606574</v>
      </c>
      <c r="X265" s="55">
        <f t="shared" si="67"/>
        <v>3640.3512023715066</v>
      </c>
      <c r="Y265" s="117">
        <f t="shared" si="68"/>
        <v>1204415.2928203859</v>
      </c>
    </row>
    <row r="266" spans="1:25" ht="13.5" thickBot="1" x14ac:dyDescent="0.35">
      <c r="A266" s="54">
        <v>253</v>
      </c>
      <c r="B266" s="54">
        <v>45</v>
      </c>
      <c r="C266" s="54">
        <f t="shared" si="71"/>
        <v>1</v>
      </c>
      <c r="D266" s="55">
        <f t="shared" ref="D266:D276" si="80">$D265</f>
        <v>22287.700723213147</v>
      </c>
      <c r="E266" s="57">
        <f t="shared" si="63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v>0</v>
      </c>
      <c r="K266" s="54" t="s">
        <v>79</v>
      </c>
      <c r="L266" s="55">
        <v>0</v>
      </c>
      <c r="M266" s="55">
        <f t="shared" si="69"/>
        <v>-220</v>
      </c>
      <c r="N266" s="54">
        <v>61</v>
      </c>
      <c r="O266" s="55">
        <v>0</v>
      </c>
      <c r="P266" s="55">
        <v>0</v>
      </c>
      <c r="Q266" s="54" t="s">
        <v>79</v>
      </c>
      <c r="R266" s="57">
        <f t="shared" ref="R266:R276" si="81">$R265</f>
        <v>-5099.3454008184281</v>
      </c>
      <c r="S266" s="55">
        <v>0</v>
      </c>
      <c r="T266" s="55">
        <v>0</v>
      </c>
      <c r="U266" s="54" t="s">
        <v>79</v>
      </c>
      <c r="V266" s="57">
        <f t="shared" si="70"/>
        <v>-3020</v>
      </c>
      <c r="W266" s="57">
        <f t="shared" si="66"/>
        <v>-1114.3850361606574</v>
      </c>
      <c r="X266" s="55">
        <f t="shared" si="67"/>
        <v>4200.3382941214795</v>
      </c>
      <c r="Y266" s="117">
        <f t="shared" si="68"/>
        <v>1213634.0281679255</v>
      </c>
    </row>
    <row r="267" spans="1:25" ht="13.5" thickBot="1" x14ac:dyDescent="0.35">
      <c r="A267" s="54">
        <v>254</v>
      </c>
      <c r="B267" s="54">
        <v>45</v>
      </c>
      <c r="C267" s="54">
        <f t="shared" si="71"/>
        <v>2</v>
      </c>
      <c r="D267" s="55">
        <f t="shared" si="80"/>
        <v>22287.700723213147</v>
      </c>
      <c r="E267" s="57">
        <f t="shared" si="63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v>0</v>
      </c>
      <c r="K267" s="54" t="s">
        <v>79</v>
      </c>
      <c r="L267" s="55">
        <v>0</v>
      </c>
      <c r="M267" s="55">
        <f t="shared" si="69"/>
        <v>-222</v>
      </c>
      <c r="N267" s="54">
        <v>62</v>
      </c>
      <c r="O267" s="55">
        <v>0</v>
      </c>
      <c r="P267" s="55">
        <v>0</v>
      </c>
      <c r="Q267" s="54" t="s">
        <v>79</v>
      </c>
      <c r="R267" s="57">
        <f t="shared" si="81"/>
        <v>-5099.3454008184281</v>
      </c>
      <c r="S267" s="55">
        <v>0</v>
      </c>
      <c r="T267" s="55">
        <v>0</v>
      </c>
      <c r="U267" s="54" t="s">
        <v>79</v>
      </c>
      <c r="V267" s="57">
        <f t="shared" si="70"/>
        <v>-3030</v>
      </c>
      <c r="W267" s="57">
        <f t="shared" si="66"/>
        <v>-1114.3850361606574</v>
      </c>
      <c r="X267" s="55">
        <f t="shared" si="67"/>
        <v>4188.3382941214795</v>
      </c>
      <c r="Y267" s="117">
        <f t="shared" si="68"/>
        <v>1222879.1749127468</v>
      </c>
    </row>
    <row r="268" spans="1:25" ht="13.5" thickBot="1" x14ac:dyDescent="0.35">
      <c r="A268" s="54">
        <v>255</v>
      </c>
      <c r="B268" s="54">
        <v>45</v>
      </c>
      <c r="C268" s="54">
        <f t="shared" si="71"/>
        <v>3</v>
      </c>
      <c r="D268" s="55">
        <f t="shared" si="80"/>
        <v>22287.700723213147</v>
      </c>
      <c r="E268" s="57">
        <f t="shared" si="63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v>0</v>
      </c>
      <c r="K268" s="54" t="s">
        <v>79</v>
      </c>
      <c r="L268" s="55">
        <v>0</v>
      </c>
      <c r="M268" s="55">
        <f t="shared" si="69"/>
        <v>-224</v>
      </c>
      <c r="N268" s="54">
        <v>63</v>
      </c>
      <c r="O268" s="55">
        <v>0</v>
      </c>
      <c r="P268" s="55">
        <v>0</v>
      </c>
      <c r="Q268" s="54" t="s">
        <v>79</v>
      </c>
      <c r="R268" s="57">
        <f t="shared" si="81"/>
        <v>-5099.3454008184281</v>
      </c>
      <c r="S268" s="55">
        <v>0</v>
      </c>
      <c r="T268" s="55">
        <v>0</v>
      </c>
      <c r="U268" s="54" t="s">
        <v>79</v>
      </c>
      <c r="V268" s="57">
        <f t="shared" si="70"/>
        <v>-3040</v>
      </c>
      <c r="W268" s="57">
        <f t="shared" si="66"/>
        <v>-1114.3850361606574</v>
      </c>
      <c r="X268" s="55">
        <f t="shared" si="67"/>
        <v>4176.3382941214795</v>
      </c>
      <c r="Y268" s="117">
        <f t="shared" si="68"/>
        <v>1232150.843102338</v>
      </c>
    </row>
    <row r="269" spans="1:25" ht="13.5" thickBot="1" x14ac:dyDescent="0.35">
      <c r="A269" s="54">
        <v>256</v>
      </c>
      <c r="B269" s="54">
        <v>45</v>
      </c>
      <c r="C269" s="54">
        <f t="shared" si="71"/>
        <v>4</v>
      </c>
      <c r="D269" s="55">
        <f t="shared" si="80"/>
        <v>22287.700723213147</v>
      </c>
      <c r="E269" s="57">
        <f t="shared" si="63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v>0</v>
      </c>
      <c r="K269" s="54" t="s">
        <v>79</v>
      </c>
      <c r="L269" s="55">
        <v>0</v>
      </c>
      <c r="M269" s="55">
        <f t="shared" si="69"/>
        <v>-226</v>
      </c>
      <c r="N269" s="54">
        <v>64</v>
      </c>
      <c r="O269" s="55">
        <v>0</v>
      </c>
      <c r="P269" s="55">
        <v>0</v>
      </c>
      <c r="Q269" s="54" t="s">
        <v>79</v>
      </c>
      <c r="R269" s="57">
        <f t="shared" si="81"/>
        <v>-5099.3454008184281</v>
      </c>
      <c r="S269" s="55">
        <v>0</v>
      </c>
      <c r="T269" s="55">
        <v>0</v>
      </c>
      <c r="U269" s="54" t="s">
        <v>79</v>
      </c>
      <c r="V269" s="57">
        <f t="shared" si="70"/>
        <v>-3050</v>
      </c>
      <c r="W269" s="57">
        <f t="shared" si="66"/>
        <v>-1114.3850361606574</v>
      </c>
      <c r="X269" s="55">
        <f t="shared" si="67"/>
        <v>4164.3382941214795</v>
      </c>
      <c r="Y269" s="117">
        <f t="shared" si="68"/>
        <v>1241449.1432427191</v>
      </c>
    </row>
    <row r="270" spans="1:25" ht="13.5" thickBot="1" x14ac:dyDescent="0.35">
      <c r="A270" s="54">
        <v>257</v>
      </c>
      <c r="B270" s="54">
        <v>45</v>
      </c>
      <c r="C270" s="54">
        <f t="shared" si="71"/>
        <v>5</v>
      </c>
      <c r="D270" s="55">
        <f t="shared" si="80"/>
        <v>22287.700723213147</v>
      </c>
      <c r="E270" s="57">
        <f t="shared" ref="E270:E333" si="82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v>0</v>
      </c>
      <c r="K270" s="54" t="s">
        <v>79</v>
      </c>
      <c r="L270" s="55">
        <v>0</v>
      </c>
      <c r="M270" s="55">
        <f t="shared" si="69"/>
        <v>-228</v>
      </c>
      <c r="N270" s="54">
        <v>65</v>
      </c>
      <c r="O270" s="55">
        <v>0</v>
      </c>
      <c r="P270" s="55">
        <v>0</v>
      </c>
      <c r="Q270" s="54" t="s">
        <v>79</v>
      </c>
      <c r="R270" s="57">
        <f t="shared" si="81"/>
        <v>-5099.3454008184281</v>
      </c>
      <c r="S270" s="55">
        <v>0</v>
      </c>
      <c r="T270" s="55">
        <v>0</v>
      </c>
      <c r="U270" s="54" t="s">
        <v>79</v>
      </c>
      <c r="V270" s="57">
        <f t="shared" si="70"/>
        <v>-3060</v>
      </c>
      <c r="W270" s="57">
        <f t="shared" ref="W270:W333" si="83">D270*-0.05</f>
        <v>-1114.3850361606574</v>
      </c>
      <c r="X270" s="55">
        <f t="shared" ref="X270:X333" si="84">D270+E270+F270+G270+H270+I270+J270+L270+M270+R270+S270+T270+V270+W270+O270+P270</f>
        <v>4152.3382941214795</v>
      </c>
      <c r="Y270" s="117">
        <f t="shared" ref="Y270:Y333" si="85">X270+(Y269*(1+($D$7/12)))</f>
        <v>1250774.1863003518</v>
      </c>
    </row>
    <row r="271" spans="1:25" ht="13.5" thickBot="1" x14ac:dyDescent="0.35">
      <c r="A271" s="54">
        <v>258</v>
      </c>
      <c r="B271" s="54">
        <v>45</v>
      </c>
      <c r="C271" s="54">
        <f t="shared" si="71"/>
        <v>6</v>
      </c>
      <c r="D271" s="55">
        <f t="shared" si="80"/>
        <v>22287.700723213147</v>
      </c>
      <c r="E271" s="57">
        <f t="shared" si="82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v>0</v>
      </c>
      <c r="K271" s="54" t="s">
        <v>79</v>
      </c>
      <c r="L271" s="55">
        <v>0</v>
      </c>
      <c r="M271" s="55">
        <f t="shared" ref="M271:M334" si="86">M270-2</f>
        <v>-230</v>
      </c>
      <c r="N271" s="54">
        <v>66</v>
      </c>
      <c r="O271" s="55">
        <v>0</v>
      </c>
      <c r="P271" s="55">
        <v>0</v>
      </c>
      <c r="Q271" s="54" t="s">
        <v>79</v>
      </c>
      <c r="R271" s="57">
        <f t="shared" si="81"/>
        <v>-5099.3454008184281</v>
      </c>
      <c r="S271" s="55">
        <v>0</v>
      </c>
      <c r="T271" s="55">
        <v>0</v>
      </c>
      <c r="U271" s="54" t="s">
        <v>79</v>
      </c>
      <c r="V271" s="57">
        <f t="shared" ref="V271:V334" si="87">$V270-10</f>
        <v>-3070</v>
      </c>
      <c r="W271" s="57">
        <f t="shared" si="83"/>
        <v>-1114.3850361606574</v>
      </c>
      <c r="X271" s="55">
        <f t="shared" si="84"/>
        <v>4140.3382941214795</v>
      </c>
      <c r="Y271" s="117">
        <f t="shared" si="85"/>
        <v>1260126.0837040581</v>
      </c>
    </row>
    <row r="272" spans="1:25" ht="13.5" thickBot="1" x14ac:dyDescent="0.35">
      <c r="A272" s="54">
        <v>259</v>
      </c>
      <c r="B272" s="54">
        <v>45</v>
      </c>
      <c r="C272" s="54">
        <f t="shared" si="71"/>
        <v>7</v>
      </c>
      <c r="D272" s="55">
        <f t="shared" si="80"/>
        <v>22287.700723213147</v>
      </c>
      <c r="E272" s="57">
        <f t="shared" si="82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v>0</v>
      </c>
      <c r="K272" s="54" t="s">
        <v>79</v>
      </c>
      <c r="L272" s="55">
        <v>0</v>
      </c>
      <c r="M272" s="55">
        <f t="shared" si="86"/>
        <v>-232</v>
      </c>
      <c r="N272" s="54">
        <v>67</v>
      </c>
      <c r="O272" s="55">
        <v>0</v>
      </c>
      <c r="P272" s="55">
        <v>0</v>
      </c>
      <c r="Q272" s="54" t="s">
        <v>79</v>
      </c>
      <c r="R272" s="57">
        <f t="shared" si="81"/>
        <v>-5099.3454008184281</v>
      </c>
      <c r="S272" s="55">
        <v>0</v>
      </c>
      <c r="T272" s="55">
        <v>0</v>
      </c>
      <c r="U272" s="54" t="s">
        <v>79</v>
      </c>
      <c r="V272" s="57">
        <f t="shared" si="87"/>
        <v>-3080</v>
      </c>
      <c r="W272" s="57">
        <f t="shared" si="83"/>
        <v>-1114.3850361606574</v>
      </c>
      <c r="X272" s="55">
        <f t="shared" si="84"/>
        <v>4128.3382941214795</v>
      </c>
      <c r="Y272" s="117">
        <f t="shared" si="85"/>
        <v>1269504.9473469465</v>
      </c>
    </row>
    <row r="273" spans="1:25" ht="13.5" thickBot="1" x14ac:dyDescent="0.35">
      <c r="A273" s="54">
        <v>260</v>
      </c>
      <c r="B273" s="54">
        <v>45</v>
      </c>
      <c r="C273" s="54">
        <f t="shared" si="71"/>
        <v>8</v>
      </c>
      <c r="D273" s="55">
        <f t="shared" si="80"/>
        <v>22287.700723213147</v>
      </c>
      <c r="E273" s="57">
        <f t="shared" si="82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v>0</v>
      </c>
      <c r="K273" s="54" t="s">
        <v>79</v>
      </c>
      <c r="L273" s="55">
        <v>0</v>
      </c>
      <c r="M273" s="55">
        <f t="shared" si="86"/>
        <v>-234</v>
      </c>
      <c r="N273" s="54">
        <v>68</v>
      </c>
      <c r="O273" s="55">
        <v>0</v>
      </c>
      <c r="P273" s="55">
        <v>0</v>
      </c>
      <c r="Q273" s="54" t="s">
        <v>79</v>
      </c>
      <c r="R273" s="57">
        <f t="shared" si="81"/>
        <v>-5099.3454008184281</v>
      </c>
      <c r="S273" s="55">
        <v>0</v>
      </c>
      <c r="T273" s="55">
        <v>0</v>
      </c>
      <c r="U273" s="54" t="s">
        <v>79</v>
      </c>
      <c r="V273" s="57">
        <f t="shared" si="87"/>
        <v>-3090</v>
      </c>
      <c r="W273" s="57">
        <f t="shared" si="83"/>
        <v>-1114.3850361606574</v>
      </c>
      <c r="X273" s="55">
        <f t="shared" si="84"/>
        <v>4116.3382941214795</v>
      </c>
      <c r="Y273" s="117">
        <f t="shared" si="85"/>
        <v>1278910.8895883467</v>
      </c>
    </row>
    <row r="274" spans="1:25" ht="13.5" thickBot="1" x14ac:dyDescent="0.35">
      <c r="A274" s="54">
        <v>261</v>
      </c>
      <c r="B274" s="54">
        <v>45</v>
      </c>
      <c r="C274" s="54">
        <f t="shared" si="71"/>
        <v>9</v>
      </c>
      <c r="D274" s="55">
        <f t="shared" si="80"/>
        <v>22287.700723213147</v>
      </c>
      <c r="E274" s="57">
        <f t="shared" si="82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v>0</v>
      </c>
      <c r="K274" s="54" t="s">
        <v>79</v>
      </c>
      <c r="L274" s="55">
        <v>0</v>
      </c>
      <c r="M274" s="55">
        <f t="shared" si="86"/>
        <v>-236</v>
      </c>
      <c r="N274" s="54">
        <v>69</v>
      </c>
      <c r="O274" s="55">
        <v>0</v>
      </c>
      <c r="P274" s="55">
        <v>0</v>
      </c>
      <c r="Q274" s="54" t="s">
        <v>79</v>
      </c>
      <c r="R274" s="57">
        <f t="shared" si="81"/>
        <v>-5099.3454008184281</v>
      </c>
      <c r="S274" s="55">
        <v>0</v>
      </c>
      <c r="T274" s="55">
        <v>0</v>
      </c>
      <c r="U274" s="54" t="s">
        <v>79</v>
      </c>
      <c r="V274" s="57">
        <f t="shared" si="87"/>
        <v>-3100</v>
      </c>
      <c r="W274" s="57">
        <f t="shared" si="83"/>
        <v>-1114.3850361606574</v>
      </c>
      <c r="X274" s="55">
        <f t="shared" si="84"/>
        <v>4104.3382941214795</v>
      </c>
      <c r="Y274" s="117">
        <f t="shared" si="85"/>
        <v>1288344.0232557529</v>
      </c>
    </row>
    <row r="275" spans="1:25" ht="13.5" thickBot="1" x14ac:dyDescent="0.35">
      <c r="A275" s="54">
        <v>262</v>
      </c>
      <c r="B275" s="54">
        <v>45</v>
      </c>
      <c r="C275" s="54">
        <f t="shared" si="71"/>
        <v>10</v>
      </c>
      <c r="D275" s="55">
        <f t="shared" si="80"/>
        <v>22287.700723213147</v>
      </c>
      <c r="E275" s="57">
        <f t="shared" si="82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v>0</v>
      </c>
      <c r="K275" s="54" t="s">
        <v>79</v>
      </c>
      <c r="L275" s="55">
        <v>0</v>
      </c>
      <c r="M275" s="55">
        <f t="shared" si="86"/>
        <v>-238</v>
      </c>
      <c r="N275" s="54">
        <v>70</v>
      </c>
      <c r="O275" s="55">
        <v>0</v>
      </c>
      <c r="P275" s="55">
        <v>0</v>
      </c>
      <c r="Q275" s="54" t="s">
        <v>79</v>
      </c>
      <c r="R275" s="57">
        <f t="shared" si="81"/>
        <v>-5099.3454008184281</v>
      </c>
      <c r="S275" s="55">
        <v>0</v>
      </c>
      <c r="T275" s="55">
        <v>0</v>
      </c>
      <c r="U275" s="54" t="s">
        <v>79</v>
      </c>
      <c r="V275" s="57">
        <f t="shared" si="87"/>
        <v>-3110</v>
      </c>
      <c r="W275" s="57">
        <f t="shared" si="83"/>
        <v>-1114.3850361606574</v>
      </c>
      <c r="X275" s="55">
        <f t="shared" si="84"/>
        <v>4092.3382941214795</v>
      </c>
      <c r="Y275" s="117">
        <f t="shared" si="85"/>
        <v>1297804.4616467732</v>
      </c>
    </row>
    <row r="276" spans="1:25" ht="13.5" thickBot="1" x14ac:dyDescent="0.35">
      <c r="A276" s="54">
        <v>263</v>
      </c>
      <c r="B276" s="54">
        <v>45</v>
      </c>
      <c r="C276" s="54">
        <f t="shared" si="71"/>
        <v>11</v>
      </c>
      <c r="D276" s="55">
        <f t="shared" si="80"/>
        <v>22287.700723213147</v>
      </c>
      <c r="E276" s="57">
        <f t="shared" si="82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v>0</v>
      </c>
      <c r="K276" s="54" t="s">
        <v>79</v>
      </c>
      <c r="L276" s="55">
        <v>0</v>
      </c>
      <c r="M276" s="55">
        <f t="shared" si="86"/>
        <v>-240</v>
      </c>
      <c r="N276" s="54">
        <v>71</v>
      </c>
      <c r="O276" s="55">
        <v>0</v>
      </c>
      <c r="P276" s="55">
        <v>0</v>
      </c>
      <c r="Q276" s="54" t="s">
        <v>79</v>
      </c>
      <c r="R276" s="57">
        <f t="shared" si="81"/>
        <v>-5099.3454008184281</v>
      </c>
      <c r="S276" s="55">
        <v>0</v>
      </c>
      <c r="T276" s="55">
        <v>0</v>
      </c>
      <c r="U276" s="54" t="s">
        <v>79</v>
      </c>
      <c r="V276" s="57">
        <f t="shared" si="87"/>
        <v>-3120</v>
      </c>
      <c r="W276" s="57">
        <f t="shared" si="83"/>
        <v>-1114.3850361606574</v>
      </c>
      <c r="X276" s="55">
        <f t="shared" si="84"/>
        <v>4080.3382941214795</v>
      </c>
      <c r="Y276" s="117">
        <f t="shared" si="85"/>
        <v>1307292.3185310895</v>
      </c>
    </row>
    <row r="277" spans="1:25" ht="13.5" thickBot="1" x14ac:dyDescent="0.35">
      <c r="A277" s="54">
        <v>264</v>
      </c>
      <c r="B277" s="54">
        <v>46</v>
      </c>
      <c r="C277" s="54">
        <f t="shared" si="71"/>
        <v>0</v>
      </c>
      <c r="D277" s="55">
        <f>$D266*(1+$D$4)</f>
        <v>23402.085759373807</v>
      </c>
      <c r="E277" s="57">
        <f t="shared" si="82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v>0</v>
      </c>
      <c r="K277" s="54" t="s">
        <v>79</v>
      </c>
      <c r="L277" s="55">
        <v>0</v>
      </c>
      <c r="M277" s="55">
        <f t="shared" si="86"/>
        <v>-242</v>
      </c>
      <c r="N277" s="54">
        <v>72</v>
      </c>
      <c r="O277" s="55">
        <v>0</v>
      </c>
      <c r="P277" s="55">
        <v>0</v>
      </c>
      <c r="Q277" s="54" t="s">
        <v>79</v>
      </c>
      <c r="R277" s="57">
        <f>$R276*1.06</f>
        <v>-5405.306124867534</v>
      </c>
      <c r="S277" s="55">
        <v>0</v>
      </c>
      <c r="T277" s="55">
        <v>0</v>
      </c>
      <c r="U277" s="54" t="s">
        <v>79</v>
      </c>
      <c r="V277" s="57">
        <f t="shared" si="87"/>
        <v>-3130</v>
      </c>
      <c r="W277" s="57">
        <f t="shared" si="83"/>
        <v>-1170.1042879686904</v>
      </c>
      <c r="X277" s="55">
        <f t="shared" si="84"/>
        <v>4319.5700881527009</v>
      </c>
      <c r="Y277" s="117">
        <f t="shared" si="85"/>
        <v>1317058.9399464552</v>
      </c>
    </row>
    <row r="278" spans="1:25" ht="13.5" thickBot="1" x14ac:dyDescent="0.35">
      <c r="A278" s="54">
        <v>265</v>
      </c>
      <c r="B278" s="54">
        <v>46</v>
      </c>
      <c r="C278" s="54">
        <f t="shared" si="71"/>
        <v>1</v>
      </c>
      <c r="D278" s="55">
        <f t="shared" ref="D278:D288" si="88">$D277</f>
        <v>23402.085759373807</v>
      </c>
      <c r="E278" s="57">
        <f t="shared" si="82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v>0</v>
      </c>
      <c r="K278" s="54" t="s">
        <v>79</v>
      </c>
      <c r="L278" s="55">
        <v>0</v>
      </c>
      <c r="M278" s="55">
        <f t="shared" si="86"/>
        <v>-244</v>
      </c>
      <c r="N278" s="54">
        <v>73</v>
      </c>
      <c r="O278" s="55">
        <v>0</v>
      </c>
      <c r="P278" s="55">
        <v>0</v>
      </c>
      <c r="Q278" s="54" t="s">
        <v>79</v>
      </c>
      <c r="R278" s="57">
        <f t="shared" ref="R278:R288" si="89">$R277</f>
        <v>-5405.306124867534</v>
      </c>
      <c r="S278" s="55">
        <v>0</v>
      </c>
      <c r="T278" s="55">
        <v>0</v>
      </c>
      <c r="U278" s="54" t="s">
        <v>79</v>
      </c>
      <c r="V278" s="57">
        <f t="shared" si="87"/>
        <v>-3140</v>
      </c>
      <c r="W278" s="57">
        <f t="shared" si="83"/>
        <v>-1170.1042879686904</v>
      </c>
      <c r="X278" s="55">
        <f t="shared" si="84"/>
        <v>4307.5700881527009</v>
      </c>
      <c r="Y278" s="117">
        <f t="shared" si="85"/>
        <v>1326854.2556177182</v>
      </c>
    </row>
    <row r="279" spans="1:25" ht="13.5" thickBot="1" x14ac:dyDescent="0.35">
      <c r="A279" s="54">
        <v>266</v>
      </c>
      <c r="B279" s="54">
        <v>46</v>
      </c>
      <c r="C279" s="54">
        <f t="shared" si="71"/>
        <v>2</v>
      </c>
      <c r="D279" s="55">
        <f t="shared" si="88"/>
        <v>23402.085759373807</v>
      </c>
      <c r="E279" s="57">
        <f t="shared" si="82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v>0</v>
      </c>
      <c r="K279" s="54" t="s">
        <v>79</v>
      </c>
      <c r="L279" s="55">
        <v>0</v>
      </c>
      <c r="M279" s="55">
        <f t="shared" si="86"/>
        <v>-246</v>
      </c>
      <c r="N279" s="54">
        <v>74</v>
      </c>
      <c r="O279" s="55">
        <v>0</v>
      </c>
      <c r="P279" s="55">
        <v>0</v>
      </c>
      <c r="Q279" s="54" t="s">
        <v>79</v>
      </c>
      <c r="R279" s="57">
        <f t="shared" si="89"/>
        <v>-5405.306124867534</v>
      </c>
      <c r="S279" s="55">
        <v>0</v>
      </c>
      <c r="T279" s="55">
        <v>0</v>
      </c>
      <c r="U279" s="54" t="s">
        <v>79</v>
      </c>
      <c r="V279" s="57">
        <f t="shared" si="87"/>
        <v>-3150</v>
      </c>
      <c r="W279" s="57">
        <f t="shared" si="83"/>
        <v>-1170.1042879686904</v>
      </c>
      <c r="X279" s="55">
        <f t="shared" si="84"/>
        <v>4295.5700881527009</v>
      </c>
      <c r="Y279" s="117">
        <f t="shared" si="85"/>
        <v>1336678.3851042781</v>
      </c>
    </row>
    <row r="280" spans="1:25" ht="13.5" thickBot="1" x14ac:dyDescent="0.35">
      <c r="A280" s="54">
        <v>267</v>
      </c>
      <c r="B280" s="54">
        <v>46</v>
      </c>
      <c r="C280" s="54">
        <f t="shared" si="71"/>
        <v>3</v>
      </c>
      <c r="D280" s="55">
        <f t="shared" si="88"/>
        <v>23402.085759373807</v>
      </c>
      <c r="E280" s="57">
        <f t="shared" si="82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v>0</v>
      </c>
      <c r="K280" s="54" t="s">
        <v>79</v>
      </c>
      <c r="L280" s="55">
        <v>0</v>
      </c>
      <c r="M280" s="55">
        <f t="shared" si="86"/>
        <v>-248</v>
      </c>
      <c r="N280" s="54">
        <v>75</v>
      </c>
      <c r="O280" s="55">
        <v>0</v>
      </c>
      <c r="P280" s="55">
        <v>0</v>
      </c>
      <c r="Q280" s="54" t="s">
        <v>79</v>
      </c>
      <c r="R280" s="57">
        <f t="shared" si="89"/>
        <v>-5405.306124867534</v>
      </c>
      <c r="S280" s="55">
        <v>0</v>
      </c>
      <c r="T280" s="55">
        <v>0</v>
      </c>
      <c r="U280" s="54" t="s">
        <v>79</v>
      </c>
      <c r="V280" s="57">
        <f t="shared" si="87"/>
        <v>-3160</v>
      </c>
      <c r="W280" s="57">
        <f t="shared" si="83"/>
        <v>-1170.1042879686904</v>
      </c>
      <c r="X280" s="55">
        <f t="shared" si="84"/>
        <v>4283.5700881527009</v>
      </c>
      <c r="Y280" s="117">
        <f t="shared" si="85"/>
        <v>1346531.4484636986</v>
      </c>
    </row>
    <row r="281" spans="1:25" ht="13.5" thickBot="1" x14ac:dyDescent="0.35">
      <c r="A281" s="54">
        <v>268</v>
      </c>
      <c r="B281" s="54">
        <v>46</v>
      </c>
      <c r="C281" s="54">
        <f t="shared" ref="C281:C344" si="90">C269</f>
        <v>4</v>
      </c>
      <c r="D281" s="55">
        <f t="shared" si="88"/>
        <v>23402.085759373807</v>
      </c>
      <c r="E281" s="57">
        <f t="shared" si="82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v>0</v>
      </c>
      <c r="K281" s="54" t="s">
        <v>79</v>
      </c>
      <c r="L281" s="55">
        <v>0</v>
      </c>
      <c r="M281" s="55">
        <f t="shared" si="86"/>
        <v>-250</v>
      </c>
      <c r="N281" s="54">
        <v>76</v>
      </c>
      <c r="O281" s="55">
        <v>0</v>
      </c>
      <c r="P281" s="55">
        <v>0</v>
      </c>
      <c r="Q281" s="54" t="s">
        <v>79</v>
      </c>
      <c r="R281" s="57">
        <f t="shared" si="89"/>
        <v>-5405.306124867534</v>
      </c>
      <c r="S281" s="55">
        <v>0</v>
      </c>
      <c r="T281" s="55">
        <v>0</v>
      </c>
      <c r="U281" s="54" t="s">
        <v>79</v>
      </c>
      <c r="V281" s="57">
        <f t="shared" si="87"/>
        <v>-3170</v>
      </c>
      <c r="W281" s="57">
        <f t="shared" si="83"/>
        <v>-1170.1042879686904</v>
      </c>
      <c r="X281" s="55">
        <f t="shared" si="84"/>
        <v>4271.5700881527009</v>
      </c>
      <c r="Y281" s="117">
        <f t="shared" si="85"/>
        <v>1356413.5662537834</v>
      </c>
    </row>
    <row r="282" spans="1:25" ht="13.5" thickBot="1" x14ac:dyDescent="0.35">
      <c r="A282" s="54">
        <v>269</v>
      </c>
      <c r="B282" s="54">
        <v>46</v>
      </c>
      <c r="C282" s="54">
        <f t="shared" si="90"/>
        <v>5</v>
      </c>
      <c r="D282" s="55">
        <f t="shared" si="88"/>
        <v>23402.085759373807</v>
      </c>
      <c r="E282" s="57">
        <f t="shared" si="82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v>0</v>
      </c>
      <c r="K282" s="54" t="s">
        <v>79</v>
      </c>
      <c r="L282" s="55">
        <v>0</v>
      </c>
      <c r="M282" s="55">
        <f t="shared" si="86"/>
        <v>-252</v>
      </c>
      <c r="N282" s="54">
        <v>77</v>
      </c>
      <c r="O282" s="55">
        <v>0</v>
      </c>
      <c r="P282" s="55">
        <v>0</v>
      </c>
      <c r="Q282" s="54" t="s">
        <v>79</v>
      </c>
      <c r="R282" s="57">
        <f t="shared" si="89"/>
        <v>-5405.306124867534</v>
      </c>
      <c r="S282" s="55">
        <v>0</v>
      </c>
      <c r="T282" s="55">
        <v>0</v>
      </c>
      <c r="U282" s="54" t="s">
        <v>79</v>
      </c>
      <c r="V282" s="57">
        <f t="shared" si="87"/>
        <v>-3180</v>
      </c>
      <c r="W282" s="57">
        <f t="shared" si="83"/>
        <v>-1170.1042879686904</v>
      </c>
      <c r="X282" s="55">
        <f t="shared" si="84"/>
        <v>4259.5700881527009</v>
      </c>
      <c r="Y282" s="117">
        <f t="shared" si="85"/>
        <v>1366324.8595346604</v>
      </c>
    </row>
    <row r="283" spans="1:25" ht="13.5" thickBot="1" x14ac:dyDescent="0.35">
      <c r="A283" s="54">
        <v>270</v>
      </c>
      <c r="B283" s="54">
        <v>46</v>
      </c>
      <c r="C283" s="54">
        <f t="shared" si="90"/>
        <v>6</v>
      </c>
      <c r="D283" s="55">
        <f t="shared" si="88"/>
        <v>23402.085759373807</v>
      </c>
      <c r="E283" s="57">
        <f t="shared" si="82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v>0</v>
      </c>
      <c r="K283" s="54" t="s">
        <v>79</v>
      </c>
      <c r="L283" s="55">
        <v>0</v>
      </c>
      <c r="M283" s="55">
        <f t="shared" si="86"/>
        <v>-254</v>
      </c>
      <c r="N283" s="54">
        <v>78</v>
      </c>
      <c r="O283" s="55">
        <v>0</v>
      </c>
      <c r="P283" s="55">
        <v>0</v>
      </c>
      <c r="Q283" s="54" t="s">
        <v>79</v>
      </c>
      <c r="R283" s="57">
        <f t="shared" si="89"/>
        <v>-5405.306124867534</v>
      </c>
      <c r="S283" s="55">
        <v>0</v>
      </c>
      <c r="T283" s="55">
        <v>0</v>
      </c>
      <c r="U283" s="54" t="s">
        <v>79</v>
      </c>
      <c r="V283" s="57">
        <f t="shared" si="87"/>
        <v>-3190</v>
      </c>
      <c r="W283" s="57">
        <f t="shared" si="83"/>
        <v>-1170.1042879686904</v>
      </c>
      <c r="X283" s="55">
        <f t="shared" si="84"/>
        <v>4247.5700881527009</v>
      </c>
      <c r="Y283" s="117">
        <f t="shared" si="85"/>
        <v>1376265.4498708742</v>
      </c>
    </row>
    <row r="284" spans="1:25" ht="13.5" thickBot="1" x14ac:dyDescent="0.35">
      <c r="A284" s="54">
        <v>271</v>
      </c>
      <c r="B284" s="54">
        <v>46</v>
      </c>
      <c r="C284" s="54">
        <f t="shared" si="90"/>
        <v>7</v>
      </c>
      <c r="D284" s="55">
        <f t="shared" si="88"/>
        <v>23402.085759373807</v>
      </c>
      <c r="E284" s="57">
        <f t="shared" si="82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v>0</v>
      </c>
      <c r="K284" s="54" t="s">
        <v>79</v>
      </c>
      <c r="L284" s="55">
        <v>0</v>
      </c>
      <c r="M284" s="55">
        <f t="shared" si="86"/>
        <v>-256</v>
      </c>
      <c r="N284" s="54">
        <v>79</v>
      </c>
      <c r="O284" s="55">
        <v>0</v>
      </c>
      <c r="P284" s="55">
        <v>0</v>
      </c>
      <c r="Q284" s="54" t="s">
        <v>79</v>
      </c>
      <c r="R284" s="57">
        <f t="shared" si="89"/>
        <v>-5405.306124867534</v>
      </c>
      <c r="S284" s="55">
        <v>0</v>
      </c>
      <c r="T284" s="55">
        <v>0</v>
      </c>
      <c r="U284" s="54" t="s">
        <v>79</v>
      </c>
      <c r="V284" s="57">
        <f t="shared" si="87"/>
        <v>-3200</v>
      </c>
      <c r="W284" s="57">
        <f t="shared" si="83"/>
        <v>-1170.1042879686904</v>
      </c>
      <c r="X284" s="55">
        <f t="shared" si="84"/>
        <v>4235.5700881527009</v>
      </c>
      <c r="Y284" s="117">
        <f t="shared" si="85"/>
        <v>1386235.459333489</v>
      </c>
    </row>
    <row r="285" spans="1:25" ht="13.5" thickBot="1" x14ac:dyDescent="0.35">
      <c r="A285" s="54">
        <v>272</v>
      </c>
      <c r="B285" s="54">
        <v>46</v>
      </c>
      <c r="C285" s="54">
        <f t="shared" si="90"/>
        <v>8</v>
      </c>
      <c r="D285" s="55">
        <f t="shared" si="88"/>
        <v>23402.085759373807</v>
      </c>
      <c r="E285" s="57">
        <f t="shared" si="82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v>0</v>
      </c>
      <c r="K285" s="54" t="s">
        <v>79</v>
      </c>
      <c r="L285" s="55">
        <v>0</v>
      </c>
      <c r="M285" s="55">
        <f t="shared" si="86"/>
        <v>-258</v>
      </c>
      <c r="N285" s="54">
        <v>80</v>
      </c>
      <c r="O285" s="55">
        <v>0</v>
      </c>
      <c r="P285" s="55">
        <v>0</v>
      </c>
      <c r="Q285" s="54" t="s">
        <v>79</v>
      </c>
      <c r="R285" s="57">
        <f t="shared" si="89"/>
        <v>-5405.306124867534</v>
      </c>
      <c r="S285" s="55">
        <v>0</v>
      </c>
      <c r="T285" s="55">
        <v>0</v>
      </c>
      <c r="U285" s="54" t="s">
        <v>79</v>
      </c>
      <c r="V285" s="57">
        <f t="shared" si="87"/>
        <v>-3210</v>
      </c>
      <c r="W285" s="57">
        <f t="shared" si="83"/>
        <v>-1170.1042879686904</v>
      </c>
      <c r="X285" s="55">
        <f t="shared" si="84"/>
        <v>4223.5700881527009</v>
      </c>
      <c r="Y285" s="117">
        <f t="shared" si="85"/>
        <v>1396235.010502198</v>
      </c>
    </row>
    <row r="286" spans="1:25" ht="13.5" thickBot="1" x14ac:dyDescent="0.35">
      <c r="A286" s="54">
        <v>273</v>
      </c>
      <c r="B286" s="54">
        <v>46</v>
      </c>
      <c r="C286" s="54">
        <f t="shared" si="90"/>
        <v>9</v>
      </c>
      <c r="D286" s="55">
        <f t="shared" si="88"/>
        <v>23402.085759373807</v>
      </c>
      <c r="E286" s="57">
        <f t="shared" si="82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v>0</v>
      </c>
      <c r="K286" s="54" t="s">
        <v>79</v>
      </c>
      <c r="L286" s="55">
        <v>0</v>
      </c>
      <c r="M286" s="55">
        <f t="shared" si="86"/>
        <v>-260</v>
      </c>
      <c r="N286" s="54">
        <v>81</v>
      </c>
      <c r="O286" s="55">
        <v>0</v>
      </c>
      <c r="P286" s="55">
        <v>0</v>
      </c>
      <c r="Q286" s="54" t="s">
        <v>79</v>
      </c>
      <c r="R286" s="57">
        <f t="shared" si="89"/>
        <v>-5405.306124867534</v>
      </c>
      <c r="S286" s="55">
        <v>0</v>
      </c>
      <c r="T286" s="55">
        <v>0</v>
      </c>
      <c r="U286" s="54" t="s">
        <v>79</v>
      </c>
      <c r="V286" s="57">
        <f t="shared" si="87"/>
        <v>-3220</v>
      </c>
      <c r="W286" s="57">
        <f t="shared" si="83"/>
        <v>-1170.1042879686904</v>
      </c>
      <c r="X286" s="55">
        <f t="shared" si="84"/>
        <v>4211.5700881527009</v>
      </c>
      <c r="Y286" s="117">
        <f t="shared" si="85"/>
        <v>1406264.2264674432</v>
      </c>
    </row>
    <row r="287" spans="1:25" ht="13.5" thickBot="1" x14ac:dyDescent="0.35">
      <c r="A287" s="54">
        <v>274</v>
      </c>
      <c r="B287" s="54">
        <v>46</v>
      </c>
      <c r="C287" s="54">
        <f t="shared" si="90"/>
        <v>10</v>
      </c>
      <c r="D287" s="55">
        <f t="shared" si="88"/>
        <v>23402.085759373807</v>
      </c>
      <c r="E287" s="57">
        <f t="shared" si="82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v>0</v>
      </c>
      <c r="K287" s="54" t="s">
        <v>79</v>
      </c>
      <c r="L287" s="55">
        <v>0</v>
      </c>
      <c r="M287" s="55">
        <f t="shared" si="86"/>
        <v>-262</v>
      </c>
      <c r="N287" s="54">
        <v>82</v>
      </c>
      <c r="O287" s="55">
        <v>0</v>
      </c>
      <c r="P287" s="55">
        <v>0</v>
      </c>
      <c r="Q287" s="54" t="s">
        <v>79</v>
      </c>
      <c r="R287" s="57">
        <f t="shared" si="89"/>
        <v>-5405.306124867534</v>
      </c>
      <c r="S287" s="55">
        <v>0</v>
      </c>
      <c r="T287" s="55">
        <v>0</v>
      </c>
      <c r="U287" s="54" t="s">
        <v>79</v>
      </c>
      <c r="V287" s="57">
        <f t="shared" si="87"/>
        <v>-3230</v>
      </c>
      <c r="W287" s="57">
        <f t="shared" si="83"/>
        <v>-1170.1042879686904</v>
      </c>
      <c r="X287" s="55">
        <f t="shared" si="84"/>
        <v>4199.5700881527009</v>
      </c>
      <c r="Y287" s="117">
        <f t="shared" si="85"/>
        <v>1416323.2308325437</v>
      </c>
    </row>
    <row r="288" spans="1:25" ht="13.5" thickBot="1" x14ac:dyDescent="0.35">
      <c r="A288" s="54">
        <v>275</v>
      </c>
      <c r="B288" s="54">
        <v>46</v>
      </c>
      <c r="C288" s="54">
        <f t="shared" si="90"/>
        <v>11</v>
      </c>
      <c r="D288" s="55">
        <f t="shared" si="88"/>
        <v>23402.085759373807</v>
      </c>
      <c r="E288" s="57">
        <f t="shared" si="82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v>0</v>
      </c>
      <c r="K288" s="54" t="s">
        <v>79</v>
      </c>
      <c r="L288" s="55">
        <v>0</v>
      </c>
      <c r="M288" s="55">
        <f t="shared" si="86"/>
        <v>-264</v>
      </c>
      <c r="N288" s="54">
        <v>83</v>
      </c>
      <c r="O288" s="55">
        <v>0</v>
      </c>
      <c r="P288" s="55">
        <v>0</v>
      </c>
      <c r="Q288" s="54" t="s">
        <v>79</v>
      </c>
      <c r="R288" s="57">
        <f t="shared" si="89"/>
        <v>-5405.306124867534</v>
      </c>
      <c r="S288" s="55">
        <v>0</v>
      </c>
      <c r="T288" s="55">
        <v>0</v>
      </c>
      <c r="U288" s="54" t="s">
        <v>79</v>
      </c>
      <c r="V288" s="57">
        <f t="shared" si="87"/>
        <v>-3240</v>
      </c>
      <c r="W288" s="57">
        <f t="shared" si="83"/>
        <v>-1170.1042879686904</v>
      </c>
      <c r="X288" s="55">
        <f t="shared" si="84"/>
        <v>4187.5700881527009</v>
      </c>
      <c r="Y288" s="117">
        <f t="shared" si="85"/>
        <v>1426412.1477158321</v>
      </c>
    </row>
    <row r="289" spans="1:25" ht="13.5" thickBot="1" x14ac:dyDescent="0.35">
      <c r="A289" s="54">
        <v>276</v>
      </c>
      <c r="B289" s="54">
        <v>47</v>
      </c>
      <c r="C289" s="54">
        <f t="shared" si="90"/>
        <v>0</v>
      </c>
      <c r="D289" s="55">
        <f>$D278*(1+$D$4)</f>
        <v>24572.190047342498</v>
      </c>
      <c r="E289" s="57">
        <f t="shared" si="82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v>0</v>
      </c>
      <c r="K289" s="54" t="s">
        <v>79</v>
      </c>
      <c r="L289" s="55">
        <v>0</v>
      </c>
      <c r="M289" s="55">
        <f t="shared" si="86"/>
        <v>-266</v>
      </c>
      <c r="N289" s="54">
        <v>84</v>
      </c>
      <c r="O289" s="55">
        <v>0</v>
      </c>
      <c r="P289" s="55">
        <v>0</v>
      </c>
      <c r="Q289" s="54" t="s">
        <v>79</v>
      </c>
      <c r="R289" s="57">
        <f>$R288*1.06</f>
        <v>-5729.6244923595859</v>
      </c>
      <c r="S289" s="55">
        <v>0</v>
      </c>
      <c r="T289" s="55">
        <v>0</v>
      </c>
      <c r="U289" s="54" t="s">
        <v>79</v>
      </c>
      <c r="V289" s="57">
        <f t="shared" si="87"/>
        <v>-3250</v>
      </c>
      <c r="W289" s="57">
        <f t="shared" si="83"/>
        <v>-1228.6095023671251</v>
      </c>
      <c r="X289" s="55">
        <f t="shared" si="84"/>
        <v>4436.3038646449959</v>
      </c>
      <c r="Y289" s="117">
        <f t="shared" si="85"/>
        <v>1436791.8355292932</v>
      </c>
    </row>
    <row r="290" spans="1:25" ht="13.5" thickBot="1" x14ac:dyDescent="0.35">
      <c r="A290" s="54">
        <v>277</v>
      </c>
      <c r="B290" s="54">
        <v>47</v>
      </c>
      <c r="C290" s="54">
        <f t="shared" si="90"/>
        <v>1</v>
      </c>
      <c r="D290" s="55">
        <f t="shared" ref="D290:D300" si="91">$D289</f>
        <v>24572.190047342498</v>
      </c>
      <c r="E290" s="57">
        <f t="shared" si="82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v>0</v>
      </c>
      <c r="K290" s="54" t="s">
        <v>79</v>
      </c>
      <c r="L290" s="55">
        <v>0</v>
      </c>
      <c r="M290" s="55">
        <f t="shared" si="86"/>
        <v>-268</v>
      </c>
      <c r="N290" s="54">
        <v>85</v>
      </c>
      <c r="O290" s="55">
        <v>0</v>
      </c>
      <c r="P290" s="55">
        <v>0</v>
      </c>
      <c r="Q290" s="54" t="s">
        <v>79</v>
      </c>
      <c r="R290" s="57">
        <f t="shared" ref="R290:R300" si="92">$R289</f>
        <v>-5729.6244923595859</v>
      </c>
      <c r="S290" s="55">
        <v>0</v>
      </c>
      <c r="T290" s="55">
        <v>0</v>
      </c>
      <c r="U290" s="54" t="s">
        <v>79</v>
      </c>
      <c r="V290" s="57">
        <f t="shared" si="87"/>
        <v>-3260</v>
      </c>
      <c r="W290" s="57">
        <f t="shared" si="83"/>
        <v>-1228.6095023671251</v>
      </c>
      <c r="X290" s="55">
        <f t="shared" si="84"/>
        <v>4424.3038646449959</v>
      </c>
      <c r="Y290" s="117">
        <f t="shared" si="85"/>
        <v>1447202.7720419769</v>
      </c>
    </row>
    <row r="291" spans="1:25" ht="13.5" thickBot="1" x14ac:dyDescent="0.35">
      <c r="A291" s="54">
        <v>278</v>
      </c>
      <c r="B291" s="54">
        <v>47</v>
      </c>
      <c r="C291" s="54">
        <f t="shared" si="90"/>
        <v>2</v>
      </c>
      <c r="D291" s="55">
        <f t="shared" si="91"/>
        <v>24572.190047342498</v>
      </c>
      <c r="E291" s="57">
        <f t="shared" si="82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v>0</v>
      </c>
      <c r="K291" s="54" t="s">
        <v>79</v>
      </c>
      <c r="L291" s="55">
        <v>0</v>
      </c>
      <c r="M291" s="55">
        <f t="shared" si="86"/>
        <v>-270</v>
      </c>
      <c r="N291" s="54">
        <v>86</v>
      </c>
      <c r="O291" s="55">
        <v>0</v>
      </c>
      <c r="P291" s="55">
        <v>0</v>
      </c>
      <c r="Q291" s="54" t="s">
        <v>79</v>
      </c>
      <c r="R291" s="57">
        <f t="shared" si="92"/>
        <v>-5729.6244923595859</v>
      </c>
      <c r="S291" s="55">
        <v>0</v>
      </c>
      <c r="T291" s="55">
        <v>0</v>
      </c>
      <c r="U291" s="54" t="s">
        <v>79</v>
      </c>
      <c r="V291" s="57">
        <f t="shared" si="87"/>
        <v>-3270</v>
      </c>
      <c r="W291" s="57">
        <f t="shared" si="83"/>
        <v>-1228.6095023671251</v>
      </c>
      <c r="X291" s="55">
        <f t="shared" si="84"/>
        <v>4412.3038646449959</v>
      </c>
      <c r="Y291" s="117">
        <f t="shared" si="85"/>
        <v>1457645.0874567968</v>
      </c>
    </row>
    <row r="292" spans="1:25" ht="13.5" thickBot="1" x14ac:dyDescent="0.35">
      <c r="A292" s="54">
        <v>279</v>
      </c>
      <c r="B292" s="54">
        <v>47</v>
      </c>
      <c r="C292" s="54">
        <f t="shared" si="90"/>
        <v>3</v>
      </c>
      <c r="D292" s="55">
        <f t="shared" si="91"/>
        <v>24572.190047342498</v>
      </c>
      <c r="E292" s="57">
        <f t="shared" si="82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v>0</v>
      </c>
      <c r="K292" s="54" t="s">
        <v>79</v>
      </c>
      <c r="L292" s="55">
        <v>0</v>
      </c>
      <c r="M292" s="55">
        <f t="shared" si="86"/>
        <v>-272</v>
      </c>
      <c r="N292" s="54">
        <v>87</v>
      </c>
      <c r="O292" s="55">
        <v>0</v>
      </c>
      <c r="P292" s="55">
        <v>0</v>
      </c>
      <c r="Q292" s="54" t="s">
        <v>79</v>
      </c>
      <c r="R292" s="57">
        <f t="shared" si="92"/>
        <v>-5729.6244923595859</v>
      </c>
      <c r="S292" s="55">
        <v>0</v>
      </c>
      <c r="T292" s="55">
        <v>0</v>
      </c>
      <c r="U292" s="54" t="s">
        <v>79</v>
      </c>
      <c r="V292" s="57">
        <f t="shared" si="87"/>
        <v>-3280</v>
      </c>
      <c r="W292" s="57">
        <f t="shared" si="83"/>
        <v>-1228.6095023671251</v>
      </c>
      <c r="X292" s="55">
        <f t="shared" si="84"/>
        <v>4400.3038646449959</v>
      </c>
      <c r="Y292" s="117">
        <f t="shared" si="85"/>
        <v>1468118.9125191786</v>
      </c>
    </row>
    <row r="293" spans="1:25" ht="13.5" thickBot="1" x14ac:dyDescent="0.35">
      <c r="A293" s="54">
        <v>280</v>
      </c>
      <c r="B293" s="54">
        <v>47</v>
      </c>
      <c r="C293" s="54">
        <f t="shared" si="90"/>
        <v>4</v>
      </c>
      <c r="D293" s="55">
        <f t="shared" si="91"/>
        <v>24572.190047342498</v>
      </c>
      <c r="E293" s="57">
        <f t="shared" si="82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v>0</v>
      </c>
      <c r="K293" s="54" t="s">
        <v>79</v>
      </c>
      <c r="L293" s="55">
        <v>0</v>
      </c>
      <c r="M293" s="55">
        <f t="shared" si="86"/>
        <v>-274</v>
      </c>
      <c r="N293" s="54">
        <v>88</v>
      </c>
      <c r="O293" s="55">
        <v>0</v>
      </c>
      <c r="P293" s="55">
        <v>0</v>
      </c>
      <c r="Q293" s="54" t="s">
        <v>79</v>
      </c>
      <c r="R293" s="57">
        <f t="shared" si="92"/>
        <v>-5729.6244923595859</v>
      </c>
      <c r="S293" s="55">
        <v>0</v>
      </c>
      <c r="T293" s="55">
        <v>0</v>
      </c>
      <c r="U293" s="54" t="s">
        <v>79</v>
      </c>
      <c r="V293" s="57">
        <f t="shared" si="87"/>
        <v>-3290</v>
      </c>
      <c r="W293" s="57">
        <f t="shared" si="83"/>
        <v>-1228.6095023671251</v>
      </c>
      <c r="X293" s="55">
        <f t="shared" si="84"/>
        <v>4388.3038646449959</v>
      </c>
      <c r="Y293" s="117">
        <f t="shared" si="85"/>
        <v>1478624.3785193202</v>
      </c>
    </row>
    <row r="294" spans="1:25" ht="13.5" thickBot="1" x14ac:dyDescent="0.35">
      <c r="A294" s="54">
        <v>281</v>
      </c>
      <c r="B294" s="54">
        <v>47</v>
      </c>
      <c r="C294" s="54">
        <f t="shared" si="90"/>
        <v>5</v>
      </c>
      <c r="D294" s="55">
        <f t="shared" si="91"/>
        <v>24572.190047342498</v>
      </c>
      <c r="E294" s="57">
        <f t="shared" si="82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v>0</v>
      </c>
      <c r="K294" s="54" t="s">
        <v>79</v>
      </c>
      <c r="L294" s="55">
        <v>0</v>
      </c>
      <c r="M294" s="55">
        <f t="shared" si="86"/>
        <v>-276</v>
      </c>
      <c r="N294" s="54">
        <v>89</v>
      </c>
      <c r="O294" s="55">
        <v>0</v>
      </c>
      <c r="P294" s="55">
        <v>0</v>
      </c>
      <c r="Q294" s="54" t="s">
        <v>79</v>
      </c>
      <c r="R294" s="57">
        <f t="shared" si="92"/>
        <v>-5729.6244923595859</v>
      </c>
      <c r="S294" s="55">
        <v>0</v>
      </c>
      <c r="T294" s="55">
        <v>0</v>
      </c>
      <c r="U294" s="54" t="s">
        <v>79</v>
      </c>
      <c r="V294" s="57">
        <f t="shared" si="87"/>
        <v>-3300</v>
      </c>
      <c r="W294" s="57">
        <f t="shared" si="83"/>
        <v>-1228.6095023671251</v>
      </c>
      <c r="X294" s="55">
        <f t="shared" si="84"/>
        <v>4376.3038646449959</v>
      </c>
      <c r="Y294" s="117">
        <f t="shared" si="85"/>
        <v>1489161.6172944624</v>
      </c>
    </row>
    <row r="295" spans="1:25" ht="13.5" thickBot="1" x14ac:dyDescent="0.35">
      <c r="A295" s="54">
        <v>282</v>
      </c>
      <c r="B295" s="54">
        <v>47</v>
      </c>
      <c r="C295" s="54">
        <f t="shared" si="90"/>
        <v>6</v>
      </c>
      <c r="D295" s="55">
        <f t="shared" si="91"/>
        <v>24572.190047342498</v>
      </c>
      <c r="E295" s="57">
        <f t="shared" si="82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v>0</v>
      </c>
      <c r="K295" s="54" t="s">
        <v>79</v>
      </c>
      <c r="L295" s="55">
        <v>0</v>
      </c>
      <c r="M295" s="55">
        <f t="shared" si="86"/>
        <v>-278</v>
      </c>
      <c r="N295" s="54">
        <v>90</v>
      </c>
      <c r="O295" s="55">
        <v>0</v>
      </c>
      <c r="P295" s="55">
        <v>0</v>
      </c>
      <c r="Q295" s="54" t="s">
        <v>79</v>
      </c>
      <c r="R295" s="57">
        <f t="shared" si="92"/>
        <v>-5729.6244923595859</v>
      </c>
      <c r="S295" s="55">
        <v>0</v>
      </c>
      <c r="T295" s="55">
        <v>0</v>
      </c>
      <c r="U295" s="54" t="s">
        <v>79</v>
      </c>
      <c r="V295" s="57">
        <f t="shared" si="87"/>
        <v>-3310</v>
      </c>
      <c r="W295" s="57">
        <f t="shared" si="83"/>
        <v>-1228.6095023671251</v>
      </c>
      <c r="X295" s="55">
        <f t="shared" si="84"/>
        <v>4364.3038646449959</v>
      </c>
      <c r="Y295" s="117">
        <f t="shared" si="85"/>
        <v>1499730.7612311677</v>
      </c>
    </row>
    <row r="296" spans="1:25" ht="13.5" thickBot="1" x14ac:dyDescent="0.35">
      <c r="A296" s="54">
        <v>283</v>
      </c>
      <c r="B296" s="54">
        <v>47</v>
      </c>
      <c r="C296" s="54">
        <f t="shared" si="90"/>
        <v>7</v>
      </c>
      <c r="D296" s="55">
        <f t="shared" si="91"/>
        <v>24572.190047342498</v>
      </c>
      <c r="E296" s="57">
        <f t="shared" si="82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v>0</v>
      </c>
      <c r="K296" s="54" t="s">
        <v>79</v>
      </c>
      <c r="L296" s="55">
        <v>0</v>
      </c>
      <c r="M296" s="55">
        <f t="shared" si="86"/>
        <v>-280</v>
      </c>
      <c r="N296" s="54">
        <v>91</v>
      </c>
      <c r="O296" s="55">
        <v>0</v>
      </c>
      <c r="P296" s="55">
        <v>0</v>
      </c>
      <c r="Q296" s="54" t="s">
        <v>79</v>
      </c>
      <c r="R296" s="57">
        <f t="shared" si="92"/>
        <v>-5729.6244923595859</v>
      </c>
      <c r="S296" s="55">
        <v>0</v>
      </c>
      <c r="T296" s="55">
        <v>0</v>
      </c>
      <c r="U296" s="54" t="s">
        <v>79</v>
      </c>
      <c r="V296" s="57">
        <f t="shared" si="87"/>
        <v>-3320</v>
      </c>
      <c r="W296" s="57">
        <f t="shared" si="83"/>
        <v>-1228.6095023671251</v>
      </c>
      <c r="X296" s="55">
        <f t="shared" si="84"/>
        <v>4352.3038646449959</v>
      </c>
      <c r="Y296" s="117">
        <f t="shared" si="85"/>
        <v>1510331.9432676092</v>
      </c>
    </row>
    <row r="297" spans="1:25" ht="13.5" thickBot="1" x14ac:dyDescent="0.35">
      <c r="A297" s="54">
        <v>284</v>
      </c>
      <c r="B297" s="54">
        <v>47</v>
      </c>
      <c r="C297" s="54">
        <f t="shared" si="90"/>
        <v>8</v>
      </c>
      <c r="D297" s="55">
        <f t="shared" si="91"/>
        <v>24572.190047342498</v>
      </c>
      <c r="E297" s="57">
        <f t="shared" si="82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v>0</v>
      </c>
      <c r="K297" s="54" t="s">
        <v>79</v>
      </c>
      <c r="L297" s="55">
        <v>0</v>
      </c>
      <c r="M297" s="55">
        <f t="shared" si="86"/>
        <v>-282</v>
      </c>
      <c r="N297" s="54">
        <v>92</v>
      </c>
      <c r="O297" s="55">
        <v>0</v>
      </c>
      <c r="P297" s="55">
        <v>0</v>
      </c>
      <c r="Q297" s="54" t="s">
        <v>79</v>
      </c>
      <c r="R297" s="57">
        <f t="shared" si="92"/>
        <v>-5729.6244923595859</v>
      </c>
      <c r="S297" s="55">
        <v>0</v>
      </c>
      <c r="T297" s="55">
        <v>0</v>
      </c>
      <c r="U297" s="54" t="s">
        <v>79</v>
      </c>
      <c r="V297" s="57">
        <f t="shared" si="87"/>
        <v>-3330</v>
      </c>
      <c r="W297" s="57">
        <f t="shared" si="83"/>
        <v>-1228.6095023671251</v>
      </c>
      <c r="X297" s="55">
        <f t="shared" si="84"/>
        <v>4340.3038646449959</v>
      </c>
      <c r="Y297" s="117">
        <f t="shared" si="85"/>
        <v>1520965.2968958693</v>
      </c>
    </row>
    <row r="298" spans="1:25" ht="13.5" thickBot="1" x14ac:dyDescent="0.35">
      <c r="A298" s="54">
        <v>285</v>
      </c>
      <c r="B298" s="54">
        <v>47</v>
      </c>
      <c r="C298" s="54">
        <f t="shared" si="90"/>
        <v>9</v>
      </c>
      <c r="D298" s="55">
        <f t="shared" si="91"/>
        <v>24572.190047342498</v>
      </c>
      <c r="E298" s="57">
        <f t="shared" si="82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v>0</v>
      </c>
      <c r="K298" s="54" t="s">
        <v>79</v>
      </c>
      <c r="L298" s="55">
        <v>0</v>
      </c>
      <c r="M298" s="55">
        <f t="shared" si="86"/>
        <v>-284</v>
      </c>
      <c r="N298" s="54">
        <v>93</v>
      </c>
      <c r="O298" s="55">
        <v>0</v>
      </c>
      <c r="P298" s="55">
        <v>0</v>
      </c>
      <c r="Q298" s="54" t="s">
        <v>79</v>
      </c>
      <c r="R298" s="57">
        <f t="shared" si="92"/>
        <v>-5729.6244923595859</v>
      </c>
      <c r="S298" s="55">
        <v>0</v>
      </c>
      <c r="T298" s="55">
        <v>0</v>
      </c>
      <c r="U298" s="54" t="s">
        <v>79</v>
      </c>
      <c r="V298" s="57">
        <f t="shared" si="87"/>
        <v>-3340</v>
      </c>
      <c r="W298" s="57">
        <f t="shared" si="83"/>
        <v>-1228.6095023671251</v>
      </c>
      <c r="X298" s="55">
        <f t="shared" si="84"/>
        <v>4328.3038646449959</v>
      </c>
      <c r="Y298" s="117">
        <f t="shared" si="85"/>
        <v>1531630.9561642471</v>
      </c>
    </row>
    <row r="299" spans="1:25" ht="13.5" thickBot="1" x14ac:dyDescent="0.35">
      <c r="A299" s="54">
        <v>286</v>
      </c>
      <c r="B299" s="54">
        <v>47</v>
      </c>
      <c r="C299" s="54">
        <f t="shared" si="90"/>
        <v>10</v>
      </c>
      <c r="D299" s="55">
        <f t="shared" si="91"/>
        <v>24572.190047342498</v>
      </c>
      <c r="E299" s="57">
        <f t="shared" si="82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v>0</v>
      </c>
      <c r="K299" s="54" t="s">
        <v>79</v>
      </c>
      <c r="L299" s="55">
        <v>0</v>
      </c>
      <c r="M299" s="55">
        <f t="shared" si="86"/>
        <v>-286</v>
      </c>
      <c r="N299" s="54">
        <v>94</v>
      </c>
      <c r="O299" s="55">
        <v>0</v>
      </c>
      <c r="P299" s="55">
        <v>0</v>
      </c>
      <c r="Q299" s="54" t="s">
        <v>79</v>
      </c>
      <c r="R299" s="57">
        <f t="shared" si="92"/>
        <v>-5729.6244923595859</v>
      </c>
      <c r="S299" s="55">
        <v>0</v>
      </c>
      <c r="T299" s="55">
        <v>0</v>
      </c>
      <c r="U299" s="54" t="s">
        <v>79</v>
      </c>
      <c r="V299" s="57">
        <f t="shared" si="87"/>
        <v>-3350</v>
      </c>
      <c r="W299" s="57">
        <f t="shared" si="83"/>
        <v>-1228.6095023671251</v>
      </c>
      <c r="X299" s="55">
        <f t="shared" si="84"/>
        <v>4316.3038646449959</v>
      </c>
      <c r="Y299" s="117">
        <f t="shared" si="85"/>
        <v>1542329.0556795765</v>
      </c>
    </row>
    <row r="300" spans="1:25" ht="13.5" thickBot="1" x14ac:dyDescent="0.35">
      <c r="A300" s="54">
        <v>287</v>
      </c>
      <c r="B300" s="54">
        <v>47</v>
      </c>
      <c r="C300" s="54">
        <f t="shared" si="90"/>
        <v>11</v>
      </c>
      <c r="D300" s="55">
        <f t="shared" si="91"/>
        <v>24572.190047342498</v>
      </c>
      <c r="E300" s="57">
        <f t="shared" si="82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v>0</v>
      </c>
      <c r="K300" s="54" t="s">
        <v>79</v>
      </c>
      <c r="L300" s="55">
        <v>0</v>
      </c>
      <c r="M300" s="55">
        <f t="shared" si="86"/>
        <v>-288</v>
      </c>
      <c r="N300" s="54">
        <v>95</v>
      </c>
      <c r="O300" s="55">
        <v>0</v>
      </c>
      <c r="P300" s="55">
        <v>0</v>
      </c>
      <c r="Q300" s="54" t="s">
        <v>79</v>
      </c>
      <c r="R300" s="57">
        <f t="shared" si="92"/>
        <v>-5729.6244923595859</v>
      </c>
      <c r="S300" s="55">
        <v>0</v>
      </c>
      <c r="T300" s="55">
        <v>0</v>
      </c>
      <c r="U300" s="54" t="s">
        <v>79</v>
      </c>
      <c r="V300" s="57">
        <f t="shared" si="87"/>
        <v>-3360</v>
      </c>
      <c r="W300" s="57">
        <f t="shared" si="83"/>
        <v>-1228.6095023671251</v>
      </c>
      <c r="X300" s="55">
        <f t="shared" si="84"/>
        <v>4304.3038646449959</v>
      </c>
      <c r="Y300" s="117">
        <f t="shared" si="85"/>
        <v>1553059.7306095532</v>
      </c>
    </row>
    <row r="301" spans="1:25" ht="13.5" thickBot="1" x14ac:dyDescent="0.35">
      <c r="A301" s="54">
        <v>288</v>
      </c>
      <c r="B301" s="54">
        <v>48</v>
      </c>
      <c r="C301" s="54">
        <f t="shared" si="90"/>
        <v>0</v>
      </c>
      <c r="D301" s="55">
        <f>$D290*(1+$D$4)</f>
        <v>25800.799549709624</v>
      </c>
      <c r="E301" s="57">
        <f t="shared" si="82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v>0</v>
      </c>
      <c r="K301" s="54" t="s">
        <v>79</v>
      </c>
      <c r="L301" s="55">
        <v>0</v>
      </c>
      <c r="M301" s="55">
        <f t="shared" si="86"/>
        <v>-290</v>
      </c>
      <c r="N301" s="54">
        <v>96</v>
      </c>
      <c r="O301" s="55">
        <v>0</v>
      </c>
      <c r="P301" s="55">
        <v>0</v>
      </c>
      <c r="Q301" s="54" t="s">
        <v>79</v>
      </c>
      <c r="R301" s="57">
        <f>$R300*1.06</f>
        <v>-6073.4019619011615</v>
      </c>
      <c r="S301" s="55">
        <v>0</v>
      </c>
      <c r="T301" s="55">
        <v>0</v>
      </c>
      <c r="U301" s="54" t="s">
        <v>79</v>
      </c>
      <c r="V301" s="57">
        <f t="shared" si="87"/>
        <v>-3370</v>
      </c>
      <c r="W301" s="57">
        <f t="shared" si="83"/>
        <v>-1290.0399774854814</v>
      </c>
      <c r="X301" s="55">
        <f t="shared" si="84"/>
        <v>4562.8311462869824</v>
      </c>
      <c r="Y301" s="117">
        <f t="shared" si="85"/>
        <v>1564093.6439667132</v>
      </c>
    </row>
    <row r="302" spans="1:25" ht="13.5" thickBot="1" x14ac:dyDescent="0.35">
      <c r="A302" s="54">
        <v>289</v>
      </c>
      <c r="B302" s="54">
        <v>48</v>
      </c>
      <c r="C302" s="54">
        <f t="shared" si="90"/>
        <v>1</v>
      </c>
      <c r="D302" s="55">
        <f t="shared" ref="D302:D312" si="93">$D301</f>
        <v>25800.799549709624</v>
      </c>
      <c r="E302" s="57">
        <f t="shared" si="82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v>0</v>
      </c>
      <c r="K302" s="54" t="s">
        <v>79</v>
      </c>
      <c r="L302" s="55">
        <v>0</v>
      </c>
      <c r="M302" s="55">
        <f t="shared" si="86"/>
        <v>-292</v>
      </c>
      <c r="N302" s="54">
        <v>97</v>
      </c>
      <c r="O302" s="55">
        <v>0</v>
      </c>
      <c r="P302" s="55">
        <v>0</v>
      </c>
      <c r="Q302" s="54" t="s">
        <v>79</v>
      </c>
      <c r="R302" s="57">
        <f t="shared" ref="R302:R312" si="94">$R301</f>
        <v>-6073.4019619011615</v>
      </c>
      <c r="S302" s="55">
        <v>0</v>
      </c>
      <c r="T302" s="55">
        <v>0</v>
      </c>
      <c r="U302" s="54" t="s">
        <v>79</v>
      </c>
      <c r="V302" s="57">
        <f t="shared" si="87"/>
        <v>-3380</v>
      </c>
      <c r="W302" s="57">
        <f t="shared" si="83"/>
        <v>-1290.0399774854814</v>
      </c>
      <c r="X302" s="55">
        <f t="shared" si="84"/>
        <v>4550.8311462869824</v>
      </c>
      <c r="Y302" s="117">
        <f t="shared" si="85"/>
        <v>1575161.5319628615</v>
      </c>
    </row>
    <row r="303" spans="1:25" ht="13.5" thickBot="1" x14ac:dyDescent="0.35">
      <c r="A303" s="54">
        <v>290</v>
      </c>
      <c r="B303" s="54">
        <v>48</v>
      </c>
      <c r="C303" s="54">
        <f t="shared" si="90"/>
        <v>2</v>
      </c>
      <c r="D303" s="55">
        <f t="shared" si="93"/>
        <v>25800.799549709624</v>
      </c>
      <c r="E303" s="57">
        <f t="shared" si="82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v>0</v>
      </c>
      <c r="K303" s="54" t="s">
        <v>79</v>
      </c>
      <c r="L303" s="55">
        <v>0</v>
      </c>
      <c r="M303" s="55">
        <f t="shared" si="86"/>
        <v>-294</v>
      </c>
      <c r="N303" s="54">
        <v>98</v>
      </c>
      <c r="O303" s="55">
        <v>0</v>
      </c>
      <c r="P303" s="55">
        <v>0</v>
      </c>
      <c r="Q303" s="54" t="s">
        <v>79</v>
      </c>
      <c r="R303" s="57">
        <f t="shared" si="94"/>
        <v>-6073.4019619011615</v>
      </c>
      <c r="S303" s="55">
        <v>0</v>
      </c>
      <c r="T303" s="55">
        <v>0</v>
      </c>
      <c r="U303" s="54" t="s">
        <v>79</v>
      </c>
      <c r="V303" s="57">
        <f t="shared" si="87"/>
        <v>-3390</v>
      </c>
      <c r="W303" s="57">
        <f t="shared" si="83"/>
        <v>-1290.0399774854814</v>
      </c>
      <c r="X303" s="55">
        <f t="shared" si="84"/>
        <v>4538.8311462869824</v>
      </c>
      <c r="Y303" s="117">
        <f t="shared" si="85"/>
        <v>1586263.5361589938</v>
      </c>
    </row>
    <row r="304" spans="1:25" ht="13.5" thickBot="1" x14ac:dyDescent="0.35">
      <c r="A304" s="54">
        <v>291</v>
      </c>
      <c r="B304" s="54">
        <v>48</v>
      </c>
      <c r="C304" s="54">
        <f t="shared" si="90"/>
        <v>3</v>
      </c>
      <c r="D304" s="55">
        <f t="shared" si="93"/>
        <v>25800.799549709624</v>
      </c>
      <c r="E304" s="57">
        <f t="shared" si="82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v>0</v>
      </c>
      <c r="K304" s="54" t="s">
        <v>79</v>
      </c>
      <c r="L304" s="55">
        <v>0</v>
      </c>
      <c r="M304" s="55">
        <f t="shared" si="86"/>
        <v>-296</v>
      </c>
      <c r="N304" s="54">
        <v>99</v>
      </c>
      <c r="O304" s="55">
        <v>0</v>
      </c>
      <c r="P304" s="55">
        <v>0</v>
      </c>
      <c r="Q304" s="54" t="s">
        <v>79</v>
      </c>
      <c r="R304" s="57">
        <f t="shared" si="94"/>
        <v>-6073.4019619011615</v>
      </c>
      <c r="S304" s="55">
        <v>0</v>
      </c>
      <c r="T304" s="55">
        <v>0</v>
      </c>
      <c r="U304" s="54" t="s">
        <v>79</v>
      </c>
      <c r="V304" s="57">
        <f t="shared" si="87"/>
        <v>-3400</v>
      </c>
      <c r="W304" s="57">
        <f t="shared" si="83"/>
        <v>-1290.0399774854814</v>
      </c>
      <c r="X304" s="55">
        <f t="shared" si="84"/>
        <v>4526.8311462869824</v>
      </c>
      <c r="Y304" s="117">
        <f t="shared" si="85"/>
        <v>1597399.7987059434</v>
      </c>
    </row>
    <row r="305" spans="1:25" ht="13.5" thickBot="1" x14ac:dyDescent="0.35">
      <c r="A305" s="54">
        <v>292</v>
      </c>
      <c r="B305" s="54">
        <v>48</v>
      </c>
      <c r="C305" s="54">
        <f t="shared" si="90"/>
        <v>4</v>
      </c>
      <c r="D305" s="55">
        <f t="shared" si="93"/>
        <v>25800.799549709624</v>
      </c>
      <c r="E305" s="57">
        <f t="shared" si="82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v>0</v>
      </c>
      <c r="K305" s="54" t="s">
        <v>79</v>
      </c>
      <c r="L305" s="55">
        <v>0</v>
      </c>
      <c r="M305" s="55">
        <f t="shared" si="86"/>
        <v>-298</v>
      </c>
      <c r="N305" s="54">
        <v>100</v>
      </c>
      <c r="O305" s="55">
        <v>0</v>
      </c>
      <c r="P305" s="55">
        <v>0</v>
      </c>
      <c r="Q305" s="54" t="s">
        <v>79</v>
      </c>
      <c r="R305" s="57">
        <f t="shared" si="94"/>
        <v>-6073.4019619011615</v>
      </c>
      <c r="S305" s="55">
        <v>0</v>
      </c>
      <c r="T305" s="55">
        <v>0</v>
      </c>
      <c r="U305" s="54" t="s">
        <v>79</v>
      </c>
      <c r="V305" s="57">
        <f t="shared" si="87"/>
        <v>-3410</v>
      </c>
      <c r="W305" s="57">
        <f t="shared" si="83"/>
        <v>-1290.0399774854814</v>
      </c>
      <c r="X305" s="55">
        <f t="shared" si="84"/>
        <v>4514.8311462869824</v>
      </c>
      <c r="Y305" s="117">
        <f t="shared" si="85"/>
        <v>1608570.4623468386</v>
      </c>
    </row>
    <row r="306" spans="1:25" ht="13.5" thickBot="1" x14ac:dyDescent="0.35">
      <c r="A306" s="54">
        <v>293</v>
      </c>
      <c r="B306" s="54">
        <v>48</v>
      </c>
      <c r="C306" s="54">
        <f t="shared" si="90"/>
        <v>5</v>
      </c>
      <c r="D306" s="55">
        <f t="shared" si="93"/>
        <v>25800.799549709624</v>
      </c>
      <c r="E306" s="57">
        <f t="shared" si="82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v>0</v>
      </c>
      <c r="K306" s="54" t="s">
        <v>79</v>
      </c>
      <c r="L306" s="55">
        <v>0</v>
      </c>
      <c r="M306" s="55">
        <f t="shared" si="86"/>
        <v>-300</v>
      </c>
      <c r="N306" s="54">
        <v>101</v>
      </c>
      <c r="O306" s="55">
        <v>0</v>
      </c>
      <c r="P306" s="55">
        <v>0</v>
      </c>
      <c r="Q306" s="54" t="s">
        <v>79</v>
      </c>
      <c r="R306" s="57">
        <f t="shared" si="94"/>
        <v>-6073.4019619011615</v>
      </c>
      <c r="S306" s="55">
        <v>0</v>
      </c>
      <c r="T306" s="55">
        <v>0</v>
      </c>
      <c r="U306" s="54" t="s">
        <v>79</v>
      </c>
      <c r="V306" s="57">
        <f t="shared" si="87"/>
        <v>-3420</v>
      </c>
      <c r="W306" s="57">
        <f t="shared" si="83"/>
        <v>-1290.0399774854814</v>
      </c>
      <c r="X306" s="55">
        <f t="shared" si="84"/>
        <v>4502.8311462869824</v>
      </c>
      <c r="Y306" s="117">
        <f t="shared" si="85"/>
        <v>1619775.6704195708</v>
      </c>
    </row>
    <row r="307" spans="1:25" ht="13.5" thickBot="1" x14ac:dyDescent="0.35">
      <c r="A307" s="54">
        <v>294</v>
      </c>
      <c r="B307" s="54">
        <v>48</v>
      </c>
      <c r="C307" s="54">
        <f t="shared" si="90"/>
        <v>6</v>
      </c>
      <c r="D307" s="55">
        <f t="shared" si="93"/>
        <v>25800.799549709624</v>
      </c>
      <c r="E307" s="57">
        <f t="shared" si="82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v>0</v>
      </c>
      <c r="K307" s="54" t="s">
        <v>79</v>
      </c>
      <c r="L307" s="55">
        <v>0</v>
      </c>
      <c r="M307" s="55">
        <f t="shared" si="86"/>
        <v>-302</v>
      </c>
      <c r="N307" s="54">
        <v>102</v>
      </c>
      <c r="O307" s="55">
        <v>0</v>
      </c>
      <c r="P307" s="55">
        <v>0</v>
      </c>
      <c r="Q307" s="54" t="s">
        <v>79</v>
      </c>
      <c r="R307" s="57">
        <f t="shared" si="94"/>
        <v>-6073.4019619011615</v>
      </c>
      <c r="S307" s="55">
        <v>0</v>
      </c>
      <c r="T307" s="55">
        <v>0</v>
      </c>
      <c r="U307" s="54" t="s">
        <v>79</v>
      </c>
      <c r="V307" s="57">
        <f t="shared" si="87"/>
        <v>-3430</v>
      </c>
      <c r="W307" s="57">
        <f t="shared" si="83"/>
        <v>-1290.0399774854814</v>
      </c>
      <c r="X307" s="55">
        <f t="shared" si="84"/>
        <v>4490.8311462869824</v>
      </c>
      <c r="Y307" s="117">
        <f t="shared" si="85"/>
        <v>1631015.5668592725</v>
      </c>
    </row>
    <row r="308" spans="1:25" ht="13.5" thickBot="1" x14ac:dyDescent="0.35">
      <c r="A308" s="54">
        <v>295</v>
      </c>
      <c r="B308" s="54">
        <v>48</v>
      </c>
      <c r="C308" s="54">
        <f t="shared" si="90"/>
        <v>7</v>
      </c>
      <c r="D308" s="55">
        <f t="shared" si="93"/>
        <v>25800.799549709624</v>
      </c>
      <c r="E308" s="57">
        <f t="shared" si="82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v>0</v>
      </c>
      <c r="K308" s="54" t="s">
        <v>79</v>
      </c>
      <c r="L308" s="55">
        <v>0</v>
      </c>
      <c r="M308" s="55">
        <f t="shared" si="86"/>
        <v>-304</v>
      </c>
      <c r="N308" s="54">
        <v>103</v>
      </c>
      <c r="O308" s="55">
        <v>0</v>
      </c>
      <c r="P308" s="55">
        <v>0</v>
      </c>
      <c r="Q308" s="54" t="s">
        <v>79</v>
      </c>
      <c r="R308" s="57">
        <f t="shared" si="94"/>
        <v>-6073.4019619011615</v>
      </c>
      <c r="S308" s="55">
        <v>0</v>
      </c>
      <c r="T308" s="55">
        <v>0</v>
      </c>
      <c r="U308" s="54" t="s">
        <v>79</v>
      </c>
      <c r="V308" s="57">
        <f t="shared" si="87"/>
        <v>-3440</v>
      </c>
      <c r="W308" s="57">
        <f t="shared" si="83"/>
        <v>-1290.0399774854814</v>
      </c>
      <c r="X308" s="55">
        <f t="shared" si="84"/>
        <v>4478.8311462869824</v>
      </c>
      <c r="Y308" s="117">
        <f t="shared" si="85"/>
        <v>1642290.2962008065</v>
      </c>
    </row>
    <row r="309" spans="1:25" ht="13.5" thickBot="1" x14ac:dyDescent="0.35">
      <c r="A309" s="54">
        <v>296</v>
      </c>
      <c r="B309" s="54">
        <v>48</v>
      </c>
      <c r="C309" s="54">
        <f t="shared" si="90"/>
        <v>8</v>
      </c>
      <c r="D309" s="55">
        <f t="shared" si="93"/>
        <v>25800.799549709624</v>
      </c>
      <c r="E309" s="57">
        <f t="shared" si="82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v>0</v>
      </c>
      <c r="K309" s="54" t="s">
        <v>79</v>
      </c>
      <c r="L309" s="55">
        <v>0</v>
      </c>
      <c r="M309" s="55">
        <f t="shared" si="86"/>
        <v>-306</v>
      </c>
      <c r="N309" s="54">
        <v>104</v>
      </c>
      <c r="O309" s="55">
        <v>0</v>
      </c>
      <c r="P309" s="55">
        <v>0</v>
      </c>
      <c r="Q309" s="54" t="s">
        <v>79</v>
      </c>
      <c r="R309" s="57">
        <f t="shared" si="94"/>
        <v>-6073.4019619011615</v>
      </c>
      <c r="S309" s="55">
        <v>0</v>
      </c>
      <c r="T309" s="55">
        <v>0</v>
      </c>
      <c r="U309" s="54" t="s">
        <v>79</v>
      </c>
      <c r="V309" s="57">
        <f t="shared" si="87"/>
        <v>-3450</v>
      </c>
      <c r="W309" s="57">
        <f t="shared" si="83"/>
        <v>-1290.0399774854814</v>
      </c>
      <c r="X309" s="55">
        <f t="shared" si="84"/>
        <v>4466.8311462869824</v>
      </c>
      <c r="Y309" s="117">
        <f t="shared" si="85"/>
        <v>1653600.0035812636</v>
      </c>
    </row>
    <row r="310" spans="1:25" ht="13.5" thickBot="1" x14ac:dyDescent="0.35">
      <c r="A310" s="54">
        <v>297</v>
      </c>
      <c r="B310" s="54">
        <v>48</v>
      </c>
      <c r="C310" s="54">
        <f t="shared" si="90"/>
        <v>9</v>
      </c>
      <c r="D310" s="55">
        <f t="shared" si="93"/>
        <v>25800.799549709624</v>
      </c>
      <c r="E310" s="57">
        <f t="shared" si="82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v>0</v>
      </c>
      <c r="K310" s="54" t="s">
        <v>79</v>
      </c>
      <c r="L310" s="55">
        <v>0</v>
      </c>
      <c r="M310" s="55">
        <f t="shared" si="86"/>
        <v>-308</v>
      </c>
      <c r="N310" s="54">
        <v>105</v>
      </c>
      <c r="O310" s="55">
        <v>0</v>
      </c>
      <c r="P310" s="55">
        <v>0</v>
      </c>
      <c r="Q310" s="54" t="s">
        <v>79</v>
      </c>
      <c r="R310" s="57">
        <f t="shared" si="94"/>
        <v>-6073.4019619011615</v>
      </c>
      <c r="S310" s="55">
        <v>0</v>
      </c>
      <c r="T310" s="55">
        <v>0</v>
      </c>
      <c r="U310" s="54" t="s">
        <v>79</v>
      </c>
      <c r="V310" s="57">
        <f t="shared" si="87"/>
        <v>-3460</v>
      </c>
      <c r="W310" s="57">
        <f t="shared" si="83"/>
        <v>-1290.0399774854814</v>
      </c>
      <c r="X310" s="55">
        <f t="shared" si="84"/>
        <v>4454.8311462869824</v>
      </c>
      <c r="Y310" s="117">
        <f t="shared" si="85"/>
        <v>1664944.8347424725</v>
      </c>
    </row>
    <row r="311" spans="1:25" ht="13.5" thickBot="1" x14ac:dyDescent="0.35">
      <c r="A311" s="54">
        <v>298</v>
      </c>
      <c r="B311" s="54">
        <v>48</v>
      </c>
      <c r="C311" s="54">
        <f t="shared" si="90"/>
        <v>10</v>
      </c>
      <c r="D311" s="55">
        <f t="shared" si="93"/>
        <v>25800.799549709624</v>
      </c>
      <c r="E311" s="57">
        <f t="shared" si="82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v>0</v>
      </c>
      <c r="K311" s="54" t="s">
        <v>79</v>
      </c>
      <c r="L311" s="55">
        <v>0</v>
      </c>
      <c r="M311" s="55">
        <f t="shared" si="86"/>
        <v>-310</v>
      </c>
      <c r="N311" s="54">
        <v>106</v>
      </c>
      <c r="O311" s="55">
        <v>0</v>
      </c>
      <c r="P311" s="55">
        <v>0</v>
      </c>
      <c r="Q311" s="54" t="s">
        <v>79</v>
      </c>
      <c r="R311" s="57">
        <f t="shared" si="94"/>
        <v>-6073.4019619011615</v>
      </c>
      <c r="S311" s="55">
        <v>0</v>
      </c>
      <c r="T311" s="55">
        <v>0</v>
      </c>
      <c r="U311" s="54" t="s">
        <v>79</v>
      </c>
      <c r="V311" s="57">
        <f t="shared" si="87"/>
        <v>-3470</v>
      </c>
      <c r="W311" s="57">
        <f t="shared" si="83"/>
        <v>-1290.0399774854814</v>
      </c>
      <c r="X311" s="55">
        <f t="shared" si="84"/>
        <v>4442.8311462869824</v>
      </c>
      <c r="Y311" s="117">
        <f t="shared" si="85"/>
        <v>1676324.9360335199</v>
      </c>
    </row>
    <row r="312" spans="1:25" ht="13.5" thickBot="1" x14ac:dyDescent="0.35">
      <c r="A312" s="54">
        <v>299</v>
      </c>
      <c r="B312" s="54">
        <v>48</v>
      </c>
      <c r="C312" s="54">
        <f t="shared" si="90"/>
        <v>11</v>
      </c>
      <c r="D312" s="55">
        <f t="shared" si="93"/>
        <v>25800.799549709624</v>
      </c>
      <c r="E312" s="57">
        <f t="shared" si="82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v>0</v>
      </c>
      <c r="K312" s="54" t="s">
        <v>79</v>
      </c>
      <c r="L312" s="55">
        <v>0</v>
      </c>
      <c r="M312" s="55">
        <f t="shared" si="86"/>
        <v>-312</v>
      </c>
      <c r="N312" s="54">
        <v>107</v>
      </c>
      <c r="O312" s="55">
        <v>0</v>
      </c>
      <c r="P312" s="55">
        <v>0</v>
      </c>
      <c r="Q312" s="54" t="s">
        <v>79</v>
      </c>
      <c r="R312" s="57">
        <f t="shared" si="94"/>
        <v>-6073.4019619011615</v>
      </c>
      <c r="S312" s="55">
        <v>0</v>
      </c>
      <c r="T312" s="55">
        <v>0</v>
      </c>
      <c r="U312" s="54" t="s">
        <v>79</v>
      </c>
      <c r="V312" s="57">
        <f t="shared" si="87"/>
        <v>-3480</v>
      </c>
      <c r="W312" s="57">
        <f t="shared" si="83"/>
        <v>-1290.0399774854814</v>
      </c>
      <c r="X312" s="55">
        <f t="shared" si="84"/>
        <v>4430.8311462869824</v>
      </c>
      <c r="Y312" s="117">
        <f t="shared" si="85"/>
        <v>1687740.4544132799</v>
      </c>
    </row>
    <row r="313" spans="1:25" ht="13.5" thickBot="1" x14ac:dyDescent="0.35">
      <c r="A313" s="54">
        <v>300</v>
      </c>
      <c r="B313" s="54">
        <v>49</v>
      </c>
      <c r="C313" s="54">
        <f t="shared" si="90"/>
        <v>0</v>
      </c>
      <c r="D313" s="55">
        <f>$D302*(1+$D$4)</f>
        <v>27090.839527195105</v>
      </c>
      <c r="E313" s="57">
        <f t="shared" si="82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v>0</v>
      </c>
      <c r="K313" s="54" t="s">
        <v>79</v>
      </c>
      <c r="L313" s="55">
        <v>0</v>
      </c>
      <c r="M313" s="55">
        <f t="shared" si="86"/>
        <v>-314</v>
      </c>
      <c r="N313" s="54">
        <v>108</v>
      </c>
      <c r="O313" s="55">
        <v>0</v>
      </c>
      <c r="P313" s="55">
        <v>0</v>
      </c>
      <c r="Q313" s="54" t="s">
        <v>79</v>
      </c>
      <c r="R313" s="57">
        <f>$R312*1.06</f>
        <v>-6437.8060796152313</v>
      </c>
      <c r="S313" s="55">
        <v>0</v>
      </c>
      <c r="T313" s="55">
        <v>0</v>
      </c>
      <c r="U313" s="54" t="s">
        <v>79</v>
      </c>
      <c r="V313" s="57">
        <f t="shared" si="87"/>
        <v>-3490</v>
      </c>
      <c r="W313" s="57">
        <f t="shared" si="83"/>
        <v>-1354.5419763597554</v>
      </c>
      <c r="X313" s="55">
        <f t="shared" si="84"/>
        <v>4699.4470173156542</v>
      </c>
      <c r="Y313" s="117">
        <f t="shared" si="85"/>
        <v>1699472.153323984</v>
      </c>
    </row>
    <row r="314" spans="1:25" ht="13.5" thickBot="1" x14ac:dyDescent="0.35">
      <c r="A314" s="54">
        <v>301</v>
      </c>
      <c r="B314" s="54">
        <v>49</v>
      </c>
      <c r="C314" s="54">
        <f t="shared" si="90"/>
        <v>1</v>
      </c>
      <c r="D314" s="55">
        <f t="shared" ref="D314:D324" si="95">$D313</f>
        <v>27090.839527195105</v>
      </c>
      <c r="E314" s="57">
        <f t="shared" si="82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v>0</v>
      </c>
      <c r="K314" s="54" t="s">
        <v>79</v>
      </c>
      <c r="L314" s="55">
        <v>0</v>
      </c>
      <c r="M314" s="55">
        <f t="shared" si="86"/>
        <v>-316</v>
      </c>
      <c r="N314" s="54">
        <v>109</v>
      </c>
      <c r="O314" s="55">
        <v>0</v>
      </c>
      <c r="P314" s="55">
        <v>0</v>
      </c>
      <c r="Q314" s="54" t="s">
        <v>79</v>
      </c>
      <c r="R314" s="57">
        <f t="shared" ref="R314:R324" si="96">$R313</f>
        <v>-6437.8060796152313</v>
      </c>
      <c r="S314" s="55">
        <v>0</v>
      </c>
      <c r="T314" s="55">
        <v>0</v>
      </c>
      <c r="U314" s="54" t="s">
        <v>79</v>
      </c>
      <c r="V314" s="57">
        <f t="shared" si="87"/>
        <v>-3500</v>
      </c>
      <c r="W314" s="57">
        <f t="shared" si="83"/>
        <v>-1354.5419763597554</v>
      </c>
      <c r="X314" s="55">
        <f t="shared" si="84"/>
        <v>4687.4470173156542</v>
      </c>
      <c r="Y314" s="117">
        <f t="shared" si="85"/>
        <v>1711240.7343134829</v>
      </c>
    </row>
    <row r="315" spans="1:25" ht="13.5" thickBot="1" x14ac:dyDescent="0.35">
      <c r="A315" s="54">
        <v>302</v>
      </c>
      <c r="B315" s="54">
        <v>49</v>
      </c>
      <c r="C315" s="54">
        <f t="shared" si="90"/>
        <v>2</v>
      </c>
      <c r="D315" s="55">
        <f t="shared" si="95"/>
        <v>27090.839527195105</v>
      </c>
      <c r="E315" s="57">
        <f t="shared" si="82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v>0</v>
      </c>
      <c r="K315" s="54" t="s">
        <v>79</v>
      </c>
      <c r="L315" s="55">
        <v>0</v>
      </c>
      <c r="M315" s="55">
        <f t="shared" si="86"/>
        <v>-318</v>
      </c>
      <c r="N315" s="54">
        <v>110</v>
      </c>
      <c r="O315" s="55">
        <v>0</v>
      </c>
      <c r="P315" s="55">
        <v>0</v>
      </c>
      <c r="Q315" s="54" t="s">
        <v>79</v>
      </c>
      <c r="R315" s="57">
        <f t="shared" si="96"/>
        <v>-6437.8060796152313</v>
      </c>
      <c r="S315" s="55">
        <v>0</v>
      </c>
      <c r="T315" s="55">
        <v>0</v>
      </c>
      <c r="U315" s="54" t="s">
        <v>79</v>
      </c>
      <c r="V315" s="57">
        <f t="shared" si="87"/>
        <v>-3510</v>
      </c>
      <c r="W315" s="57">
        <f t="shared" si="83"/>
        <v>-1354.5419763597554</v>
      </c>
      <c r="X315" s="55">
        <f t="shared" si="84"/>
        <v>4675.4470173156542</v>
      </c>
      <c r="Y315" s="117">
        <f t="shared" si="85"/>
        <v>1723046.3510571045</v>
      </c>
    </row>
    <row r="316" spans="1:25" ht="13.5" thickBot="1" x14ac:dyDescent="0.35">
      <c r="A316" s="54">
        <v>303</v>
      </c>
      <c r="B316" s="54">
        <v>49</v>
      </c>
      <c r="C316" s="54">
        <f t="shared" si="90"/>
        <v>3</v>
      </c>
      <c r="D316" s="55">
        <f t="shared" si="95"/>
        <v>27090.839527195105</v>
      </c>
      <c r="E316" s="57">
        <f t="shared" si="82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v>0</v>
      </c>
      <c r="K316" s="54" t="s">
        <v>79</v>
      </c>
      <c r="L316" s="55">
        <v>0</v>
      </c>
      <c r="M316" s="55">
        <f t="shared" si="86"/>
        <v>-320</v>
      </c>
      <c r="N316" s="54">
        <v>111</v>
      </c>
      <c r="O316" s="55">
        <v>0</v>
      </c>
      <c r="P316" s="55">
        <v>0</v>
      </c>
      <c r="Q316" s="54" t="s">
        <v>79</v>
      </c>
      <c r="R316" s="57">
        <f t="shared" si="96"/>
        <v>-6437.8060796152313</v>
      </c>
      <c r="S316" s="55">
        <v>0</v>
      </c>
      <c r="T316" s="55">
        <v>0</v>
      </c>
      <c r="U316" s="54" t="s">
        <v>79</v>
      </c>
      <c r="V316" s="57">
        <f t="shared" si="87"/>
        <v>-3520</v>
      </c>
      <c r="W316" s="57">
        <f t="shared" si="83"/>
        <v>-1354.5419763597554</v>
      </c>
      <c r="X316" s="55">
        <f t="shared" si="84"/>
        <v>4663.4470173156542</v>
      </c>
      <c r="Y316" s="117">
        <f t="shared" si="85"/>
        <v>1734889.1578704913</v>
      </c>
    </row>
    <row r="317" spans="1:25" ht="13.5" thickBot="1" x14ac:dyDescent="0.35">
      <c r="A317" s="54">
        <v>304</v>
      </c>
      <c r="B317" s="54">
        <v>49</v>
      </c>
      <c r="C317" s="54">
        <f t="shared" si="90"/>
        <v>4</v>
      </c>
      <c r="D317" s="55">
        <f t="shared" si="95"/>
        <v>27090.839527195105</v>
      </c>
      <c r="E317" s="57">
        <f t="shared" si="82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v>0</v>
      </c>
      <c r="K317" s="54" t="s">
        <v>79</v>
      </c>
      <c r="L317" s="55">
        <v>0</v>
      </c>
      <c r="M317" s="55">
        <f t="shared" si="86"/>
        <v>-322</v>
      </c>
      <c r="N317" s="54">
        <v>112</v>
      </c>
      <c r="O317" s="55">
        <v>0</v>
      </c>
      <c r="P317" s="55">
        <v>0</v>
      </c>
      <c r="Q317" s="54" t="s">
        <v>79</v>
      </c>
      <c r="R317" s="57">
        <f t="shared" si="96"/>
        <v>-6437.8060796152313</v>
      </c>
      <c r="S317" s="55">
        <v>0</v>
      </c>
      <c r="T317" s="55">
        <v>0</v>
      </c>
      <c r="U317" s="54" t="s">
        <v>79</v>
      </c>
      <c r="V317" s="57">
        <f t="shared" si="87"/>
        <v>-3530</v>
      </c>
      <c r="W317" s="57">
        <f t="shared" si="83"/>
        <v>-1354.5419763597554</v>
      </c>
      <c r="X317" s="55">
        <f t="shared" si="84"/>
        <v>4651.4470173156542</v>
      </c>
      <c r="Y317" s="117">
        <f t="shared" si="85"/>
        <v>1746769.3097122672</v>
      </c>
    </row>
    <row r="318" spans="1:25" ht="13.5" thickBot="1" x14ac:dyDescent="0.35">
      <c r="A318" s="54">
        <v>305</v>
      </c>
      <c r="B318" s="54">
        <v>49</v>
      </c>
      <c r="C318" s="54">
        <f t="shared" si="90"/>
        <v>5</v>
      </c>
      <c r="D318" s="55">
        <f t="shared" si="95"/>
        <v>27090.839527195105</v>
      </c>
      <c r="E318" s="57">
        <f t="shared" si="82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v>0</v>
      </c>
      <c r="K318" s="54" t="s">
        <v>79</v>
      </c>
      <c r="L318" s="55">
        <v>0</v>
      </c>
      <c r="M318" s="55">
        <f t="shared" si="86"/>
        <v>-324</v>
      </c>
      <c r="N318" s="54">
        <v>113</v>
      </c>
      <c r="O318" s="55">
        <v>0</v>
      </c>
      <c r="P318" s="55">
        <v>0</v>
      </c>
      <c r="Q318" s="54" t="s">
        <v>79</v>
      </c>
      <c r="R318" s="57">
        <f t="shared" si="96"/>
        <v>-6437.8060796152313</v>
      </c>
      <c r="S318" s="55">
        <v>0</v>
      </c>
      <c r="T318" s="55">
        <v>0</v>
      </c>
      <c r="U318" s="54" t="s">
        <v>79</v>
      </c>
      <c r="V318" s="57">
        <f t="shared" si="87"/>
        <v>-3540</v>
      </c>
      <c r="W318" s="57">
        <f t="shared" si="83"/>
        <v>-1354.5419763597554</v>
      </c>
      <c r="X318" s="55">
        <f t="shared" si="84"/>
        <v>4639.4470173156542</v>
      </c>
      <c r="Y318" s="117">
        <f t="shared" si="85"/>
        <v>1758686.9621867172</v>
      </c>
    </row>
    <row r="319" spans="1:25" ht="13.5" thickBot="1" x14ac:dyDescent="0.35">
      <c r="A319" s="54">
        <v>306</v>
      </c>
      <c r="B319" s="54">
        <v>49</v>
      </c>
      <c r="C319" s="54">
        <f t="shared" si="90"/>
        <v>6</v>
      </c>
      <c r="D319" s="55">
        <f t="shared" si="95"/>
        <v>27090.839527195105</v>
      </c>
      <c r="E319" s="57">
        <f t="shared" si="82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v>0</v>
      </c>
      <c r="K319" s="54" t="s">
        <v>79</v>
      </c>
      <c r="L319" s="55">
        <v>0</v>
      </c>
      <c r="M319" s="55">
        <f t="shared" si="86"/>
        <v>-326</v>
      </c>
      <c r="N319" s="54">
        <v>114</v>
      </c>
      <c r="O319" s="55">
        <v>0</v>
      </c>
      <c r="P319" s="55">
        <v>0</v>
      </c>
      <c r="Q319" s="54" t="s">
        <v>79</v>
      </c>
      <c r="R319" s="57">
        <f t="shared" si="96"/>
        <v>-6437.8060796152313</v>
      </c>
      <c r="S319" s="55">
        <v>0</v>
      </c>
      <c r="T319" s="55">
        <v>0</v>
      </c>
      <c r="U319" s="54" t="s">
        <v>79</v>
      </c>
      <c r="V319" s="57">
        <f t="shared" si="87"/>
        <v>-3550</v>
      </c>
      <c r="W319" s="57">
        <f t="shared" si="83"/>
        <v>-1354.5419763597554</v>
      </c>
      <c r="X319" s="55">
        <f t="shared" si="84"/>
        <v>4627.4470173156542</v>
      </c>
      <c r="Y319" s="117">
        <f t="shared" si="85"/>
        <v>1770642.2715464775</v>
      </c>
    </row>
    <row r="320" spans="1:25" ht="13.5" thickBot="1" x14ac:dyDescent="0.35">
      <c r="A320" s="54">
        <v>307</v>
      </c>
      <c r="B320" s="54">
        <v>49</v>
      </c>
      <c r="C320" s="54">
        <f t="shared" si="90"/>
        <v>7</v>
      </c>
      <c r="D320" s="55">
        <f t="shared" si="95"/>
        <v>27090.839527195105</v>
      </c>
      <c r="E320" s="57">
        <f t="shared" si="82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v>0</v>
      </c>
      <c r="K320" s="54" t="s">
        <v>79</v>
      </c>
      <c r="L320" s="55">
        <v>0</v>
      </c>
      <c r="M320" s="55">
        <f t="shared" si="86"/>
        <v>-328</v>
      </c>
      <c r="N320" s="54">
        <v>115</v>
      </c>
      <c r="O320" s="55">
        <v>0</v>
      </c>
      <c r="P320" s="55">
        <v>0</v>
      </c>
      <c r="Q320" s="54" t="s">
        <v>79</v>
      </c>
      <c r="R320" s="57">
        <f t="shared" si="96"/>
        <v>-6437.8060796152313</v>
      </c>
      <c r="S320" s="55">
        <v>0</v>
      </c>
      <c r="T320" s="55">
        <v>0</v>
      </c>
      <c r="U320" s="54" t="s">
        <v>79</v>
      </c>
      <c r="V320" s="57">
        <f t="shared" si="87"/>
        <v>-3560</v>
      </c>
      <c r="W320" s="57">
        <f t="shared" si="83"/>
        <v>-1354.5419763597554</v>
      </c>
      <c r="X320" s="55">
        <f t="shared" si="84"/>
        <v>4615.4470173156542</v>
      </c>
      <c r="Y320" s="117">
        <f t="shared" si="85"/>
        <v>1782635.3946952366</v>
      </c>
    </row>
    <row r="321" spans="1:25" ht="13.5" thickBot="1" x14ac:dyDescent="0.35">
      <c r="A321" s="54">
        <v>308</v>
      </c>
      <c r="B321" s="54">
        <v>49</v>
      </c>
      <c r="C321" s="54">
        <f t="shared" si="90"/>
        <v>8</v>
      </c>
      <c r="D321" s="55">
        <f t="shared" si="95"/>
        <v>27090.839527195105</v>
      </c>
      <c r="E321" s="57">
        <f t="shared" si="82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v>0</v>
      </c>
      <c r="K321" s="54" t="s">
        <v>79</v>
      </c>
      <c r="L321" s="55">
        <v>0</v>
      </c>
      <c r="M321" s="55">
        <f t="shared" si="86"/>
        <v>-330</v>
      </c>
      <c r="N321" s="54">
        <v>116</v>
      </c>
      <c r="O321" s="55">
        <v>0</v>
      </c>
      <c r="P321" s="55">
        <v>0</v>
      </c>
      <c r="Q321" s="54" t="s">
        <v>79</v>
      </c>
      <c r="R321" s="57">
        <f t="shared" si="96"/>
        <v>-6437.8060796152313</v>
      </c>
      <c r="S321" s="55">
        <v>0</v>
      </c>
      <c r="T321" s="55">
        <v>0</v>
      </c>
      <c r="U321" s="54" t="s">
        <v>79</v>
      </c>
      <c r="V321" s="57">
        <f t="shared" si="87"/>
        <v>-3570</v>
      </c>
      <c r="W321" s="57">
        <f t="shared" si="83"/>
        <v>-1354.5419763597554</v>
      </c>
      <c r="X321" s="55">
        <f t="shared" si="84"/>
        <v>4603.4470173156542</v>
      </c>
      <c r="Y321" s="117">
        <f t="shared" si="85"/>
        <v>1794666.489190449</v>
      </c>
    </row>
    <row r="322" spans="1:25" ht="13.5" thickBot="1" x14ac:dyDescent="0.35">
      <c r="A322" s="54">
        <v>309</v>
      </c>
      <c r="B322" s="54">
        <v>49</v>
      </c>
      <c r="C322" s="54">
        <f t="shared" si="90"/>
        <v>9</v>
      </c>
      <c r="D322" s="55">
        <f t="shared" si="95"/>
        <v>27090.839527195105</v>
      </c>
      <c r="E322" s="57">
        <f t="shared" si="82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v>0</v>
      </c>
      <c r="K322" s="54" t="s">
        <v>79</v>
      </c>
      <c r="L322" s="55">
        <v>0</v>
      </c>
      <c r="M322" s="55">
        <f t="shared" si="86"/>
        <v>-332</v>
      </c>
      <c r="N322" s="54">
        <v>117</v>
      </c>
      <c r="O322" s="55">
        <v>0</v>
      </c>
      <c r="P322" s="55">
        <v>0</v>
      </c>
      <c r="Q322" s="54" t="s">
        <v>79</v>
      </c>
      <c r="R322" s="57">
        <f t="shared" si="96"/>
        <v>-6437.8060796152313</v>
      </c>
      <c r="S322" s="55">
        <v>0</v>
      </c>
      <c r="T322" s="55">
        <v>0</v>
      </c>
      <c r="U322" s="54" t="s">
        <v>79</v>
      </c>
      <c r="V322" s="57">
        <f t="shared" si="87"/>
        <v>-3580</v>
      </c>
      <c r="W322" s="57">
        <f t="shared" si="83"/>
        <v>-1354.5419763597554</v>
      </c>
      <c r="X322" s="55">
        <f t="shared" si="84"/>
        <v>4591.4470173156542</v>
      </c>
      <c r="Y322" s="117">
        <f t="shared" si="85"/>
        <v>1806735.713246058</v>
      </c>
    </row>
    <row r="323" spans="1:25" ht="13.5" thickBot="1" x14ac:dyDescent="0.35">
      <c r="A323" s="54">
        <v>310</v>
      </c>
      <c r="B323" s="54">
        <v>49</v>
      </c>
      <c r="C323" s="54">
        <f t="shared" si="90"/>
        <v>10</v>
      </c>
      <c r="D323" s="55">
        <f t="shared" si="95"/>
        <v>27090.839527195105</v>
      </c>
      <c r="E323" s="57">
        <f t="shared" si="82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v>0</v>
      </c>
      <c r="K323" s="54" t="s">
        <v>79</v>
      </c>
      <c r="L323" s="55">
        <v>0</v>
      </c>
      <c r="M323" s="55">
        <f t="shared" si="86"/>
        <v>-334</v>
      </c>
      <c r="N323" s="54">
        <v>118</v>
      </c>
      <c r="O323" s="55">
        <v>0</v>
      </c>
      <c r="P323" s="55">
        <v>0</v>
      </c>
      <c r="Q323" s="54" t="s">
        <v>79</v>
      </c>
      <c r="R323" s="57">
        <f t="shared" si="96"/>
        <v>-6437.8060796152313</v>
      </c>
      <c r="S323" s="55">
        <v>0</v>
      </c>
      <c r="T323" s="55">
        <v>0</v>
      </c>
      <c r="U323" s="54" t="s">
        <v>79</v>
      </c>
      <c r="V323" s="57">
        <f t="shared" si="87"/>
        <v>-3590</v>
      </c>
      <c r="W323" s="57">
        <f t="shared" si="83"/>
        <v>-1354.5419763597554</v>
      </c>
      <c r="X323" s="55">
        <f t="shared" si="84"/>
        <v>4579.4470173156542</v>
      </c>
      <c r="Y323" s="117">
        <f t="shared" si="85"/>
        <v>1818843.225735232</v>
      </c>
    </row>
    <row r="324" spans="1:25" ht="13.5" thickBot="1" x14ac:dyDescent="0.35">
      <c r="A324" s="54">
        <v>311</v>
      </c>
      <c r="B324" s="54">
        <v>49</v>
      </c>
      <c r="C324" s="54">
        <f t="shared" si="90"/>
        <v>11</v>
      </c>
      <c r="D324" s="55">
        <f t="shared" si="95"/>
        <v>27090.839527195105</v>
      </c>
      <c r="E324" s="57">
        <f t="shared" si="82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v>0</v>
      </c>
      <c r="K324" s="54" t="s">
        <v>79</v>
      </c>
      <c r="L324" s="55">
        <v>0</v>
      </c>
      <c r="M324" s="55">
        <f t="shared" si="86"/>
        <v>-336</v>
      </c>
      <c r="N324" s="54">
        <v>119</v>
      </c>
      <c r="O324" s="55">
        <v>0</v>
      </c>
      <c r="P324" s="55">
        <v>0</v>
      </c>
      <c r="Q324" s="54" t="s">
        <v>79</v>
      </c>
      <c r="R324" s="57">
        <f t="shared" si="96"/>
        <v>-6437.8060796152313</v>
      </c>
      <c r="S324" s="55">
        <v>0</v>
      </c>
      <c r="T324" s="55">
        <v>0</v>
      </c>
      <c r="U324" s="54" t="s">
        <v>79</v>
      </c>
      <c r="V324" s="57">
        <f t="shared" si="87"/>
        <v>-3600</v>
      </c>
      <c r="W324" s="57">
        <f t="shared" si="83"/>
        <v>-1354.5419763597554</v>
      </c>
      <c r="X324" s="55">
        <f t="shared" si="84"/>
        <v>4567.4470173156542</v>
      </c>
      <c r="Y324" s="117">
        <f t="shared" si="85"/>
        <v>1830989.1861931109</v>
      </c>
    </row>
    <row r="325" spans="1:25" ht="13.5" thickBot="1" x14ac:dyDescent="0.35">
      <c r="A325" s="54">
        <v>312</v>
      </c>
      <c r="B325" s="54">
        <v>50</v>
      </c>
      <c r="C325" s="54">
        <f t="shared" si="90"/>
        <v>0</v>
      </c>
      <c r="D325" s="55">
        <f>$D314*(1+$D$4)</f>
        <v>28445.381503554861</v>
      </c>
      <c r="E325" s="57">
        <f t="shared" si="82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v>0</v>
      </c>
      <c r="K325" s="54" t="s">
        <v>79</v>
      </c>
      <c r="L325" s="55">
        <v>0</v>
      </c>
      <c r="M325" s="55">
        <f t="shared" si="86"/>
        <v>-338</v>
      </c>
      <c r="N325" s="54">
        <v>120</v>
      </c>
      <c r="O325" s="55">
        <v>0</v>
      </c>
      <c r="P325" s="55">
        <v>0</v>
      </c>
      <c r="Q325" s="54" t="s">
        <v>79</v>
      </c>
      <c r="R325" s="57">
        <f>$R324*1.06</f>
        <v>-6824.0744443921458</v>
      </c>
      <c r="S325" s="55">
        <v>0</v>
      </c>
      <c r="T325" s="55">
        <v>0</v>
      </c>
      <c r="U325" s="54" t="s">
        <v>79</v>
      </c>
      <c r="V325" s="57">
        <f t="shared" si="87"/>
        <v>-3610</v>
      </c>
      <c r="W325" s="57">
        <f t="shared" si="83"/>
        <v>-1422.2690751777432</v>
      </c>
      <c r="X325" s="55">
        <f t="shared" si="84"/>
        <v>4872.8853825630267</v>
      </c>
      <c r="Y325" s="117">
        <f t="shared" si="85"/>
        <v>1843491.1931848119</v>
      </c>
    </row>
    <row r="326" spans="1:25" ht="13.5" thickBot="1" x14ac:dyDescent="0.35">
      <c r="A326" s="54">
        <v>313</v>
      </c>
      <c r="B326" s="54">
        <v>50</v>
      </c>
      <c r="C326" s="54">
        <f t="shared" si="90"/>
        <v>1</v>
      </c>
      <c r="D326" s="55">
        <f t="shared" ref="D326:D336" si="97">$D325</f>
        <v>28445.381503554861</v>
      </c>
      <c r="E326" s="57">
        <f t="shared" si="82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v>0</v>
      </c>
      <c r="K326" s="54" t="s">
        <v>79</v>
      </c>
      <c r="L326" s="55">
        <v>0</v>
      </c>
      <c r="M326" s="55">
        <f t="shared" si="86"/>
        <v>-340</v>
      </c>
      <c r="N326" s="54">
        <v>121</v>
      </c>
      <c r="O326" s="55">
        <v>0</v>
      </c>
      <c r="P326" s="55">
        <v>0</v>
      </c>
      <c r="Q326" s="54" t="s">
        <v>79</v>
      </c>
      <c r="R326" s="57">
        <f t="shared" ref="R326:R336" si="98">$R325</f>
        <v>-6824.0744443921458</v>
      </c>
      <c r="S326" s="55">
        <v>0</v>
      </c>
      <c r="T326" s="55">
        <v>0</v>
      </c>
      <c r="U326" s="54" t="s">
        <v>79</v>
      </c>
      <c r="V326" s="57">
        <f t="shared" si="87"/>
        <v>-3620</v>
      </c>
      <c r="W326" s="57">
        <f t="shared" si="83"/>
        <v>-1422.2690751777432</v>
      </c>
      <c r="X326" s="55">
        <f t="shared" si="84"/>
        <v>4860.8853825630267</v>
      </c>
      <c r="Y326" s="117">
        <f t="shared" si="85"/>
        <v>1856033.2918723116</v>
      </c>
    </row>
    <row r="327" spans="1:25" ht="13.5" thickBot="1" x14ac:dyDescent="0.35">
      <c r="A327" s="54">
        <v>314</v>
      </c>
      <c r="B327" s="54">
        <v>50</v>
      </c>
      <c r="C327" s="54">
        <f t="shared" si="90"/>
        <v>2</v>
      </c>
      <c r="D327" s="55">
        <f t="shared" si="97"/>
        <v>28445.381503554861</v>
      </c>
      <c r="E327" s="57">
        <f t="shared" si="82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v>0</v>
      </c>
      <c r="K327" s="54" t="s">
        <v>79</v>
      </c>
      <c r="L327" s="55">
        <v>0</v>
      </c>
      <c r="M327" s="55">
        <f t="shared" si="86"/>
        <v>-342</v>
      </c>
      <c r="N327" s="54">
        <v>122</v>
      </c>
      <c r="O327" s="55">
        <v>0</v>
      </c>
      <c r="P327" s="55">
        <v>0</v>
      </c>
      <c r="Q327" s="54" t="s">
        <v>79</v>
      </c>
      <c r="R327" s="57">
        <f t="shared" si="98"/>
        <v>-6824.0744443921458</v>
      </c>
      <c r="S327" s="55">
        <v>0</v>
      </c>
      <c r="T327" s="55">
        <v>0</v>
      </c>
      <c r="U327" s="54" t="s">
        <v>79</v>
      </c>
      <c r="V327" s="57">
        <f t="shared" si="87"/>
        <v>-3630</v>
      </c>
      <c r="W327" s="57">
        <f t="shared" si="83"/>
        <v>-1422.2690751777432</v>
      </c>
      <c r="X327" s="55">
        <f t="shared" si="84"/>
        <v>4848.8853825630267</v>
      </c>
      <c r="Y327" s="117">
        <f t="shared" si="85"/>
        <v>1868615.6493043427</v>
      </c>
    </row>
    <row r="328" spans="1:25" ht="13.5" thickBot="1" x14ac:dyDescent="0.35">
      <c r="A328" s="54">
        <v>315</v>
      </c>
      <c r="B328" s="54">
        <v>50</v>
      </c>
      <c r="C328" s="54">
        <f t="shared" si="90"/>
        <v>3</v>
      </c>
      <c r="D328" s="55">
        <f t="shared" si="97"/>
        <v>28445.381503554861</v>
      </c>
      <c r="E328" s="57">
        <f t="shared" si="82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v>0</v>
      </c>
      <c r="K328" s="54" t="s">
        <v>79</v>
      </c>
      <c r="L328" s="55">
        <v>0</v>
      </c>
      <c r="M328" s="55">
        <f t="shared" si="86"/>
        <v>-344</v>
      </c>
      <c r="N328" s="54">
        <v>123</v>
      </c>
      <c r="O328" s="55">
        <v>0</v>
      </c>
      <c r="P328" s="55">
        <v>0</v>
      </c>
      <c r="Q328" s="54" t="s">
        <v>79</v>
      </c>
      <c r="R328" s="57">
        <f t="shared" si="98"/>
        <v>-6824.0744443921458</v>
      </c>
      <c r="S328" s="55">
        <v>0</v>
      </c>
      <c r="T328" s="55">
        <v>0</v>
      </c>
      <c r="U328" s="54" t="s">
        <v>79</v>
      </c>
      <c r="V328" s="57">
        <f t="shared" si="87"/>
        <v>-3640</v>
      </c>
      <c r="W328" s="57">
        <f t="shared" si="83"/>
        <v>-1422.2690751777432</v>
      </c>
      <c r="X328" s="55">
        <f t="shared" si="84"/>
        <v>4836.8853825630267</v>
      </c>
      <c r="Y328" s="117">
        <f t="shared" si="85"/>
        <v>1881238.4332256739</v>
      </c>
    </row>
    <row r="329" spans="1:25" ht="13.5" thickBot="1" x14ac:dyDescent="0.35">
      <c r="A329" s="54">
        <v>316</v>
      </c>
      <c r="B329" s="54">
        <v>50</v>
      </c>
      <c r="C329" s="54">
        <f t="shared" si="90"/>
        <v>4</v>
      </c>
      <c r="D329" s="55">
        <f t="shared" si="97"/>
        <v>28445.381503554861</v>
      </c>
      <c r="E329" s="57">
        <f t="shared" si="82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v>0</v>
      </c>
      <c r="K329" s="54" t="s">
        <v>79</v>
      </c>
      <c r="L329" s="55">
        <v>0</v>
      </c>
      <c r="M329" s="55">
        <f t="shared" si="86"/>
        <v>-346</v>
      </c>
      <c r="N329" s="54">
        <v>124</v>
      </c>
      <c r="O329" s="55">
        <v>0</v>
      </c>
      <c r="P329" s="55">
        <v>0</v>
      </c>
      <c r="Q329" s="54" t="s">
        <v>79</v>
      </c>
      <c r="R329" s="57">
        <f t="shared" si="98"/>
        <v>-6824.0744443921458</v>
      </c>
      <c r="S329" s="55">
        <v>0</v>
      </c>
      <c r="T329" s="55">
        <v>0</v>
      </c>
      <c r="U329" s="54" t="s">
        <v>79</v>
      </c>
      <c r="V329" s="57">
        <f t="shared" si="87"/>
        <v>-3650</v>
      </c>
      <c r="W329" s="57">
        <f t="shared" si="83"/>
        <v>-1422.2690751777432</v>
      </c>
      <c r="X329" s="55">
        <f t="shared" si="84"/>
        <v>4824.8853825630267</v>
      </c>
      <c r="Y329" s="117">
        <f t="shared" si="85"/>
        <v>1893901.8120800105</v>
      </c>
    </row>
    <row r="330" spans="1:25" ht="13.5" thickBot="1" x14ac:dyDescent="0.35">
      <c r="A330" s="54">
        <v>317</v>
      </c>
      <c r="B330" s="54">
        <v>50</v>
      </c>
      <c r="C330" s="54">
        <f t="shared" si="90"/>
        <v>5</v>
      </c>
      <c r="D330" s="55">
        <f t="shared" si="97"/>
        <v>28445.381503554861</v>
      </c>
      <c r="E330" s="57">
        <f t="shared" si="82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v>0</v>
      </c>
      <c r="K330" s="54" t="s">
        <v>79</v>
      </c>
      <c r="L330" s="55">
        <v>0</v>
      </c>
      <c r="M330" s="55">
        <f t="shared" si="86"/>
        <v>-348</v>
      </c>
      <c r="N330" s="54">
        <v>125</v>
      </c>
      <c r="O330" s="55">
        <v>0</v>
      </c>
      <c r="P330" s="55">
        <v>0</v>
      </c>
      <c r="Q330" s="54" t="s">
        <v>79</v>
      </c>
      <c r="R330" s="57">
        <f t="shared" si="98"/>
        <v>-6824.0744443921458</v>
      </c>
      <c r="S330" s="55">
        <v>0</v>
      </c>
      <c r="T330" s="55">
        <v>0</v>
      </c>
      <c r="U330" s="54" t="s">
        <v>79</v>
      </c>
      <c r="V330" s="57">
        <f t="shared" si="87"/>
        <v>-3660</v>
      </c>
      <c r="W330" s="57">
        <f t="shared" si="83"/>
        <v>-1422.2690751777432</v>
      </c>
      <c r="X330" s="55">
        <f t="shared" si="84"/>
        <v>4812.8853825630267</v>
      </c>
      <c r="Y330" s="117">
        <f t="shared" si="85"/>
        <v>1906605.955012907</v>
      </c>
    </row>
    <row r="331" spans="1:25" ht="13.5" thickBot="1" x14ac:dyDescent="0.35">
      <c r="A331" s="54">
        <v>318</v>
      </c>
      <c r="B331" s="54">
        <v>50</v>
      </c>
      <c r="C331" s="54">
        <f t="shared" si="90"/>
        <v>6</v>
      </c>
      <c r="D331" s="55">
        <f t="shared" si="97"/>
        <v>28445.381503554861</v>
      </c>
      <c r="E331" s="57">
        <f t="shared" si="82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v>0</v>
      </c>
      <c r="K331" s="54" t="s">
        <v>79</v>
      </c>
      <c r="L331" s="55">
        <v>0</v>
      </c>
      <c r="M331" s="55">
        <f t="shared" si="86"/>
        <v>-350</v>
      </c>
      <c r="N331" s="54">
        <v>126</v>
      </c>
      <c r="O331" s="55">
        <v>0</v>
      </c>
      <c r="P331" s="55">
        <v>0</v>
      </c>
      <c r="Q331" s="54" t="s">
        <v>79</v>
      </c>
      <c r="R331" s="57">
        <f t="shared" si="98"/>
        <v>-6824.0744443921458</v>
      </c>
      <c r="S331" s="55">
        <v>0</v>
      </c>
      <c r="T331" s="55">
        <v>0</v>
      </c>
      <c r="U331" s="54" t="s">
        <v>79</v>
      </c>
      <c r="V331" s="57">
        <f t="shared" si="87"/>
        <v>-3670</v>
      </c>
      <c r="W331" s="57">
        <f t="shared" si="83"/>
        <v>-1422.2690751777432</v>
      </c>
      <c r="X331" s="55">
        <f t="shared" si="84"/>
        <v>4800.8853825630267</v>
      </c>
      <c r="Y331" s="117">
        <f t="shared" si="85"/>
        <v>1919351.0318746907</v>
      </c>
    </row>
    <row r="332" spans="1:25" ht="13.5" thickBot="1" x14ac:dyDescent="0.35">
      <c r="A332" s="54">
        <v>319</v>
      </c>
      <c r="B332" s="54">
        <v>50</v>
      </c>
      <c r="C332" s="54">
        <f t="shared" si="90"/>
        <v>7</v>
      </c>
      <c r="D332" s="55">
        <f t="shared" si="97"/>
        <v>28445.381503554861</v>
      </c>
      <c r="E332" s="57">
        <f t="shared" si="82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v>0</v>
      </c>
      <c r="K332" s="54" t="s">
        <v>79</v>
      </c>
      <c r="L332" s="55">
        <v>0</v>
      </c>
      <c r="M332" s="55">
        <f t="shared" si="86"/>
        <v>-352</v>
      </c>
      <c r="N332" s="54">
        <v>127</v>
      </c>
      <c r="O332" s="55">
        <v>0</v>
      </c>
      <c r="P332" s="55">
        <v>0</v>
      </c>
      <c r="Q332" s="54" t="s">
        <v>79</v>
      </c>
      <c r="R332" s="57">
        <f t="shared" si="98"/>
        <v>-6824.0744443921458</v>
      </c>
      <c r="S332" s="55">
        <v>0</v>
      </c>
      <c r="T332" s="55">
        <v>0</v>
      </c>
      <c r="U332" s="54" t="s">
        <v>79</v>
      </c>
      <c r="V332" s="57">
        <f t="shared" si="87"/>
        <v>-3680</v>
      </c>
      <c r="W332" s="57">
        <f t="shared" si="83"/>
        <v>-1422.2690751777432</v>
      </c>
      <c r="X332" s="55">
        <f t="shared" si="84"/>
        <v>4788.8853825630267</v>
      </c>
      <c r="Y332" s="117">
        <f t="shared" si="85"/>
        <v>1932137.2132233982</v>
      </c>
    </row>
    <row r="333" spans="1:25" ht="13.5" thickBot="1" x14ac:dyDescent="0.35">
      <c r="A333" s="54">
        <v>320</v>
      </c>
      <c r="B333" s="54">
        <v>50</v>
      </c>
      <c r="C333" s="54">
        <f t="shared" si="90"/>
        <v>8</v>
      </c>
      <c r="D333" s="55">
        <f t="shared" si="97"/>
        <v>28445.381503554861</v>
      </c>
      <c r="E333" s="57">
        <f t="shared" si="82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v>0</v>
      </c>
      <c r="K333" s="54" t="s">
        <v>79</v>
      </c>
      <c r="L333" s="55">
        <v>0</v>
      </c>
      <c r="M333" s="55">
        <f t="shared" si="86"/>
        <v>-354</v>
      </c>
      <c r="N333" s="54">
        <v>128</v>
      </c>
      <c r="O333" s="55">
        <v>0</v>
      </c>
      <c r="P333" s="55">
        <v>0</v>
      </c>
      <c r="Q333" s="54" t="s">
        <v>79</v>
      </c>
      <c r="R333" s="57">
        <f t="shared" si="98"/>
        <v>-6824.0744443921458</v>
      </c>
      <c r="S333" s="55">
        <v>0</v>
      </c>
      <c r="T333" s="55">
        <v>0</v>
      </c>
      <c r="U333" s="54" t="s">
        <v>79</v>
      </c>
      <c r="V333" s="57">
        <f t="shared" si="87"/>
        <v>-3690</v>
      </c>
      <c r="W333" s="57">
        <f t="shared" si="83"/>
        <v>-1422.2690751777432</v>
      </c>
      <c r="X333" s="55">
        <f t="shared" si="84"/>
        <v>4776.8853825630267</v>
      </c>
      <c r="Y333" s="117">
        <f t="shared" si="85"/>
        <v>1944964.6703277254</v>
      </c>
    </row>
    <row r="334" spans="1:25" ht="13.5" thickBot="1" x14ac:dyDescent="0.35">
      <c r="A334" s="54">
        <v>321</v>
      </c>
      <c r="B334" s="54">
        <v>50</v>
      </c>
      <c r="C334" s="54">
        <f t="shared" si="90"/>
        <v>9</v>
      </c>
      <c r="D334" s="55">
        <f t="shared" si="97"/>
        <v>28445.381503554861</v>
      </c>
      <c r="E334" s="57">
        <f t="shared" ref="E334:E397" si="99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v>0</v>
      </c>
      <c r="K334" s="54" t="s">
        <v>79</v>
      </c>
      <c r="L334" s="55">
        <v>0</v>
      </c>
      <c r="M334" s="55">
        <f t="shared" si="86"/>
        <v>-356</v>
      </c>
      <c r="N334" s="54">
        <v>129</v>
      </c>
      <c r="O334" s="55">
        <v>0</v>
      </c>
      <c r="P334" s="55">
        <v>0</v>
      </c>
      <c r="Q334" s="54" t="s">
        <v>79</v>
      </c>
      <c r="R334" s="57">
        <f t="shared" si="98"/>
        <v>-6824.0744443921458</v>
      </c>
      <c r="S334" s="55">
        <v>0</v>
      </c>
      <c r="T334" s="55">
        <v>0</v>
      </c>
      <c r="U334" s="54" t="s">
        <v>79</v>
      </c>
      <c r="V334" s="57">
        <f t="shared" si="87"/>
        <v>-3700</v>
      </c>
      <c r="W334" s="57">
        <f t="shared" ref="W334:W397" si="100">D334*-0.05</f>
        <v>-1422.2690751777432</v>
      </c>
      <c r="X334" s="55">
        <f t="shared" ref="X334:X397" si="101">D334+E334+F334+G334+H334+I334+J334+L334+M334+R334+S334+T334+V334+W334+O334+P334</f>
        <v>4764.8853825630267</v>
      </c>
      <c r="Y334" s="117">
        <f t="shared" ref="Y334:Y397" si="102">X334+(Y333*(1+($D$7/12)))</f>
        <v>1957833.5751699873</v>
      </c>
    </row>
    <row r="335" spans="1:25" ht="13.5" thickBot="1" x14ac:dyDescent="0.35">
      <c r="A335" s="54">
        <v>322</v>
      </c>
      <c r="B335" s="54">
        <v>50</v>
      </c>
      <c r="C335" s="54">
        <f t="shared" si="90"/>
        <v>10</v>
      </c>
      <c r="D335" s="55">
        <f t="shared" si="97"/>
        <v>28445.381503554861</v>
      </c>
      <c r="E335" s="57">
        <f t="shared" si="99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v>0</v>
      </c>
      <c r="K335" s="54" t="s">
        <v>79</v>
      </c>
      <c r="L335" s="55">
        <v>0</v>
      </c>
      <c r="M335" s="55">
        <f t="shared" ref="M335:M398" si="103">M334-2</f>
        <v>-358</v>
      </c>
      <c r="N335" s="54">
        <v>130</v>
      </c>
      <c r="O335" s="55">
        <v>0</v>
      </c>
      <c r="P335" s="55">
        <v>0</v>
      </c>
      <c r="Q335" s="54" t="s">
        <v>79</v>
      </c>
      <c r="R335" s="57">
        <f t="shared" si="98"/>
        <v>-6824.0744443921458</v>
      </c>
      <c r="S335" s="55">
        <v>0</v>
      </c>
      <c r="T335" s="55">
        <v>0</v>
      </c>
      <c r="U335" s="54" t="s">
        <v>79</v>
      </c>
      <c r="V335" s="57">
        <f t="shared" ref="V335:V398" si="104">$V334-10</f>
        <v>-3710</v>
      </c>
      <c r="W335" s="57">
        <f t="shared" si="100"/>
        <v>-1422.2690751777432</v>
      </c>
      <c r="X335" s="55">
        <f t="shared" si="101"/>
        <v>4752.8853825630267</v>
      </c>
      <c r="Y335" s="117">
        <f t="shared" si="102"/>
        <v>1970744.100449092</v>
      </c>
    </row>
    <row r="336" spans="1:25" ht="13.5" thickBot="1" x14ac:dyDescent="0.35">
      <c r="A336" s="54">
        <v>323</v>
      </c>
      <c r="B336" s="54">
        <v>50</v>
      </c>
      <c r="C336" s="54">
        <f t="shared" si="90"/>
        <v>11</v>
      </c>
      <c r="D336" s="55">
        <f t="shared" si="97"/>
        <v>28445.381503554861</v>
      </c>
      <c r="E336" s="57">
        <f t="shared" si="99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v>0</v>
      </c>
      <c r="K336" s="54" t="s">
        <v>79</v>
      </c>
      <c r="L336" s="55">
        <v>0</v>
      </c>
      <c r="M336" s="55">
        <f t="shared" si="103"/>
        <v>-360</v>
      </c>
      <c r="N336" s="54">
        <v>131</v>
      </c>
      <c r="O336" s="55">
        <v>0</v>
      </c>
      <c r="P336" s="55">
        <v>0</v>
      </c>
      <c r="Q336" s="54" t="s">
        <v>79</v>
      </c>
      <c r="R336" s="57">
        <f t="shared" si="98"/>
        <v>-6824.0744443921458</v>
      </c>
      <c r="S336" s="55">
        <v>0</v>
      </c>
      <c r="T336" s="55">
        <v>0</v>
      </c>
      <c r="U336" s="54" t="s">
        <v>79</v>
      </c>
      <c r="V336" s="57">
        <f t="shared" si="104"/>
        <v>-3720</v>
      </c>
      <c r="W336" s="57">
        <f t="shared" si="100"/>
        <v>-1422.2690751777432</v>
      </c>
      <c r="X336" s="55">
        <f t="shared" si="101"/>
        <v>4740.8853825630267</v>
      </c>
      <c r="Y336" s="117">
        <f t="shared" si="102"/>
        <v>1983696.4195835262</v>
      </c>
    </row>
    <row r="337" spans="1:25" ht="13.5" thickBot="1" x14ac:dyDescent="0.35">
      <c r="A337" s="54">
        <v>324</v>
      </c>
      <c r="B337" s="54">
        <v>51</v>
      </c>
      <c r="C337" s="54">
        <f t="shared" si="90"/>
        <v>0</v>
      </c>
      <c r="D337" s="55">
        <f>$D326*(1+$D$4)</f>
        <v>29867.650578732606</v>
      </c>
      <c r="E337" s="57">
        <f t="shared" si="99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v>0</v>
      </c>
      <c r="K337" s="54" t="s">
        <v>79</v>
      </c>
      <c r="L337" s="55">
        <v>0</v>
      </c>
      <c r="M337" s="55">
        <f t="shared" si="103"/>
        <v>-362</v>
      </c>
      <c r="N337" s="54">
        <v>132</v>
      </c>
      <c r="O337" s="55">
        <v>0</v>
      </c>
      <c r="P337" s="55">
        <v>0</v>
      </c>
      <c r="Q337" s="54" t="s">
        <v>79</v>
      </c>
      <c r="R337" s="57">
        <f>$R336*1.06</f>
        <v>-7233.5189110556748</v>
      </c>
      <c r="S337" s="55">
        <v>0</v>
      </c>
      <c r="T337" s="55">
        <v>0</v>
      </c>
      <c r="U337" s="54" t="s">
        <v>79</v>
      </c>
      <c r="V337" s="57">
        <f t="shared" si="104"/>
        <v>-3730</v>
      </c>
      <c r="W337" s="57">
        <f t="shared" si="100"/>
        <v>-1493.3825289366305</v>
      </c>
      <c r="X337" s="55">
        <f t="shared" si="101"/>
        <v>5101.6889072472604</v>
      </c>
      <c r="Y337" s="117">
        <f t="shared" si="102"/>
        <v>1997063.5102390382</v>
      </c>
    </row>
    <row r="338" spans="1:25" ht="13.5" thickBot="1" x14ac:dyDescent="0.35">
      <c r="A338" s="54">
        <v>325</v>
      </c>
      <c r="B338" s="54">
        <v>51</v>
      </c>
      <c r="C338" s="54">
        <f t="shared" si="90"/>
        <v>1</v>
      </c>
      <c r="D338" s="55">
        <f t="shared" ref="D338:D348" si="105">$D337</f>
        <v>29867.650578732606</v>
      </c>
      <c r="E338" s="57">
        <f t="shared" si="99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v>0</v>
      </c>
      <c r="K338" s="54" t="s">
        <v>79</v>
      </c>
      <c r="L338" s="55">
        <v>0</v>
      </c>
      <c r="M338" s="55">
        <f t="shared" si="103"/>
        <v>-364</v>
      </c>
      <c r="N338" s="54">
        <v>133</v>
      </c>
      <c r="O338" s="55">
        <v>0</v>
      </c>
      <c r="P338" s="55">
        <v>0</v>
      </c>
      <c r="Q338" s="54" t="s">
        <v>79</v>
      </c>
      <c r="R338" s="57">
        <f t="shared" ref="R338:R348" si="106">$R337</f>
        <v>-7233.5189110556748</v>
      </c>
      <c r="S338" s="55">
        <v>0</v>
      </c>
      <c r="T338" s="55">
        <v>0</v>
      </c>
      <c r="U338" s="54" t="s">
        <v>79</v>
      </c>
      <c r="V338" s="57">
        <f t="shared" si="104"/>
        <v>-3740</v>
      </c>
      <c r="W338" s="57">
        <f t="shared" si="100"/>
        <v>-1493.3825289366305</v>
      </c>
      <c r="X338" s="55">
        <f t="shared" si="101"/>
        <v>5089.6889072472604</v>
      </c>
      <c r="Y338" s="117">
        <f t="shared" si="102"/>
        <v>2010474.2971056148</v>
      </c>
    </row>
    <row r="339" spans="1:25" ht="13.5" thickBot="1" x14ac:dyDescent="0.35">
      <c r="A339" s="54">
        <v>326</v>
      </c>
      <c r="B339" s="54">
        <v>51</v>
      </c>
      <c r="C339" s="54">
        <f t="shared" si="90"/>
        <v>2</v>
      </c>
      <c r="D339" s="55">
        <f t="shared" si="105"/>
        <v>29867.650578732606</v>
      </c>
      <c r="E339" s="57">
        <f t="shared" si="99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v>0</v>
      </c>
      <c r="K339" s="54" t="s">
        <v>79</v>
      </c>
      <c r="L339" s="55">
        <v>0</v>
      </c>
      <c r="M339" s="55">
        <f t="shared" si="103"/>
        <v>-366</v>
      </c>
      <c r="N339" s="54">
        <v>134</v>
      </c>
      <c r="O339" s="55">
        <v>0</v>
      </c>
      <c r="P339" s="55">
        <v>0</v>
      </c>
      <c r="Q339" s="54" t="s">
        <v>79</v>
      </c>
      <c r="R339" s="57">
        <f t="shared" si="106"/>
        <v>-7233.5189110556748</v>
      </c>
      <c r="S339" s="55">
        <v>0</v>
      </c>
      <c r="T339" s="55">
        <v>0</v>
      </c>
      <c r="U339" s="54" t="s">
        <v>79</v>
      </c>
      <c r="V339" s="57">
        <f t="shared" si="104"/>
        <v>-3750</v>
      </c>
      <c r="W339" s="57">
        <f t="shared" si="100"/>
        <v>-1493.3825289366305</v>
      </c>
      <c r="X339" s="55">
        <f t="shared" si="101"/>
        <v>5077.6889072472604</v>
      </c>
      <c r="Y339" s="117">
        <f t="shared" si="102"/>
        <v>2023928.9622508022</v>
      </c>
    </row>
    <row r="340" spans="1:25" ht="13.5" thickBot="1" x14ac:dyDescent="0.35">
      <c r="A340" s="54">
        <v>327</v>
      </c>
      <c r="B340" s="54">
        <v>51</v>
      </c>
      <c r="C340" s="54">
        <f t="shared" si="90"/>
        <v>3</v>
      </c>
      <c r="D340" s="55">
        <f t="shared" si="105"/>
        <v>29867.650578732606</v>
      </c>
      <c r="E340" s="57">
        <f t="shared" si="99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v>0</v>
      </c>
      <c r="K340" s="54" t="s">
        <v>79</v>
      </c>
      <c r="L340" s="55">
        <v>0</v>
      </c>
      <c r="M340" s="55">
        <f t="shared" si="103"/>
        <v>-368</v>
      </c>
      <c r="N340" s="54">
        <v>135</v>
      </c>
      <c r="O340" s="55">
        <v>0</v>
      </c>
      <c r="P340" s="55">
        <v>0</v>
      </c>
      <c r="Q340" s="54" t="s">
        <v>79</v>
      </c>
      <c r="R340" s="57">
        <f t="shared" si="106"/>
        <v>-7233.5189110556748</v>
      </c>
      <c r="S340" s="55">
        <v>0</v>
      </c>
      <c r="T340" s="55">
        <v>0</v>
      </c>
      <c r="U340" s="54" t="s">
        <v>79</v>
      </c>
      <c r="V340" s="57">
        <f t="shared" si="104"/>
        <v>-3760</v>
      </c>
      <c r="W340" s="57">
        <f t="shared" si="100"/>
        <v>-1493.3825289366305</v>
      </c>
      <c r="X340" s="55">
        <f t="shared" si="101"/>
        <v>5065.6889072472604</v>
      </c>
      <c r="Y340" s="117">
        <f t="shared" si="102"/>
        <v>2037427.6885007611</v>
      </c>
    </row>
    <row r="341" spans="1:25" ht="13.5" thickBot="1" x14ac:dyDescent="0.35">
      <c r="A341" s="54">
        <v>328</v>
      </c>
      <c r="B341" s="54">
        <v>51</v>
      </c>
      <c r="C341" s="54">
        <f t="shared" si="90"/>
        <v>4</v>
      </c>
      <c r="D341" s="55">
        <f t="shared" si="105"/>
        <v>29867.650578732606</v>
      </c>
      <c r="E341" s="57">
        <f t="shared" si="99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v>0</v>
      </c>
      <c r="K341" s="54" t="s">
        <v>79</v>
      </c>
      <c r="L341" s="55">
        <v>0</v>
      </c>
      <c r="M341" s="55">
        <f t="shared" si="103"/>
        <v>-370</v>
      </c>
      <c r="N341" s="54">
        <v>136</v>
      </c>
      <c r="O341" s="55">
        <v>0</v>
      </c>
      <c r="P341" s="55">
        <v>0</v>
      </c>
      <c r="Q341" s="54" t="s">
        <v>79</v>
      </c>
      <c r="R341" s="57">
        <f t="shared" si="106"/>
        <v>-7233.5189110556748</v>
      </c>
      <c r="S341" s="55">
        <v>0</v>
      </c>
      <c r="T341" s="55">
        <v>0</v>
      </c>
      <c r="U341" s="54" t="s">
        <v>79</v>
      </c>
      <c r="V341" s="57">
        <f t="shared" si="104"/>
        <v>-3770</v>
      </c>
      <c r="W341" s="57">
        <f t="shared" si="100"/>
        <v>-1493.3825289366305</v>
      </c>
      <c r="X341" s="55">
        <f t="shared" si="101"/>
        <v>5053.6889072472604</v>
      </c>
      <c r="Y341" s="117">
        <f t="shared" si="102"/>
        <v>2050970.659443428</v>
      </c>
    </row>
    <row r="342" spans="1:25" ht="13.5" thickBot="1" x14ac:dyDescent="0.35">
      <c r="A342" s="54">
        <v>329</v>
      </c>
      <c r="B342" s="54">
        <v>51</v>
      </c>
      <c r="C342" s="54">
        <f t="shared" si="90"/>
        <v>5</v>
      </c>
      <c r="D342" s="55">
        <f t="shared" si="105"/>
        <v>29867.650578732606</v>
      </c>
      <c r="E342" s="57">
        <f t="shared" si="99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v>0</v>
      </c>
      <c r="K342" s="54" t="s">
        <v>79</v>
      </c>
      <c r="L342" s="55">
        <v>0</v>
      </c>
      <c r="M342" s="55">
        <f t="shared" si="103"/>
        <v>-372</v>
      </c>
      <c r="N342" s="54">
        <v>137</v>
      </c>
      <c r="O342" s="55">
        <v>0</v>
      </c>
      <c r="P342" s="55">
        <v>0</v>
      </c>
      <c r="Q342" s="54" t="s">
        <v>79</v>
      </c>
      <c r="R342" s="57">
        <f t="shared" si="106"/>
        <v>-7233.5189110556748</v>
      </c>
      <c r="S342" s="55">
        <v>0</v>
      </c>
      <c r="T342" s="55">
        <v>0</v>
      </c>
      <c r="U342" s="54" t="s">
        <v>79</v>
      </c>
      <c r="V342" s="57">
        <f t="shared" si="104"/>
        <v>-3780</v>
      </c>
      <c r="W342" s="57">
        <f t="shared" si="100"/>
        <v>-1493.3825289366305</v>
      </c>
      <c r="X342" s="55">
        <f t="shared" si="101"/>
        <v>5041.6889072472604</v>
      </c>
      <c r="Y342" s="117">
        <f t="shared" si="102"/>
        <v>2064558.0594316896</v>
      </c>
    </row>
    <row r="343" spans="1:25" ht="13.5" thickBot="1" x14ac:dyDescent="0.35">
      <c r="A343" s="54">
        <v>330</v>
      </c>
      <c r="B343" s="54">
        <v>51</v>
      </c>
      <c r="C343" s="54">
        <f t="shared" si="90"/>
        <v>6</v>
      </c>
      <c r="D343" s="55">
        <f t="shared" si="105"/>
        <v>29867.650578732606</v>
      </c>
      <c r="E343" s="57">
        <f t="shared" si="99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v>0</v>
      </c>
      <c r="K343" s="54" t="s">
        <v>79</v>
      </c>
      <c r="L343" s="55">
        <v>0</v>
      </c>
      <c r="M343" s="55">
        <f t="shared" si="103"/>
        <v>-374</v>
      </c>
      <c r="N343" s="54">
        <v>138</v>
      </c>
      <c r="O343" s="55">
        <v>0</v>
      </c>
      <c r="P343" s="55">
        <v>0</v>
      </c>
      <c r="Q343" s="54" t="s">
        <v>79</v>
      </c>
      <c r="R343" s="57">
        <f t="shared" si="106"/>
        <v>-7233.5189110556748</v>
      </c>
      <c r="S343" s="55">
        <v>0</v>
      </c>
      <c r="T343" s="55">
        <v>0</v>
      </c>
      <c r="U343" s="54" t="s">
        <v>79</v>
      </c>
      <c r="V343" s="57">
        <f t="shared" si="104"/>
        <v>-3790</v>
      </c>
      <c r="W343" s="57">
        <f t="shared" si="100"/>
        <v>-1493.3825289366305</v>
      </c>
      <c r="X343" s="55">
        <f t="shared" si="101"/>
        <v>5029.6889072472604</v>
      </c>
      <c r="Y343" s="117">
        <f t="shared" si="102"/>
        <v>2078190.0735865689</v>
      </c>
    </row>
    <row r="344" spans="1:25" ht="13.5" thickBot="1" x14ac:dyDescent="0.35">
      <c r="A344" s="54">
        <v>331</v>
      </c>
      <c r="B344" s="54">
        <v>51</v>
      </c>
      <c r="C344" s="54">
        <f t="shared" si="90"/>
        <v>7</v>
      </c>
      <c r="D344" s="55">
        <f t="shared" si="105"/>
        <v>29867.650578732606</v>
      </c>
      <c r="E344" s="57">
        <f t="shared" si="99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v>0</v>
      </c>
      <c r="K344" s="54" t="s">
        <v>79</v>
      </c>
      <c r="L344" s="55">
        <v>0</v>
      </c>
      <c r="M344" s="55">
        <f t="shared" si="103"/>
        <v>-376</v>
      </c>
      <c r="N344" s="54">
        <v>139</v>
      </c>
      <c r="O344" s="55">
        <v>0</v>
      </c>
      <c r="P344" s="55">
        <v>0</v>
      </c>
      <c r="Q344" s="54" t="s">
        <v>79</v>
      </c>
      <c r="R344" s="57">
        <f t="shared" si="106"/>
        <v>-7233.5189110556748</v>
      </c>
      <c r="S344" s="55">
        <v>0</v>
      </c>
      <c r="T344" s="55">
        <v>0</v>
      </c>
      <c r="U344" s="54" t="s">
        <v>79</v>
      </c>
      <c r="V344" s="57">
        <f t="shared" si="104"/>
        <v>-3800</v>
      </c>
      <c r="W344" s="57">
        <f t="shared" si="100"/>
        <v>-1493.3825289366305</v>
      </c>
      <c r="X344" s="55">
        <f t="shared" si="101"/>
        <v>5017.6889072472604</v>
      </c>
      <c r="Y344" s="117">
        <f t="shared" si="102"/>
        <v>2091866.8878004269</v>
      </c>
    </row>
    <row r="345" spans="1:25" ht="13.5" thickBot="1" x14ac:dyDescent="0.35">
      <c r="A345" s="54">
        <v>332</v>
      </c>
      <c r="B345" s="54">
        <v>51</v>
      </c>
      <c r="C345" s="54">
        <f t="shared" ref="C345:C408" si="107">C333</f>
        <v>8</v>
      </c>
      <c r="D345" s="55">
        <f t="shared" si="105"/>
        <v>29867.650578732606</v>
      </c>
      <c r="E345" s="57">
        <f t="shared" si="99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v>0</v>
      </c>
      <c r="K345" s="54" t="s">
        <v>79</v>
      </c>
      <c r="L345" s="55">
        <v>0</v>
      </c>
      <c r="M345" s="55">
        <f t="shared" si="103"/>
        <v>-378</v>
      </c>
      <c r="N345" s="54">
        <v>140</v>
      </c>
      <c r="O345" s="55">
        <v>0</v>
      </c>
      <c r="P345" s="55">
        <v>0</v>
      </c>
      <c r="Q345" s="54" t="s">
        <v>79</v>
      </c>
      <c r="R345" s="57">
        <f t="shared" si="106"/>
        <v>-7233.5189110556748</v>
      </c>
      <c r="S345" s="55">
        <v>0</v>
      </c>
      <c r="T345" s="55">
        <v>0</v>
      </c>
      <c r="U345" s="54" t="s">
        <v>79</v>
      </c>
      <c r="V345" s="57">
        <f t="shared" si="104"/>
        <v>-3810</v>
      </c>
      <c r="W345" s="57">
        <f t="shared" si="100"/>
        <v>-1493.3825289366305</v>
      </c>
      <c r="X345" s="55">
        <f t="shared" si="101"/>
        <v>5005.6889072472604</v>
      </c>
      <c r="Y345" s="117">
        <f t="shared" si="102"/>
        <v>2105588.6887401757</v>
      </c>
    </row>
    <row r="346" spans="1:25" ht="13.5" thickBot="1" x14ac:dyDescent="0.35">
      <c r="A346" s="54">
        <v>333</v>
      </c>
      <c r="B346" s="54">
        <v>51</v>
      </c>
      <c r="C346" s="54">
        <f t="shared" si="107"/>
        <v>9</v>
      </c>
      <c r="D346" s="55">
        <f t="shared" si="105"/>
        <v>29867.650578732606</v>
      </c>
      <c r="E346" s="57">
        <f t="shared" si="99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v>0</v>
      </c>
      <c r="K346" s="54" t="s">
        <v>79</v>
      </c>
      <c r="L346" s="55">
        <v>0</v>
      </c>
      <c r="M346" s="55">
        <f t="shared" si="103"/>
        <v>-380</v>
      </c>
      <c r="N346" s="54">
        <v>141</v>
      </c>
      <c r="O346" s="55">
        <v>0</v>
      </c>
      <c r="P346" s="55">
        <v>0</v>
      </c>
      <c r="Q346" s="54" t="s">
        <v>79</v>
      </c>
      <c r="R346" s="57">
        <f t="shared" si="106"/>
        <v>-7233.5189110556748</v>
      </c>
      <c r="S346" s="55">
        <v>0</v>
      </c>
      <c r="T346" s="55">
        <v>0</v>
      </c>
      <c r="U346" s="54" t="s">
        <v>79</v>
      </c>
      <c r="V346" s="57">
        <f t="shared" si="104"/>
        <v>-3820</v>
      </c>
      <c r="W346" s="57">
        <f t="shared" si="100"/>
        <v>-1493.3825289366305</v>
      </c>
      <c r="X346" s="55">
        <f t="shared" si="101"/>
        <v>4993.6889072472604</v>
      </c>
      <c r="Y346" s="117">
        <f t="shared" si="102"/>
        <v>2119355.6638505068</v>
      </c>
    </row>
    <row r="347" spans="1:25" ht="13.5" thickBot="1" x14ac:dyDescent="0.35">
      <c r="A347" s="54">
        <v>334</v>
      </c>
      <c r="B347" s="54">
        <v>51</v>
      </c>
      <c r="C347" s="54">
        <f t="shared" si="107"/>
        <v>10</v>
      </c>
      <c r="D347" s="55">
        <f t="shared" si="105"/>
        <v>29867.650578732606</v>
      </c>
      <c r="E347" s="57">
        <f t="shared" si="99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v>0</v>
      </c>
      <c r="K347" s="54" t="s">
        <v>79</v>
      </c>
      <c r="L347" s="55">
        <v>0</v>
      </c>
      <c r="M347" s="55">
        <f t="shared" si="103"/>
        <v>-382</v>
      </c>
      <c r="N347" s="54">
        <v>142</v>
      </c>
      <c r="O347" s="55">
        <v>0</v>
      </c>
      <c r="P347" s="55">
        <v>0</v>
      </c>
      <c r="Q347" s="54" t="s">
        <v>79</v>
      </c>
      <c r="R347" s="57">
        <f t="shared" si="106"/>
        <v>-7233.5189110556748</v>
      </c>
      <c r="S347" s="55">
        <v>0</v>
      </c>
      <c r="T347" s="55">
        <v>0</v>
      </c>
      <c r="U347" s="54" t="s">
        <v>79</v>
      </c>
      <c r="V347" s="57">
        <f t="shared" si="104"/>
        <v>-3830</v>
      </c>
      <c r="W347" s="57">
        <f t="shared" si="100"/>
        <v>-1493.3825289366305</v>
      </c>
      <c r="X347" s="55">
        <f t="shared" si="101"/>
        <v>4981.6889072472604</v>
      </c>
      <c r="Y347" s="117">
        <f t="shared" si="102"/>
        <v>2133168.0013571307</v>
      </c>
    </row>
    <row r="348" spans="1:25" ht="13.5" thickBot="1" x14ac:dyDescent="0.35">
      <c r="A348" s="54">
        <v>335</v>
      </c>
      <c r="B348" s="54">
        <v>51</v>
      </c>
      <c r="C348" s="54">
        <f t="shared" si="107"/>
        <v>11</v>
      </c>
      <c r="D348" s="55">
        <f t="shared" si="105"/>
        <v>29867.650578732606</v>
      </c>
      <c r="E348" s="57">
        <f t="shared" si="99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v>0</v>
      </c>
      <c r="K348" s="54" t="s">
        <v>79</v>
      </c>
      <c r="L348" s="55">
        <v>0</v>
      </c>
      <c r="M348" s="55">
        <f t="shared" si="103"/>
        <v>-384</v>
      </c>
      <c r="N348" s="54">
        <v>143</v>
      </c>
      <c r="O348" s="55">
        <v>0</v>
      </c>
      <c r="P348" s="55">
        <v>0</v>
      </c>
      <c r="Q348" s="54" t="s">
        <v>79</v>
      </c>
      <c r="R348" s="57">
        <f t="shared" si="106"/>
        <v>-7233.5189110556748</v>
      </c>
      <c r="S348" s="55">
        <v>0</v>
      </c>
      <c r="T348" s="55">
        <v>0</v>
      </c>
      <c r="U348" s="54" t="s">
        <v>79</v>
      </c>
      <c r="V348" s="57">
        <f t="shared" si="104"/>
        <v>-3840</v>
      </c>
      <c r="W348" s="57">
        <f t="shared" si="100"/>
        <v>-1493.3825289366305</v>
      </c>
      <c r="X348" s="55">
        <f t="shared" si="101"/>
        <v>4969.6889072472604</v>
      </c>
      <c r="Y348" s="117">
        <f t="shared" si="102"/>
        <v>2147025.8902700325</v>
      </c>
    </row>
    <row r="349" spans="1:25" ht="13.5" thickBot="1" x14ac:dyDescent="0.35">
      <c r="A349" s="54">
        <v>336</v>
      </c>
      <c r="B349" s="54">
        <v>52</v>
      </c>
      <c r="C349" s="54">
        <f t="shared" si="107"/>
        <v>0</v>
      </c>
      <c r="D349" s="55">
        <f>$D338*(1+$D$4)</f>
        <v>31361.033107669238</v>
      </c>
      <c r="E349" s="57">
        <f t="shared" si="99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v>0</v>
      </c>
      <c r="K349" s="54" t="s">
        <v>79</v>
      </c>
      <c r="L349" s="55">
        <v>0</v>
      </c>
      <c r="M349" s="55">
        <f t="shared" si="103"/>
        <v>-386</v>
      </c>
      <c r="N349" s="54">
        <v>144</v>
      </c>
      <c r="O349" s="55">
        <v>0</v>
      </c>
      <c r="P349" s="55">
        <v>0</v>
      </c>
      <c r="Q349" s="54" t="s">
        <v>79</v>
      </c>
      <c r="R349" s="57">
        <f>$R348*1.06</f>
        <v>-7667.530045719016</v>
      </c>
      <c r="S349" s="55">
        <v>0</v>
      </c>
      <c r="T349" s="55">
        <v>0</v>
      </c>
      <c r="U349" s="54" t="s">
        <v>79</v>
      </c>
      <c r="V349" s="57">
        <f t="shared" si="104"/>
        <v>-3850</v>
      </c>
      <c r="W349" s="57">
        <f t="shared" si="100"/>
        <v>-1568.051655383462</v>
      </c>
      <c r="X349" s="55">
        <f t="shared" si="101"/>
        <v>5345.0381634990681</v>
      </c>
      <c r="Y349" s="117">
        <f t="shared" si="102"/>
        <v>2161316.8696429897</v>
      </c>
    </row>
    <row r="350" spans="1:25" ht="13.5" thickBot="1" x14ac:dyDescent="0.35">
      <c r="A350" s="54">
        <v>337</v>
      </c>
      <c r="B350" s="54">
        <v>52</v>
      </c>
      <c r="C350" s="54">
        <f t="shared" si="107"/>
        <v>1</v>
      </c>
      <c r="D350" s="55">
        <f t="shared" ref="D350:D360" si="108">$D349</f>
        <v>31361.033107669238</v>
      </c>
      <c r="E350" s="57">
        <f t="shared" si="99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v>0</v>
      </c>
      <c r="K350" s="54" t="s">
        <v>79</v>
      </c>
      <c r="L350" s="55">
        <v>0</v>
      </c>
      <c r="M350" s="55">
        <f t="shared" si="103"/>
        <v>-388</v>
      </c>
      <c r="N350" s="54">
        <v>145</v>
      </c>
      <c r="O350" s="55">
        <v>0</v>
      </c>
      <c r="P350" s="55">
        <v>0</v>
      </c>
      <c r="Q350" s="54" t="s">
        <v>79</v>
      </c>
      <c r="R350" s="57">
        <f t="shared" ref="R350:R360" si="109">$R349</f>
        <v>-7667.530045719016</v>
      </c>
      <c r="S350" s="55">
        <v>0</v>
      </c>
      <c r="T350" s="55">
        <v>0</v>
      </c>
      <c r="U350" s="54" t="s">
        <v>79</v>
      </c>
      <c r="V350" s="57">
        <f t="shared" si="104"/>
        <v>-3860</v>
      </c>
      <c r="W350" s="57">
        <f t="shared" si="100"/>
        <v>-1568.051655383462</v>
      </c>
      <c r="X350" s="55">
        <f t="shared" si="101"/>
        <v>5333.0381634990681</v>
      </c>
      <c r="Y350" s="117">
        <f t="shared" si="102"/>
        <v>2175655.3947633347</v>
      </c>
    </row>
    <row r="351" spans="1:25" ht="13.5" thickBot="1" x14ac:dyDescent="0.35">
      <c r="A351" s="54">
        <v>338</v>
      </c>
      <c r="B351" s="54">
        <v>52</v>
      </c>
      <c r="C351" s="54">
        <f t="shared" si="107"/>
        <v>2</v>
      </c>
      <c r="D351" s="55">
        <f t="shared" si="108"/>
        <v>31361.033107669238</v>
      </c>
      <c r="E351" s="57">
        <f t="shared" si="99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v>0</v>
      </c>
      <c r="K351" s="54" t="s">
        <v>79</v>
      </c>
      <c r="L351" s="55">
        <v>0</v>
      </c>
      <c r="M351" s="55">
        <f t="shared" si="103"/>
        <v>-390</v>
      </c>
      <c r="N351" s="54">
        <v>146</v>
      </c>
      <c r="O351" s="55">
        <v>0</v>
      </c>
      <c r="P351" s="55">
        <v>0</v>
      </c>
      <c r="Q351" s="54" t="s">
        <v>79</v>
      </c>
      <c r="R351" s="57">
        <f t="shared" si="109"/>
        <v>-7667.530045719016</v>
      </c>
      <c r="S351" s="55">
        <v>0</v>
      </c>
      <c r="T351" s="55">
        <v>0</v>
      </c>
      <c r="U351" s="54" t="s">
        <v>79</v>
      </c>
      <c r="V351" s="57">
        <f t="shared" si="104"/>
        <v>-3870</v>
      </c>
      <c r="W351" s="57">
        <f t="shared" si="100"/>
        <v>-1568.051655383462</v>
      </c>
      <c r="X351" s="55">
        <f t="shared" si="101"/>
        <v>5321.0381634990681</v>
      </c>
      <c r="Y351" s="117">
        <f t="shared" si="102"/>
        <v>2190041.6637383476</v>
      </c>
    </row>
    <row r="352" spans="1:25" ht="13.5" thickBot="1" x14ac:dyDescent="0.35">
      <c r="A352" s="54">
        <v>339</v>
      </c>
      <c r="B352" s="54">
        <v>52</v>
      </c>
      <c r="C352" s="54">
        <f t="shared" si="107"/>
        <v>3</v>
      </c>
      <c r="D352" s="55">
        <f t="shared" si="108"/>
        <v>31361.033107669238</v>
      </c>
      <c r="E352" s="57">
        <f t="shared" si="99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v>0</v>
      </c>
      <c r="K352" s="54" t="s">
        <v>79</v>
      </c>
      <c r="L352" s="55">
        <v>0</v>
      </c>
      <c r="M352" s="55">
        <f t="shared" si="103"/>
        <v>-392</v>
      </c>
      <c r="N352" s="54">
        <v>147</v>
      </c>
      <c r="O352" s="55">
        <v>0</v>
      </c>
      <c r="P352" s="55">
        <v>0</v>
      </c>
      <c r="Q352" s="54" t="s">
        <v>79</v>
      </c>
      <c r="R352" s="57">
        <f t="shared" si="109"/>
        <v>-7667.530045719016</v>
      </c>
      <c r="S352" s="55">
        <v>0</v>
      </c>
      <c r="T352" s="55">
        <v>0</v>
      </c>
      <c r="U352" s="54" t="s">
        <v>79</v>
      </c>
      <c r="V352" s="57">
        <f t="shared" si="104"/>
        <v>-3880</v>
      </c>
      <c r="W352" s="57">
        <f t="shared" si="100"/>
        <v>-1568.051655383462</v>
      </c>
      <c r="X352" s="55">
        <f t="shared" si="101"/>
        <v>5309.0381634990681</v>
      </c>
      <c r="Y352" s="117">
        <f t="shared" si="102"/>
        <v>2204475.8755007563</v>
      </c>
    </row>
    <row r="353" spans="1:25" ht="13.5" thickBot="1" x14ac:dyDescent="0.35">
      <c r="A353" s="54">
        <v>340</v>
      </c>
      <c r="B353" s="54">
        <v>52</v>
      </c>
      <c r="C353" s="54">
        <f t="shared" si="107"/>
        <v>4</v>
      </c>
      <c r="D353" s="55">
        <f t="shared" si="108"/>
        <v>31361.033107669238</v>
      </c>
      <c r="E353" s="57">
        <f t="shared" si="99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v>0</v>
      </c>
      <c r="K353" s="54" t="s">
        <v>79</v>
      </c>
      <c r="L353" s="55">
        <v>0</v>
      </c>
      <c r="M353" s="55">
        <f t="shared" si="103"/>
        <v>-394</v>
      </c>
      <c r="N353" s="54">
        <v>148</v>
      </c>
      <c r="O353" s="55">
        <v>0</v>
      </c>
      <c r="P353" s="55">
        <v>0</v>
      </c>
      <c r="Q353" s="54" t="s">
        <v>79</v>
      </c>
      <c r="R353" s="57">
        <f t="shared" si="109"/>
        <v>-7667.530045719016</v>
      </c>
      <c r="S353" s="55">
        <v>0</v>
      </c>
      <c r="T353" s="55">
        <v>0</v>
      </c>
      <c r="U353" s="54" t="s">
        <v>79</v>
      </c>
      <c r="V353" s="57">
        <f t="shared" si="104"/>
        <v>-3890</v>
      </c>
      <c r="W353" s="57">
        <f t="shared" si="100"/>
        <v>-1568.051655383462</v>
      </c>
      <c r="X353" s="55">
        <f t="shared" si="101"/>
        <v>5297.0381634990681</v>
      </c>
      <c r="Y353" s="117">
        <f t="shared" si="102"/>
        <v>2218958.229812175</v>
      </c>
    </row>
    <row r="354" spans="1:25" ht="13.5" thickBot="1" x14ac:dyDescent="0.35">
      <c r="A354" s="54">
        <v>341</v>
      </c>
      <c r="B354" s="54">
        <v>52</v>
      </c>
      <c r="C354" s="54">
        <f t="shared" si="107"/>
        <v>5</v>
      </c>
      <c r="D354" s="55">
        <f t="shared" si="108"/>
        <v>31361.033107669238</v>
      </c>
      <c r="E354" s="57">
        <f t="shared" si="99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v>0</v>
      </c>
      <c r="K354" s="54" t="s">
        <v>79</v>
      </c>
      <c r="L354" s="55">
        <v>0</v>
      </c>
      <c r="M354" s="55">
        <f t="shared" si="103"/>
        <v>-396</v>
      </c>
      <c r="N354" s="54">
        <v>149</v>
      </c>
      <c r="O354" s="55">
        <v>0</v>
      </c>
      <c r="P354" s="55">
        <v>0</v>
      </c>
      <c r="Q354" s="54" t="s">
        <v>79</v>
      </c>
      <c r="R354" s="57">
        <f t="shared" si="109"/>
        <v>-7667.530045719016</v>
      </c>
      <c r="S354" s="55">
        <v>0</v>
      </c>
      <c r="T354" s="55">
        <v>0</v>
      </c>
      <c r="U354" s="54" t="s">
        <v>79</v>
      </c>
      <c r="V354" s="57">
        <f t="shared" si="104"/>
        <v>-3900</v>
      </c>
      <c r="W354" s="57">
        <f t="shared" si="100"/>
        <v>-1568.051655383462</v>
      </c>
      <c r="X354" s="55">
        <f t="shared" si="101"/>
        <v>5285.0381634990681</v>
      </c>
      <c r="Y354" s="117">
        <f t="shared" si="102"/>
        <v>2233488.9272665582</v>
      </c>
    </row>
    <row r="355" spans="1:25" ht="13.5" thickBot="1" x14ac:dyDescent="0.35">
      <c r="A355" s="54">
        <v>342</v>
      </c>
      <c r="B355" s="54">
        <v>52</v>
      </c>
      <c r="C355" s="54">
        <f t="shared" si="107"/>
        <v>6</v>
      </c>
      <c r="D355" s="55">
        <f t="shared" si="108"/>
        <v>31361.033107669238</v>
      </c>
      <c r="E355" s="57">
        <f t="shared" si="99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v>0</v>
      </c>
      <c r="K355" s="54" t="s">
        <v>79</v>
      </c>
      <c r="L355" s="55">
        <v>0</v>
      </c>
      <c r="M355" s="55">
        <f t="shared" si="103"/>
        <v>-398</v>
      </c>
      <c r="N355" s="54">
        <v>150</v>
      </c>
      <c r="O355" s="55">
        <v>0</v>
      </c>
      <c r="P355" s="55">
        <v>0</v>
      </c>
      <c r="Q355" s="54" t="s">
        <v>79</v>
      </c>
      <c r="R355" s="57">
        <f t="shared" si="109"/>
        <v>-7667.530045719016</v>
      </c>
      <c r="S355" s="55">
        <v>0</v>
      </c>
      <c r="T355" s="55">
        <v>0</v>
      </c>
      <c r="U355" s="54" t="s">
        <v>79</v>
      </c>
      <c r="V355" s="57">
        <f t="shared" si="104"/>
        <v>-3910</v>
      </c>
      <c r="W355" s="57">
        <f t="shared" si="100"/>
        <v>-1568.051655383462</v>
      </c>
      <c r="X355" s="55">
        <f t="shared" si="101"/>
        <v>5273.0381634990681</v>
      </c>
      <c r="Y355" s="117">
        <f t="shared" si="102"/>
        <v>2248068.1692936677</v>
      </c>
    </row>
    <row r="356" spans="1:25" ht="13.5" thickBot="1" x14ac:dyDescent="0.35">
      <c r="A356" s="54">
        <v>343</v>
      </c>
      <c r="B356" s="54">
        <v>52</v>
      </c>
      <c r="C356" s="54">
        <f t="shared" si="107"/>
        <v>7</v>
      </c>
      <c r="D356" s="55">
        <f t="shared" si="108"/>
        <v>31361.033107669238</v>
      </c>
      <c r="E356" s="57">
        <f t="shared" si="99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v>0</v>
      </c>
      <c r="K356" s="54" t="s">
        <v>79</v>
      </c>
      <c r="L356" s="55">
        <v>0</v>
      </c>
      <c r="M356" s="55">
        <f t="shared" si="103"/>
        <v>-400</v>
      </c>
      <c r="N356" s="54">
        <v>151</v>
      </c>
      <c r="O356" s="55">
        <v>0</v>
      </c>
      <c r="P356" s="55">
        <v>0</v>
      </c>
      <c r="Q356" s="54" t="s">
        <v>79</v>
      </c>
      <c r="R356" s="57">
        <f t="shared" si="109"/>
        <v>-7667.530045719016</v>
      </c>
      <c r="S356" s="55">
        <v>0</v>
      </c>
      <c r="T356" s="55">
        <v>0</v>
      </c>
      <c r="U356" s="54" t="s">
        <v>79</v>
      </c>
      <c r="V356" s="57">
        <f t="shared" si="104"/>
        <v>-3920</v>
      </c>
      <c r="W356" s="57">
        <f t="shared" si="100"/>
        <v>-1568.051655383462</v>
      </c>
      <c r="X356" s="55">
        <f t="shared" si="101"/>
        <v>5261.0381634990681</v>
      </c>
      <c r="Y356" s="117">
        <f t="shared" si="102"/>
        <v>2262696.1581625571</v>
      </c>
    </row>
    <row r="357" spans="1:25" ht="13.5" thickBot="1" x14ac:dyDescent="0.35">
      <c r="A357" s="54">
        <v>344</v>
      </c>
      <c r="B357" s="54">
        <v>52</v>
      </c>
      <c r="C357" s="54">
        <f t="shared" si="107"/>
        <v>8</v>
      </c>
      <c r="D357" s="55">
        <f t="shared" si="108"/>
        <v>31361.033107669238</v>
      </c>
      <c r="E357" s="57">
        <f t="shared" si="99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v>0</v>
      </c>
      <c r="K357" s="54" t="s">
        <v>79</v>
      </c>
      <c r="L357" s="55">
        <v>0</v>
      </c>
      <c r="M357" s="55">
        <f t="shared" si="103"/>
        <v>-402</v>
      </c>
      <c r="N357" s="54">
        <v>152</v>
      </c>
      <c r="O357" s="55">
        <v>0</v>
      </c>
      <c r="P357" s="55">
        <v>0</v>
      </c>
      <c r="Q357" s="54" t="s">
        <v>79</v>
      </c>
      <c r="R357" s="57">
        <f t="shared" si="109"/>
        <v>-7667.530045719016</v>
      </c>
      <c r="S357" s="55">
        <v>0</v>
      </c>
      <c r="T357" s="55">
        <v>0</v>
      </c>
      <c r="U357" s="54" t="s">
        <v>79</v>
      </c>
      <c r="V357" s="57">
        <f t="shared" si="104"/>
        <v>-3930</v>
      </c>
      <c r="W357" s="57">
        <f t="shared" si="100"/>
        <v>-1568.051655383462</v>
      </c>
      <c r="X357" s="55">
        <f t="shared" si="101"/>
        <v>5249.0381634990681</v>
      </c>
      <c r="Y357" s="117">
        <f t="shared" si="102"/>
        <v>2277373.0969850668</v>
      </c>
    </row>
    <row r="358" spans="1:25" ht="13.5" thickBot="1" x14ac:dyDescent="0.35">
      <c r="A358" s="54">
        <v>345</v>
      </c>
      <c r="B358" s="54">
        <v>52</v>
      </c>
      <c r="C358" s="54">
        <f t="shared" si="107"/>
        <v>9</v>
      </c>
      <c r="D358" s="55">
        <f t="shared" si="108"/>
        <v>31361.033107669238</v>
      </c>
      <c r="E358" s="57">
        <f t="shared" si="99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v>0</v>
      </c>
      <c r="K358" s="54" t="s">
        <v>79</v>
      </c>
      <c r="L358" s="55">
        <v>0</v>
      </c>
      <c r="M358" s="55">
        <f t="shared" si="103"/>
        <v>-404</v>
      </c>
      <c r="N358" s="54">
        <v>153</v>
      </c>
      <c r="O358" s="55">
        <v>0</v>
      </c>
      <c r="P358" s="55">
        <v>0</v>
      </c>
      <c r="Q358" s="54" t="s">
        <v>79</v>
      </c>
      <c r="R358" s="57">
        <f t="shared" si="109"/>
        <v>-7667.530045719016</v>
      </c>
      <c r="S358" s="55">
        <v>0</v>
      </c>
      <c r="T358" s="55">
        <v>0</v>
      </c>
      <c r="U358" s="54" t="s">
        <v>79</v>
      </c>
      <c r="V358" s="57">
        <f t="shared" si="104"/>
        <v>-3940</v>
      </c>
      <c r="W358" s="57">
        <f t="shared" si="100"/>
        <v>-1568.051655383462</v>
      </c>
      <c r="X358" s="55">
        <f t="shared" si="101"/>
        <v>5237.0381634990681</v>
      </c>
      <c r="Y358" s="117">
        <f t="shared" si="102"/>
        <v>2292099.189719337</v>
      </c>
    </row>
    <row r="359" spans="1:25" ht="13.5" thickBot="1" x14ac:dyDescent="0.35">
      <c r="A359" s="54">
        <v>346</v>
      </c>
      <c r="B359" s="54">
        <v>52</v>
      </c>
      <c r="C359" s="54">
        <f t="shared" si="107"/>
        <v>10</v>
      </c>
      <c r="D359" s="55">
        <f t="shared" si="108"/>
        <v>31361.033107669238</v>
      </c>
      <c r="E359" s="57">
        <f t="shared" si="99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v>0</v>
      </c>
      <c r="K359" s="54" t="s">
        <v>79</v>
      </c>
      <c r="L359" s="55">
        <v>0</v>
      </c>
      <c r="M359" s="55">
        <f t="shared" si="103"/>
        <v>-406</v>
      </c>
      <c r="N359" s="54">
        <v>154</v>
      </c>
      <c r="O359" s="55">
        <v>0</v>
      </c>
      <c r="P359" s="55">
        <v>0</v>
      </c>
      <c r="Q359" s="54" t="s">
        <v>79</v>
      </c>
      <c r="R359" s="57">
        <f t="shared" si="109"/>
        <v>-7667.530045719016</v>
      </c>
      <c r="S359" s="55">
        <v>0</v>
      </c>
      <c r="T359" s="55">
        <v>0</v>
      </c>
      <c r="U359" s="54" t="s">
        <v>79</v>
      </c>
      <c r="V359" s="57">
        <f t="shared" si="104"/>
        <v>-3950</v>
      </c>
      <c r="W359" s="57">
        <f t="shared" si="100"/>
        <v>-1568.051655383462</v>
      </c>
      <c r="X359" s="55">
        <f t="shared" si="101"/>
        <v>5225.0381634990681</v>
      </c>
      <c r="Y359" s="117">
        <f t="shared" si="102"/>
        <v>2306874.6411733334</v>
      </c>
    </row>
    <row r="360" spans="1:25" ht="13.5" thickBot="1" x14ac:dyDescent="0.35">
      <c r="A360" s="54">
        <v>347</v>
      </c>
      <c r="B360" s="54">
        <v>52</v>
      </c>
      <c r="C360" s="54">
        <f t="shared" si="107"/>
        <v>11</v>
      </c>
      <c r="D360" s="55">
        <f t="shared" si="108"/>
        <v>31361.033107669238</v>
      </c>
      <c r="E360" s="57">
        <f t="shared" si="99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v>0</v>
      </c>
      <c r="K360" s="54" t="s">
        <v>79</v>
      </c>
      <c r="L360" s="55">
        <v>0</v>
      </c>
      <c r="M360" s="55">
        <f t="shared" si="103"/>
        <v>-408</v>
      </c>
      <c r="N360" s="54">
        <v>155</v>
      </c>
      <c r="O360" s="55">
        <v>0</v>
      </c>
      <c r="P360" s="55">
        <v>0</v>
      </c>
      <c r="Q360" s="54" t="s">
        <v>79</v>
      </c>
      <c r="R360" s="57">
        <f t="shared" si="109"/>
        <v>-7667.530045719016</v>
      </c>
      <c r="S360" s="55">
        <v>0</v>
      </c>
      <c r="T360" s="55">
        <v>0</v>
      </c>
      <c r="U360" s="54" t="s">
        <v>79</v>
      </c>
      <c r="V360" s="57">
        <f t="shared" si="104"/>
        <v>-3960</v>
      </c>
      <c r="W360" s="57">
        <f t="shared" si="100"/>
        <v>-1568.051655383462</v>
      </c>
      <c r="X360" s="55">
        <f t="shared" si="101"/>
        <v>5213.0381634990681</v>
      </c>
      <c r="Y360" s="117">
        <f t="shared" si="102"/>
        <v>2321699.6570083881</v>
      </c>
    </row>
    <row r="361" spans="1:25" ht="13.5" thickBot="1" x14ac:dyDescent="0.35">
      <c r="A361" s="54">
        <v>348</v>
      </c>
      <c r="B361" s="54">
        <v>53</v>
      </c>
      <c r="C361" s="54">
        <f t="shared" si="107"/>
        <v>0</v>
      </c>
      <c r="D361" s="55">
        <f>$D350*(1+$D$4)</f>
        <v>32929.084763052699</v>
      </c>
      <c r="E361" s="57">
        <f t="shared" si="99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v>0</v>
      </c>
      <c r="K361" s="54" t="s">
        <v>79</v>
      </c>
      <c r="L361" s="55">
        <v>0</v>
      </c>
      <c r="M361" s="55">
        <f t="shared" si="103"/>
        <v>-410</v>
      </c>
      <c r="N361" s="54">
        <v>156</v>
      </c>
      <c r="O361" s="55">
        <v>0</v>
      </c>
      <c r="P361" s="55">
        <v>0</v>
      </c>
      <c r="Q361" s="54" t="s">
        <v>79</v>
      </c>
      <c r="R361" s="57">
        <f>$R360*1.06</f>
        <v>-8127.5818484621577</v>
      </c>
      <c r="S361" s="55">
        <v>0</v>
      </c>
      <c r="T361" s="55">
        <v>0</v>
      </c>
      <c r="U361" s="54" t="s">
        <v>79</v>
      </c>
      <c r="V361" s="57">
        <f t="shared" si="104"/>
        <v>-3970</v>
      </c>
      <c r="W361" s="57">
        <f t="shared" si="100"/>
        <v>-1646.4542381526351</v>
      </c>
      <c r="X361" s="55">
        <f t="shared" si="101"/>
        <v>5603.4147712168269</v>
      </c>
      <c r="Y361" s="117">
        <f t="shared" si="102"/>
        <v>2336976.8203504733</v>
      </c>
    </row>
    <row r="362" spans="1:25" ht="13.5" thickBot="1" x14ac:dyDescent="0.35">
      <c r="A362" s="54">
        <v>349</v>
      </c>
      <c r="B362" s="54">
        <v>53</v>
      </c>
      <c r="C362" s="54">
        <f t="shared" si="107"/>
        <v>1</v>
      </c>
      <c r="D362" s="55">
        <f t="shared" ref="D362:D372" si="110">$D361</f>
        <v>32929.084763052699</v>
      </c>
      <c r="E362" s="57">
        <f t="shared" si="99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v>0</v>
      </c>
      <c r="K362" s="54" t="s">
        <v>79</v>
      </c>
      <c r="L362" s="55">
        <v>0</v>
      </c>
      <c r="M362" s="55">
        <f t="shared" si="103"/>
        <v>-412</v>
      </c>
      <c r="N362" s="54">
        <v>157</v>
      </c>
      <c r="O362" s="55">
        <v>0</v>
      </c>
      <c r="P362" s="55">
        <v>0</v>
      </c>
      <c r="Q362" s="54" t="s">
        <v>79</v>
      </c>
      <c r="R362" s="57">
        <f t="shared" ref="R362:R372" si="111">$R361</f>
        <v>-8127.5818484621577</v>
      </c>
      <c r="S362" s="55">
        <v>0</v>
      </c>
      <c r="T362" s="55">
        <v>0</v>
      </c>
      <c r="U362" s="54" t="s">
        <v>79</v>
      </c>
      <c r="V362" s="57">
        <f t="shared" si="104"/>
        <v>-3980</v>
      </c>
      <c r="W362" s="57">
        <f t="shared" si="100"/>
        <v>-1646.4542381526351</v>
      </c>
      <c r="X362" s="55">
        <f t="shared" si="101"/>
        <v>5591.4147712168269</v>
      </c>
      <c r="Y362" s="117">
        <f t="shared" si="102"/>
        <v>2352305.6385398172</v>
      </c>
    </row>
    <row r="363" spans="1:25" ht="13.5" thickBot="1" x14ac:dyDescent="0.35">
      <c r="A363" s="54">
        <v>350</v>
      </c>
      <c r="B363" s="54">
        <v>53</v>
      </c>
      <c r="C363" s="54">
        <f t="shared" si="107"/>
        <v>2</v>
      </c>
      <c r="D363" s="55">
        <f t="shared" si="110"/>
        <v>32929.084763052699</v>
      </c>
      <c r="E363" s="57">
        <f t="shared" si="99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v>0</v>
      </c>
      <c r="K363" s="54" t="s">
        <v>79</v>
      </c>
      <c r="L363" s="55">
        <v>0</v>
      </c>
      <c r="M363" s="55">
        <f t="shared" si="103"/>
        <v>-414</v>
      </c>
      <c r="N363" s="54">
        <v>158</v>
      </c>
      <c r="O363" s="55">
        <v>0</v>
      </c>
      <c r="P363" s="55">
        <v>0</v>
      </c>
      <c r="Q363" s="54" t="s">
        <v>79</v>
      </c>
      <c r="R363" s="57">
        <f t="shared" si="111"/>
        <v>-8127.5818484621577</v>
      </c>
      <c r="S363" s="55">
        <v>0</v>
      </c>
      <c r="T363" s="55">
        <v>0</v>
      </c>
      <c r="U363" s="54" t="s">
        <v>79</v>
      </c>
      <c r="V363" s="57">
        <f t="shared" si="104"/>
        <v>-3990</v>
      </c>
      <c r="W363" s="57">
        <f t="shared" si="100"/>
        <v>-1646.4542381526351</v>
      </c>
      <c r="X363" s="55">
        <f t="shared" si="101"/>
        <v>5579.4147712168269</v>
      </c>
      <c r="Y363" s="117">
        <f t="shared" si="102"/>
        <v>2367686.3268049499</v>
      </c>
    </row>
    <row r="364" spans="1:25" ht="13.5" thickBot="1" x14ac:dyDescent="0.35">
      <c r="A364" s="54">
        <v>351</v>
      </c>
      <c r="B364" s="54">
        <v>53</v>
      </c>
      <c r="C364" s="54">
        <f t="shared" si="107"/>
        <v>3</v>
      </c>
      <c r="D364" s="55">
        <f t="shared" si="110"/>
        <v>32929.084763052699</v>
      </c>
      <c r="E364" s="57">
        <f t="shared" si="99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v>0</v>
      </c>
      <c r="K364" s="54" t="s">
        <v>79</v>
      </c>
      <c r="L364" s="55">
        <v>0</v>
      </c>
      <c r="M364" s="55">
        <f t="shared" si="103"/>
        <v>-416</v>
      </c>
      <c r="N364" s="54">
        <v>159</v>
      </c>
      <c r="O364" s="55">
        <v>0</v>
      </c>
      <c r="P364" s="55">
        <v>0</v>
      </c>
      <c r="Q364" s="54" t="s">
        <v>79</v>
      </c>
      <c r="R364" s="57">
        <f t="shared" si="111"/>
        <v>-8127.5818484621577</v>
      </c>
      <c r="S364" s="55">
        <v>0</v>
      </c>
      <c r="T364" s="55">
        <v>0</v>
      </c>
      <c r="U364" s="54" t="s">
        <v>79</v>
      </c>
      <c r="V364" s="57">
        <f t="shared" si="104"/>
        <v>-4000</v>
      </c>
      <c r="W364" s="57">
        <f t="shared" si="100"/>
        <v>-1646.4542381526351</v>
      </c>
      <c r="X364" s="55">
        <f t="shared" si="101"/>
        <v>5567.4147712168269</v>
      </c>
      <c r="Y364" s="117">
        <f t="shared" si="102"/>
        <v>2383119.1012711874</v>
      </c>
    </row>
    <row r="365" spans="1:25" ht="13.5" thickBot="1" x14ac:dyDescent="0.35">
      <c r="A365" s="54">
        <v>352</v>
      </c>
      <c r="B365" s="54">
        <v>53</v>
      </c>
      <c r="C365" s="54">
        <f t="shared" si="107"/>
        <v>4</v>
      </c>
      <c r="D365" s="55">
        <f t="shared" si="110"/>
        <v>32929.084763052699</v>
      </c>
      <c r="E365" s="57">
        <f t="shared" si="99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v>0</v>
      </c>
      <c r="K365" s="54" t="s">
        <v>79</v>
      </c>
      <c r="L365" s="55">
        <v>0</v>
      </c>
      <c r="M365" s="55">
        <f t="shared" si="103"/>
        <v>-418</v>
      </c>
      <c r="N365" s="54">
        <v>160</v>
      </c>
      <c r="O365" s="55">
        <v>0</v>
      </c>
      <c r="P365" s="55">
        <v>0</v>
      </c>
      <c r="Q365" s="54" t="s">
        <v>79</v>
      </c>
      <c r="R365" s="57">
        <f t="shared" si="111"/>
        <v>-8127.5818484621577</v>
      </c>
      <c r="S365" s="55">
        <v>0</v>
      </c>
      <c r="T365" s="55">
        <v>0</v>
      </c>
      <c r="U365" s="54" t="s">
        <v>79</v>
      </c>
      <c r="V365" s="57">
        <f t="shared" si="104"/>
        <v>-4010</v>
      </c>
      <c r="W365" s="57">
        <f t="shared" si="100"/>
        <v>-1646.4542381526351</v>
      </c>
      <c r="X365" s="55">
        <f t="shared" si="101"/>
        <v>5555.4147712168269</v>
      </c>
      <c r="Y365" s="117">
        <f t="shared" si="102"/>
        <v>2398604.1789643676</v>
      </c>
    </row>
    <row r="366" spans="1:25" ht="13.5" thickBot="1" x14ac:dyDescent="0.35">
      <c r="A366" s="54">
        <v>353</v>
      </c>
      <c r="B366" s="54">
        <v>53</v>
      </c>
      <c r="C366" s="54">
        <f t="shared" si="107"/>
        <v>5</v>
      </c>
      <c r="D366" s="55">
        <f t="shared" si="110"/>
        <v>32929.084763052699</v>
      </c>
      <c r="E366" s="57">
        <f t="shared" si="99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v>0</v>
      </c>
      <c r="K366" s="54" t="s">
        <v>79</v>
      </c>
      <c r="L366" s="55">
        <v>0</v>
      </c>
      <c r="M366" s="55">
        <f t="shared" si="103"/>
        <v>-420</v>
      </c>
      <c r="N366" s="54">
        <v>161</v>
      </c>
      <c r="O366" s="55">
        <v>0</v>
      </c>
      <c r="P366" s="55">
        <v>0</v>
      </c>
      <c r="Q366" s="54" t="s">
        <v>79</v>
      </c>
      <c r="R366" s="57">
        <f t="shared" si="111"/>
        <v>-8127.5818484621577</v>
      </c>
      <c r="S366" s="55">
        <v>0</v>
      </c>
      <c r="T366" s="55">
        <v>0</v>
      </c>
      <c r="U366" s="54" t="s">
        <v>79</v>
      </c>
      <c r="V366" s="57">
        <f t="shared" si="104"/>
        <v>-4020</v>
      </c>
      <c r="W366" s="57">
        <f t="shared" si="100"/>
        <v>-1646.4542381526351</v>
      </c>
      <c r="X366" s="55">
        <f t="shared" si="101"/>
        <v>5543.4147712168269</v>
      </c>
      <c r="Y366" s="117">
        <f t="shared" si="102"/>
        <v>2414141.7778146025</v>
      </c>
    </row>
    <row r="367" spans="1:25" ht="13.5" thickBot="1" x14ac:dyDescent="0.35">
      <c r="A367" s="54">
        <v>354</v>
      </c>
      <c r="B367" s="54">
        <v>53</v>
      </c>
      <c r="C367" s="54">
        <f t="shared" si="107"/>
        <v>6</v>
      </c>
      <c r="D367" s="55">
        <f t="shared" si="110"/>
        <v>32929.084763052699</v>
      </c>
      <c r="E367" s="57">
        <f t="shared" si="99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v>0</v>
      </c>
      <c r="K367" s="54" t="s">
        <v>79</v>
      </c>
      <c r="L367" s="55">
        <v>0</v>
      </c>
      <c r="M367" s="55">
        <f t="shared" si="103"/>
        <v>-422</v>
      </c>
      <c r="N367" s="54">
        <v>162</v>
      </c>
      <c r="O367" s="55">
        <v>0</v>
      </c>
      <c r="P367" s="55">
        <v>0</v>
      </c>
      <c r="Q367" s="54" t="s">
        <v>79</v>
      </c>
      <c r="R367" s="57">
        <f t="shared" si="111"/>
        <v>-8127.5818484621577</v>
      </c>
      <c r="S367" s="55">
        <v>0</v>
      </c>
      <c r="T367" s="55">
        <v>0</v>
      </c>
      <c r="U367" s="54" t="s">
        <v>79</v>
      </c>
      <c r="V367" s="57">
        <f t="shared" si="104"/>
        <v>-4030</v>
      </c>
      <c r="W367" s="57">
        <f t="shared" si="100"/>
        <v>-1646.4542381526351</v>
      </c>
      <c r="X367" s="55">
        <f t="shared" si="101"/>
        <v>5531.4147712168269</v>
      </c>
      <c r="Y367" s="117">
        <f t="shared" si="102"/>
        <v>2429732.1166600469</v>
      </c>
    </row>
    <row r="368" spans="1:25" ht="13.5" thickBot="1" x14ac:dyDescent="0.35">
      <c r="A368" s="54">
        <v>355</v>
      </c>
      <c r="B368" s="54">
        <v>53</v>
      </c>
      <c r="C368" s="54">
        <f t="shared" si="107"/>
        <v>7</v>
      </c>
      <c r="D368" s="55">
        <f t="shared" si="110"/>
        <v>32929.084763052699</v>
      </c>
      <c r="E368" s="57">
        <f t="shared" si="99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v>0</v>
      </c>
      <c r="K368" s="54" t="s">
        <v>79</v>
      </c>
      <c r="L368" s="55">
        <v>0</v>
      </c>
      <c r="M368" s="55">
        <f t="shared" si="103"/>
        <v>-424</v>
      </c>
      <c r="N368" s="54">
        <v>163</v>
      </c>
      <c r="O368" s="55">
        <v>0</v>
      </c>
      <c r="P368" s="55">
        <v>0</v>
      </c>
      <c r="Q368" s="54" t="s">
        <v>79</v>
      </c>
      <c r="R368" s="57">
        <f t="shared" si="111"/>
        <v>-8127.5818484621577</v>
      </c>
      <c r="S368" s="55">
        <v>0</v>
      </c>
      <c r="T368" s="55">
        <v>0</v>
      </c>
      <c r="U368" s="54" t="s">
        <v>79</v>
      </c>
      <c r="V368" s="57">
        <f t="shared" si="104"/>
        <v>-4040</v>
      </c>
      <c r="W368" s="57">
        <f t="shared" si="100"/>
        <v>-1646.4542381526351</v>
      </c>
      <c r="X368" s="55">
        <f t="shared" si="101"/>
        <v>5519.4147712168269</v>
      </c>
      <c r="Y368" s="117">
        <f t="shared" si="102"/>
        <v>2445375.4152506804</v>
      </c>
    </row>
    <row r="369" spans="1:25" ht="13.5" thickBot="1" x14ac:dyDescent="0.35">
      <c r="A369" s="54">
        <v>356</v>
      </c>
      <c r="B369" s="54">
        <v>53</v>
      </c>
      <c r="C369" s="54">
        <f t="shared" si="107"/>
        <v>8</v>
      </c>
      <c r="D369" s="55">
        <f t="shared" si="110"/>
        <v>32929.084763052699</v>
      </c>
      <c r="E369" s="57">
        <f t="shared" si="99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v>0</v>
      </c>
      <c r="K369" s="54" t="s">
        <v>79</v>
      </c>
      <c r="L369" s="55">
        <v>0</v>
      </c>
      <c r="M369" s="55">
        <f t="shared" si="103"/>
        <v>-426</v>
      </c>
      <c r="N369" s="54">
        <v>164</v>
      </c>
      <c r="O369" s="55">
        <v>0</v>
      </c>
      <c r="P369" s="55">
        <v>0</v>
      </c>
      <c r="Q369" s="54" t="s">
        <v>79</v>
      </c>
      <c r="R369" s="57">
        <f t="shared" si="111"/>
        <v>-8127.5818484621577</v>
      </c>
      <c r="S369" s="55">
        <v>0</v>
      </c>
      <c r="T369" s="55">
        <v>0</v>
      </c>
      <c r="U369" s="54" t="s">
        <v>79</v>
      </c>
      <c r="V369" s="57">
        <f t="shared" si="104"/>
        <v>-4050</v>
      </c>
      <c r="W369" s="57">
        <f t="shared" si="100"/>
        <v>-1646.4542381526351</v>
      </c>
      <c r="X369" s="55">
        <f t="shared" si="101"/>
        <v>5507.4147712168269</v>
      </c>
      <c r="Y369" s="117">
        <f t="shared" si="102"/>
        <v>2461071.8942521084</v>
      </c>
    </row>
    <row r="370" spans="1:25" ht="13.5" thickBot="1" x14ac:dyDescent="0.35">
      <c r="A370" s="54">
        <v>357</v>
      </c>
      <c r="B370" s="54">
        <v>53</v>
      </c>
      <c r="C370" s="54">
        <f t="shared" si="107"/>
        <v>9</v>
      </c>
      <c r="D370" s="55">
        <f t="shared" si="110"/>
        <v>32929.084763052699</v>
      </c>
      <c r="E370" s="57">
        <f t="shared" si="99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v>0</v>
      </c>
      <c r="K370" s="54" t="s">
        <v>79</v>
      </c>
      <c r="L370" s="55">
        <v>0</v>
      </c>
      <c r="M370" s="55">
        <f t="shared" si="103"/>
        <v>-428</v>
      </c>
      <c r="N370" s="54">
        <v>165</v>
      </c>
      <c r="O370" s="55">
        <v>0</v>
      </c>
      <c r="P370" s="55">
        <v>0</v>
      </c>
      <c r="Q370" s="54" t="s">
        <v>79</v>
      </c>
      <c r="R370" s="57">
        <f t="shared" si="111"/>
        <v>-8127.5818484621577</v>
      </c>
      <c r="S370" s="55">
        <v>0</v>
      </c>
      <c r="T370" s="55">
        <v>0</v>
      </c>
      <c r="U370" s="54" t="s">
        <v>79</v>
      </c>
      <c r="V370" s="57">
        <f t="shared" si="104"/>
        <v>-4060</v>
      </c>
      <c r="W370" s="57">
        <f t="shared" si="100"/>
        <v>-1646.4542381526351</v>
      </c>
      <c r="X370" s="55">
        <f t="shared" si="101"/>
        <v>5495.4147712168269</v>
      </c>
      <c r="Y370" s="117">
        <f t="shared" si="102"/>
        <v>2476821.775249376</v>
      </c>
    </row>
    <row r="371" spans="1:25" ht="13.5" thickBot="1" x14ac:dyDescent="0.35">
      <c r="A371" s="54">
        <v>358</v>
      </c>
      <c r="B371" s="54">
        <v>53</v>
      </c>
      <c r="C371" s="54">
        <f t="shared" si="107"/>
        <v>10</v>
      </c>
      <c r="D371" s="55">
        <f t="shared" si="110"/>
        <v>32929.084763052699</v>
      </c>
      <c r="E371" s="57">
        <f t="shared" si="99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v>0</v>
      </c>
      <c r="K371" s="54" t="s">
        <v>79</v>
      </c>
      <c r="L371" s="55">
        <v>0</v>
      </c>
      <c r="M371" s="55">
        <f t="shared" si="103"/>
        <v>-430</v>
      </c>
      <c r="N371" s="54">
        <v>166</v>
      </c>
      <c r="O371" s="55">
        <v>0</v>
      </c>
      <c r="P371" s="55">
        <v>0</v>
      </c>
      <c r="Q371" s="54" t="s">
        <v>79</v>
      </c>
      <c r="R371" s="57">
        <f t="shared" si="111"/>
        <v>-8127.5818484621577</v>
      </c>
      <c r="S371" s="55">
        <v>0</v>
      </c>
      <c r="T371" s="55">
        <v>0</v>
      </c>
      <c r="U371" s="54" t="s">
        <v>79</v>
      </c>
      <c r="V371" s="57">
        <f t="shared" si="104"/>
        <v>-4070</v>
      </c>
      <c r="W371" s="57">
        <f t="shared" si="100"/>
        <v>-1646.4542381526351</v>
      </c>
      <c r="X371" s="55">
        <f t="shared" si="101"/>
        <v>5483.4147712168269</v>
      </c>
      <c r="Y371" s="117">
        <f t="shared" si="102"/>
        <v>2492625.2807507985</v>
      </c>
    </row>
    <row r="372" spans="1:25" ht="13.5" thickBot="1" x14ac:dyDescent="0.35">
      <c r="A372" s="54">
        <v>359</v>
      </c>
      <c r="B372" s="54">
        <v>53</v>
      </c>
      <c r="C372" s="54">
        <f t="shared" si="107"/>
        <v>11</v>
      </c>
      <c r="D372" s="55">
        <f t="shared" si="110"/>
        <v>32929.084763052699</v>
      </c>
      <c r="E372" s="57">
        <f t="shared" si="99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v>0</v>
      </c>
      <c r="K372" s="54" t="s">
        <v>79</v>
      </c>
      <c r="L372" s="55">
        <v>0</v>
      </c>
      <c r="M372" s="55">
        <f t="shared" si="103"/>
        <v>-432</v>
      </c>
      <c r="N372" s="54">
        <v>167</v>
      </c>
      <c r="O372" s="55">
        <v>0</v>
      </c>
      <c r="P372" s="55">
        <v>0</v>
      </c>
      <c r="Q372" s="54" t="s">
        <v>79</v>
      </c>
      <c r="R372" s="57">
        <f t="shared" si="111"/>
        <v>-8127.5818484621577</v>
      </c>
      <c r="S372" s="55">
        <v>0</v>
      </c>
      <c r="T372" s="55">
        <v>0</v>
      </c>
      <c r="U372" s="54" t="s">
        <v>79</v>
      </c>
      <c r="V372" s="57">
        <f t="shared" si="104"/>
        <v>-4080</v>
      </c>
      <c r="W372" s="57">
        <f t="shared" si="100"/>
        <v>-1646.4542381526351</v>
      </c>
      <c r="X372" s="55">
        <f t="shared" si="101"/>
        <v>5471.4147712168269</v>
      </c>
      <c r="Y372" s="117">
        <f t="shared" si="102"/>
        <v>2508482.6341918106</v>
      </c>
    </row>
    <row r="373" spans="1:25" ht="13.5" thickBot="1" x14ac:dyDescent="0.35">
      <c r="A373" s="54">
        <v>360</v>
      </c>
      <c r="B373" s="54">
        <v>54</v>
      </c>
      <c r="C373" s="54">
        <f t="shared" si="107"/>
        <v>0</v>
      </c>
      <c r="D373" s="55">
        <f>$D362*(1+$D$4)</f>
        <v>34575.539001205332</v>
      </c>
      <c r="E373" s="57">
        <f t="shared" si="99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v>0</v>
      </c>
      <c r="K373" s="54" t="s">
        <v>79</v>
      </c>
      <c r="L373" s="55">
        <v>0</v>
      </c>
      <c r="M373" s="55">
        <f t="shared" si="103"/>
        <v>-434</v>
      </c>
      <c r="N373" s="54">
        <v>168</v>
      </c>
      <c r="O373" s="55">
        <v>0</v>
      </c>
      <c r="P373" s="55">
        <v>0</v>
      </c>
      <c r="Q373" s="54" t="s">
        <v>79</v>
      </c>
      <c r="R373" s="57">
        <f>$R372*1.06</f>
        <v>-8615.2367593698873</v>
      </c>
      <c r="S373" s="55">
        <v>0</v>
      </c>
      <c r="T373" s="55">
        <v>0</v>
      </c>
      <c r="U373" s="54" t="s">
        <v>79</v>
      </c>
      <c r="V373" s="57">
        <f t="shared" si="104"/>
        <v>-4090</v>
      </c>
      <c r="W373" s="57">
        <f t="shared" si="100"/>
        <v>-1728.7769500602667</v>
      </c>
      <c r="X373" s="55">
        <f t="shared" si="101"/>
        <v>5877.3096912930414</v>
      </c>
      <c r="Y373" s="117">
        <f t="shared" si="102"/>
        <v>2524811.9548589028</v>
      </c>
    </row>
    <row r="374" spans="1:25" ht="13.5" thickBot="1" x14ac:dyDescent="0.35">
      <c r="A374" s="54">
        <v>361</v>
      </c>
      <c r="B374" s="54">
        <v>54</v>
      </c>
      <c r="C374" s="54">
        <f t="shared" si="107"/>
        <v>1</v>
      </c>
      <c r="D374" s="55">
        <f t="shared" ref="D374:D384" si="112">$D373</f>
        <v>34575.539001205332</v>
      </c>
      <c r="E374" s="57">
        <f t="shared" si="99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v>0</v>
      </c>
      <c r="K374" s="54" t="s">
        <v>79</v>
      </c>
      <c r="L374" s="55">
        <v>0</v>
      </c>
      <c r="M374" s="55">
        <f t="shared" si="103"/>
        <v>-436</v>
      </c>
      <c r="N374" s="54">
        <v>169</v>
      </c>
      <c r="O374" s="55">
        <v>0</v>
      </c>
      <c r="P374" s="55">
        <v>0</v>
      </c>
      <c r="Q374" s="54" t="s">
        <v>79</v>
      </c>
      <c r="R374" s="57">
        <f t="shared" ref="R374:R384" si="113">$R373</f>
        <v>-8615.2367593698873</v>
      </c>
      <c r="S374" s="55">
        <v>0</v>
      </c>
      <c r="T374" s="55">
        <v>0</v>
      </c>
      <c r="U374" s="54" t="s">
        <v>79</v>
      </c>
      <c r="V374" s="57">
        <f t="shared" si="104"/>
        <v>-4100</v>
      </c>
      <c r="W374" s="57">
        <f t="shared" si="100"/>
        <v>-1728.7769500602667</v>
      </c>
      <c r="X374" s="55">
        <f t="shared" si="101"/>
        <v>5865.3096912930414</v>
      </c>
      <c r="Y374" s="117">
        <f t="shared" si="102"/>
        <v>2541197.3143621082</v>
      </c>
    </row>
    <row r="375" spans="1:25" ht="13.5" thickBot="1" x14ac:dyDescent="0.35">
      <c r="A375" s="54">
        <v>362</v>
      </c>
      <c r="B375" s="54">
        <v>54</v>
      </c>
      <c r="C375" s="54">
        <f t="shared" si="107"/>
        <v>2</v>
      </c>
      <c r="D375" s="55">
        <f t="shared" si="112"/>
        <v>34575.539001205332</v>
      </c>
      <c r="E375" s="57">
        <f t="shared" si="99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v>0</v>
      </c>
      <c r="K375" s="54" t="s">
        <v>79</v>
      </c>
      <c r="L375" s="55">
        <v>0</v>
      </c>
      <c r="M375" s="55">
        <f t="shared" si="103"/>
        <v>-438</v>
      </c>
      <c r="N375" s="54">
        <v>170</v>
      </c>
      <c r="O375" s="55">
        <v>0</v>
      </c>
      <c r="P375" s="55">
        <v>0</v>
      </c>
      <c r="Q375" s="54" t="s">
        <v>79</v>
      </c>
      <c r="R375" s="57">
        <f t="shared" si="113"/>
        <v>-8615.2367593698873</v>
      </c>
      <c r="S375" s="55">
        <v>0</v>
      </c>
      <c r="T375" s="55">
        <v>0</v>
      </c>
      <c r="U375" s="54" t="s">
        <v>79</v>
      </c>
      <c r="V375" s="57">
        <f t="shared" si="104"/>
        <v>-4110</v>
      </c>
      <c r="W375" s="57">
        <f t="shared" si="100"/>
        <v>-1728.7769500602667</v>
      </c>
      <c r="X375" s="55">
        <f t="shared" si="101"/>
        <v>5853.3096912930414</v>
      </c>
      <c r="Y375" s="117">
        <f t="shared" si="102"/>
        <v>2557638.946196577</v>
      </c>
    </row>
    <row r="376" spans="1:25" ht="13.5" thickBot="1" x14ac:dyDescent="0.35">
      <c r="A376" s="54">
        <v>363</v>
      </c>
      <c r="B376" s="54">
        <v>54</v>
      </c>
      <c r="C376" s="54">
        <f t="shared" si="107"/>
        <v>3</v>
      </c>
      <c r="D376" s="55">
        <f t="shared" si="112"/>
        <v>34575.539001205332</v>
      </c>
      <c r="E376" s="57">
        <f t="shared" si="99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v>0</v>
      </c>
      <c r="K376" s="54" t="s">
        <v>79</v>
      </c>
      <c r="L376" s="55">
        <v>0</v>
      </c>
      <c r="M376" s="55">
        <f t="shared" si="103"/>
        <v>-440</v>
      </c>
      <c r="N376" s="54">
        <v>171</v>
      </c>
      <c r="O376" s="55">
        <v>0</v>
      </c>
      <c r="P376" s="55">
        <v>0</v>
      </c>
      <c r="Q376" s="54" t="s">
        <v>79</v>
      </c>
      <c r="R376" s="57">
        <f t="shared" si="113"/>
        <v>-8615.2367593698873</v>
      </c>
      <c r="S376" s="55">
        <v>0</v>
      </c>
      <c r="T376" s="55">
        <v>0</v>
      </c>
      <c r="U376" s="54" t="s">
        <v>79</v>
      </c>
      <c r="V376" s="57">
        <f t="shared" si="104"/>
        <v>-4120</v>
      </c>
      <c r="W376" s="57">
        <f t="shared" si="100"/>
        <v>-1728.7769500602667</v>
      </c>
      <c r="X376" s="55">
        <f t="shared" si="101"/>
        <v>5841.3096912930414</v>
      </c>
      <c r="Y376" s="117">
        <f t="shared" si="102"/>
        <v>2574137.0848303558</v>
      </c>
    </row>
    <row r="377" spans="1:25" ht="13.5" thickBot="1" x14ac:dyDescent="0.35">
      <c r="A377" s="54">
        <v>364</v>
      </c>
      <c r="B377" s="54">
        <v>54</v>
      </c>
      <c r="C377" s="54">
        <f t="shared" si="107"/>
        <v>4</v>
      </c>
      <c r="D377" s="55">
        <f t="shared" si="112"/>
        <v>34575.539001205332</v>
      </c>
      <c r="E377" s="57">
        <f t="shared" si="99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v>0</v>
      </c>
      <c r="K377" s="54" t="s">
        <v>79</v>
      </c>
      <c r="L377" s="55">
        <v>0</v>
      </c>
      <c r="M377" s="55">
        <f t="shared" si="103"/>
        <v>-442</v>
      </c>
      <c r="N377" s="54">
        <v>172</v>
      </c>
      <c r="O377" s="55">
        <v>0</v>
      </c>
      <c r="P377" s="55">
        <v>0</v>
      </c>
      <c r="Q377" s="54" t="s">
        <v>79</v>
      </c>
      <c r="R377" s="57">
        <f t="shared" si="113"/>
        <v>-8615.2367593698873</v>
      </c>
      <c r="S377" s="55">
        <v>0</v>
      </c>
      <c r="T377" s="55">
        <v>0</v>
      </c>
      <c r="U377" s="54" t="s">
        <v>79</v>
      </c>
      <c r="V377" s="57">
        <f t="shared" si="104"/>
        <v>-4130</v>
      </c>
      <c r="W377" s="57">
        <f t="shared" si="100"/>
        <v>-1728.7769500602667</v>
      </c>
      <c r="X377" s="55">
        <f t="shared" si="101"/>
        <v>5829.3096912930414</v>
      </c>
      <c r="Y377" s="117">
        <f t="shared" si="102"/>
        <v>2590691.965708442</v>
      </c>
    </row>
    <row r="378" spans="1:25" ht="13.5" thickBot="1" x14ac:dyDescent="0.35">
      <c r="A378" s="54">
        <v>365</v>
      </c>
      <c r="B378" s="54">
        <v>54</v>
      </c>
      <c r="C378" s="54">
        <f t="shared" si="107"/>
        <v>5</v>
      </c>
      <c r="D378" s="55">
        <f t="shared" si="112"/>
        <v>34575.539001205332</v>
      </c>
      <c r="E378" s="57">
        <f t="shared" si="99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v>0</v>
      </c>
      <c r="K378" s="54" t="s">
        <v>79</v>
      </c>
      <c r="L378" s="55">
        <v>0</v>
      </c>
      <c r="M378" s="55">
        <f t="shared" si="103"/>
        <v>-444</v>
      </c>
      <c r="N378" s="54">
        <v>173</v>
      </c>
      <c r="O378" s="55">
        <v>0</v>
      </c>
      <c r="P378" s="55">
        <v>0</v>
      </c>
      <c r="Q378" s="54" t="s">
        <v>79</v>
      </c>
      <c r="R378" s="57">
        <f t="shared" si="113"/>
        <v>-8615.2367593698873</v>
      </c>
      <c r="S378" s="55">
        <v>0</v>
      </c>
      <c r="T378" s="55">
        <v>0</v>
      </c>
      <c r="U378" s="54" t="s">
        <v>79</v>
      </c>
      <c r="V378" s="57">
        <f t="shared" si="104"/>
        <v>-4140</v>
      </c>
      <c r="W378" s="57">
        <f t="shared" si="100"/>
        <v>-1728.7769500602667</v>
      </c>
      <c r="X378" s="55">
        <f t="shared" si="101"/>
        <v>5817.3096912930414</v>
      </c>
      <c r="Y378" s="117">
        <f t="shared" si="102"/>
        <v>2607303.8252568538</v>
      </c>
    </row>
    <row r="379" spans="1:25" ht="13.5" thickBot="1" x14ac:dyDescent="0.35">
      <c r="A379" s="54">
        <v>366</v>
      </c>
      <c r="B379" s="54">
        <v>54</v>
      </c>
      <c r="C379" s="54">
        <f t="shared" si="107"/>
        <v>6</v>
      </c>
      <c r="D379" s="55">
        <f t="shared" si="112"/>
        <v>34575.539001205332</v>
      </c>
      <c r="E379" s="57">
        <f t="shared" si="99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v>0</v>
      </c>
      <c r="K379" s="54" t="s">
        <v>79</v>
      </c>
      <c r="L379" s="55">
        <v>0</v>
      </c>
      <c r="M379" s="55">
        <f t="shared" si="103"/>
        <v>-446</v>
      </c>
      <c r="N379" s="54">
        <v>174</v>
      </c>
      <c r="O379" s="55">
        <v>0</v>
      </c>
      <c r="P379" s="55">
        <v>0</v>
      </c>
      <c r="Q379" s="54" t="s">
        <v>79</v>
      </c>
      <c r="R379" s="57">
        <f t="shared" si="113"/>
        <v>-8615.2367593698873</v>
      </c>
      <c r="S379" s="55">
        <v>0</v>
      </c>
      <c r="T379" s="55">
        <v>0</v>
      </c>
      <c r="U379" s="54" t="s">
        <v>79</v>
      </c>
      <c r="V379" s="57">
        <f t="shared" si="104"/>
        <v>-4150</v>
      </c>
      <c r="W379" s="57">
        <f t="shared" si="100"/>
        <v>-1728.7769500602667</v>
      </c>
      <c r="X379" s="55">
        <f t="shared" si="101"/>
        <v>5805.3096912930414</v>
      </c>
      <c r="Y379" s="117">
        <f t="shared" si="102"/>
        <v>2623972.9008867173</v>
      </c>
    </row>
    <row r="380" spans="1:25" ht="13.5" thickBot="1" x14ac:dyDescent="0.35">
      <c r="A380" s="54">
        <v>367</v>
      </c>
      <c r="B380" s="54">
        <v>54</v>
      </c>
      <c r="C380" s="54">
        <f t="shared" si="107"/>
        <v>7</v>
      </c>
      <c r="D380" s="55">
        <f t="shared" si="112"/>
        <v>34575.539001205332</v>
      </c>
      <c r="E380" s="57">
        <f t="shared" si="99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v>0</v>
      </c>
      <c r="K380" s="54" t="s">
        <v>79</v>
      </c>
      <c r="L380" s="55">
        <v>0</v>
      </c>
      <c r="M380" s="55">
        <f t="shared" si="103"/>
        <v>-448</v>
      </c>
      <c r="N380" s="54">
        <v>175</v>
      </c>
      <c r="O380" s="55">
        <v>0</v>
      </c>
      <c r="P380" s="55">
        <v>0</v>
      </c>
      <c r="Q380" s="54" t="s">
        <v>79</v>
      </c>
      <c r="R380" s="57">
        <f t="shared" si="113"/>
        <v>-8615.2367593698873</v>
      </c>
      <c r="S380" s="55">
        <v>0</v>
      </c>
      <c r="T380" s="55">
        <v>0</v>
      </c>
      <c r="U380" s="54" t="s">
        <v>79</v>
      </c>
      <c r="V380" s="57">
        <f t="shared" si="104"/>
        <v>-4160</v>
      </c>
      <c r="W380" s="57">
        <f t="shared" si="100"/>
        <v>-1728.7769500602667</v>
      </c>
      <c r="X380" s="55">
        <f t="shared" si="101"/>
        <v>5793.3096912930414</v>
      </c>
      <c r="Y380" s="117">
        <f t="shared" si="102"/>
        <v>2640699.4309983719</v>
      </c>
    </row>
    <row r="381" spans="1:25" ht="13.5" thickBot="1" x14ac:dyDescent="0.35">
      <c r="A381" s="54">
        <v>368</v>
      </c>
      <c r="B381" s="54">
        <v>54</v>
      </c>
      <c r="C381" s="54">
        <f t="shared" si="107"/>
        <v>8</v>
      </c>
      <c r="D381" s="55">
        <f t="shared" si="112"/>
        <v>34575.539001205332</v>
      </c>
      <c r="E381" s="57">
        <f t="shared" si="99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v>0</v>
      </c>
      <c r="K381" s="54" t="s">
        <v>79</v>
      </c>
      <c r="L381" s="55">
        <v>0</v>
      </c>
      <c r="M381" s="55">
        <f t="shared" si="103"/>
        <v>-450</v>
      </c>
      <c r="N381" s="54">
        <v>176</v>
      </c>
      <c r="O381" s="55">
        <v>0</v>
      </c>
      <c r="P381" s="55">
        <v>0</v>
      </c>
      <c r="Q381" s="54" t="s">
        <v>79</v>
      </c>
      <c r="R381" s="57">
        <f t="shared" si="113"/>
        <v>-8615.2367593698873</v>
      </c>
      <c r="S381" s="55">
        <v>0</v>
      </c>
      <c r="T381" s="55">
        <v>0</v>
      </c>
      <c r="U381" s="54" t="s">
        <v>79</v>
      </c>
      <c r="V381" s="57">
        <f t="shared" si="104"/>
        <v>-4170</v>
      </c>
      <c r="W381" s="57">
        <f t="shared" si="100"/>
        <v>-1728.7769500602667</v>
      </c>
      <c r="X381" s="55">
        <f t="shared" si="101"/>
        <v>5781.3096912930414</v>
      </c>
      <c r="Y381" s="117">
        <f t="shared" si="102"/>
        <v>2657483.6549854917</v>
      </c>
    </row>
    <row r="382" spans="1:25" ht="13.5" thickBot="1" x14ac:dyDescent="0.35">
      <c r="A382" s="54">
        <v>369</v>
      </c>
      <c r="B382" s="54">
        <v>54</v>
      </c>
      <c r="C382" s="54">
        <f t="shared" si="107"/>
        <v>9</v>
      </c>
      <c r="D382" s="55">
        <f t="shared" si="112"/>
        <v>34575.539001205332</v>
      </c>
      <c r="E382" s="57">
        <f t="shared" si="99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v>0</v>
      </c>
      <c r="K382" s="54" t="s">
        <v>79</v>
      </c>
      <c r="L382" s="55">
        <v>0</v>
      </c>
      <c r="M382" s="55">
        <f t="shared" si="103"/>
        <v>-452</v>
      </c>
      <c r="N382" s="54">
        <v>177</v>
      </c>
      <c r="O382" s="55">
        <v>0</v>
      </c>
      <c r="P382" s="55">
        <v>0</v>
      </c>
      <c r="Q382" s="54" t="s">
        <v>79</v>
      </c>
      <c r="R382" s="57">
        <f t="shared" si="113"/>
        <v>-8615.2367593698873</v>
      </c>
      <c r="S382" s="55">
        <v>0</v>
      </c>
      <c r="T382" s="55">
        <v>0</v>
      </c>
      <c r="U382" s="54" t="s">
        <v>79</v>
      </c>
      <c r="V382" s="57">
        <f t="shared" si="104"/>
        <v>-4180</v>
      </c>
      <c r="W382" s="57">
        <f t="shared" si="100"/>
        <v>-1728.7769500602667</v>
      </c>
      <c r="X382" s="55">
        <f t="shared" si="101"/>
        <v>5769.3096912930414</v>
      </c>
      <c r="Y382" s="117">
        <f t="shared" si="102"/>
        <v>2674325.8132392243</v>
      </c>
    </row>
    <row r="383" spans="1:25" ht="13.5" thickBot="1" x14ac:dyDescent="0.35">
      <c r="A383" s="54">
        <v>370</v>
      </c>
      <c r="B383" s="54">
        <v>54</v>
      </c>
      <c r="C383" s="54">
        <f t="shared" si="107"/>
        <v>10</v>
      </c>
      <c r="D383" s="55">
        <f t="shared" si="112"/>
        <v>34575.539001205332</v>
      </c>
      <c r="E383" s="57">
        <f t="shared" si="99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v>0</v>
      </c>
      <c r="K383" s="54" t="s">
        <v>79</v>
      </c>
      <c r="L383" s="55">
        <v>0</v>
      </c>
      <c r="M383" s="55">
        <f t="shared" si="103"/>
        <v>-454</v>
      </c>
      <c r="N383" s="54">
        <v>178</v>
      </c>
      <c r="O383" s="55">
        <v>0</v>
      </c>
      <c r="P383" s="55">
        <v>0</v>
      </c>
      <c r="Q383" s="54" t="s">
        <v>79</v>
      </c>
      <c r="R383" s="57">
        <f t="shared" si="113"/>
        <v>-8615.2367593698873</v>
      </c>
      <c r="S383" s="55">
        <v>0</v>
      </c>
      <c r="T383" s="55">
        <v>0</v>
      </c>
      <c r="U383" s="54" t="s">
        <v>79</v>
      </c>
      <c r="V383" s="57">
        <f t="shared" si="104"/>
        <v>-4190</v>
      </c>
      <c r="W383" s="57">
        <f t="shared" si="100"/>
        <v>-1728.7769500602667</v>
      </c>
      <c r="X383" s="55">
        <f t="shared" si="101"/>
        <v>5757.3096912930414</v>
      </c>
      <c r="Y383" s="117">
        <f t="shared" si="102"/>
        <v>2691226.1471523475</v>
      </c>
    </row>
    <row r="384" spans="1:25" ht="13.5" thickBot="1" x14ac:dyDescent="0.35">
      <c r="A384" s="54">
        <v>371</v>
      </c>
      <c r="B384" s="54">
        <v>54</v>
      </c>
      <c r="C384" s="54">
        <f t="shared" si="107"/>
        <v>11</v>
      </c>
      <c r="D384" s="55">
        <f t="shared" si="112"/>
        <v>34575.539001205332</v>
      </c>
      <c r="E384" s="57">
        <f t="shared" si="99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v>0</v>
      </c>
      <c r="K384" s="54" t="s">
        <v>79</v>
      </c>
      <c r="L384" s="55">
        <v>0</v>
      </c>
      <c r="M384" s="55">
        <f t="shared" si="103"/>
        <v>-456</v>
      </c>
      <c r="N384" s="54">
        <v>179</v>
      </c>
      <c r="O384" s="55">
        <v>0</v>
      </c>
      <c r="P384" s="55">
        <v>0</v>
      </c>
      <c r="Q384" s="54" t="s">
        <v>79</v>
      </c>
      <c r="R384" s="57">
        <f t="shared" si="113"/>
        <v>-8615.2367593698873</v>
      </c>
      <c r="S384" s="55">
        <v>0</v>
      </c>
      <c r="T384" s="55">
        <v>0</v>
      </c>
      <c r="U384" s="54" t="s">
        <v>79</v>
      </c>
      <c r="V384" s="57">
        <f t="shared" si="104"/>
        <v>-4200</v>
      </c>
      <c r="W384" s="57">
        <f t="shared" si="100"/>
        <v>-1728.7769500602667</v>
      </c>
      <c r="X384" s="55">
        <f t="shared" si="101"/>
        <v>5745.3096912930414</v>
      </c>
      <c r="Y384" s="117">
        <f t="shared" si="102"/>
        <v>2708184.8991234419</v>
      </c>
    </row>
    <row r="385" spans="1:25" ht="13.5" thickBot="1" x14ac:dyDescent="0.35">
      <c r="A385" s="54">
        <v>372</v>
      </c>
      <c r="B385" s="54">
        <v>55</v>
      </c>
      <c r="C385" s="54">
        <f t="shared" si="107"/>
        <v>0</v>
      </c>
      <c r="D385" s="55">
        <f>$D374*(1+$D$4)</f>
        <v>36304.315951265598</v>
      </c>
      <c r="E385" s="57">
        <f t="shared" si="99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v>0</v>
      </c>
      <c r="K385" s="54" t="s">
        <v>79</v>
      </c>
      <c r="L385" s="55">
        <v>0</v>
      </c>
      <c r="M385" s="55">
        <f t="shared" si="103"/>
        <v>-458</v>
      </c>
      <c r="N385" s="54">
        <v>180</v>
      </c>
      <c r="O385" s="55">
        <v>0</v>
      </c>
      <c r="P385" s="55">
        <v>0</v>
      </c>
      <c r="Q385" s="54" t="s">
        <v>79</v>
      </c>
      <c r="R385" s="57">
        <f>$R384*1.06</f>
        <v>-9132.1509649320815</v>
      </c>
      <c r="S385" s="55">
        <v>0</v>
      </c>
      <c r="T385" s="55">
        <v>0</v>
      </c>
      <c r="U385" s="54" t="s">
        <v>79</v>
      </c>
      <c r="V385" s="57">
        <f t="shared" si="104"/>
        <v>-4210</v>
      </c>
      <c r="W385" s="57">
        <f t="shared" si="100"/>
        <v>-1815.2157975632799</v>
      </c>
      <c r="X385" s="55">
        <f t="shared" si="101"/>
        <v>6167.2228082639976</v>
      </c>
      <c r="Y385" s="117">
        <f t="shared" si="102"/>
        <v>2725636.2256780537</v>
      </c>
    </row>
    <row r="386" spans="1:25" ht="13.5" thickBot="1" x14ac:dyDescent="0.35">
      <c r="A386" s="54">
        <v>373</v>
      </c>
      <c r="B386" s="54">
        <v>55</v>
      </c>
      <c r="C386" s="54">
        <f t="shared" si="107"/>
        <v>1</v>
      </c>
      <c r="D386" s="55">
        <f t="shared" ref="D386:D396" si="114">$D385</f>
        <v>36304.315951265598</v>
      </c>
      <c r="E386" s="57">
        <f t="shared" si="99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v>0</v>
      </c>
      <c r="K386" s="54" t="s">
        <v>79</v>
      </c>
      <c r="L386" s="55">
        <v>0</v>
      </c>
      <c r="M386" s="55">
        <f t="shared" si="103"/>
        <v>-460</v>
      </c>
      <c r="N386" s="54">
        <v>181</v>
      </c>
      <c r="O386" s="55">
        <v>0</v>
      </c>
      <c r="P386" s="55">
        <v>0</v>
      </c>
      <c r="Q386" s="54" t="s">
        <v>79</v>
      </c>
      <c r="R386" s="57">
        <f t="shared" ref="R386:R396" si="115">$R385</f>
        <v>-9132.1509649320815</v>
      </c>
      <c r="S386" s="55">
        <v>0</v>
      </c>
      <c r="T386" s="55">
        <v>0</v>
      </c>
      <c r="U386" s="54" t="s">
        <v>79</v>
      </c>
      <c r="V386" s="57">
        <f t="shared" si="104"/>
        <v>-4220</v>
      </c>
      <c r="W386" s="57">
        <f t="shared" si="100"/>
        <v>-1815.2157975632799</v>
      </c>
      <c r="X386" s="55">
        <f t="shared" si="101"/>
        <v>6155.2228082639976</v>
      </c>
      <c r="Y386" s="117">
        <f t="shared" si="102"/>
        <v>2743148.2660933095</v>
      </c>
    </row>
    <row r="387" spans="1:25" ht="13.5" thickBot="1" x14ac:dyDescent="0.35">
      <c r="A387" s="54">
        <v>374</v>
      </c>
      <c r="B387" s="54">
        <v>55</v>
      </c>
      <c r="C387" s="54">
        <f t="shared" si="107"/>
        <v>2</v>
      </c>
      <c r="D387" s="55">
        <f t="shared" si="114"/>
        <v>36304.315951265598</v>
      </c>
      <c r="E387" s="57">
        <f t="shared" si="99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v>0</v>
      </c>
      <c r="K387" s="54" t="s">
        <v>79</v>
      </c>
      <c r="L387" s="55">
        <v>0</v>
      </c>
      <c r="M387" s="55">
        <f t="shared" si="103"/>
        <v>-462</v>
      </c>
      <c r="N387" s="54">
        <v>182</v>
      </c>
      <c r="O387" s="55">
        <v>0</v>
      </c>
      <c r="P387" s="55">
        <v>0</v>
      </c>
      <c r="Q387" s="54" t="s">
        <v>79</v>
      </c>
      <c r="R387" s="57">
        <f t="shared" si="115"/>
        <v>-9132.1509649320815</v>
      </c>
      <c r="S387" s="55">
        <v>0</v>
      </c>
      <c r="T387" s="55">
        <v>0</v>
      </c>
      <c r="U387" s="54" t="s">
        <v>79</v>
      </c>
      <c r="V387" s="57">
        <f t="shared" si="104"/>
        <v>-4230</v>
      </c>
      <c r="W387" s="57">
        <f t="shared" si="100"/>
        <v>-1815.2157975632799</v>
      </c>
      <c r="X387" s="55">
        <f t="shared" si="101"/>
        <v>6143.2228082639976</v>
      </c>
      <c r="Y387" s="117">
        <f t="shared" si="102"/>
        <v>2760721.2733436292</v>
      </c>
    </row>
    <row r="388" spans="1:25" ht="13.5" thickBot="1" x14ac:dyDescent="0.35">
      <c r="A388" s="54">
        <v>375</v>
      </c>
      <c r="B388" s="54">
        <v>55</v>
      </c>
      <c r="C388" s="54">
        <f t="shared" si="107"/>
        <v>3</v>
      </c>
      <c r="D388" s="55">
        <f t="shared" si="114"/>
        <v>36304.315951265598</v>
      </c>
      <c r="E388" s="57">
        <f t="shared" si="99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v>0</v>
      </c>
      <c r="K388" s="54" t="s">
        <v>79</v>
      </c>
      <c r="L388" s="55">
        <v>0</v>
      </c>
      <c r="M388" s="55">
        <f t="shared" si="103"/>
        <v>-464</v>
      </c>
      <c r="N388" s="54">
        <v>183</v>
      </c>
      <c r="O388" s="55">
        <v>0</v>
      </c>
      <c r="P388" s="55">
        <v>0</v>
      </c>
      <c r="Q388" s="54" t="s">
        <v>79</v>
      </c>
      <c r="R388" s="57">
        <f t="shared" si="115"/>
        <v>-9132.1509649320815</v>
      </c>
      <c r="S388" s="55">
        <v>0</v>
      </c>
      <c r="T388" s="55">
        <v>0</v>
      </c>
      <c r="U388" s="54" t="s">
        <v>79</v>
      </c>
      <c r="V388" s="57">
        <f t="shared" si="104"/>
        <v>-4240</v>
      </c>
      <c r="W388" s="57">
        <f t="shared" si="100"/>
        <v>-1815.2157975632799</v>
      </c>
      <c r="X388" s="55">
        <f t="shared" si="101"/>
        <v>6131.2228082639976</v>
      </c>
      <c r="Y388" s="117">
        <f t="shared" si="102"/>
        <v>2778355.5014574919</v>
      </c>
    </row>
    <row r="389" spans="1:25" ht="13.5" thickBot="1" x14ac:dyDescent="0.35">
      <c r="A389" s="54">
        <v>376</v>
      </c>
      <c r="B389" s="54">
        <v>55</v>
      </c>
      <c r="C389" s="54">
        <f t="shared" si="107"/>
        <v>4</v>
      </c>
      <c r="D389" s="55">
        <f t="shared" si="114"/>
        <v>36304.315951265598</v>
      </c>
      <c r="E389" s="57">
        <f t="shared" si="99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v>0</v>
      </c>
      <c r="K389" s="54" t="s">
        <v>79</v>
      </c>
      <c r="L389" s="55">
        <v>0</v>
      </c>
      <c r="M389" s="55">
        <f t="shared" si="103"/>
        <v>-466</v>
      </c>
      <c r="N389" s="54">
        <v>184</v>
      </c>
      <c r="O389" s="55">
        <v>0</v>
      </c>
      <c r="P389" s="55">
        <v>0</v>
      </c>
      <c r="Q389" s="54" t="s">
        <v>79</v>
      </c>
      <c r="R389" s="57">
        <f t="shared" si="115"/>
        <v>-9132.1509649320815</v>
      </c>
      <c r="S389" s="55">
        <v>0</v>
      </c>
      <c r="T389" s="55">
        <v>0</v>
      </c>
      <c r="U389" s="54" t="s">
        <v>79</v>
      </c>
      <c r="V389" s="57">
        <f t="shared" si="104"/>
        <v>-4250</v>
      </c>
      <c r="W389" s="57">
        <f t="shared" si="100"/>
        <v>-1815.2157975632799</v>
      </c>
      <c r="X389" s="55">
        <f t="shared" si="101"/>
        <v>6119.2228082639976</v>
      </c>
      <c r="Y389" s="117">
        <f t="shared" si="102"/>
        <v>2796051.205521829</v>
      </c>
    </row>
    <row r="390" spans="1:25" ht="13.5" thickBot="1" x14ac:dyDescent="0.35">
      <c r="A390" s="54">
        <v>377</v>
      </c>
      <c r="B390" s="54">
        <v>55</v>
      </c>
      <c r="C390" s="54">
        <f t="shared" si="107"/>
        <v>5</v>
      </c>
      <c r="D390" s="55">
        <f t="shared" si="114"/>
        <v>36304.315951265598</v>
      </c>
      <c r="E390" s="57">
        <f t="shared" si="99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v>0</v>
      </c>
      <c r="K390" s="54" t="s">
        <v>79</v>
      </c>
      <c r="L390" s="55">
        <v>0</v>
      </c>
      <c r="M390" s="55">
        <f t="shared" si="103"/>
        <v>-468</v>
      </c>
      <c r="N390" s="54">
        <v>185</v>
      </c>
      <c r="O390" s="55">
        <v>0</v>
      </c>
      <c r="P390" s="55">
        <v>0</v>
      </c>
      <c r="Q390" s="54" t="s">
        <v>79</v>
      </c>
      <c r="R390" s="57">
        <f t="shared" si="115"/>
        <v>-9132.1509649320815</v>
      </c>
      <c r="S390" s="55">
        <v>0</v>
      </c>
      <c r="T390" s="55">
        <v>0</v>
      </c>
      <c r="U390" s="54" t="s">
        <v>79</v>
      </c>
      <c r="V390" s="57">
        <f t="shared" si="104"/>
        <v>-4260</v>
      </c>
      <c r="W390" s="57">
        <f t="shared" si="100"/>
        <v>-1815.2157975632799</v>
      </c>
      <c r="X390" s="55">
        <f t="shared" si="101"/>
        <v>6107.2228082639976</v>
      </c>
      <c r="Y390" s="117">
        <f t="shared" si="102"/>
        <v>2813808.6416864339</v>
      </c>
    </row>
    <row r="391" spans="1:25" ht="13.5" thickBot="1" x14ac:dyDescent="0.35">
      <c r="A391" s="54">
        <v>378</v>
      </c>
      <c r="B391" s="54">
        <v>55</v>
      </c>
      <c r="C391" s="54">
        <f t="shared" si="107"/>
        <v>6</v>
      </c>
      <c r="D391" s="55">
        <f t="shared" si="114"/>
        <v>36304.315951265598</v>
      </c>
      <c r="E391" s="57">
        <f t="shared" si="99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v>0</v>
      </c>
      <c r="K391" s="54" t="s">
        <v>79</v>
      </c>
      <c r="L391" s="55">
        <v>0</v>
      </c>
      <c r="M391" s="55">
        <f t="shared" si="103"/>
        <v>-470</v>
      </c>
      <c r="N391" s="54">
        <v>186</v>
      </c>
      <c r="O391" s="55">
        <v>0</v>
      </c>
      <c r="P391" s="55">
        <v>0</v>
      </c>
      <c r="Q391" s="54" t="s">
        <v>79</v>
      </c>
      <c r="R391" s="57">
        <f t="shared" si="115"/>
        <v>-9132.1509649320815</v>
      </c>
      <c r="S391" s="55">
        <v>0</v>
      </c>
      <c r="T391" s="55">
        <v>0</v>
      </c>
      <c r="U391" s="54" t="s">
        <v>79</v>
      </c>
      <c r="V391" s="57">
        <f t="shared" si="104"/>
        <v>-4270</v>
      </c>
      <c r="W391" s="57">
        <f t="shared" si="100"/>
        <v>-1815.2157975632799</v>
      </c>
      <c r="X391" s="55">
        <f t="shared" si="101"/>
        <v>6095.2228082639976</v>
      </c>
      <c r="Y391" s="117">
        <f t="shared" si="102"/>
        <v>2831628.0671683918</v>
      </c>
    </row>
    <row r="392" spans="1:25" ht="13.5" thickBot="1" x14ac:dyDescent="0.35">
      <c r="A392" s="54">
        <v>379</v>
      </c>
      <c r="B392" s="54">
        <v>55</v>
      </c>
      <c r="C392" s="54">
        <f t="shared" si="107"/>
        <v>7</v>
      </c>
      <c r="D392" s="55">
        <f t="shared" si="114"/>
        <v>36304.315951265598</v>
      </c>
      <c r="E392" s="57">
        <f t="shared" si="99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v>0</v>
      </c>
      <c r="K392" s="54" t="s">
        <v>79</v>
      </c>
      <c r="L392" s="55">
        <v>0</v>
      </c>
      <c r="M392" s="55">
        <f t="shared" si="103"/>
        <v>-472</v>
      </c>
      <c r="N392" s="54">
        <v>187</v>
      </c>
      <c r="O392" s="55">
        <v>0</v>
      </c>
      <c r="P392" s="55">
        <v>0</v>
      </c>
      <c r="Q392" s="54" t="s">
        <v>79</v>
      </c>
      <c r="R392" s="57">
        <f t="shared" si="115"/>
        <v>-9132.1509649320815</v>
      </c>
      <c r="S392" s="55">
        <v>0</v>
      </c>
      <c r="T392" s="55">
        <v>0</v>
      </c>
      <c r="U392" s="54" t="s">
        <v>79</v>
      </c>
      <c r="V392" s="57">
        <f t="shared" si="104"/>
        <v>-4280</v>
      </c>
      <c r="W392" s="57">
        <f t="shared" si="100"/>
        <v>-1815.2157975632799</v>
      </c>
      <c r="X392" s="55">
        <f t="shared" si="101"/>
        <v>6083.2228082639976</v>
      </c>
      <c r="Y392" s="117">
        <f t="shared" si="102"/>
        <v>2849509.7402565242</v>
      </c>
    </row>
    <row r="393" spans="1:25" ht="13.5" thickBot="1" x14ac:dyDescent="0.35">
      <c r="A393" s="54">
        <v>380</v>
      </c>
      <c r="B393" s="54">
        <v>55</v>
      </c>
      <c r="C393" s="54">
        <f t="shared" si="107"/>
        <v>8</v>
      </c>
      <c r="D393" s="55">
        <f t="shared" si="114"/>
        <v>36304.315951265598</v>
      </c>
      <c r="E393" s="57">
        <f t="shared" si="99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v>0</v>
      </c>
      <c r="K393" s="54" t="s">
        <v>79</v>
      </c>
      <c r="L393" s="55">
        <v>0</v>
      </c>
      <c r="M393" s="55">
        <f t="shared" si="103"/>
        <v>-474</v>
      </c>
      <c r="N393" s="54">
        <v>188</v>
      </c>
      <c r="O393" s="55">
        <v>0</v>
      </c>
      <c r="P393" s="55">
        <v>0</v>
      </c>
      <c r="Q393" s="54" t="s">
        <v>79</v>
      </c>
      <c r="R393" s="57">
        <f t="shared" si="115"/>
        <v>-9132.1509649320815</v>
      </c>
      <c r="S393" s="55">
        <v>0</v>
      </c>
      <c r="T393" s="55">
        <v>0</v>
      </c>
      <c r="U393" s="54" t="s">
        <v>79</v>
      </c>
      <c r="V393" s="57">
        <f t="shared" si="104"/>
        <v>-4290</v>
      </c>
      <c r="W393" s="57">
        <f t="shared" si="100"/>
        <v>-1815.2157975632799</v>
      </c>
      <c r="X393" s="55">
        <f t="shared" si="101"/>
        <v>6071.2228082639976</v>
      </c>
      <c r="Y393" s="117">
        <f t="shared" si="102"/>
        <v>2867453.920315857</v>
      </c>
    </row>
    <row r="394" spans="1:25" ht="13.5" thickBot="1" x14ac:dyDescent="0.35">
      <c r="A394" s="54">
        <v>381</v>
      </c>
      <c r="B394" s="54">
        <v>55</v>
      </c>
      <c r="C394" s="54">
        <f t="shared" si="107"/>
        <v>9</v>
      </c>
      <c r="D394" s="55">
        <f t="shared" si="114"/>
        <v>36304.315951265598</v>
      </c>
      <c r="E394" s="57">
        <f t="shared" si="99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v>0</v>
      </c>
      <c r="K394" s="54" t="s">
        <v>79</v>
      </c>
      <c r="L394" s="55">
        <v>0</v>
      </c>
      <c r="M394" s="55">
        <f t="shared" si="103"/>
        <v>-476</v>
      </c>
      <c r="N394" s="54">
        <v>189</v>
      </c>
      <c r="O394" s="55">
        <v>0</v>
      </c>
      <c r="P394" s="55">
        <v>0</v>
      </c>
      <c r="Q394" s="54" t="s">
        <v>79</v>
      </c>
      <c r="R394" s="57">
        <f t="shared" si="115"/>
        <v>-9132.1509649320815</v>
      </c>
      <c r="S394" s="55">
        <v>0</v>
      </c>
      <c r="T394" s="55">
        <v>0</v>
      </c>
      <c r="U394" s="54" t="s">
        <v>79</v>
      </c>
      <c r="V394" s="57">
        <f t="shared" si="104"/>
        <v>-4300</v>
      </c>
      <c r="W394" s="57">
        <f t="shared" si="100"/>
        <v>-1815.2157975632799</v>
      </c>
      <c r="X394" s="55">
        <f t="shared" si="101"/>
        <v>6059.2228082639976</v>
      </c>
      <c r="Y394" s="117">
        <f t="shared" si="102"/>
        <v>2885460.8677921039</v>
      </c>
    </row>
    <row r="395" spans="1:25" ht="13.5" thickBot="1" x14ac:dyDescent="0.35">
      <c r="A395" s="54">
        <v>382</v>
      </c>
      <c r="B395" s="54">
        <v>55</v>
      </c>
      <c r="C395" s="54">
        <f t="shared" si="107"/>
        <v>10</v>
      </c>
      <c r="D395" s="55">
        <f t="shared" si="114"/>
        <v>36304.315951265598</v>
      </c>
      <c r="E395" s="57">
        <f t="shared" si="99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v>0</v>
      </c>
      <c r="K395" s="54" t="s">
        <v>79</v>
      </c>
      <c r="L395" s="55">
        <v>0</v>
      </c>
      <c r="M395" s="55">
        <f t="shared" si="103"/>
        <v>-478</v>
      </c>
      <c r="N395" s="54">
        <v>190</v>
      </c>
      <c r="O395" s="55">
        <v>0</v>
      </c>
      <c r="P395" s="55">
        <v>0</v>
      </c>
      <c r="Q395" s="54" t="s">
        <v>79</v>
      </c>
      <c r="R395" s="57">
        <f t="shared" si="115"/>
        <v>-9132.1509649320815</v>
      </c>
      <c r="S395" s="55">
        <v>0</v>
      </c>
      <c r="T395" s="55">
        <v>0</v>
      </c>
      <c r="U395" s="54" t="s">
        <v>79</v>
      </c>
      <c r="V395" s="57">
        <f t="shared" si="104"/>
        <v>-4310</v>
      </c>
      <c r="W395" s="57">
        <f t="shared" si="100"/>
        <v>-1815.2157975632799</v>
      </c>
      <c r="X395" s="55">
        <f t="shared" si="101"/>
        <v>6047.2228082639976</v>
      </c>
      <c r="Y395" s="117">
        <f t="shared" si="102"/>
        <v>2903530.8442161684</v>
      </c>
    </row>
    <row r="396" spans="1:25" ht="13.5" thickBot="1" x14ac:dyDescent="0.35">
      <c r="A396" s="54">
        <v>383</v>
      </c>
      <c r="B396" s="54">
        <v>55</v>
      </c>
      <c r="C396" s="54">
        <f t="shared" si="107"/>
        <v>11</v>
      </c>
      <c r="D396" s="55">
        <f t="shared" si="114"/>
        <v>36304.315951265598</v>
      </c>
      <c r="E396" s="57">
        <f t="shared" si="99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v>0</v>
      </c>
      <c r="K396" s="54" t="s">
        <v>79</v>
      </c>
      <c r="L396" s="55">
        <v>0</v>
      </c>
      <c r="M396" s="55">
        <f t="shared" si="103"/>
        <v>-480</v>
      </c>
      <c r="N396" s="54">
        <v>191</v>
      </c>
      <c r="O396" s="55">
        <v>0</v>
      </c>
      <c r="P396" s="55">
        <v>0</v>
      </c>
      <c r="Q396" s="54" t="s">
        <v>79</v>
      </c>
      <c r="R396" s="57">
        <f t="shared" si="115"/>
        <v>-9132.1509649320815</v>
      </c>
      <c r="S396" s="55">
        <v>0</v>
      </c>
      <c r="T396" s="55">
        <v>0</v>
      </c>
      <c r="U396" s="54" t="s">
        <v>79</v>
      </c>
      <c r="V396" s="57">
        <f t="shared" si="104"/>
        <v>-4320</v>
      </c>
      <c r="W396" s="57">
        <f t="shared" si="100"/>
        <v>-1815.2157975632799</v>
      </c>
      <c r="X396" s="55">
        <f t="shared" si="101"/>
        <v>6035.2228082639976</v>
      </c>
      <c r="Y396" s="117">
        <f t="shared" si="102"/>
        <v>2921664.1122086667</v>
      </c>
    </row>
    <row r="397" spans="1:25" ht="13.5" thickBot="1" x14ac:dyDescent="0.35">
      <c r="A397" s="54">
        <v>384</v>
      </c>
      <c r="B397" s="54">
        <v>56</v>
      </c>
      <c r="C397" s="54">
        <f t="shared" si="107"/>
        <v>0</v>
      </c>
      <c r="D397" s="55">
        <f>$D386*(1+$D$4)</f>
        <v>38119.531748828878</v>
      </c>
      <c r="E397" s="57">
        <f t="shared" si="99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v>0</v>
      </c>
      <c r="K397" s="54" t="s">
        <v>79</v>
      </c>
      <c r="L397" s="55">
        <v>0</v>
      </c>
      <c r="M397" s="55">
        <f t="shared" si="103"/>
        <v>-482</v>
      </c>
      <c r="N397" s="54">
        <v>192</v>
      </c>
      <c r="O397" s="55">
        <v>0</v>
      </c>
      <c r="P397" s="55">
        <v>0</v>
      </c>
      <c r="Q397" s="54" t="s">
        <v>79</v>
      </c>
      <c r="R397" s="57">
        <f>$R396*1.06</f>
        <v>-9680.0800228280077</v>
      </c>
      <c r="S397" s="55">
        <v>0</v>
      </c>
      <c r="T397" s="55">
        <v>0</v>
      </c>
      <c r="U397" s="54" t="s">
        <v>79</v>
      </c>
      <c r="V397" s="57">
        <f t="shared" si="104"/>
        <v>-4330</v>
      </c>
      <c r="W397" s="57">
        <f t="shared" si="100"/>
        <v>-1905.9765874414441</v>
      </c>
      <c r="X397" s="55">
        <f t="shared" si="101"/>
        <v>6473.6624390278794</v>
      </c>
      <c r="Y397" s="117">
        <f t="shared" si="102"/>
        <v>2940311.3751152307</v>
      </c>
    </row>
    <row r="398" spans="1:25" ht="13.5" thickBot="1" x14ac:dyDescent="0.35">
      <c r="A398" s="54">
        <v>385</v>
      </c>
      <c r="B398" s="54">
        <v>56</v>
      </c>
      <c r="C398" s="54">
        <f t="shared" si="107"/>
        <v>1</v>
      </c>
      <c r="D398" s="55">
        <f t="shared" ref="D398:D408" si="116">$D397</f>
        <v>38119.531748828878</v>
      </c>
      <c r="E398" s="57">
        <f t="shared" ref="E398:E445" si="117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v>0</v>
      </c>
      <c r="K398" s="54" t="s">
        <v>79</v>
      </c>
      <c r="L398" s="55">
        <v>0</v>
      </c>
      <c r="M398" s="55">
        <f t="shared" si="103"/>
        <v>-484</v>
      </c>
      <c r="N398" s="54">
        <v>193</v>
      </c>
      <c r="O398" s="55">
        <v>0</v>
      </c>
      <c r="P398" s="55">
        <v>0</v>
      </c>
      <c r="Q398" s="54" t="s">
        <v>79</v>
      </c>
      <c r="R398" s="57">
        <f t="shared" ref="R398:R408" si="118">$R397</f>
        <v>-9680.0800228280077</v>
      </c>
      <c r="S398" s="55">
        <v>0</v>
      </c>
      <c r="T398" s="55">
        <v>0</v>
      </c>
      <c r="U398" s="54" t="s">
        <v>79</v>
      </c>
      <c r="V398" s="57">
        <f t="shared" si="104"/>
        <v>-4340</v>
      </c>
      <c r="W398" s="57">
        <f t="shared" ref="W398:W445" si="119">D398*-0.05</f>
        <v>-1905.9765874414441</v>
      </c>
      <c r="X398" s="55">
        <f t="shared" ref="X398:X444" si="120">D398+E398+F398+G398+H398+I398+J398+L398+M398+R398+S398+T398+V398+W398+O398+P398</f>
        <v>6461.6624390278794</v>
      </c>
      <c r="Y398" s="117">
        <f t="shared" ref="Y398:Y445" si="121">X398+(Y397*(1+($D$7/12)))</f>
        <v>2959024.3349505719</v>
      </c>
    </row>
    <row r="399" spans="1:25" ht="13.5" thickBot="1" x14ac:dyDescent="0.35">
      <c r="A399" s="54">
        <v>386</v>
      </c>
      <c r="B399" s="54">
        <v>56</v>
      </c>
      <c r="C399" s="54">
        <f t="shared" si="107"/>
        <v>2</v>
      </c>
      <c r="D399" s="55">
        <f t="shared" si="116"/>
        <v>38119.531748828878</v>
      </c>
      <c r="E399" s="57">
        <f t="shared" si="117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v>0</v>
      </c>
      <c r="K399" s="54" t="s">
        <v>79</v>
      </c>
      <c r="L399" s="55">
        <v>0</v>
      </c>
      <c r="M399" s="55">
        <f t="shared" ref="M399:M445" si="122">M398-2</f>
        <v>-486</v>
      </c>
      <c r="N399" s="54">
        <v>194</v>
      </c>
      <c r="O399" s="55">
        <v>0</v>
      </c>
      <c r="P399" s="55">
        <v>0</v>
      </c>
      <c r="Q399" s="54" t="s">
        <v>79</v>
      </c>
      <c r="R399" s="57">
        <f t="shared" si="118"/>
        <v>-9680.0800228280077</v>
      </c>
      <c r="S399" s="55">
        <v>0</v>
      </c>
      <c r="T399" s="55">
        <v>0</v>
      </c>
      <c r="U399" s="54" t="s">
        <v>79</v>
      </c>
      <c r="V399" s="57">
        <f t="shared" ref="V399:V445" si="123">$V398-10</f>
        <v>-4350</v>
      </c>
      <c r="W399" s="57">
        <f t="shared" si="119"/>
        <v>-1905.9765874414441</v>
      </c>
      <c r="X399" s="55">
        <f t="shared" si="120"/>
        <v>6449.6624390278794</v>
      </c>
      <c r="Y399" s="117">
        <f t="shared" si="121"/>
        <v>2977803.2654518937</v>
      </c>
    </row>
    <row r="400" spans="1:25" ht="13.5" thickBot="1" x14ac:dyDescent="0.35">
      <c r="A400" s="54">
        <v>387</v>
      </c>
      <c r="B400" s="54">
        <v>56</v>
      </c>
      <c r="C400" s="54">
        <f t="shared" si="107"/>
        <v>3</v>
      </c>
      <c r="D400" s="55">
        <f t="shared" si="116"/>
        <v>38119.531748828878</v>
      </c>
      <c r="E400" s="57">
        <f t="shared" si="117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v>0</v>
      </c>
      <c r="K400" s="54" t="s">
        <v>79</v>
      </c>
      <c r="L400" s="55">
        <v>0</v>
      </c>
      <c r="M400" s="55">
        <f t="shared" si="122"/>
        <v>-488</v>
      </c>
      <c r="N400" s="54">
        <v>195</v>
      </c>
      <c r="O400" s="55">
        <v>0</v>
      </c>
      <c r="P400" s="55">
        <v>0</v>
      </c>
      <c r="Q400" s="54" t="s">
        <v>79</v>
      </c>
      <c r="R400" s="57">
        <f t="shared" si="118"/>
        <v>-9680.0800228280077</v>
      </c>
      <c r="S400" s="55">
        <v>0</v>
      </c>
      <c r="T400" s="55">
        <v>0</v>
      </c>
      <c r="U400" s="54" t="s">
        <v>79</v>
      </c>
      <c r="V400" s="57">
        <f t="shared" si="123"/>
        <v>-4360</v>
      </c>
      <c r="W400" s="57">
        <f t="shared" si="119"/>
        <v>-1905.9765874414441</v>
      </c>
      <c r="X400" s="55">
        <f t="shared" si="120"/>
        <v>6437.6624390278794</v>
      </c>
      <c r="Y400" s="117">
        <f t="shared" si="121"/>
        <v>2996648.4414969711</v>
      </c>
    </row>
    <row r="401" spans="1:25" ht="13.5" thickBot="1" x14ac:dyDescent="0.35">
      <c r="A401" s="54">
        <v>388</v>
      </c>
      <c r="B401" s="54">
        <v>56</v>
      </c>
      <c r="C401" s="54">
        <f t="shared" si="107"/>
        <v>4</v>
      </c>
      <c r="D401" s="55">
        <f t="shared" si="116"/>
        <v>38119.531748828878</v>
      </c>
      <c r="E401" s="57">
        <f t="shared" si="117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v>0</v>
      </c>
      <c r="K401" s="54" t="s">
        <v>79</v>
      </c>
      <c r="L401" s="55">
        <v>0</v>
      </c>
      <c r="M401" s="55">
        <f t="shared" si="122"/>
        <v>-490</v>
      </c>
      <c r="N401" s="54">
        <v>196</v>
      </c>
      <c r="O401" s="55">
        <v>0</v>
      </c>
      <c r="P401" s="55">
        <v>0</v>
      </c>
      <c r="Q401" s="54" t="s">
        <v>79</v>
      </c>
      <c r="R401" s="57">
        <f t="shared" si="118"/>
        <v>-9680.0800228280077</v>
      </c>
      <c r="S401" s="55">
        <v>0</v>
      </c>
      <c r="T401" s="55">
        <v>0</v>
      </c>
      <c r="U401" s="54" t="s">
        <v>79</v>
      </c>
      <c r="V401" s="57">
        <f t="shared" si="123"/>
        <v>-4370</v>
      </c>
      <c r="W401" s="57">
        <f t="shared" si="119"/>
        <v>-1905.9765874414441</v>
      </c>
      <c r="X401" s="55">
        <f t="shared" si="120"/>
        <v>6425.6624390278794</v>
      </c>
      <c r="Y401" s="117">
        <f t="shared" si="121"/>
        <v>3015560.1391089028</v>
      </c>
    </row>
    <row r="402" spans="1:25" ht="13.5" thickBot="1" x14ac:dyDescent="0.35">
      <c r="A402" s="54">
        <v>389</v>
      </c>
      <c r="B402" s="54">
        <v>56</v>
      </c>
      <c r="C402" s="54">
        <f t="shared" si="107"/>
        <v>5</v>
      </c>
      <c r="D402" s="55">
        <f t="shared" si="116"/>
        <v>38119.531748828878</v>
      </c>
      <c r="E402" s="57">
        <f t="shared" si="117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v>0</v>
      </c>
      <c r="K402" s="54" t="s">
        <v>79</v>
      </c>
      <c r="L402" s="55">
        <v>0</v>
      </c>
      <c r="M402" s="55">
        <f t="shared" si="122"/>
        <v>-492</v>
      </c>
      <c r="N402" s="54">
        <v>197</v>
      </c>
      <c r="O402" s="55">
        <v>0</v>
      </c>
      <c r="P402" s="55">
        <v>0</v>
      </c>
      <c r="Q402" s="54" t="s">
        <v>79</v>
      </c>
      <c r="R402" s="57">
        <f t="shared" si="118"/>
        <v>-9680.0800228280077</v>
      </c>
      <c r="S402" s="55">
        <v>0</v>
      </c>
      <c r="T402" s="55">
        <v>0</v>
      </c>
      <c r="U402" s="54" t="s">
        <v>79</v>
      </c>
      <c r="V402" s="57">
        <f t="shared" si="123"/>
        <v>-4380</v>
      </c>
      <c r="W402" s="57">
        <f t="shared" si="119"/>
        <v>-1905.9765874414441</v>
      </c>
      <c r="X402" s="55">
        <f t="shared" si="120"/>
        <v>6413.6624390278794</v>
      </c>
      <c r="Y402" s="117">
        <f t="shared" si="121"/>
        <v>3034538.6354608843</v>
      </c>
    </row>
    <row r="403" spans="1:25" ht="13.5" thickBot="1" x14ac:dyDescent="0.35">
      <c r="A403" s="54">
        <v>390</v>
      </c>
      <c r="B403" s="54">
        <v>56</v>
      </c>
      <c r="C403" s="54">
        <f t="shared" si="107"/>
        <v>6</v>
      </c>
      <c r="D403" s="55">
        <f t="shared" si="116"/>
        <v>38119.531748828878</v>
      </c>
      <c r="E403" s="57">
        <f t="shared" si="117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v>0</v>
      </c>
      <c r="K403" s="54" t="s">
        <v>79</v>
      </c>
      <c r="L403" s="55">
        <v>0</v>
      </c>
      <c r="M403" s="55">
        <f t="shared" si="122"/>
        <v>-494</v>
      </c>
      <c r="N403" s="54">
        <v>198</v>
      </c>
      <c r="O403" s="55">
        <v>0</v>
      </c>
      <c r="P403" s="55">
        <v>0</v>
      </c>
      <c r="Q403" s="54" t="s">
        <v>79</v>
      </c>
      <c r="R403" s="57">
        <f t="shared" si="118"/>
        <v>-9680.0800228280077</v>
      </c>
      <c r="S403" s="55">
        <v>0</v>
      </c>
      <c r="T403" s="55">
        <v>0</v>
      </c>
      <c r="U403" s="54" t="s">
        <v>79</v>
      </c>
      <c r="V403" s="57">
        <f t="shared" si="123"/>
        <v>-4390</v>
      </c>
      <c r="W403" s="57">
        <f t="shared" si="119"/>
        <v>-1905.9765874414441</v>
      </c>
      <c r="X403" s="55">
        <f t="shared" si="120"/>
        <v>6401.6624390278794</v>
      </c>
      <c r="Y403" s="117">
        <f t="shared" si="121"/>
        <v>3053584.2088809991</v>
      </c>
    </row>
    <row r="404" spans="1:25" ht="13.5" thickBot="1" x14ac:dyDescent="0.35">
      <c r="A404" s="54">
        <v>391</v>
      </c>
      <c r="B404" s="54">
        <v>56</v>
      </c>
      <c r="C404" s="54">
        <f t="shared" si="107"/>
        <v>7</v>
      </c>
      <c r="D404" s="55">
        <f t="shared" si="116"/>
        <v>38119.531748828878</v>
      </c>
      <c r="E404" s="57">
        <f t="shared" si="117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v>0</v>
      </c>
      <c r="K404" s="54" t="s">
        <v>79</v>
      </c>
      <c r="L404" s="55">
        <v>0</v>
      </c>
      <c r="M404" s="55">
        <f t="shared" si="122"/>
        <v>-496</v>
      </c>
      <c r="N404" s="54">
        <v>199</v>
      </c>
      <c r="O404" s="55">
        <v>0</v>
      </c>
      <c r="P404" s="55">
        <v>0</v>
      </c>
      <c r="Q404" s="54" t="s">
        <v>79</v>
      </c>
      <c r="R404" s="57">
        <f t="shared" si="118"/>
        <v>-9680.0800228280077</v>
      </c>
      <c r="S404" s="55">
        <v>0</v>
      </c>
      <c r="T404" s="55">
        <v>0</v>
      </c>
      <c r="U404" s="54" t="s">
        <v>79</v>
      </c>
      <c r="V404" s="57">
        <f t="shared" si="123"/>
        <v>-4400</v>
      </c>
      <c r="W404" s="57">
        <f t="shared" si="119"/>
        <v>-1905.9765874414441</v>
      </c>
      <c r="X404" s="55">
        <f t="shared" si="120"/>
        <v>6389.6624390278794</v>
      </c>
      <c r="Y404" s="117">
        <f t="shared" si="121"/>
        <v>3072697.1388570312</v>
      </c>
    </row>
    <row r="405" spans="1:25" ht="13.5" thickBot="1" x14ac:dyDescent="0.35">
      <c r="A405" s="54">
        <v>392</v>
      </c>
      <c r="B405" s="54">
        <v>56</v>
      </c>
      <c r="C405" s="54">
        <f t="shared" si="107"/>
        <v>8</v>
      </c>
      <c r="D405" s="55">
        <f t="shared" si="116"/>
        <v>38119.531748828878</v>
      </c>
      <c r="E405" s="57">
        <f t="shared" si="117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v>0</v>
      </c>
      <c r="K405" s="54" t="s">
        <v>79</v>
      </c>
      <c r="L405" s="55">
        <v>0</v>
      </c>
      <c r="M405" s="55">
        <f t="shared" si="122"/>
        <v>-498</v>
      </c>
      <c r="N405" s="54">
        <v>200</v>
      </c>
      <c r="O405" s="55">
        <v>0</v>
      </c>
      <c r="P405" s="55">
        <v>0</v>
      </c>
      <c r="Q405" s="54" t="s">
        <v>79</v>
      </c>
      <c r="R405" s="57">
        <f t="shared" si="118"/>
        <v>-9680.0800228280077</v>
      </c>
      <c r="S405" s="55">
        <v>0</v>
      </c>
      <c r="T405" s="55">
        <v>0</v>
      </c>
      <c r="U405" s="54" t="s">
        <v>79</v>
      </c>
      <c r="V405" s="57">
        <f t="shared" si="123"/>
        <v>-4410</v>
      </c>
      <c r="W405" s="57">
        <f t="shared" si="119"/>
        <v>-1905.9765874414441</v>
      </c>
      <c r="X405" s="55">
        <f t="shared" si="120"/>
        <v>6377.6624390278794</v>
      </c>
      <c r="Y405" s="117">
        <f t="shared" si="121"/>
        <v>3091877.7060412965</v>
      </c>
    </row>
    <row r="406" spans="1:25" ht="13.5" thickBot="1" x14ac:dyDescent="0.35">
      <c r="A406" s="54">
        <v>393</v>
      </c>
      <c r="B406" s="54">
        <v>56</v>
      </c>
      <c r="C406" s="54">
        <f t="shared" si="107"/>
        <v>9</v>
      </c>
      <c r="D406" s="55">
        <f t="shared" si="116"/>
        <v>38119.531748828878</v>
      </c>
      <c r="E406" s="57">
        <f t="shared" si="117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v>0</v>
      </c>
      <c r="K406" s="54" t="s">
        <v>79</v>
      </c>
      <c r="L406" s="55">
        <v>0</v>
      </c>
      <c r="M406" s="55">
        <f t="shared" si="122"/>
        <v>-500</v>
      </c>
      <c r="N406" s="54">
        <v>201</v>
      </c>
      <c r="O406" s="55">
        <v>0</v>
      </c>
      <c r="P406" s="55">
        <v>0</v>
      </c>
      <c r="Q406" s="54" t="s">
        <v>79</v>
      </c>
      <c r="R406" s="57">
        <f t="shared" si="118"/>
        <v>-9680.0800228280077</v>
      </c>
      <c r="S406" s="55">
        <v>0</v>
      </c>
      <c r="T406" s="55">
        <v>0</v>
      </c>
      <c r="U406" s="54" t="s">
        <v>79</v>
      </c>
      <c r="V406" s="57">
        <f t="shared" si="123"/>
        <v>-4420</v>
      </c>
      <c r="W406" s="57">
        <f t="shared" si="119"/>
        <v>-1905.9765874414441</v>
      </c>
      <c r="X406" s="55">
        <f t="shared" si="120"/>
        <v>6365.6624390278794</v>
      </c>
      <c r="Y406" s="117">
        <f t="shared" si="121"/>
        <v>3111126.1922554965</v>
      </c>
    </row>
    <row r="407" spans="1:25" ht="13.5" thickBot="1" x14ac:dyDescent="0.35">
      <c r="A407" s="54">
        <v>394</v>
      </c>
      <c r="B407" s="54">
        <v>56</v>
      </c>
      <c r="C407" s="54">
        <f t="shared" si="107"/>
        <v>10</v>
      </c>
      <c r="D407" s="55">
        <f t="shared" si="116"/>
        <v>38119.531748828878</v>
      </c>
      <c r="E407" s="57">
        <f t="shared" si="117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v>0</v>
      </c>
      <c r="K407" s="54" t="s">
        <v>79</v>
      </c>
      <c r="L407" s="55">
        <v>0</v>
      </c>
      <c r="M407" s="55">
        <f t="shared" si="122"/>
        <v>-502</v>
      </c>
      <c r="N407" s="54">
        <v>202</v>
      </c>
      <c r="O407" s="55">
        <v>0</v>
      </c>
      <c r="P407" s="55">
        <v>0</v>
      </c>
      <c r="Q407" s="54" t="s">
        <v>79</v>
      </c>
      <c r="R407" s="57">
        <f t="shared" si="118"/>
        <v>-9680.0800228280077</v>
      </c>
      <c r="S407" s="55">
        <v>0</v>
      </c>
      <c r="T407" s="55">
        <v>0</v>
      </c>
      <c r="U407" s="54" t="s">
        <v>79</v>
      </c>
      <c r="V407" s="57">
        <f t="shared" si="123"/>
        <v>-4430</v>
      </c>
      <c r="W407" s="57">
        <f t="shared" si="119"/>
        <v>-1905.9765874414441</v>
      </c>
      <c r="X407" s="55">
        <f t="shared" si="120"/>
        <v>6353.6624390278794</v>
      </c>
      <c r="Y407" s="117">
        <f t="shared" si="121"/>
        <v>3130442.8804955888</v>
      </c>
    </row>
    <row r="408" spans="1:25" ht="13.5" thickBot="1" x14ac:dyDescent="0.35">
      <c r="A408" s="54">
        <v>395</v>
      </c>
      <c r="B408" s="54">
        <v>56</v>
      </c>
      <c r="C408" s="54">
        <f t="shared" si="107"/>
        <v>11</v>
      </c>
      <c r="D408" s="55">
        <f t="shared" si="116"/>
        <v>38119.531748828878</v>
      </c>
      <c r="E408" s="57">
        <f t="shared" si="117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v>0</v>
      </c>
      <c r="K408" s="54" t="s">
        <v>79</v>
      </c>
      <c r="L408" s="55">
        <v>0</v>
      </c>
      <c r="M408" s="55">
        <f t="shared" si="122"/>
        <v>-504</v>
      </c>
      <c r="N408" s="54">
        <v>203</v>
      </c>
      <c r="O408" s="55">
        <v>0</v>
      </c>
      <c r="P408" s="55">
        <v>0</v>
      </c>
      <c r="Q408" s="54" t="s">
        <v>79</v>
      </c>
      <c r="R408" s="57">
        <f t="shared" si="118"/>
        <v>-9680.0800228280077</v>
      </c>
      <c r="S408" s="55">
        <v>0</v>
      </c>
      <c r="T408" s="55">
        <v>0</v>
      </c>
      <c r="U408" s="54" t="s">
        <v>79</v>
      </c>
      <c r="V408" s="57">
        <f t="shared" si="123"/>
        <v>-4440</v>
      </c>
      <c r="W408" s="57">
        <f t="shared" si="119"/>
        <v>-1905.9765874414441</v>
      </c>
      <c r="X408" s="55">
        <f t="shared" si="120"/>
        <v>6341.6624390278794</v>
      </c>
      <c r="Y408" s="117">
        <f t="shared" si="121"/>
        <v>3149828.0549366814</v>
      </c>
    </row>
    <row r="409" spans="1:25" ht="13.5" thickBot="1" x14ac:dyDescent="0.35">
      <c r="A409" s="54">
        <v>396</v>
      </c>
      <c r="B409" s="54">
        <v>57</v>
      </c>
      <c r="C409" s="54">
        <f t="shared" ref="C409:C445" si="124">C397</f>
        <v>0</v>
      </c>
      <c r="D409" s="55">
        <f>$D398*(1+$D$4)</f>
        <v>40025.508336270323</v>
      </c>
      <c r="E409" s="57">
        <f t="shared" si="117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v>0</v>
      </c>
      <c r="K409" s="54" t="s">
        <v>79</v>
      </c>
      <c r="L409" s="55">
        <v>0</v>
      </c>
      <c r="M409" s="55">
        <f t="shared" si="122"/>
        <v>-506</v>
      </c>
      <c r="N409" s="54">
        <v>204</v>
      </c>
      <c r="O409" s="55">
        <v>0</v>
      </c>
      <c r="P409" s="55">
        <v>0</v>
      </c>
      <c r="Q409" s="54" t="s">
        <v>79</v>
      </c>
      <c r="R409" s="57">
        <f>$R408*1.06</f>
        <v>-10260.884824197688</v>
      </c>
      <c r="S409" s="55">
        <v>0</v>
      </c>
      <c r="T409" s="55">
        <v>0</v>
      </c>
      <c r="U409" s="54" t="s">
        <v>79</v>
      </c>
      <c r="V409" s="57">
        <f t="shared" si="123"/>
        <v>-4450</v>
      </c>
      <c r="W409" s="57">
        <f t="shared" si="119"/>
        <v>-2001.2754168135161</v>
      </c>
      <c r="X409" s="55">
        <f t="shared" si="120"/>
        <v>6797.144760750989</v>
      </c>
      <c r="Y409" s="117">
        <f t="shared" si="121"/>
        <v>3169749.4832596686</v>
      </c>
    </row>
    <row r="410" spans="1:25" ht="13.5" thickBot="1" x14ac:dyDescent="0.35">
      <c r="A410" s="54">
        <v>397</v>
      </c>
      <c r="B410" s="54">
        <v>57</v>
      </c>
      <c r="C410" s="54">
        <f t="shared" si="124"/>
        <v>1</v>
      </c>
      <c r="D410" s="55">
        <f t="shared" ref="D410:D420" si="125">$D409</f>
        <v>40025.508336270323</v>
      </c>
      <c r="E410" s="57">
        <f t="shared" si="117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v>0</v>
      </c>
      <c r="K410" s="54" t="s">
        <v>79</v>
      </c>
      <c r="L410" s="55">
        <v>0</v>
      </c>
      <c r="M410" s="55">
        <f t="shared" si="122"/>
        <v>-508</v>
      </c>
      <c r="N410" s="54">
        <v>205</v>
      </c>
      <c r="O410" s="55">
        <v>0</v>
      </c>
      <c r="P410" s="55">
        <v>0</v>
      </c>
      <c r="Q410" s="54" t="s">
        <v>79</v>
      </c>
      <c r="R410" s="57">
        <f t="shared" ref="R410:R420" si="126">$R409</f>
        <v>-10260.884824197688</v>
      </c>
      <c r="S410" s="55">
        <v>0</v>
      </c>
      <c r="T410" s="55">
        <v>0</v>
      </c>
      <c r="U410" s="54" t="s">
        <v>79</v>
      </c>
      <c r="V410" s="57">
        <f t="shared" si="123"/>
        <v>-4460</v>
      </c>
      <c r="W410" s="57">
        <f t="shared" si="119"/>
        <v>-2001.2754168135161</v>
      </c>
      <c r="X410" s="55">
        <f t="shared" si="120"/>
        <v>6785.144760750989</v>
      </c>
      <c r="Y410" s="117">
        <f t="shared" si="121"/>
        <v>3189741.9175340016</v>
      </c>
    </row>
    <row r="411" spans="1:25" ht="13.5" thickBot="1" x14ac:dyDescent="0.35">
      <c r="A411" s="54">
        <v>398</v>
      </c>
      <c r="B411" s="54">
        <v>57</v>
      </c>
      <c r="C411" s="54">
        <f t="shared" si="124"/>
        <v>2</v>
      </c>
      <c r="D411" s="55">
        <f t="shared" si="125"/>
        <v>40025.508336270323</v>
      </c>
      <c r="E411" s="57">
        <f t="shared" si="117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v>0</v>
      </c>
      <c r="K411" s="54" t="s">
        <v>79</v>
      </c>
      <c r="L411" s="55">
        <v>0</v>
      </c>
      <c r="M411" s="55">
        <f t="shared" si="122"/>
        <v>-510</v>
      </c>
      <c r="N411" s="54">
        <v>206</v>
      </c>
      <c r="O411" s="55">
        <v>0</v>
      </c>
      <c r="P411" s="55">
        <v>0</v>
      </c>
      <c r="Q411" s="54" t="s">
        <v>79</v>
      </c>
      <c r="R411" s="57">
        <f t="shared" si="126"/>
        <v>-10260.884824197688</v>
      </c>
      <c r="S411" s="55">
        <v>0</v>
      </c>
      <c r="T411" s="55">
        <v>0</v>
      </c>
      <c r="U411" s="54" t="s">
        <v>79</v>
      </c>
      <c r="V411" s="57">
        <f t="shared" si="123"/>
        <v>-4470</v>
      </c>
      <c r="W411" s="57">
        <f t="shared" si="119"/>
        <v>-2001.2754168135161</v>
      </c>
      <c r="X411" s="55">
        <f t="shared" si="120"/>
        <v>6773.144760750989</v>
      </c>
      <c r="Y411" s="117">
        <f t="shared" si="121"/>
        <v>3209805.6536178109</v>
      </c>
    </row>
    <row r="412" spans="1:25" ht="13.5" thickBot="1" x14ac:dyDescent="0.35">
      <c r="A412" s="54">
        <v>399</v>
      </c>
      <c r="B412" s="54">
        <v>57</v>
      </c>
      <c r="C412" s="54">
        <f t="shared" si="124"/>
        <v>3</v>
      </c>
      <c r="D412" s="55">
        <f t="shared" si="125"/>
        <v>40025.508336270323</v>
      </c>
      <c r="E412" s="57">
        <f t="shared" si="117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v>0</v>
      </c>
      <c r="K412" s="54" t="s">
        <v>79</v>
      </c>
      <c r="L412" s="55">
        <v>0</v>
      </c>
      <c r="M412" s="55">
        <f t="shared" si="122"/>
        <v>-512</v>
      </c>
      <c r="N412" s="54">
        <v>207</v>
      </c>
      <c r="O412" s="55">
        <v>0</v>
      </c>
      <c r="P412" s="55">
        <v>0</v>
      </c>
      <c r="Q412" s="54" t="s">
        <v>79</v>
      </c>
      <c r="R412" s="57">
        <f t="shared" si="126"/>
        <v>-10260.884824197688</v>
      </c>
      <c r="S412" s="55">
        <v>0</v>
      </c>
      <c r="T412" s="55">
        <v>0</v>
      </c>
      <c r="U412" s="54" t="s">
        <v>79</v>
      </c>
      <c r="V412" s="57">
        <f t="shared" si="123"/>
        <v>-4480</v>
      </c>
      <c r="W412" s="57">
        <f t="shared" si="119"/>
        <v>-2001.2754168135161</v>
      </c>
      <c r="X412" s="55">
        <f t="shared" si="120"/>
        <v>6761.144760750989</v>
      </c>
      <c r="Y412" s="117">
        <f t="shared" si="121"/>
        <v>3229940.9886019696</v>
      </c>
    </row>
    <row r="413" spans="1:25" ht="13.5" thickBot="1" x14ac:dyDescent="0.35">
      <c r="A413" s="54">
        <v>400</v>
      </c>
      <c r="B413" s="54">
        <v>57</v>
      </c>
      <c r="C413" s="54">
        <f t="shared" si="124"/>
        <v>4</v>
      </c>
      <c r="D413" s="55">
        <f t="shared" si="125"/>
        <v>40025.508336270323</v>
      </c>
      <c r="E413" s="57">
        <f t="shared" si="117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v>0</v>
      </c>
      <c r="K413" s="54" t="s">
        <v>79</v>
      </c>
      <c r="L413" s="55">
        <v>0</v>
      </c>
      <c r="M413" s="55">
        <f t="shared" si="122"/>
        <v>-514</v>
      </c>
      <c r="N413" s="54">
        <v>208</v>
      </c>
      <c r="O413" s="55">
        <v>0</v>
      </c>
      <c r="P413" s="55">
        <v>0</v>
      </c>
      <c r="Q413" s="54" t="s">
        <v>79</v>
      </c>
      <c r="R413" s="57">
        <f t="shared" si="126"/>
        <v>-10260.884824197688</v>
      </c>
      <c r="S413" s="55">
        <v>0</v>
      </c>
      <c r="T413" s="55">
        <v>0</v>
      </c>
      <c r="U413" s="54" t="s">
        <v>79</v>
      </c>
      <c r="V413" s="57">
        <f t="shared" si="123"/>
        <v>-4490</v>
      </c>
      <c r="W413" s="57">
        <f t="shared" si="119"/>
        <v>-2001.2754168135161</v>
      </c>
      <c r="X413" s="55">
        <f t="shared" si="120"/>
        <v>6749.144760750989</v>
      </c>
      <c r="Y413" s="117">
        <f t="shared" si="121"/>
        <v>3250148.2208152288</v>
      </c>
    </row>
    <row r="414" spans="1:25" ht="13.5" thickBot="1" x14ac:dyDescent="0.35">
      <c r="A414" s="54">
        <v>401</v>
      </c>
      <c r="B414" s="54">
        <v>57</v>
      </c>
      <c r="C414" s="54">
        <f t="shared" si="124"/>
        <v>5</v>
      </c>
      <c r="D414" s="55">
        <f t="shared" si="125"/>
        <v>40025.508336270323</v>
      </c>
      <c r="E414" s="57">
        <f t="shared" si="117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v>0</v>
      </c>
      <c r="K414" s="54" t="s">
        <v>79</v>
      </c>
      <c r="L414" s="55">
        <v>0</v>
      </c>
      <c r="M414" s="55">
        <f t="shared" si="122"/>
        <v>-516</v>
      </c>
      <c r="N414" s="54">
        <v>209</v>
      </c>
      <c r="O414" s="55">
        <v>0</v>
      </c>
      <c r="P414" s="55">
        <v>0</v>
      </c>
      <c r="Q414" s="54" t="s">
        <v>79</v>
      </c>
      <c r="R414" s="57">
        <f t="shared" si="126"/>
        <v>-10260.884824197688</v>
      </c>
      <c r="S414" s="55">
        <v>0</v>
      </c>
      <c r="T414" s="55">
        <v>0</v>
      </c>
      <c r="U414" s="54" t="s">
        <v>79</v>
      </c>
      <c r="V414" s="57">
        <f t="shared" si="123"/>
        <v>-4500</v>
      </c>
      <c r="W414" s="57">
        <f t="shared" si="119"/>
        <v>-2001.2754168135161</v>
      </c>
      <c r="X414" s="55">
        <f t="shared" si="120"/>
        <v>6737.144760750989</v>
      </c>
      <c r="Y414" s="117">
        <f t="shared" si="121"/>
        <v>3270427.6498293765</v>
      </c>
    </row>
    <row r="415" spans="1:25" ht="13.5" thickBot="1" x14ac:dyDescent="0.35">
      <c r="A415" s="54">
        <v>402</v>
      </c>
      <c r="B415" s="54">
        <v>57</v>
      </c>
      <c r="C415" s="54">
        <f t="shared" si="124"/>
        <v>6</v>
      </c>
      <c r="D415" s="55">
        <f t="shared" si="125"/>
        <v>40025.508336270323</v>
      </c>
      <c r="E415" s="57">
        <f t="shared" si="117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v>0</v>
      </c>
      <c r="K415" s="54" t="s">
        <v>79</v>
      </c>
      <c r="L415" s="55">
        <v>0</v>
      </c>
      <c r="M415" s="55">
        <f t="shared" si="122"/>
        <v>-518</v>
      </c>
      <c r="N415" s="54">
        <v>210</v>
      </c>
      <c r="O415" s="55">
        <v>0</v>
      </c>
      <c r="P415" s="55">
        <v>0</v>
      </c>
      <c r="Q415" s="54" t="s">
        <v>79</v>
      </c>
      <c r="R415" s="57">
        <f t="shared" si="126"/>
        <v>-10260.884824197688</v>
      </c>
      <c r="S415" s="55">
        <v>0</v>
      </c>
      <c r="T415" s="55">
        <v>0</v>
      </c>
      <c r="U415" s="54" t="s">
        <v>79</v>
      </c>
      <c r="V415" s="57">
        <f t="shared" si="123"/>
        <v>-4510</v>
      </c>
      <c r="W415" s="57">
        <f t="shared" si="119"/>
        <v>-2001.2754168135161</v>
      </c>
      <c r="X415" s="55">
        <f t="shared" si="120"/>
        <v>6725.144760750989</v>
      </c>
      <c r="Y415" s="117">
        <f t="shared" si="121"/>
        <v>3290779.5764644165</v>
      </c>
    </row>
    <row r="416" spans="1:25" ht="13.5" thickBot="1" x14ac:dyDescent="0.35">
      <c r="A416" s="54">
        <v>403</v>
      </c>
      <c r="B416" s="54">
        <v>57</v>
      </c>
      <c r="C416" s="54">
        <f t="shared" si="124"/>
        <v>7</v>
      </c>
      <c r="D416" s="55">
        <f t="shared" si="125"/>
        <v>40025.508336270323</v>
      </c>
      <c r="E416" s="57">
        <f t="shared" si="117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v>0</v>
      </c>
      <c r="K416" s="54" t="s">
        <v>79</v>
      </c>
      <c r="L416" s="55">
        <v>0</v>
      </c>
      <c r="M416" s="55">
        <f t="shared" si="122"/>
        <v>-520</v>
      </c>
      <c r="N416" s="54">
        <v>211</v>
      </c>
      <c r="O416" s="55">
        <v>0</v>
      </c>
      <c r="P416" s="55">
        <v>0</v>
      </c>
      <c r="Q416" s="54" t="s">
        <v>79</v>
      </c>
      <c r="R416" s="57">
        <f t="shared" si="126"/>
        <v>-10260.884824197688</v>
      </c>
      <c r="S416" s="55">
        <v>0</v>
      </c>
      <c r="T416" s="55">
        <v>0</v>
      </c>
      <c r="U416" s="54" t="s">
        <v>79</v>
      </c>
      <c r="V416" s="57">
        <f t="shared" si="123"/>
        <v>-4520</v>
      </c>
      <c r="W416" s="57">
        <f t="shared" si="119"/>
        <v>-2001.2754168135161</v>
      </c>
      <c r="X416" s="55">
        <f t="shared" si="120"/>
        <v>6713.144760750989</v>
      </c>
      <c r="Y416" s="117">
        <f t="shared" si="121"/>
        <v>3311204.3027937692</v>
      </c>
    </row>
    <row r="417" spans="1:25" ht="13.5" thickBot="1" x14ac:dyDescent="0.35">
      <c r="A417" s="54">
        <v>404</v>
      </c>
      <c r="B417" s="54">
        <v>57</v>
      </c>
      <c r="C417" s="54">
        <f t="shared" si="124"/>
        <v>8</v>
      </c>
      <c r="D417" s="55">
        <f t="shared" si="125"/>
        <v>40025.508336270323</v>
      </c>
      <c r="E417" s="57">
        <f t="shared" si="117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v>0</v>
      </c>
      <c r="K417" s="54" t="s">
        <v>79</v>
      </c>
      <c r="L417" s="55">
        <v>0</v>
      </c>
      <c r="M417" s="55">
        <f t="shared" si="122"/>
        <v>-522</v>
      </c>
      <c r="N417" s="54">
        <v>212</v>
      </c>
      <c r="O417" s="55">
        <v>0</v>
      </c>
      <c r="P417" s="55">
        <v>0</v>
      </c>
      <c r="Q417" s="54" t="s">
        <v>79</v>
      </c>
      <c r="R417" s="57">
        <f t="shared" si="126"/>
        <v>-10260.884824197688</v>
      </c>
      <c r="S417" s="55">
        <v>0</v>
      </c>
      <c r="T417" s="55">
        <v>0</v>
      </c>
      <c r="U417" s="54" t="s">
        <v>79</v>
      </c>
      <c r="V417" s="57">
        <f t="shared" si="123"/>
        <v>-4530</v>
      </c>
      <c r="W417" s="57">
        <f t="shared" si="119"/>
        <v>-2001.2754168135161</v>
      </c>
      <c r="X417" s="55">
        <f t="shared" si="120"/>
        <v>6701.144760750989</v>
      </c>
      <c r="Y417" s="117">
        <f t="shared" si="121"/>
        <v>3331702.1321494943</v>
      </c>
    </row>
    <row r="418" spans="1:25" ht="13.5" thickBot="1" x14ac:dyDescent="0.35">
      <c r="A418" s="54">
        <v>405</v>
      </c>
      <c r="B418" s="54">
        <v>57</v>
      </c>
      <c r="C418" s="54">
        <f t="shared" si="124"/>
        <v>9</v>
      </c>
      <c r="D418" s="55">
        <f t="shared" si="125"/>
        <v>40025.508336270323</v>
      </c>
      <c r="E418" s="57">
        <f t="shared" si="117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v>0</v>
      </c>
      <c r="K418" s="54" t="s">
        <v>79</v>
      </c>
      <c r="L418" s="55">
        <v>0</v>
      </c>
      <c r="M418" s="55">
        <f t="shared" si="122"/>
        <v>-524</v>
      </c>
      <c r="N418" s="54">
        <v>213</v>
      </c>
      <c r="O418" s="55">
        <v>0</v>
      </c>
      <c r="P418" s="55">
        <v>0</v>
      </c>
      <c r="Q418" s="54" t="s">
        <v>79</v>
      </c>
      <c r="R418" s="57">
        <f t="shared" si="126"/>
        <v>-10260.884824197688</v>
      </c>
      <c r="S418" s="55">
        <v>0</v>
      </c>
      <c r="T418" s="55">
        <v>0</v>
      </c>
      <c r="U418" s="54" t="s">
        <v>79</v>
      </c>
      <c r="V418" s="57">
        <f t="shared" si="123"/>
        <v>-4540</v>
      </c>
      <c r="W418" s="57">
        <f t="shared" si="119"/>
        <v>-2001.2754168135161</v>
      </c>
      <c r="X418" s="55">
        <f t="shared" si="120"/>
        <v>6689.144760750989</v>
      </c>
      <c r="Y418" s="117">
        <f t="shared" si="121"/>
        <v>3352273.3691275348</v>
      </c>
    </row>
    <row r="419" spans="1:25" ht="13.5" thickBot="1" x14ac:dyDescent="0.35">
      <c r="A419" s="54">
        <v>406</v>
      </c>
      <c r="B419" s="54">
        <v>57</v>
      </c>
      <c r="C419" s="54">
        <f t="shared" si="124"/>
        <v>10</v>
      </c>
      <c r="D419" s="55">
        <f t="shared" si="125"/>
        <v>40025.508336270323</v>
      </c>
      <c r="E419" s="57">
        <f t="shared" si="117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v>0</v>
      </c>
      <c r="K419" s="54" t="s">
        <v>79</v>
      </c>
      <c r="L419" s="55">
        <v>0</v>
      </c>
      <c r="M419" s="55">
        <f t="shared" si="122"/>
        <v>-526</v>
      </c>
      <c r="N419" s="54">
        <v>214</v>
      </c>
      <c r="O419" s="55">
        <v>0</v>
      </c>
      <c r="P419" s="55">
        <v>0</v>
      </c>
      <c r="Q419" s="54" t="s">
        <v>79</v>
      </c>
      <c r="R419" s="57">
        <f t="shared" si="126"/>
        <v>-10260.884824197688</v>
      </c>
      <c r="S419" s="55">
        <v>0</v>
      </c>
      <c r="T419" s="55">
        <v>0</v>
      </c>
      <c r="U419" s="54" t="s">
        <v>79</v>
      </c>
      <c r="V419" s="57">
        <f t="shared" si="123"/>
        <v>-4550</v>
      </c>
      <c r="W419" s="57">
        <f t="shared" si="119"/>
        <v>-2001.2754168135161</v>
      </c>
      <c r="X419" s="55">
        <f t="shared" si="120"/>
        <v>6677.144760750989</v>
      </c>
      <c r="Y419" s="117">
        <f t="shared" si="121"/>
        <v>3372918.3195929839</v>
      </c>
    </row>
    <row r="420" spans="1:25" ht="13.5" thickBot="1" x14ac:dyDescent="0.35">
      <c r="A420" s="54">
        <v>407</v>
      </c>
      <c r="B420" s="54">
        <v>57</v>
      </c>
      <c r="C420" s="54">
        <f t="shared" si="124"/>
        <v>11</v>
      </c>
      <c r="D420" s="55">
        <f t="shared" si="125"/>
        <v>40025.508336270323</v>
      </c>
      <c r="E420" s="57">
        <f t="shared" si="117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v>0</v>
      </c>
      <c r="K420" s="54" t="s">
        <v>79</v>
      </c>
      <c r="L420" s="55">
        <v>0</v>
      </c>
      <c r="M420" s="55">
        <f t="shared" si="122"/>
        <v>-528</v>
      </c>
      <c r="N420" s="54">
        <v>215</v>
      </c>
      <c r="O420" s="55">
        <v>0</v>
      </c>
      <c r="P420" s="55">
        <v>0</v>
      </c>
      <c r="Q420" s="54" t="s">
        <v>79</v>
      </c>
      <c r="R420" s="57">
        <f t="shared" si="126"/>
        <v>-10260.884824197688</v>
      </c>
      <c r="S420" s="55">
        <v>0</v>
      </c>
      <c r="T420" s="55">
        <v>0</v>
      </c>
      <c r="U420" s="54" t="s">
        <v>79</v>
      </c>
      <c r="V420" s="57">
        <f t="shared" si="123"/>
        <v>-4560</v>
      </c>
      <c r="W420" s="57">
        <f t="shared" si="119"/>
        <v>-2001.2754168135161</v>
      </c>
      <c r="X420" s="55">
        <f t="shared" si="120"/>
        <v>6665.144760750989</v>
      </c>
      <c r="Y420" s="117">
        <f t="shared" si="121"/>
        <v>3393637.2906853724</v>
      </c>
    </row>
    <row r="421" spans="1:25" ht="13.5" thickBot="1" x14ac:dyDescent="0.35">
      <c r="A421" s="54">
        <v>408</v>
      </c>
      <c r="B421" s="54">
        <v>58</v>
      </c>
      <c r="C421" s="54">
        <f t="shared" si="124"/>
        <v>0</v>
      </c>
      <c r="D421" s="55">
        <f>$D410*(1+$D$4)</f>
        <v>42026.783753083837</v>
      </c>
      <c r="E421" s="57">
        <f t="shared" si="117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v>0</v>
      </c>
      <c r="K421" s="54" t="s">
        <v>79</v>
      </c>
      <c r="L421" s="55">
        <v>0</v>
      </c>
      <c r="M421" s="55">
        <f t="shared" si="122"/>
        <v>-530</v>
      </c>
      <c r="N421" s="54">
        <v>216</v>
      </c>
      <c r="O421" s="55">
        <v>0</v>
      </c>
      <c r="P421" s="55">
        <v>0</v>
      </c>
      <c r="Q421" s="54" t="s">
        <v>79</v>
      </c>
      <c r="R421" s="57">
        <f>$R420*1.06</f>
        <v>-10876.53791364955</v>
      </c>
      <c r="S421" s="55">
        <v>0</v>
      </c>
      <c r="T421" s="55">
        <v>0</v>
      </c>
      <c r="U421" s="54" t="s">
        <v>79</v>
      </c>
      <c r="V421" s="57">
        <f t="shared" si="123"/>
        <v>-4570</v>
      </c>
      <c r="W421" s="57">
        <f t="shared" si="119"/>
        <v>-2101.3391876541918</v>
      </c>
      <c r="X421" s="55">
        <f t="shared" si="120"/>
        <v>7138.19315054656</v>
      </c>
      <c r="Y421" s="117">
        <f t="shared" si="121"/>
        <v>3414915.6392137744</v>
      </c>
    </row>
    <row r="422" spans="1:25" ht="13.5" thickBot="1" x14ac:dyDescent="0.35">
      <c r="A422" s="54">
        <v>409</v>
      </c>
      <c r="B422" s="54">
        <v>58</v>
      </c>
      <c r="C422" s="54">
        <f t="shared" si="124"/>
        <v>1</v>
      </c>
      <c r="D422" s="55">
        <f t="shared" ref="D422:D432" si="127">$D421</f>
        <v>42026.783753083837</v>
      </c>
      <c r="E422" s="57">
        <f t="shared" si="117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v>0</v>
      </c>
      <c r="K422" s="54" t="s">
        <v>79</v>
      </c>
      <c r="L422" s="55">
        <v>0</v>
      </c>
      <c r="M422" s="55">
        <f t="shared" si="122"/>
        <v>-532</v>
      </c>
      <c r="N422" s="54">
        <v>217</v>
      </c>
      <c r="O422" s="55">
        <v>0</v>
      </c>
      <c r="P422" s="55">
        <v>0</v>
      </c>
      <c r="Q422" s="54" t="s">
        <v>79</v>
      </c>
      <c r="R422" s="57">
        <f t="shared" ref="R422:R432" si="128">$R421</f>
        <v>-10876.53791364955</v>
      </c>
      <c r="S422" s="55">
        <v>0</v>
      </c>
      <c r="T422" s="55">
        <v>0</v>
      </c>
      <c r="U422" s="54" t="s">
        <v>79</v>
      </c>
      <c r="V422" s="57">
        <f t="shared" si="123"/>
        <v>-4580</v>
      </c>
      <c r="W422" s="57">
        <f t="shared" si="119"/>
        <v>-2101.3391876541918</v>
      </c>
      <c r="X422" s="55">
        <f t="shared" si="120"/>
        <v>7126.19315054656</v>
      </c>
      <c r="Y422" s="117">
        <f t="shared" si="121"/>
        <v>3436270.6475277115</v>
      </c>
    </row>
    <row r="423" spans="1:25" ht="13.5" thickBot="1" x14ac:dyDescent="0.35">
      <c r="A423" s="54">
        <v>410</v>
      </c>
      <c r="B423" s="54">
        <v>58</v>
      </c>
      <c r="C423" s="54">
        <f t="shared" si="124"/>
        <v>2</v>
      </c>
      <c r="D423" s="55">
        <f t="shared" si="127"/>
        <v>42026.783753083837</v>
      </c>
      <c r="E423" s="57">
        <f t="shared" si="117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v>0</v>
      </c>
      <c r="K423" s="54" t="s">
        <v>79</v>
      </c>
      <c r="L423" s="55">
        <v>0</v>
      </c>
      <c r="M423" s="55">
        <f t="shared" si="122"/>
        <v>-534</v>
      </c>
      <c r="N423" s="54">
        <v>218</v>
      </c>
      <c r="O423" s="55">
        <v>0</v>
      </c>
      <c r="P423" s="55">
        <v>0</v>
      </c>
      <c r="Q423" s="54" t="s">
        <v>79</v>
      </c>
      <c r="R423" s="57">
        <f t="shared" si="128"/>
        <v>-10876.53791364955</v>
      </c>
      <c r="S423" s="55">
        <v>0</v>
      </c>
      <c r="T423" s="55">
        <v>0</v>
      </c>
      <c r="U423" s="54" t="s">
        <v>79</v>
      </c>
      <c r="V423" s="57">
        <f t="shared" si="123"/>
        <v>-4590</v>
      </c>
      <c r="W423" s="57">
        <f t="shared" si="119"/>
        <v>-2101.3391876541918</v>
      </c>
      <c r="X423" s="55">
        <f t="shared" si="120"/>
        <v>7114.19315054656</v>
      </c>
      <c r="Y423" s="117">
        <f t="shared" si="121"/>
        <v>3457702.6350429566</v>
      </c>
    </row>
    <row r="424" spans="1:25" ht="13.5" thickBot="1" x14ac:dyDescent="0.35">
      <c r="A424" s="54">
        <v>411</v>
      </c>
      <c r="B424" s="54">
        <v>58</v>
      </c>
      <c r="C424" s="54">
        <f t="shared" si="124"/>
        <v>3</v>
      </c>
      <c r="D424" s="55">
        <f t="shared" si="127"/>
        <v>42026.783753083837</v>
      </c>
      <c r="E424" s="57">
        <f t="shared" si="117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v>0</v>
      </c>
      <c r="K424" s="54" t="s">
        <v>79</v>
      </c>
      <c r="L424" s="55">
        <v>0</v>
      </c>
      <c r="M424" s="55">
        <f t="shared" si="122"/>
        <v>-536</v>
      </c>
      <c r="N424" s="54">
        <v>219</v>
      </c>
      <c r="O424" s="55">
        <v>0</v>
      </c>
      <c r="P424" s="55">
        <v>0</v>
      </c>
      <c r="Q424" s="54" t="s">
        <v>79</v>
      </c>
      <c r="R424" s="57">
        <f t="shared" si="128"/>
        <v>-10876.53791364955</v>
      </c>
      <c r="S424" s="55">
        <v>0</v>
      </c>
      <c r="T424" s="55">
        <v>0</v>
      </c>
      <c r="U424" s="54" t="s">
        <v>79</v>
      </c>
      <c r="V424" s="57">
        <f t="shared" si="123"/>
        <v>-4600</v>
      </c>
      <c r="W424" s="57">
        <f t="shared" si="119"/>
        <v>-2101.3391876541918</v>
      </c>
      <c r="X424" s="55">
        <f t="shared" si="120"/>
        <v>7102.19315054656</v>
      </c>
      <c r="Y424" s="117">
        <f t="shared" si="121"/>
        <v>3479211.922506182</v>
      </c>
    </row>
    <row r="425" spans="1:25" ht="13.5" thickBot="1" x14ac:dyDescent="0.35">
      <c r="A425" s="54">
        <v>412</v>
      </c>
      <c r="B425" s="54">
        <v>58</v>
      </c>
      <c r="C425" s="54">
        <f t="shared" si="124"/>
        <v>4</v>
      </c>
      <c r="D425" s="55">
        <f t="shared" si="127"/>
        <v>42026.783753083837</v>
      </c>
      <c r="E425" s="57">
        <f t="shared" si="117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v>0</v>
      </c>
      <c r="K425" s="54" t="s">
        <v>79</v>
      </c>
      <c r="L425" s="55">
        <v>0</v>
      </c>
      <c r="M425" s="55">
        <f t="shared" si="122"/>
        <v>-538</v>
      </c>
      <c r="N425" s="54">
        <v>220</v>
      </c>
      <c r="O425" s="55">
        <v>0</v>
      </c>
      <c r="P425" s="55">
        <v>0</v>
      </c>
      <c r="Q425" s="54" t="s">
        <v>79</v>
      </c>
      <c r="R425" s="57">
        <f t="shared" si="128"/>
        <v>-10876.53791364955</v>
      </c>
      <c r="S425" s="55">
        <v>0</v>
      </c>
      <c r="T425" s="55">
        <v>0</v>
      </c>
      <c r="U425" s="54" t="s">
        <v>79</v>
      </c>
      <c r="V425" s="57">
        <f t="shared" si="123"/>
        <v>-4610</v>
      </c>
      <c r="W425" s="57">
        <f t="shared" si="119"/>
        <v>-2101.3391876541918</v>
      </c>
      <c r="X425" s="55">
        <f t="shared" si="120"/>
        <v>7090.19315054656</v>
      </c>
      <c r="Y425" s="117">
        <f t="shared" si="121"/>
        <v>3500798.8320005042</v>
      </c>
    </row>
    <row r="426" spans="1:25" ht="13.5" thickBot="1" x14ac:dyDescent="0.35">
      <c r="A426" s="54">
        <v>413</v>
      </c>
      <c r="B426" s="54">
        <v>58</v>
      </c>
      <c r="C426" s="54">
        <f t="shared" si="124"/>
        <v>5</v>
      </c>
      <c r="D426" s="55">
        <f t="shared" si="127"/>
        <v>42026.783753083837</v>
      </c>
      <c r="E426" s="57">
        <f t="shared" si="117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v>0</v>
      </c>
      <c r="K426" s="54" t="s">
        <v>79</v>
      </c>
      <c r="L426" s="55">
        <v>0</v>
      </c>
      <c r="M426" s="55">
        <f t="shared" si="122"/>
        <v>-540</v>
      </c>
      <c r="N426" s="54">
        <v>221</v>
      </c>
      <c r="O426" s="55">
        <v>0</v>
      </c>
      <c r="P426" s="55">
        <v>0</v>
      </c>
      <c r="Q426" s="54" t="s">
        <v>79</v>
      </c>
      <c r="R426" s="57">
        <f t="shared" si="128"/>
        <v>-10876.53791364955</v>
      </c>
      <c r="S426" s="55">
        <v>0</v>
      </c>
      <c r="T426" s="55">
        <v>0</v>
      </c>
      <c r="U426" s="54" t="s">
        <v>79</v>
      </c>
      <c r="V426" s="57">
        <f t="shared" si="123"/>
        <v>-4620</v>
      </c>
      <c r="W426" s="57">
        <f t="shared" si="119"/>
        <v>-2101.3391876541918</v>
      </c>
      <c r="X426" s="55">
        <f t="shared" si="120"/>
        <v>7078.19315054656</v>
      </c>
      <c r="Y426" s="117">
        <f t="shared" si="121"/>
        <v>3522463.6869510529</v>
      </c>
    </row>
    <row r="427" spans="1:25" ht="13.5" thickBot="1" x14ac:dyDescent="0.35">
      <c r="A427" s="54">
        <v>414</v>
      </c>
      <c r="B427" s="54">
        <v>58</v>
      </c>
      <c r="C427" s="54">
        <f t="shared" si="124"/>
        <v>6</v>
      </c>
      <c r="D427" s="55">
        <f t="shared" si="127"/>
        <v>42026.783753083837</v>
      </c>
      <c r="E427" s="57">
        <f t="shared" si="117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v>0</v>
      </c>
      <c r="K427" s="54" t="s">
        <v>79</v>
      </c>
      <c r="L427" s="55">
        <v>0</v>
      </c>
      <c r="M427" s="55">
        <f t="shared" si="122"/>
        <v>-542</v>
      </c>
      <c r="N427" s="54">
        <v>222</v>
      </c>
      <c r="O427" s="55">
        <v>0</v>
      </c>
      <c r="P427" s="55">
        <v>0</v>
      </c>
      <c r="Q427" s="54" t="s">
        <v>79</v>
      </c>
      <c r="R427" s="57">
        <f t="shared" si="128"/>
        <v>-10876.53791364955</v>
      </c>
      <c r="S427" s="55">
        <v>0</v>
      </c>
      <c r="T427" s="55">
        <v>0</v>
      </c>
      <c r="U427" s="54" t="s">
        <v>79</v>
      </c>
      <c r="V427" s="57">
        <f t="shared" si="123"/>
        <v>-4630</v>
      </c>
      <c r="W427" s="57">
        <f t="shared" si="119"/>
        <v>-2101.3391876541918</v>
      </c>
      <c r="X427" s="55">
        <f t="shared" si="120"/>
        <v>7066.19315054656</v>
      </c>
      <c r="Y427" s="117">
        <f t="shared" si="121"/>
        <v>3544206.812130562</v>
      </c>
    </row>
    <row r="428" spans="1:25" ht="13.5" thickBot="1" x14ac:dyDescent="0.35">
      <c r="A428" s="54">
        <v>415</v>
      </c>
      <c r="B428" s="54">
        <v>58</v>
      </c>
      <c r="C428" s="54">
        <f t="shared" si="124"/>
        <v>7</v>
      </c>
      <c r="D428" s="55">
        <f t="shared" si="127"/>
        <v>42026.783753083837</v>
      </c>
      <c r="E428" s="57">
        <f t="shared" si="117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v>0</v>
      </c>
      <c r="K428" s="54" t="s">
        <v>79</v>
      </c>
      <c r="L428" s="55">
        <v>0</v>
      </c>
      <c r="M428" s="55">
        <f t="shared" si="122"/>
        <v>-544</v>
      </c>
      <c r="N428" s="54">
        <v>223</v>
      </c>
      <c r="O428" s="55">
        <v>0</v>
      </c>
      <c r="P428" s="55">
        <v>0</v>
      </c>
      <c r="Q428" s="54" t="s">
        <v>79</v>
      </c>
      <c r="R428" s="57">
        <f t="shared" si="128"/>
        <v>-10876.53791364955</v>
      </c>
      <c r="S428" s="55">
        <v>0</v>
      </c>
      <c r="T428" s="55">
        <v>0</v>
      </c>
      <c r="U428" s="54" t="s">
        <v>79</v>
      </c>
      <c r="V428" s="57">
        <f t="shared" si="123"/>
        <v>-4640</v>
      </c>
      <c r="W428" s="57">
        <f t="shared" si="119"/>
        <v>-2101.3391876541918</v>
      </c>
      <c r="X428" s="55">
        <f t="shared" si="120"/>
        <v>7054.19315054656</v>
      </c>
      <c r="Y428" s="117">
        <f t="shared" si="121"/>
        <v>3566028.5336649856</v>
      </c>
    </row>
    <row r="429" spans="1:25" ht="13.5" thickBot="1" x14ac:dyDescent="0.35">
      <c r="A429" s="54">
        <v>416</v>
      </c>
      <c r="B429" s="54">
        <v>58</v>
      </c>
      <c r="C429" s="54">
        <f t="shared" si="124"/>
        <v>8</v>
      </c>
      <c r="D429" s="55">
        <f t="shared" si="127"/>
        <v>42026.783753083837</v>
      </c>
      <c r="E429" s="57">
        <f t="shared" si="117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v>0</v>
      </c>
      <c r="K429" s="54" t="s">
        <v>79</v>
      </c>
      <c r="L429" s="55">
        <v>0</v>
      </c>
      <c r="M429" s="55">
        <f t="shared" si="122"/>
        <v>-546</v>
      </c>
      <c r="N429" s="54">
        <v>224</v>
      </c>
      <c r="O429" s="55">
        <v>0</v>
      </c>
      <c r="P429" s="55">
        <v>0</v>
      </c>
      <c r="Q429" s="54" t="s">
        <v>79</v>
      </c>
      <c r="R429" s="57">
        <f t="shared" si="128"/>
        <v>-10876.53791364955</v>
      </c>
      <c r="S429" s="55">
        <v>0</v>
      </c>
      <c r="T429" s="55">
        <v>0</v>
      </c>
      <c r="U429" s="54" t="s">
        <v>79</v>
      </c>
      <c r="V429" s="57">
        <f t="shared" si="123"/>
        <v>-4650</v>
      </c>
      <c r="W429" s="57">
        <f t="shared" si="119"/>
        <v>-2101.3391876541918</v>
      </c>
      <c r="X429" s="55">
        <f t="shared" si="120"/>
        <v>7042.19315054656</v>
      </c>
      <c r="Y429" s="117">
        <f t="shared" si="121"/>
        <v>3587929.179039136</v>
      </c>
    </row>
    <row r="430" spans="1:25" ht="13.5" thickBot="1" x14ac:dyDescent="0.35">
      <c r="A430" s="54">
        <v>417</v>
      </c>
      <c r="B430" s="54">
        <v>58</v>
      </c>
      <c r="C430" s="54">
        <f t="shared" si="124"/>
        <v>9</v>
      </c>
      <c r="D430" s="55">
        <f t="shared" si="127"/>
        <v>42026.783753083837</v>
      </c>
      <c r="E430" s="57">
        <f t="shared" si="117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v>0</v>
      </c>
      <c r="K430" s="54" t="s">
        <v>79</v>
      </c>
      <c r="L430" s="55">
        <v>0</v>
      </c>
      <c r="M430" s="55">
        <f t="shared" si="122"/>
        <v>-548</v>
      </c>
      <c r="N430" s="54">
        <v>225</v>
      </c>
      <c r="O430" s="55">
        <v>0</v>
      </c>
      <c r="P430" s="55">
        <v>0</v>
      </c>
      <c r="Q430" s="54" t="s">
        <v>79</v>
      </c>
      <c r="R430" s="57">
        <f t="shared" si="128"/>
        <v>-10876.53791364955</v>
      </c>
      <c r="S430" s="55">
        <v>0</v>
      </c>
      <c r="T430" s="55">
        <v>0</v>
      </c>
      <c r="U430" s="54" t="s">
        <v>79</v>
      </c>
      <c r="V430" s="57">
        <f t="shared" si="123"/>
        <v>-4660</v>
      </c>
      <c r="W430" s="57">
        <f t="shared" si="119"/>
        <v>-2101.3391876541918</v>
      </c>
      <c r="X430" s="55">
        <f t="shared" si="120"/>
        <v>7030.19315054656</v>
      </c>
      <c r="Y430" s="117">
        <f t="shared" si="121"/>
        <v>3609909.0771023454</v>
      </c>
    </row>
    <row r="431" spans="1:25" ht="13.5" thickBot="1" x14ac:dyDescent="0.35">
      <c r="A431" s="54">
        <v>418</v>
      </c>
      <c r="B431" s="54">
        <v>58</v>
      </c>
      <c r="C431" s="54">
        <f t="shared" si="124"/>
        <v>10</v>
      </c>
      <c r="D431" s="55">
        <f t="shared" si="127"/>
        <v>42026.783753083837</v>
      </c>
      <c r="E431" s="57">
        <f t="shared" si="117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v>0</v>
      </c>
      <c r="K431" s="54" t="s">
        <v>79</v>
      </c>
      <c r="L431" s="55">
        <v>0</v>
      </c>
      <c r="M431" s="55">
        <f t="shared" si="122"/>
        <v>-550</v>
      </c>
      <c r="N431" s="54">
        <v>226</v>
      </c>
      <c r="O431" s="55">
        <v>0</v>
      </c>
      <c r="P431" s="55">
        <v>0</v>
      </c>
      <c r="Q431" s="54" t="s">
        <v>79</v>
      </c>
      <c r="R431" s="57">
        <f t="shared" si="128"/>
        <v>-10876.53791364955</v>
      </c>
      <c r="S431" s="55">
        <v>0</v>
      </c>
      <c r="T431" s="55">
        <v>0</v>
      </c>
      <c r="U431" s="54" t="s">
        <v>79</v>
      </c>
      <c r="V431" s="57">
        <f t="shared" si="123"/>
        <v>-4670</v>
      </c>
      <c r="W431" s="57">
        <f t="shared" si="119"/>
        <v>-2101.3391876541918</v>
      </c>
      <c r="X431" s="55">
        <f t="shared" si="120"/>
        <v>7018.19315054656</v>
      </c>
      <c r="Y431" s="117">
        <f t="shared" si="121"/>
        <v>3631968.5580741516</v>
      </c>
    </row>
    <row r="432" spans="1:25" ht="13.5" thickBot="1" x14ac:dyDescent="0.35">
      <c r="A432" s="54">
        <v>419</v>
      </c>
      <c r="B432" s="54">
        <v>58</v>
      </c>
      <c r="C432" s="54">
        <f t="shared" si="124"/>
        <v>11</v>
      </c>
      <c r="D432" s="55">
        <f t="shared" si="127"/>
        <v>42026.783753083837</v>
      </c>
      <c r="E432" s="57">
        <f t="shared" si="117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v>0</v>
      </c>
      <c r="K432" s="54" t="s">
        <v>79</v>
      </c>
      <c r="L432" s="55">
        <v>0</v>
      </c>
      <c r="M432" s="55">
        <f t="shared" si="122"/>
        <v>-552</v>
      </c>
      <c r="N432" s="54">
        <v>227</v>
      </c>
      <c r="O432" s="55">
        <v>0</v>
      </c>
      <c r="P432" s="55">
        <v>0</v>
      </c>
      <c r="Q432" s="54" t="s">
        <v>79</v>
      </c>
      <c r="R432" s="57">
        <f t="shared" si="128"/>
        <v>-10876.53791364955</v>
      </c>
      <c r="S432" s="55">
        <v>0</v>
      </c>
      <c r="T432" s="55">
        <v>0</v>
      </c>
      <c r="U432" s="54" t="s">
        <v>79</v>
      </c>
      <c r="V432" s="57">
        <f t="shared" si="123"/>
        <v>-4680</v>
      </c>
      <c r="W432" s="57">
        <f t="shared" si="119"/>
        <v>-2101.3391876541918</v>
      </c>
      <c r="X432" s="55">
        <f t="shared" si="120"/>
        <v>7006.19315054656</v>
      </c>
      <c r="Y432" s="117">
        <f t="shared" si="121"/>
        <v>3654107.9535500067</v>
      </c>
    </row>
    <row r="433" spans="1:25" ht="13.5" thickBot="1" x14ac:dyDescent="0.35">
      <c r="A433" s="54">
        <v>420</v>
      </c>
      <c r="B433" s="54">
        <v>59</v>
      </c>
      <c r="C433" s="54">
        <f t="shared" si="124"/>
        <v>0</v>
      </c>
      <c r="D433" s="55">
        <f>$D422*(1+$D$4)</f>
        <v>44128.122940738031</v>
      </c>
      <c r="E433" s="57">
        <f t="shared" si="117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v>0</v>
      </c>
      <c r="K433" s="54" t="s">
        <v>79</v>
      </c>
      <c r="L433" s="55">
        <v>0</v>
      </c>
      <c r="M433" s="55">
        <f t="shared" si="122"/>
        <v>-554</v>
      </c>
      <c r="N433" s="54">
        <v>228</v>
      </c>
      <c r="O433" s="55">
        <v>0</v>
      </c>
      <c r="P433" s="55">
        <v>0</v>
      </c>
      <c r="Q433" s="54" t="s">
        <v>79</v>
      </c>
      <c r="R433" s="57">
        <f>$R432*1.06</f>
        <v>-11529.130188468524</v>
      </c>
      <c r="S433" s="55">
        <v>0</v>
      </c>
      <c r="T433" s="55">
        <v>0</v>
      </c>
      <c r="U433" s="54" t="s">
        <v>79</v>
      </c>
      <c r="V433" s="57">
        <f t="shared" si="123"/>
        <v>-4690</v>
      </c>
      <c r="W433" s="57">
        <f t="shared" si="119"/>
        <v>-2206.4061470369015</v>
      </c>
      <c r="X433" s="55">
        <f t="shared" si="120"/>
        <v>7497.3374289373933</v>
      </c>
      <c r="Y433" s="117">
        <f t="shared" si="121"/>
        <v>3676830.7407854022</v>
      </c>
    </row>
    <row r="434" spans="1:25" ht="13.5" thickBot="1" x14ac:dyDescent="0.35">
      <c r="A434" s="54">
        <v>421</v>
      </c>
      <c r="B434" s="54">
        <v>59</v>
      </c>
      <c r="C434" s="54">
        <f t="shared" si="124"/>
        <v>1</v>
      </c>
      <c r="D434" s="55">
        <f t="shared" ref="D434:D445" si="129">$D433</f>
        <v>44128.122940738031</v>
      </c>
      <c r="E434" s="57">
        <f t="shared" si="117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v>0</v>
      </c>
      <c r="K434" s="54" t="s">
        <v>79</v>
      </c>
      <c r="L434" s="55">
        <v>0</v>
      </c>
      <c r="M434" s="55">
        <f t="shared" si="122"/>
        <v>-556</v>
      </c>
      <c r="N434" s="54">
        <v>229</v>
      </c>
      <c r="O434" s="55">
        <v>0</v>
      </c>
      <c r="P434" s="55">
        <v>0</v>
      </c>
      <c r="Q434" s="54" t="s">
        <v>79</v>
      </c>
      <c r="R434" s="57">
        <f t="shared" ref="R434:R444" si="130">$R433</f>
        <v>-11529.130188468524</v>
      </c>
      <c r="S434" s="55">
        <v>0</v>
      </c>
      <c r="T434" s="55">
        <v>0</v>
      </c>
      <c r="U434" s="54" t="s">
        <v>79</v>
      </c>
      <c r="V434" s="57">
        <f t="shared" si="123"/>
        <v>-4700</v>
      </c>
      <c r="W434" s="57">
        <f t="shared" si="119"/>
        <v>-2206.4061470369015</v>
      </c>
      <c r="X434" s="55">
        <f t="shared" si="120"/>
        <v>7485.3374289373933</v>
      </c>
      <c r="Y434" s="117">
        <f t="shared" si="121"/>
        <v>3699636.206300945</v>
      </c>
    </row>
    <row r="435" spans="1:25" ht="13.5" thickBot="1" x14ac:dyDescent="0.35">
      <c r="A435" s="54">
        <v>422</v>
      </c>
      <c r="B435" s="54">
        <v>59</v>
      </c>
      <c r="C435" s="54">
        <f t="shared" si="124"/>
        <v>2</v>
      </c>
      <c r="D435" s="55">
        <f t="shared" si="129"/>
        <v>44128.122940738031</v>
      </c>
      <c r="E435" s="57">
        <f t="shared" si="117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v>0</v>
      </c>
      <c r="K435" s="54" t="s">
        <v>79</v>
      </c>
      <c r="L435" s="55">
        <v>0</v>
      </c>
      <c r="M435" s="55">
        <f t="shared" si="122"/>
        <v>-558</v>
      </c>
      <c r="N435" s="54">
        <v>230</v>
      </c>
      <c r="O435" s="55">
        <v>0</v>
      </c>
      <c r="P435" s="55">
        <v>0</v>
      </c>
      <c r="Q435" s="54" t="s">
        <v>79</v>
      </c>
      <c r="R435" s="57">
        <f t="shared" si="130"/>
        <v>-11529.130188468524</v>
      </c>
      <c r="S435" s="55">
        <v>0</v>
      </c>
      <c r="T435" s="55">
        <v>0</v>
      </c>
      <c r="U435" s="54" t="s">
        <v>79</v>
      </c>
      <c r="V435" s="57">
        <f t="shared" si="123"/>
        <v>-4710</v>
      </c>
      <c r="W435" s="57">
        <f t="shared" si="119"/>
        <v>-2206.4061470369015</v>
      </c>
      <c r="X435" s="55">
        <f t="shared" si="120"/>
        <v>7473.3374289373933</v>
      </c>
      <c r="Y435" s="117">
        <f t="shared" si="121"/>
        <v>3722524.6945894696</v>
      </c>
    </row>
    <row r="436" spans="1:25" ht="13.5" thickBot="1" x14ac:dyDescent="0.35">
      <c r="A436" s="54">
        <v>423</v>
      </c>
      <c r="B436" s="54">
        <v>59</v>
      </c>
      <c r="C436" s="54">
        <f t="shared" si="124"/>
        <v>3</v>
      </c>
      <c r="D436" s="55">
        <f t="shared" si="129"/>
        <v>44128.122940738031</v>
      </c>
      <c r="E436" s="57">
        <f t="shared" si="117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v>0</v>
      </c>
      <c r="K436" s="54" t="s">
        <v>79</v>
      </c>
      <c r="L436" s="55">
        <v>0</v>
      </c>
      <c r="M436" s="55">
        <f t="shared" si="122"/>
        <v>-560</v>
      </c>
      <c r="N436" s="54">
        <v>231</v>
      </c>
      <c r="O436" s="55">
        <v>0</v>
      </c>
      <c r="P436" s="55">
        <v>0</v>
      </c>
      <c r="Q436" s="54" t="s">
        <v>79</v>
      </c>
      <c r="R436" s="57">
        <f t="shared" si="130"/>
        <v>-11529.130188468524</v>
      </c>
      <c r="S436" s="55">
        <v>0</v>
      </c>
      <c r="T436" s="55">
        <v>0</v>
      </c>
      <c r="U436" s="54" t="s">
        <v>79</v>
      </c>
      <c r="V436" s="57">
        <f t="shared" si="123"/>
        <v>-4720</v>
      </c>
      <c r="W436" s="57">
        <f t="shared" si="119"/>
        <v>-2206.4061470369015</v>
      </c>
      <c r="X436" s="55">
        <f t="shared" si="120"/>
        <v>7461.3374289373933</v>
      </c>
      <c r="Y436" s="117">
        <f t="shared" si="121"/>
        <v>3745496.551579196</v>
      </c>
    </row>
    <row r="437" spans="1:25" ht="13.5" thickBot="1" x14ac:dyDescent="0.35">
      <c r="A437" s="54">
        <v>424</v>
      </c>
      <c r="B437" s="54">
        <v>59</v>
      </c>
      <c r="C437" s="54">
        <f t="shared" si="124"/>
        <v>4</v>
      </c>
      <c r="D437" s="55">
        <f t="shared" si="129"/>
        <v>44128.122940738031</v>
      </c>
      <c r="E437" s="57">
        <f t="shared" si="117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v>0</v>
      </c>
      <c r="K437" s="54" t="s">
        <v>79</v>
      </c>
      <c r="L437" s="55">
        <v>0</v>
      </c>
      <c r="M437" s="55">
        <f t="shared" si="122"/>
        <v>-562</v>
      </c>
      <c r="N437" s="54">
        <v>232</v>
      </c>
      <c r="O437" s="55">
        <v>0</v>
      </c>
      <c r="P437" s="55">
        <v>0</v>
      </c>
      <c r="Q437" s="54" t="s">
        <v>79</v>
      </c>
      <c r="R437" s="57">
        <f t="shared" si="130"/>
        <v>-11529.130188468524</v>
      </c>
      <c r="S437" s="55">
        <v>0</v>
      </c>
      <c r="T437" s="55">
        <v>0</v>
      </c>
      <c r="U437" s="54" t="s">
        <v>79</v>
      </c>
      <c r="V437" s="57">
        <f t="shared" si="123"/>
        <v>-4730</v>
      </c>
      <c r="W437" s="57">
        <f t="shared" si="119"/>
        <v>-2206.4061470369015</v>
      </c>
      <c r="X437" s="55">
        <f t="shared" si="120"/>
        <v>7449.3374289373933</v>
      </c>
      <c r="Y437" s="117">
        <f t="shared" si="121"/>
        <v>3768552.1246397132</v>
      </c>
    </row>
    <row r="438" spans="1:25" ht="13.5" thickBot="1" x14ac:dyDescent="0.35">
      <c r="A438" s="54">
        <v>425</v>
      </c>
      <c r="B438" s="54">
        <v>59</v>
      </c>
      <c r="C438" s="54">
        <f t="shared" si="124"/>
        <v>5</v>
      </c>
      <c r="D438" s="55">
        <f t="shared" si="129"/>
        <v>44128.122940738031</v>
      </c>
      <c r="E438" s="57">
        <f t="shared" si="117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v>0</v>
      </c>
      <c r="K438" s="54" t="s">
        <v>79</v>
      </c>
      <c r="L438" s="55">
        <v>0</v>
      </c>
      <c r="M438" s="55">
        <f t="shared" si="122"/>
        <v>-564</v>
      </c>
      <c r="N438" s="54">
        <v>233</v>
      </c>
      <c r="O438" s="55">
        <v>0</v>
      </c>
      <c r="P438" s="55">
        <v>0</v>
      </c>
      <c r="Q438" s="54" t="s">
        <v>79</v>
      </c>
      <c r="R438" s="57">
        <f t="shared" si="130"/>
        <v>-11529.130188468524</v>
      </c>
      <c r="S438" s="55">
        <v>0</v>
      </c>
      <c r="T438" s="55">
        <v>0</v>
      </c>
      <c r="U438" s="54" t="s">
        <v>79</v>
      </c>
      <c r="V438" s="57">
        <f t="shared" si="123"/>
        <v>-4740</v>
      </c>
      <c r="W438" s="57">
        <f t="shared" si="119"/>
        <v>-2206.4061470369015</v>
      </c>
      <c r="X438" s="55">
        <f t="shared" si="120"/>
        <v>7437.3374289373933</v>
      </c>
      <c r="Y438" s="117">
        <f t="shared" si="121"/>
        <v>3791691.7625879827</v>
      </c>
    </row>
    <row r="439" spans="1:25" ht="13.5" thickBot="1" x14ac:dyDescent="0.35">
      <c r="A439" s="54">
        <v>426</v>
      </c>
      <c r="B439" s="54">
        <v>59</v>
      </c>
      <c r="C439" s="54">
        <f t="shared" si="124"/>
        <v>6</v>
      </c>
      <c r="D439" s="55">
        <f t="shared" si="129"/>
        <v>44128.122940738031</v>
      </c>
      <c r="E439" s="57">
        <f t="shared" si="117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v>0</v>
      </c>
      <c r="K439" s="54" t="s">
        <v>79</v>
      </c>
      <c r="L439" s="55">
        <v>0</v>
      </c>
      <c r="M439" s="55">
        <f t="shared" si="122"/>
        <v>-566</v>
      </c>
      <c r="N439" s="54">
        <v>234</v>
      </c>
      <c r="O439" s="55">
        <v>0</v>
      </c>
      <c r="P439" s="55">
        <v>0</v>
      </c>
      <c r="Q439" s="54" t="s">
        <v>79</v>
      </c>
      <c r="R439" s="57">
        <f t="shared" si="130"/>
        <v>-11529.130188468524</v>
      </c>
      <c r="S439" s="55">
        <v>0</v>
      </c>
      <c r="T439" s="55">
        <v>0</v>
      </c>
      <c r="U439" s="54" t="s">
        <v>79</v>
      </c>
      <c r="V439" s="57">
        <f t="shared" si="123"/>
        <v>-4750</v>
      </c>
      <c r="W439" s="57">
        <f t="shared" si="119"/>
        <v>-2206.4061470369015</v>
      </c>
      <c r="X439" s="55">
        <f t="shared" si="120"/>
        <v>7425.3374289373933</v>
      </c>
      <c r="Y439" s="117">
        <f t="shared" si="121"/>
        <v>3814915.8156943698</v>
      </c>
    </row>
    <row r="440" spans="1:25" ht="13.5" thickBot="1" x14ac:dyDescent="0.35">
      <c r="A440" s="54">
        <v>427</v>
      </c>
      <c r="B440" s="54">
        <v>59</v>
      </c>
      <c r="C440" s="54">
        <f t="shared" si="124"/>
        <v>7</v>
      </c>
      <c r="D440" s="55">
        <f t="shared" si="129"/>
        <v>44128.122940738031</v>
      </c>
      <c r="E440" s="57">
        <f t="shared" si="117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v>0</v>
      </c>
      <c r="K440" s="54" t="s">
        <v>79</v>
      </c>
      <c r="L440" s="55">
        <v>0</v>
      </c>
      <c r="M440" s="55">
        <f t="shared" si="122"/>
        <v>-568</v>
      </c>
      <c r="N440" s="54">
        <v>235</v>
      </c>
      <c r="O440" s="55">
        <v>0</v>
      </c>
      <c r="P440" s="55">
        <v>0</v>
      </c>
      <c r="Q440" s="54" t="s">
        <v>79</v>
      </c>
      <c r="R440" s="57">
        <f t="shared" si="130"/>
        <v>-11529.130188468524</v>
      </c>
      <c r="S440" s="55">
        <v>0</v>
      </c>
      <c r="T440" s="55">
        <v>0</v>
      </c>
      <c r="U440" s="54" t="s">
        <v>79</v>
      </c>
      <c r="V440" s="57">
        <f t="shared" si="123"/>
        <v>-4760</v>
      </c>
      <c r="W440" s="57">
        <f t="shared" si="119"/>
        <v>-2206.4061470369015</v>
      </c>
      <c r="X440" s="55">
        <f t="shared" si="120"/>
        <v>7413.3374289373933</v>
      </c>
      <c r="Y440" s="117">
        <f t="shared" si="121"/>
        <v>3838224.6356887002</v>
      </c>
    </row>
    <row r="441" spans="1:25" ht="15.75" customHeight="1" thickBot="1" x14ac:dyDescent="0.35">
      <c r="A441" s="54">
        <v>428</v>
      </c>
      <c r="B441" s="54">
        <v>59</v>
      </c>
      <c r="C441" s="54">
        <f t="shared" si="124"/>
        <v>8</v>
      </c>
      <c r="D441" s="55">
        <f t="shared" si="129"/>
        <v>44128.122940738031</v>
      </c>
      <c r="E441" s="57">
        <f t="shared" si="117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v>0</v>
      </c>
      <c r="K441" s="54" t="s">
        <v>79</v>
      </c>
      <c r="L441" s="55">
        <v>0</v>
      </c>
      <c r="M441" s="55">
        <f t="shared" si="122"/>
        <v>-570</v>
      </c>
      <c r="N441" s="54">
        <v>236</v>
      </c>
      <c r="O441" s="55">
        <v>0</v>
      </c>
      <c r="P441" s="55">
        <v>0</v>
      </c>
      <c r="Q441" s="54" t="s">
        <v>79</v>
      </c>
      <c r="R441" s="57">
        <f t="shared" si="130"/>
        <v>-11529.130188468524</v>
      </c>
      <c r="S441" s="55">
        <v>0</v>
      </c>
      <c r="T441" s="55">
        <v>0</v>
      </c>
      <c r="U441" s="54" t="s">
        <v>79</v>
      </c>
      <c r="V441" s="57">
        <f t="shared" si="123"/>
        <v>-4770</v>
      </c>
      <c r="W441" s="57">
        <f t="shared" si="119"/>
        <v>-2206.4061470369015</v>
      </c>
      <c r="X441" s="55">
        <f t="shared" si="120"/>
        <v>7401.3374289373933</v>
      </c>
      <c r="Y441" s="117">
        <f t="shared" si="121"/>
        <v>3861618.5757663404</v>
      </c>
    </row>
    <row r="442" spans="1:25" ht="15.75" customHeight="1" thickBot="1" x14ac:dyDescent="0.35">
      <c r="A442" s="54">
        <v>429</v>
      </c>
      <c r="B442" s="54">
        <v>59</v>
      </c>
      <c r="C442" s="54">
        <f t="shared" si="124"/>
        <v>9</v>
      </c>
      <c r="D442" s="55">
        <f t="shared" si="129"/>
        <v>44128.122940738031</v>
      </c>
      <c r="E442" s="57">
        <f t="shared" si="117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v>0</v>
      </c>
      <c r="K442" s="54" t="s">
        <v>79</v>
      </c>
      <c r="L442" s="55">
        <v>0</v>
      </c>
      <c r="M442" s="55">
        <f t="shared" si="122"/>
        <v>-572</v>
      </c>
      <c r="N442" s="54">
        <v>237</v>
      </c>
      <c r="O442" s="55">
        <v>0</v>
      </c>
      <c r="P442" s="55">
        <v>0</v>
      </c>
      <c r="Q442" s="54" t="s">
        <v>79</v>
      </c>
      <c r="R442" s="57">
        <f t="shared" si="130"/>
        <v>-11529.130188468524</v>
      </c>
      <c r="S442" s="55">
        <v>0</v>
      </c>
      <c r="T442" s="55">
        <v>0</v>
      </c>
      <c r="U442" s="54" t="s">
        <v>79</v>
      </c>
      <c r="V442" s="57">
        <f t="shared" si="123"/>
        <v>-4780</v>
      </c>
      <c r="W442" s="57">
        <f t="shared" si="119"/>
        <v>-2206.4061470369015</v>
      </c>
      <c r="X442" s="55">
        <f t="shared" si="120"/>
        <v>7389.3374289373933</v>
      </c>
      <c r="Y442" s="117">
        <f t="shared" si="121"/>
        <v>3885097.9905943037</v>
      </c>
    </row>
    <row r="443" spans="1:25" ht="15.75" customHeight="1" thickBot="1" x14ac:dyDescent="0.35">
      <c r="A443" s="54">
        <v>430</v>
      </c>
      <c r="B443" s="54">
        <v>59</v>
      </c>
      <c r="C443" s="54">
        <f t="shared" si="124"/>
        <v>10</v>
      </c>
      <c r="D443" s="55">
        <f t="shared" si="129"/>
        <v>44128.122940738031</v>
      </c>
      <c r="E443" s="57">
        <f t="shared" si="117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v>0</v>
      </c>
      <c r="K443" s="54" t="s">
        <v>79</v>
      </c>
      <c r="L443" s="55">
        <v>0</v>
      </c>
      <c r="M443" s="55">
        <f t="shared" si="122"/>
        <v>-574</v>
      </c>
      <c r="N443" s="54">
        <v>238</v>
      </c>
      <c r="O443" s="55">
        <v>0</v>
      </c>
      <c r="P443" s="55">
        <v>0</v>
      </c>
      <c r="Q443" s="54" t="s">
        <v>79</v>
      </c>
      <c r="R443" s="57">
        <f t="shared" si="130"/>
        <v>-11529.130188468524</v>
      </c>
      <c r="S443" s="55">
        <v>0</v>
      </c>
      <c r="T443" s="55">
        <v>0</v>
      </c>
      <c r="U443" s="54" t="s">
        <v>79</v>
      </c>
      <c r="V443" s="57">
        <f t="shared" si="123"/>
        <v>-4790</v>
      </c>
      <c r="W443" s="57">
        <f t="shared" si="119"/>
        <v>-2206.4061470369015</v>
      </c>
      <c r="X443" s="55">
        <f t="shared" si="120"/>
        <v>7377.3374289373933</v>
      </c>
      <c r="Y443" s="117">
        <f t="shared" si="121"/>
        <v>3908663.2363173836</v>
      </c>
    </row>
    <row r="444" spans="1:25" ht="15.75" customHeight="1" thickBot="1" x14ac:dyDescent="0.35">
      <c r="A444" s="54">
        <v>431</v>
      </c>
      <c r="B444" s="54">
        <v>59</v>
      </c>
      <c r="C444" s="54">
        <f t="shared" si="124"/>
        <v>11</v>
      </c>
      <c r="D444" s="55">
        <f t="shared" si="129"/>
        <v>44128.122940738031</v>
      </c>
      <c r="E444" s="57">
        <f t="shared" si="117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v>0</v>
      </c>
      <c r="K444" s="54" t="s">
        <v>79</v>
      </c>
      <c r="L444" s="55">
        <v>0</v>
      </c>
      <c r="M444" s="55">
        <f t="shared" si="122"/>
        <v>-576</v>
      </c>
      <c r="N444" s="54">
        <v>239</v>
      </c>
      <c r="O444" s="55">
        <v>0</v>
      </c>
      <c r="P444" s="55">
        <v>0</v>
      </c>
      <c r="Q444" s="54" t="s">
        <v>79</v>
      </c>
      <c r="R444" s="57">
        <f t="shared" si="130"/>
        <v>-11529.130188468524</v>
      </c>
      <c r="S444" s="55">
        <v>0</v>
      </c>
      <c r="T444" s="55">
        <v>0</v>
      </c>
      <c r="U444" s="54" t="s">
        <v>79</v>
      </c>
      <c r="V444" s="57">
        <f t="shared" si="123"/>
        <v>-4800</v>
      </c>
      <c r="W444" s="57">
        <f t="shared" si="119"/>
        <v>-2206.4061470369015</v>
      </c>
      <c r="X444" s="55">
        <f t="shared" si="120"/>
        <v>7365.3374289373933</v>
      </c>
      <c r="Y444" s="117">
        <f t="shared" si="121"/>
        <v>3932314.6705643097</v>
      </c>
    </row>
    <row r="445" spans="1:25" ht="15.75" customHeight="1" thickBot="1" x14ac:dyDescent="0.35">
      <c r="A445" s="54">
        <v>432</v>
      </c>
      <c r="B445" s="54">
        <v>60</v>
      </c>
      <c r="C445" s="54">
        <f t="shared" si="124"/>
        <v>0</v>
      </c>
      <c r="D445" s="55">
        <f t="shared" si="129"/>
        <v>44128.122940738031</v>
      </c>
      <c r="E445" s="57">
        <f t="shared" si="117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v>0</v>
      </c>
      <c r="K445" s="54" t="s">
        <v>79</v>
      </c>
      <c r="L445" s="55">
        <v>0</v>
      </c>
      <c r="M445" s="55">
        <f t="shared" si="122"/>
        <v>-578</v>
      </c>
      <c r="N445" s="54">
        <v>240</v>
      </c>
      <c r="O445" s="55">
        <v>0</v>
      </c>
      <c r="P445" s="55">
        <v>0</v>
      </c>
      <c r="Q445" s="54" t="s">
        <v>79</v>
      </c>
      <c r="R445" s="57">
        <v>0</v>
      </c>
      <c r="S445" s="55">
        <v>0</v>
      </c>
      <c r="T445" s="55">
        <v>0</v>
      </c>
      <c r="U445" s="54" t="s">
        <v>79</v>
      </c>
      <c r="V445" s="57">
        <f t="shared" si="123"/>
        <v>-4810</v>
      </c>
      <c r="W445" s="57">
        <f t="shared" si="119"/>
        <v>-2206.4061470369015</v>
      </c>
      <c r="X445" s="55">
        <f>D445+E445+F445+G445+H445+I445+J445+L445+M445+R445+S445+T445+V445+W445+E449+W447+O445+P445</f>
        <v>3568543.3677084874</v>
      </c>
      <c r="Y445" s="117">
        <f t="shared" si="121"/>
        <v>7517242.6827334817</v>
      </c>
    </row>
    <row r="446" spans="1:25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</row>
    <row r="447" spans="1:25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FV(8%/12,432,,(NPV(8%/12,W14:W445)+W13))</f>
        <v>1795816.0987299623</v>
      </c>
      <c r="X447" s="114"/>
      <c r="Y447" s="114"/>
    </row>
    <row r="448" spans="1:25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A1:AB1"/>
    <mergeCell ref="A1:B1"/>
    <mergeCell ref="C1:K1"/>
    <mergeCell ref="A2:Z2"/>
    <mergeCell ref="A11:A12"/>
    <mergeCell ref="B11:C11"/>
    <mergeCell ref="D11:D12"/>
    <mergeCell ref="F11:F12"/>
    <mergeCell ref="G11:G12"/>
    <mergeCell ref="H11:Q11"/>
    <mergeCell ref="R11:U11"/>
    <mergeCell ref="V11:V12"/>
    <mergeCell ref="W11:W12"/>
    <mergeCell ref="X11:X12"/>
    <mergeCell ref="Y11:Y1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E8468-8171-40E7-B64C-2DC9EDD7C9F3}">
  <sheetPr codeName="Sheet7">
    <tabColor theme="9" tint="0.79998168889431442"/>
    <outlinePr summaryBelow="0" summaryRight="0"/>
  </sheetPr>
  <dimension ref="A1:AB449"/>
  <sheetViews>
    <sheetView zoomScale="70" zoomScaleNormal="70" workbookViewId="0">
      <pane ySplit="12" topLeftCell="A426" activePane="bottomLeft" state="frozen"/>
      <selection activeCell="O9" sqref="O9"/>
      <selection pane="bottomLeft" activeCell="O445" sqref="O445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0" style="35" bestFit="1" customWidth="1"/>
    <col min="11" max="11" width="11.7265625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19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93</v>
      </c>
      <c r="B1" s="143"/>
      <c r="C1" s="139" t="s">
        <v>94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M5</f>
        <v>8894254.1739922892</v>
      </c>
      <c r="AB2" s="118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1475718.6413252265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19">
        <f t="dataTable" ref="AB3:AB10" dt2D="1" dtr="1" r1="Z1" r2="D7"/>
        <v>6218802.1571471756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19">
        <v>8894254.1739922892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8894254.1739922892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19">
        <v>11526616.974573158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19">
        <v>60257284.552256659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19">
        <v>243314482.0905866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19">
        <v>5372452259.670001</v>
      </c>
    </row>
    <row r="9" spans="1:28" ht="14.5" x14ac:dyDescent="0.35">
      <c r="A9" s="49"/>
      <c r="B9" s="49"/>
      <c r="C9" s="49"/>
      <c r="D9" s="49"/>
      <c r="E9" s="49"/>
      <c r="F9" s="49"/>
      <c r="G9" s="46"/>
      <c r="H9" s="48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114"/>
      <c r="Z9" s="114"/>
      <c r="AA9" s="97">
        <v>0.35</v>
      </c>
      <c r="AB9" s="119">
        <v>26755926271.628506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20">
        <v>135465179606.66891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35" t="s">
        <v>56</v>
      </c>
      <c r="G11" s="156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53" t="s">
        <v>63</v>
      </c>
      <c r="Z11" s="114"/>
      <c r="AA11" s="114"/>
      <c r="AB11" s="114"/>
    </row>
    <row r="12" spans="1:28" ht="26.5" thickBot="1" x14ac:dyDescent="0.35">
      <c r="A12" s="138"/>
      <c r="B12" s="52" t="s">
        <v>64</v>
      </c>
      <c r="C12" s="52" t="s">
        <v>65</v>
      </c>
      <c r="D12" s="146"/>
      <c r="E12" s="52" t="s">
        <v>66</v>
      </c>
      <c r="F12" s="155"/>
      <c r="G12" s="157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54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55">
        <v>0</v>
      </c>
      <c r="F13" s="114">
        <v>0</v>
      </c>
      <c r="G13" s="115">
        <v>0</v>
      </c>
      <c r="H13" s="56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4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5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9">
        <f t="shared" ref="G14:G45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5">
        <v>0</v>
      </c>
      <c r="X14" s="55">
        <f t="shared" ref="X14:X77" si="3">D14+E14+F14+G14+H14+I14+J14+L14+M14+R14+S14+T14+V14+W14+O14+P14</f>
        <v>2936.5512371593813</v>
      </c>
      <c r="Y14" s="117">
        <f t="shared" ref="Y14:Y77" si="4">X14+(Y13*(1+($D$7/12)))</f>
        <v>11471.967903826047</v>
      </c>
      <c r="Z14" s="114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5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6">$V14-10</f>
        <v>-510</v>
      </c>
      <c r="W15" s="55">
        <v>0</v>
      </c>
      <c r="X15" s="55">
        <f t="shared" si="3"/>
        <v>2926.5512371593813</v>
      </c>
      <c r="Y15" s="117">
        <f t="shared" si="4"/>
        <v>14446.31900725137</v>
      </c>
      <c r="Z15" s="114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5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7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6"/>
        <v>-520</v>
      </c>
      <c r="W16" s="55">
        <v>0</v>
      </c>
      <c r="X16" s="55">
        <f t="shared" si="3"/>
        <v>2916.5512371593813</v>
      </c>
      <c r="Y16" s="117">
        <f t="shared" si="4"/>
        <v>17423.063240274299</v>
      </c>
      <c r="Z16" s="114"/>
      <c r="AA16" s="114"/>
      <c r="AB16" s="114"/>
    </row>
    <row r="17" spans="1:25" ht="15.75" customHeight="1" thickBot="1" x14ac:dyDescent="0.35">
      <c r="A17" s="54">
        <v>4</v>
      </c>
      <c r="B17" s="54">
        <v>24</v>
      </c>
      <c r="C17" s="54">
        <v>4</v>
      </c>
      <c r="D17" s="55">
        <f t="shared" si="5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7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6"/>
        <v>-530</v>
      </c>
      <c r="W17" s="55">
        <v>0</v>
      </c>
      <c r="X17" s="55">
        <f t="shared" si="3"/>
        <v>2906.5512371593813</v>
      </c>
      <c r="Y17" s="117">
        <f t="shared" si="4"/>
        <v>20402.21057426816</v>
      </c>
    </row>
    <row r="18" spans="1:25" ht="15.75" customHeight="1" thickBot="1" x14ac:dyDescent="0.35">
      <c r="A18" s="54">
        <v>5</v>
      </c>
      <c r="B18" s="54">
        <v>24</v>
      </c>
      <c r="C18" s="54">
        <v>5</v>
      </c>
      <c r="D18" s="55">
        <f t="shared" si="5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7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6"/>
        <v>-540</v>
      </c>
      <c r="W18" s="55">
        <v>0</v>
      </c>
      <c r="X18" s="55">
        <f t="shared" si="3"/>
        <v>2896.5512371593813</v>
      </c>
      <c r="Y18" s="117">
        <f t="shared" si="4"/>
        <v>23383.771022153654</v>
      </c>
    </row>
    <row r="19" spans="1:25" ht="15.75" customHeight="1" thickBot="1" x14ac:dyDescent="0.35">
      <c r="A19" s="54">
        <v>6</v>
      </c>
      <c r="B19" s="54">
        <v>24</v>
      </c>
      <c r="C19" s="54">
        <v>6</v>
      </c>
      <c r="D19" s="55">
        <f t="shared" si="5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7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6"/>
        <v>-550</v>
      </c>
      <c r="W19" s="55">
        <v>0</v>
      </c>
      <c r="X19" s="55">
        <f t="shared" si="3"/>
        <v>2886.5512371593813</v>
      </c>
      <c r="Y19" s="117">
        <f t="shared" si="4"/>
        <v>26367.754638572012</v>
      </c>
    </row>
    <row r="20" spans="1:25" ht="15.75" customHeight="1" thickBot="1" x14ac:dyDescent="0.35">
      <c r="A20" s="54">
        <v>7</v>
      </c>
      <c r="B20" s="54">
        <v>24</v>
      </c>
      <c r="C20" s="54">
        <v>7</v>
      </c>
      <c r="D20" s="55">
        <f t="shared" si="5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7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6"/>
        <v>-560</v>
      </c>
      <c r="W20" s="55">
        <v>0</v>
      </c>
      <c r="X20" s="55">
        <f t="shared" si="3"/>
        <v>2876.5512371593813</v>
      </c>
      <c r="Y20" s="117">
        <f t="shared" si="4"/>
        <v>29354.171520058779</v>
      </c>
    </row>
    <row r="21" spans="1:25" ht="15.75" customHeight="1" thickBot="1" x14ac:dyDescent="0.35">
      <c r="A21" s="54">
        <v>8</v>
      </c>
      <c r="B21" s="54">
        <v>24</v>
      </c>
      <c r="C21" s="54">
        <v>8</v>
      </c>
      <c r="D21" s="55">
        <f t="shared" si="5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7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6"/>
        <v>-570</v>
      </c>
      <c r="W21" s="55">
        <v>0</v>
      </c>
      <c r="X21" s="55">
        <f t="shared" si="3"/>
        <v>2866.5512371593813</v>
      </c>
      <c r="Y21" s="117">
        <f t="shared" si="4"/>
        <v>32343.031805218401</v>
      </c>
    </row>
    <row r="22" spans="1:25" ht="15.75" customHeight="1" thickBot="1" x14ac:dyDescent="0.35">
      <c r="A22" s="54">
        <v>9</v>
      </c>
      <c r="B22" s="54">
        <v>24</v>
      </c>
      <c r="C22" s="54">
        <v>9</v>
      </c>
      <c r="D22" s="55">
        <f t="shared" si="5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7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6"/>
        <v>-580</v>
      </c>
      <c r="W22" s="55">
        <v>0</v>
      </c>
      <c r="X22" s="55">
        <f t="shared" si="3"/>
        <v>2856.5512371593813</v>
      </c>
      <c r="Y22" s="117">
        <f t="shared" si="4"/>
        <v>35334.345674899523</v>
      </c>
    </row>
    <row r="23" spans="1:25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5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7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6"/>
        <v>-590</v>
      </c>
      <c r="W23" s="55">
        <v>0</v>
      </c>
      <c r="X23" s="55">
        <f t="shared" si="3"/>
        <v>2846.5512371593813</v>
      </c>
      <c r="Y23" s="117">
        <f t="shared" si="4"/>
        <v>38328.123352370982</v>
      </c>
    </row>
    <row r="24" spans="1:25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5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7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6"/>
        <v>-600</v>
      </c>
      <c r="W24" s="55">
        <v>0</v>
      </c>
      <c r="X24" s="55">
        <f t="shared" si="3"/>
        <v>2836.5512371593813</v>
      </c>
      <c r="Y24" s="117">
        <f t="shared" si="4"/>
        <v>41324.375103498576</v>
      </c>
    </row>
    <row r="25" spans="1:25" ht="15.75" customHeight="1" thickBot="1" x14ac:dyDescent="0.35">
      <c r="A25" s="54">
        <v>12</v>
      </c>
      <c r="B25" s="54">
        <v>25</v>
      </c>
      <c r="C25" s="54">
        <f t="shared" ref="C25:C88" si="8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7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$R24*1.06</f>
        <v>-1590</v>
      </c>
      <c r="S25" s="55">
        <v>0</v>
      </c>
      <c r="T25" s="55">
        <v>0</v>
      </c>
      <c r="U25" s="54" t="s">
        <v>79</v>
      </c>
      <c r="V25" s="57">
        <f t="shared" si="6"/>
        <v>-610</v>
      </c>
      <c r="W25" s="55">
        <v>0</v>
      </c>
      <c r="X25" s="55">
        <f t="shared" si="3"/>
        <v>2973.2179038260474</v>
      </c>
      <c r="Y25" s="117">
        <f t="shared" si="4"/>
        <v>44469.777903589202</v>
      </c>
    </row>
    <row r="26" spans="1:25" ht="15.75" customHeight="1" thickBot="1" x14ac:dyDescent="0.35">
      <c r="A26" s="54">
        <v>13</v>
      </c>
      <c r="B26" s="54">
        <v>25</v>
      </c>
      <c r="C26" s="54">
        <f t="shared" si="8"/>
        <v>1</v>
      </c>
      <c r="D26" s="55">
        <f t="shared" ref="D26:D36" si="9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0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1">$R25</f>
        <v>-1590</v>
      </c>
      <c r="S26" s="55">
        <v>0</v>
      </c>
      <c r="T26" s="55">
        <v>0</v>
      </c>
      <c r="U26" s="54" t="s">
        <v>79</v>
      </c>
      <c r="V26" s="57">
        <f t="shared" si="6"/>
        <v>-620</v>
      </c>
      <c r="W26" s="55">
        <v>0</v>
      </c>
      <c r="X26" s="55">
        <f t="shared" si="3"/>
        <v>2960.2179038260474</v>
      </c>
      <c r="Y26" s="117">
        <f t="shared" si="4"/>
        <v>47615.286548680204</v>
      </c>
    </row>
    <row r="27" spans="1:25" ht="15.75" customHeight="1" thickBot="1" x14ac:dyDescent="0.35">
      <c r="A27" s="54">
        <v>14</v>
      </c>
      <c r="B27" s="54">
        <v>25</v>
      </c>
      <c r="C27" s="54">
        <f t="shared" si="8"/>
        <v>2</v>
      </c>
      <c r="D27" s="55">
        <f t="shared" si="9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1"/>
        <v>-1590</v>
      </c>
      <c r="S27" s="55">
        <v>0</v>
      </c>
      <c r="T27" s="55">
        <v>0</v>
      </c>
      <c r="U27" s="54" t="s">
        <v>79</v>
      </c>
      <c r="V27" s="57">
        <f t="shared" si="6"/>
        <v>-630</v>
      </c>
      <c r="W27" s="55">
        <v>0</v>
      </c>
      <c r="X27" s="55">
        <f t="shared" si="3"/>
        <v>2950.2179038260474</v>
      </c>
      <c r="Y27" s="117">
        <f t="shared" si="4"/>
        <v>50763.901479792417</v>
      </c>
    </row>
    <row r="28" spans="1:25" ht="15.75" customHeight="1" thickBot="1" x14ac:dyDescent="0.35">
      <c r="A28" s="54">
        <v>15</v>
      </c>
      <c r="B28" s="54">
        <v>25</v>
      </c>
      <c r="C28" s="54">
        <f t="shared" si="8"/>
        <v>3</v>
      </c>
      <c r="D28" s="55">
        <f t="shared" si="9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2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1"/>
        <v>-1590</v>
      </c>
      <c r="S28" s="55">
        <v>0</v>
      </c>
      <c r="T28" s="55">
        <v>0</v>
      </c>
      <c r="U28" s="54" t="s">
        <v>79</v>
      </c>
      <c r="V28" s="57">
        <f t="shared" si="6"/>
        <v>-640</v>
      </c>
      <c r="W28" s="55">
        <v>0</v>
      </c>
      <c r="X28" s="55">
        <f t="shared" si="3"/>
        <v>2940.2179038260474</v>
      </c>
      <c r="Y28" s="117">
        <f t="shared" si="4"/>
        <v>53915.635639784261</v>
      </c>
    </row>
    <row r="29" spans="1:25" ht="15.75" customHeight="1" thickBot="1" x14ac:dyDescent="0.35">
      <c r="A29" s="54">
        <v>16</v>
      </c>
      <c r="B29" s="54">
        <v>25</v>
      </c>
      <c r="C29" s="54">
        <f t="shared" si="8"/>
        <v>4</v>
      </c>
      <c r="D29" s="55">
        <f t="shared" si="9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2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1"/>
        <v>-1590</v>
      </c>
      <c r="S29" s="55">
        <v>0</v>
      </c>
      <c r="T29" s="55">
        <v>0</v>
      </c>
      <c r="U29" s="54" t="s">
        <v>79</v>
      </c>
      <c r="V29" s="57">
        <f t="shared" si="6"/>
        <v>-650</v>
      </c>
      <c r="W29" s="55">
        <v>0</v>
      </c>
      <c r="X29" s="55">
        <f t="shared" si="3"/>
        <v>2930.2179038260474</v>
      </c>
      <c r="Y29" s="117">
        <f t="shared" si="4"/>
        <v>57070.502025442736</v>
      </c>
    </row>
    <row r="30" spans="1:25" ht="15.75" customHeight="1" thickBot="1" x14ac:dyDescent="0.35">
      <c r="A30" s="54">
        <v>17</v>
      </c>
      <c r="B30" s="54">
        <v>25</v>
      </c>
      <c r="C30" s="54">
        <f t="shared" si="8"/>
        <v>5</v>
      </c>
      <c r="D30" s="55">
        <f t="shared" si="9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2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1"/>
        <v>-1590</v>
      </c>
      <c r="S30" s="55">
        <v>0</v>
      </c>
      <c r="T30" s="55">
        <v>0</v>
      </c>
      <c r="U30" s="54" t="s">
        <v>79</v>
      </c>
      <c r="V30" s="57">
        <f t="shared" si="6"/>
        <v>-660</v>
      </c>
      <c r="W30" s="55">
        <v>0</v>
      </c>
      <c r="X30" s="55">
        <f t="shared" si="3"/>
        <v>2920.2179038260474</v>
      </c>
      <c r="Y30" s="117">
        <f t="shared" si="4"/>
        <v>60228.513687708124</v>
      </c>
    </row>
    <row r="31" spans="1:25" ht="15.75" customHeight="1" thickBot="1" x14ac:dyDescent="0.35">
      <c r="A31" s="54">
        <v>18</v>
      </c>
      <c r="B31" s="54">
        <v>25</v>
      </c>
      <c r="C31" s="54">
        <f t="shared" si="8"/>
        <v>6</v>
      </c>
      <c r="D31" s="55">
        <f t="shared" si="9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2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1"/>
        <v>-1590</v>
      </c>
      <c r="S31" s="55">
        <v>0</v>
      </c>
      <c r="T31" s="55">
        <v>0</v>
      </c>
      <c r="U31" s="54" t="s">
        <v>79</v>
      </c>
      <c r="V31" s="57">
        <f t="shared" si="6"/>
        <v>-670</v>
      </c>
      <c r="W31" s="55">
        <v>0</v>
      </c>
      <c r="X31" s="55">
        <f t="shared" si="3"/>
        <v>2910.2179038260474</v>
      </c>
      <c r="Y31" s="117">
        <f t="shared" si="4"/>
        <v>63389.683731899626</v>
      </c>
    </row>
    <row r="32" spans="1:25" ht="15.75" customHeight="1" thickBot="1" x14ac:dyDescent="0.35">
      <c r="A32" s="54">
        <v>19</v>
      </c>
      <c r="B32" s="54">
        <v>25</v>
      </c>
      <c r="C32" s="54">
        <f t="shared" si="8"/>
        <v>7</v>
      </c>
      <c r="D32" s="55">
        <f t="shared" si="9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2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1"/>
        <v>-1590</v>
      </c>
      <c r="S32" s="55">
        <v>0</v>
      </c>
      <c r="T32" s="55">
        <v>0</v>
      </c>
      <c r="U32" s="54" t="s">
        <v>79</v>
      </c>
      <c r="V32" s="57">
        <f t="shared" si="6"/>
        <v>-680</v>
      </c>
      <c r="W32" s="55">
        <v>0</v>
      </c>
      <c r="X32" s="55">
        <f t="shared" si="3"/>
        <v>2900.2179038260474</v>
      </c>
      <c r="Y32" s="117">
        <f t="shared" si="4"/>
        <v>66554.025317941923</v>
      </c>
    </row>
    <row r="33" spans="1:25" ht="15.75" customHeight="1" thickBot="1" x14ac:dyDescent="0.35">
      <c r="A33" s="54">
        <v>20</v>
      </c>
      <c r="B33" s="54">
        <v>25</v>
      </c>
      <c r="C33" s="54">
        <f t="shared" si="8"/>
        <v>8</v>
      </c>
      <c r="D33" s="55">
        <f t="shared" si="9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2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1"/>
        <v>-1590</v>
      </c>
      <c r="S33" s="55">
        <v>0</v>
      </c>
      <c r="T33" s="55">
        <v>0</v>
      </c>
      <c r="U33" s="54" t="s">
        <v>79</v>
      </c>
      <c r="V33" s="57">
        <f t="shared" si="6"/>
        <v>-690</v>
      </c>
      <c r="W33" s="55">
        <v>0</v>
      </c>
      <c r="X33" s="55">
        <f t="shared" si="3"/>
        <v>2890.2179038260474</v>
      </c>
      <c r="Y33" s="117">
        <f t="shared" si="4"/>
        <v>69721.551660592726</v>
      </c>
    </row>
    <row r="34" spans="1:25" ht="15.75" customHeight="1" thickBot="1" x14ac:dyDescent="0.35">
      <c r="A34" s="54">
        <v>21</v>
      </c>
      <c r="B34" s="54">
        <v>25</v>
      </c>
      <c r="C34" s="54">
        <f t="shared" si="8"/>
        <v>9</v>
      </c>
      <c r="D34" s="55">
        <f t="shared" si="9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2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1"/>
        <v>-1590</v>
      </c>
      <c r="S34" s="55">
        <v>0</v>
      </c>
      <c r="T34" s="55">
        <v>0</v>
      </c>
      <c r="U34" s="54" t="s">
        <v>79</v>
      </c>
      <c r="V34" s="57">
        <f t="shared" si="6"/>
        <v>-700</v>
      </c>
      <c r="W34" s="55">
        <v>0</v>
      </c>
      <c r="X34" s="55">
        <f t="shared" si="3"/>
        <v>2880.2179038260474</v>
      </c>
      <c r="Y34" s="117">
        <f t="shared" si="4"/>
        <v>72892.276029671251</v>
      </c>
    </row>
    <row r="35" spans="1:25" ht="15.75" customHeight="1" thickBot="1" x14ac:dyDescent="0.35">
      <c r="A35" s="54">
        <v>22</v>
      </c>
      <c r="B35" s="54">
        <v>25</v>
      </c>
      <c r="C35" s="54">
        <f t="shared" si="8"/>
        <v>10</v>
      </c>
      <c r="D35" s="55">
        <f t="shared" si="9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2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1"/>
        <v>-1590</v>
      </c>
      <c r="S35" s="55">
        <v>0</v>
      </c>
      <c r="T35" s="55">
        <v>0</v>
      </c>
      <c r="U35" s="54" t="s">
        <v>79</v>
      </c>
      <c r="V35" s="57">
        <f t="shared" si="6"/>
        <v>-710</v>
      </c>
      <c r="W35" s="55">
        <v>0</v>
      </c>
      <c r="X35" s="55">
        <f t="shared" si="3"/>
        <v>2870.2179038260474</v>
      </c>
      <c r="Y35" s="117">
        <f t="shared" si="4"/>
        <v>76066.211750287592</v>
      </c>
    </row>
    <row r="36" spans="1:25" ht="15.75" customHeight="1" thickBot="1" x14ac:dyDescent="0.35">
      <c r="A36" s="54">
        <v>23</v>
      </c>
      <c r="B36" s="54">
        <v>25</v>
      </c>
      <c r="C36" s="54">
        <f t="shared" si="8"/>
        <v>11</v>
      </c>
      <c r="D36" s="55">
        <f t="shared" si="9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2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1"/>
        <v>-1590</v>
      </c>
      <c r="S36" s="55">
        <v>0</v>
      </c>
      <c r="T36" s="55">
        <v>0</v>
      </c>
      <c r="U36" s="54" t="s">
        <v>79</v>
      </c>
      <c r="V36" s="57">
        <f t="shared" si="6"/>
        <v>-720</v>
      </c>
      <c r="W36" s="55">
        <v>0</v>
      </c>
      <c r="X36" s="55">
        <f t="shared" si="3"/>
        <v>2860.2179038260474</v>
      </c>
      <c r="Y36" s="117">
        <f t="shared" si="4"/>
        <v>79243.372203073173</v>
      </c>
    </row>
    <row r="37" spans="1:25" ht="13.5" thickBot="1" x14ac:dyDescent="0.35">
      <c r="A37" s="54">
        <v>24</v>
      </c>
      <c r="B37" s="54">
        <v>26</v>
      </c>
      <c r="C37" s="54">
        <f t="shared" si="8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2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6"/>
        <v>-730</v>
      </c>
      <c r="W37" s="55">
        <v>0</v>
      </c>
      <c r="X37" s="55">
        <f t="shared" si="3"/>
        <v>2985.8179038260473</v>
      </c>
      <c r="Y37" s="117">
        <f t="shared" si="4"/>
        <v>82559.370824412021</v>
      </c>
    </row>
    <row r="38" spans="1:25" ht="13.5" thickBot="1" x14ac:dyDescent="0.35">
      <c r="A38" s="54">
        <v>25</v>
      </c>
      <c r="B38" s="54">
        <v>26</v>
      </c>
      <c r="C38" s="54">
        <f t="shared" si="8"/>
        <v>1</v>
      </c>
      <c r="D38" s="55">
        <f t="shared" ref="D38:D48" si="13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0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4">$R37</f>
        <v>-1685.4</v>
      </c>
      <c r="S38" s="55">
        <v>0</v>
      </c>
      <c r="T38" s="55">
        <v>0</v>
      </c>
      <c r="U38" s="54" t="s">
        <v>79</v>
      </c>
      <c r="V38" s="57">
        <f t="shared" si="6"/>
        <v>-740</v>
      </c>
      <c r="W38" s="55">
        <v>0</v>
      </c>
      <c r="X38" s="55">
        <f t="shared" si="3"/>
        <v>2972.8179038260473</v>
      </c>
      <c r="Y38" s="117">
        <f t="shared" si="4"/>
        <v>85876.186106673107</v>
      </c>
    </row>
    <row r="39" spans="1:25" ht="13.5" thickBot="1" x14ac:dyDescent="0.35">
      <c r="A39" s="54">
        <v>26</v>
      </c>
      <c r="B39" s="54">
        <v>26</v>
      </c>
      <c r="C39" s="54">
        <f t="shared" si="8"/>
        <v>2</v>
      </c>
      <c r="D39" s="55">
        <f t="shared" si="13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4"/>
        <v>-1685.4</v>
      </c>
      <c r="S39" s="55">
        <v>0</v>
      </c>
      <c r="T39" s="55">
        <v>0</v>
      </c>
      <c r="U39" s="54" t="s">
        <v>79</v>
      </c>
      <c r="V39" s="57">
        <f t="shared" si="6"/>
        <v>-750</v>
      </c>
      <c r="W39" s="55">
        <v>0</v>
      </c>
      <c r="X39" s="55">
        <f t="shared" si="3"/>
        <v>2962.8179038260473</v>
      </c>
      <c r="Y39" s="117">
        <f t="shared" si="4"/>
        <v>89196.821452610282</v>
      </c>
    </row>
    <row r="40" spans="1:25" ht="13.5" thickBot="1" x14ac:dyDescent="0.35">
      <c r="A40" s="54">
        <v>27</v>
      </c>
      <c r="B40" s="54">
        <v>26</v>
      </c>
      <c r="C40" s="54">
        <f t="shared" si="8"/>
        <v>3</v>
      </c>
      <c r="D40" s="55">
        <f t="shared" si="13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5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4"/>
        <v>-1685.4</v>
      </c>
      <c r="S40" s="55">
        <v>0</v>
      </c>
      <c r="T40" s="55">
        <v>0</v>
      </c>
      <c r="U40" s="54" t="s">
        <v>79</v>
      </c>
      <c r="V40" s="57">
        <f t="shared" si="6"/>
        <v>-760</v>
      </c>
      <c r="W40" s="55">
        <v>0</v>
      </c>
      <c r="X40" s="55">
        <f t="shared" si="3"/>
        <v>2952.8179038260473</v>
      </c>
      <c r="Y40" s="117">
        <f t="shared" si="4"/>
        <v>92521.292779155527</v>
      </c>
    </row>
    <row r="41" spans="1:25" ht="13.5" thickBot="1" x14ac:dyDescent="0.35">
      <c r="A41" s="54">
        <v>28</v>
      </c>
      <c r="B41" s="54">
        <v>26</v>
      </c>
      <c r="C41" s="54">
        <f t="shared" si="8"/>
        <v>4</v>
      </c>
      <c r="D41" s="55">
        <f t="shared" si="13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5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4"/>
        <v>-1685.4</v>
      </c>
      <c r="S41" s="55">
        <v>0</v>
      </c>
      <c r="T41" s="55">
        <v>0</v>
      </c>
      <c r="U41" s="54" t="s">
        <v>79</v>
      </c>
      <c r="V41" s="57">
        <f t="shared" si="6"/>
        <v>-770</v>
      </c>
      <c r="W41" s="55">
        <v>0</v>
      </c>
      <c r="X41" s="55">
        <f t="shared" si="3"/>
        <v>2942.8179038260473</v>
      </c>
      <c r="Y41" s="117">
        <f t="shared" si="4"/>
        <v>95849.61606956138</v>
      </c>
    </row>
    <row r="42" spans="1:25" ht="13.5" thickBot="1" x14ac:dyDescent="0.35">
      <c r="A42" s="54">
        <v>29</v>
      </c>
      <c r="B42" s="54">
        <v>26</v>
      </c>
      <c r="C42" s="54">
        <f t="shared" si="8"/>
        <v>5</v>
      </c>
      <c r="D42" s="55">
        <f t="shared" si="13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5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4"/>
        <v>-1685.4</v>
      </c>
      <c r="S42" s="55">
        <v>0</v>
      </c>
      <c r="T42" s="55">
        <v>0</v>
      </c>
      <c r="U42" s="54" t="s">
        <v>79</v>
      </c>
      <c r="V42" s="57">
        <f t="shared" si="6"/>
        <v>-780</v>
      </c>
      <c r="W42" s="55">
        <v>0</v>
      </c>
      <c r="X42" s="55">
        <f t="shared" si="3"/>
        <v>2932.8179038260473</v>
      </c>
      <c r="Y42" s="117">
        <f t="shared" si="4"/>
        <v>99181.807373677264</v>
      </c>
    </row>
    <row r="43" spans="1:25" ht="13.5" thickBot="1" x14ac:dyDescent="0.35">
      <c r="A43" s="54">
        <v>30</v>
      </c>
      <c r="B43" s="54">
        <v>26</v>
      </c>
      <c r="C43" s="54">
        <f t="shared" si="8"/>
        <v>6</v>
      </c>
      <c r="D43" s="55">
        <f t="shared" si="13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5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4"/>
        <v>-1685.4</v>
      </c>
      <c r="S43" s="55">
        <v>0</v>
      </c>
      <c r="T43" s="55">
        <v>0</v>
      </c>
      <c r="U43" s="54" t="s">
        <v>79</v>
      </c>
      <c r="V43" s="57">
        <f t="shared" si="6"/>
        <v>-790</v>
      </c>
      <c r="W43" s="55">
        <v>0</v>
      </c>
      <c r="X43" s="55">
        <f t="shared" si="3"/>
        <v>2922.8179038260473</v>
      </c>
      <c r="Y43" s="117">
        <f t="shared" si="4"/>
        <v>102517.88280822696</v>
      </c>
    </row>
    <row r="44" spans="1:25" ht="13.5" thickBot="1" x14ac:dyDescent="0.35">
      <c r="A44" s="54">
        <v>31</v>
      </c>
      <c r="B44" s="54">
        <v>26</v>
      </c>
      <c r="C44" s="54">
        <f t="shared" si="8"/>
        <v>7</v>
      </c>
      <c r="D44" s="55">
        <f t="shared" si="13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5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4"/>
        <v>-1685.4</v>
      </c>
      <c r="S44" s="55">
        <v>0</v>
      </c>
      <c r="T44" s="55">
        <v>0</v>
      </c>
      <c r="U44" s="54" t="s">
        <v>79</v>
      </c>
      <c r="V44" s="57">
        <f t="shared" si="6"/>
        <v>-800</v>
      </c>
      <c r="W44" s="55">
        <v>0</v>
      </c>
      <c r="X44" s="55">
        <f t="shared" si="3"/>
        <v>2912.8179038260473</v>
      </c>
      <c r="Y44" s="117">
        <f t="shared" si="4"/>
        <v>105857.85855708728</v>
      </c>
    </row>
    <row r="45" spans="1:25" ht="13.5" thickBot="1" x14ac:dyDescent="0.35">
      <c r="A45" s="54">
        <v>32</v>
      </c>
      <c r="B45" s="54">
        <v>26</v>
      </c>
      <c r="C45" s="54">
        <f t="shared" si="8"/>
        <v>8</v>
      </c>
      <c r="D45" s="55">
        <f t="shared" si="13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5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4"/>
        <v>-1685.4</v>
      </c>
      <c r="S45" s="55">
        <v>0</v>
      </c>
      <c r="T45" s="55">
        <v>0</v>
      </c>
      <c r="U45" s="54" t="s">
        <v>79</v>
      </c>
      <c r="V45" s="57">
        <f t="shared" si="6"/>
        <v>-810</v>
      </c>
      <c r="W45" s="55">
        <v>0</v>
      </c>
      <c r="X45" s="55">
        <f t="shared" si="3"/>
        <v>2902.8179038260473</v>
      </c>
      <c r="Y45" s="117">
        <f t="shared" si="4"/>
        <v>109201.75087156786</v>
      </c>
    </row>
    <row r="46" spans="1:25" ht="13.5" thickBot="1" x14ac:dyDescent="0.35">
      <c r="A46" s="54">
        <v>33</v>
      </c>
      <c r="B46" s="54">
        <v>26</v>
      </c>
      <c r="C46" s="54">
        <f t="shared" si="8"/>
        <v>9</v>
      </c>
      <c r="D46" s="55">
        <f t="shared" si="13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ref="G46:G77" si="16">-PMT(4%/12,120,-(FV(4%/12,24,,-35000)+FV(4%/12,12,,-35000)))</f>
        <v>-752.61542950728563</v>
      </c>
      <c r="H46" s="57">
        <f t="shared" si="15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4"/>
        <v>-1685.4</v>
      </c>
      <c r="S46" s="55">
        <v>0</v>
      </c>
      <c r="T46" s="55">
        <v>0</v>
      </c>
      <c r="U46" s="54" t="s">
        <v>79</v>
      </c>
      <c r="V46" s="57">
        <f t="shared" si="6"/>
        <v>-820</v>
      </c>
      <c r="W46" s="55">
        <v>0</v>
      </c>
      <c r="X46" s="55">
        <f t="shared" si="3"/>
        <v>2892.8179038260473</v>
      </c>
      <c r="Y46" s="117">
        <f t="shared" si="4"/>
        <v>112549.5760706921</v>
      </c>
    </row>
    <row r="47" spans="1:25" ht="13.5" thickBot="1" x14ac:dyDescent="0.35">
      <c r="A47" s="54">
        <v>34</v>
      </c>
      <c r="B47" s="54">
        <v>26</v>
      </c>
      <c r="C47" s="54">
        <f t="shared" si="8"/>
        <v>10</v>
      </c>
      <c r="D47" s="55">
        <f t="shared" si="13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6"/>
        <v>-752.61542950728563</v>
      </c>
      <c r="H47" s="57">
        <f t="shared" si="15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4"/>
        <v>-1685.4</v>
      </c>
      <c r="S47" s="55">
        <v>0</v>
      </c>
      <c r="T47" s="55">
        <v>0</v>
      </c>
      <c r="U47" s="54" t="s">
        <v>79</v>
      </c>
      <c r="V47" s="57">
        <f t="shared" si="6"/>
        <v>-830</v>
      </c>
      <c r="W47" s="55">
        <v>0</v>
      </c>
      <c r="X47" s="55">
        <f t="shared" si="3"/>
        <v>2882.8179038260473</v>
      </c>
      <c r="Y47" s="117">
        <f t="shared" si="4"/>
        <v>115901.35054147936</v>
      </c>
    </row>
    <row r="48" spans="1:25" ht="13.5" thickBot="1" x14ac:dyDescent="0.35">
      <c r="A48" s="54">
        <v>35</v>
      </c>
      <c r="B48" s="54">
        <v>26</v>
      </c>
      <c r="C48" s="54">
        <f t="shared" si="8"/>
        <v>11</v>
      </c>
      <c r="D48" s="55">
        <f t="shared" si="13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6"/>
        <v>-752.61542950728563</v>
      </c>
      <c r="H48" s="57">
        <f t="shared" si="15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4"/>
        <v>-1685.4</v>
      </c>
      <c r="S48" s="55">
        <v>0</v>
      </c>
      <c r="T48" s="55">
        <v>0</v>
      </c>
      <c r="U48" s="54" t="s">
        <v>79</v>
      </c>
      <c r="V48" s="57">
        <f t="shared" si="6"/>
        <v>-840</v>
      </c>
      <c r="W48" s="55">
        <v>0</v>
      </c>
      <c r="X48" s="55">
        <f t="shared" si="3"/>
        <v>2872.8179038260473</v>
      </c>
      <c r="Y48" s="117">
        <f t="shared" si="4"/>
        <v>119257.09073922824</v>
      </c>
    </row>
    <row r="49" spans="1:25" ht="13.5" thickBot="1" x14ac:dyDescent="0.35">
      <c r="A49" s="54">
        <v>36</v>
      </c>
      <c r="B49" s="54">
        <v>27</v>
      </c>
      <c r="C49" s="54">
        <f t="shared" si="8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6"/>
        <v>-752.61542950728563</v>
      </c>
      <c r="H49" s="57">
        <f t="shared" si="15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6"/>
        <v>-850</v>
      </c>
      <c r="W49" s="55">
        <v>0</v>
      </c>
      <c r="X49" s="55">
        <f t="shared" si="3"/>
        <v>3004.2439038260472</v>
      </c>
      <c r="Y49" s="117">
        <f t="shared" si="4"/>
        <v>122758.23918780107</v>
      </c>
    </row>
    <row r="50" spans="1:25" ht="13.5" thickBot="1" x14ac:dyDescent="0.35">
      <c r="A50" s="54">
        <v>37</v>
      </c>
      <c r="B50" s="54">
        <v>27</v>
      </c>
      <c r="C50" s="54">
        <f t="shared" si="8"/>
        <v>1</v>
      </c>
      <c r="D50" s="55">
        <f t="shared" ref="D50:D60" si="17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6"/>
        <v>-752.61542950728563</v>
      </c>
      <c r="H50" s="57">
        <f t="shared" si="10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8">$R49</f>
        <v>-1786.5240000000001</v>
      </c>
      <c r="S50" s="55">
        <v>0</v>
      </c>
      <c r="T50" s="55">
        <v>0</v>
      </c>
      <c r="U50" s="54" t="s">
        <v>79</v>
      </c>
      <c r="V50" s="57">
        <f t="shared" si="6"/>
        <v>-860</v>
      </c>
      <c r="W50" s="55">
        <v>0</v>
      </c>
      <c r="X50" s="55">
        <f t="shared" si="3"/>
        <v>2991.2439038260472</v>
      </c>
      <c r="Y50" s="117">
        <f t="shared" si="4"/>
        <v>126260.97575490962</v>
      </c>
    </row>
    <row r="51" spans="1:25" ht="13.5" thickBot="1" x14ac:dyDescent="0.35">
      <c r="A51" s="54">
        <v>38</v>
      </c>
      <c r="B51" s="54">
        <v>27</v>
      </c>
      <c r="C51" s="54">
        <f t="shared" si="8"/>
        <v>2</v>
      </c>
      <c r="D51" s="55">
        <f t="shared" si="17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6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8"/>
        <v>-1786.5240000000001</v>
      </c>
      <c r="S51" s="55">
        <v>0</v>
      </c>
      <c r="T51" s="55">
        <v>0</v>
      </c>
      <c r="U51" s="54" t="s">
        <v>79</v>
      </c>
      <c r="V51" s="57">
        <f t="shared" si="6"/>
        <v>-870</v>
      </c>
      <c r="W51" s="55">
        <v>0</v>
      </c>
      <c r="X51" s="55">
        <f t="shared" si="3"/>
        <v>2981.2439038260472</v>
      </c>
      <c r="Y51" s="117">
        <f t="shared" si="4"/>
        <v>129768.30705771447</v>
      </c>
    </row>
    <row r="52" spans="1:25" ht="13.5" thickBot="1" x14ac:dyDescent="0.35">
      <c r="A52" s="54">
        <v>39</v>
      </c>
      <c r="B52" s="54">
        <v>27</v>
      </c>
      <c r="C52" s="54">
        <f t="shared" si="8"/>
        <v>3</v>
      </c>
      <c r="D52" s="55">
        <f t="shared" si="17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6"/>
        <v>-752.61542950728563</v>
      </c>
      <c r="H52" s="57">
        <f t="shared" ref="H52:H61" si="19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8"/>
        <v>-1786.5240000000001</v>
      </c>
      <c r="S52" s="55">
        <v>0</v>
      </c>
      <c r="T52" s="55">
        <v>0</v>
      </c>
      <c r="U52" s="54" t="s">
        <v>79</v>
      </c>
      <c r="V52" s="57">
        <f t="shared" si="6"/>
        <v>-880</v>
      </c>
      <c r="W52" s="55">
        <v>0</v>
      </c>
      <c r="X52" s="55">
        <f t="shared" si="3"/>
        <v>2971.2439038260472</v>
      </c>
      <c r="Y52" s="117">
        <f t="shared" si="4"/>
        <v>133280.25224094765</v>
      </c>
    </row>
    <row r="53" spans="1:25" ht="13.5" thickBot="1" x14ac:dyDescent="0.35">
      <c r="A53" s="54">
        <v>40</v>
      </c>
      <c r="B53" s="54">
        <v>27</v>
      </c>
      <c r="C53" s="54">
        <f t="shared" si="8"/>
        <v>4</v>
      </c>
      <c r="D53" s="55">
        <f t="shared" si="17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6"/>
        <v>-752.61542950728563</v>
      </c>
      <c r="H53" s="57">
        <f t="shared" si="19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8"/>
        <v>-1786.5240000000001</v>
      </c>
      <c r="S53" s="55">
        <v>0</v>
      </c>
      <c r="T53" s="55">
        <v>0</v>
      </c>
      <c r="U53" s="54" t="s">
        <v>79</v>
      </c>
      <c r="V53" s="57">
        <f t="shared" si="6"/>
        <v>-890</v>
      </c>
      <c r="W53" s="55">
        <v>0</v>
      </c>
      <c r="X53" s="55">
        <f t="shared" si="3"/>
        <v>2961.2439038260472</v>
      </c>
      <c r="Y53" s="117">
        <f t="shared" si="4"/>
        <v>136796.83052911097</v>
      </c>
    </row>
    <row r="54" spans="1:25" ht="13.5" thickBot="1" x14ac:dyDescent="0.35">
      <c r="A54" s="54">
        <v>41</v>
      </c>
      <c r="B54" s="54">
        <v>27</v>
      </c>
      <c r="C54" s="54">
        <f t="shared" si="8"/>
        <v>5</v>
      </c>
      <c r="D54" s="55">
        <f t="shared" si="17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6"/>
        <v>-752.61542950728563</v>
      </c>
      <c r="H54" s="57">
        <f t="shared" si="19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8"/>
        <v>-1786.5240000000001</v>
      </c>
      <c r="S54" s="55">
        <v>0</v>
      </c>
      <c r="T54" s="55">
        <v>0</v>
      </c>
      <c r="U54" s="54" t="s">
        <v>79</v>
      </c>
      <c r="V54" s="57">
        <f t="shared" si="6"/>
        <v>-900</v>
      </c>
      <c r="W54" s="55">
        <v>0</v>
      </c>
      <c r="X54" s="55">
        <f t="shared" si="3"/>
        <v>2951.2439038260472</v>
      </c>
      <c r="Y54" s="117">
        <f t="shared" si="4"/>
        <v>140318.06122680832</v>
      </c>
    </row>
    <row r="55" spans="1:25" ht="13.5" thickBot="1" x14ac:dyDescent="0.35">
      <c r="A55" s="54">
        <v>42</v>
      </c>
      <c r="B55" s="54">
        <v>27</v>
      </c>
      <c r="C55" s="54">
        <f t="shared" si="8"/>
        <v>6</v>
      </c>
      <c r="D55" s="55">
        <f t="shared" si="17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6"/>
        <v>-752.61542950728563</v>
      </c>
      <c r="H55" s="57">
        <f t="shared" si="19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8"/>
        <v>-1786.5240000000001</v>
      </c>
      <c r="S55" s="55">
        <v>0</v>
      </c>
      <c r="T55" s="55">
        <v>0</v>
      </c>
      <c r="U55" s="54" t="s">
        <v>79</v>
      </c>
      <c r="V55" s="57">
        <f t="shared" si="6"/>
        <v>-910</v>
      </c>
      <c r="W55" s="55">
        <v>0</v>
      </c>
      <c r="X55" s="55">
        <f t="shared" si="3"/>
        <v>2941.2439038260472</v>
      </c>
      <c r="Y55" s="117">
        <f t="shared" si="4"/>
        <v>143843.96371907942</v>
      </c>
    </row>
    <row r="56" spans="1:25" ht="13.5" thickBot="1" x14ac:dyDescent="0.35">
      <c r="A56" s="54">
        <v>43</v>
      </c>
      <c r="B56" s="54">
        <v>27</v>
      </c>
      <c r="C56" s="54">
        <f t="shared" si="8"/>
        <v>7</v>
      </c>
      <c r="D56" s="55">
        <f t="shared" si="17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6"/>
        <v>-752.61542950728563</v>
      </c>
      <c r="H56" s="57">
        <f t="shared" si="19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8"/>
        <v>-1786.5240000000001</v>
      </c>
      <c r="S56" s="55">
        <v>0</v>
      </c>
      <c r="T56" s="55">
        <v>0</v>
      </c>
      <c r="U56" s="54" t="s">
        <v>79</v>
      </c>
      <c r="V56" s="57">
        <f t="shared" si="6"/>
        <v>-920</v>
      </c>
      <c r="W56" s="55">
        <v>0</v>
      </c>
      <c r="X56" s="55">
        <f t="shared" si="3"/>
        <v>2931.2439038260472</v>
      </c>
      <c r="Y56" s="117">
        <f t="shared" si="4"/>
        <v>147374.55747173497</v>
      </c>
    </row>
    <row r="57" spans="1:25" ht="13.5" thickBot="1" x14ac:dyDescent="0.35">
      <c r="A57" s="54">
        <v>44</v>
      </c>
      <c r="B57" s="54">
        <v>27</v>
      </c>
      <c r="C57" s="54">
        <f t="shared" si="8"/>
        <v>8</v>
      </c>
      <c r="D57" s="55">
        <f t="shared" si="17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6"/>
        <v>-752.61542950728563</v>
      </c>
      <c r="H57" s="57">
        <f t="shared" si="19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8"/>
        <v>-1786.5240000000001</v>
      </c>
      <c r="S57" s="55">
        <v>0</v>
      </c>
      <c r="T57" s="55">
        <v>0</v>
      </c>
      <c r="U57" s="54" t="s">
        <v>79</v>
      </c>
      <c r="V57" s="57">
        <f t="shared" si="6"/>
        <v>-930</v>
      </c>
      <c r="W57" s="55">
        <v>0</v>
      </c>
      <c r="X57" s="55">
        <f t="shared" si="3"/>
        <v>2921.2439038260472</v>
      </c>
      <c r="Y57" s="117">
        <f t="shared" si="4"/>
        <v>150909.86203169325</v>
      </c>
    </row>
    <row r="58" spans="1:25" ht="13.5" thickBot="1" x14ac:dyDescent="0.35">
      <c r="A58" s="54">
        <v>45</v>
      </c>
      <c r="B58" s="54">
        <v>27</v>
      </c>
      <c r="C58" s="54">
        <f t="shared" si="8"/>
        <v>9</v>
      </c>
      <c r="D58" s="55">
        <f t="shared" si="17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6"/>
        <v>-752.61542950728563</v>
      </c>
      <c r="H58" s="57">
        <f t="shared" si="19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8"/>
        <v>-1786.5240000000001</v>
      </c>
      <c r="S58" s="55">
        <v>0</v>
      </c>
      <c r="T58" s="55">
        <v>0</v>
      </c>
      <c r="U58" s="54" t="s">
        <v>79</v>
      </c>
      <c r="V58" s="57">
        <f t="shared" si="6"/>
        <v>-940</v>
      </c>
      <c r="W58" s="55">
        <v>0</v>
      </c>
      <c r="X58" s="55">
        <f t="shared" si="3"/>
        <v>2911.2439038260472</v>
      </c>
      <c r="Y58" s="117">
        <f t="shared" si="4"/>
        <v>154449.89702731802</v>
      </c>
    </row>
    <row r="59" spans="1:25" ht="13.5" thickBot="1" x14ac:dyDescent="0.35">
      <c r="A59" s="54">
        <v>46</v>
      </c>
      <c r="B59" s="54">
        <v>27</v>
      </c>
      <c r="C59" s="54">
        <f t="shared" si="8"/>
        <v>10</v>
      </c>
      <c r="D59" s="55">
        <f t="shared" si="17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6"/>
        <v>-752.61542950728563</v>
      </c>
      <c r="H59" s="57">
        <f t="shared" si="19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8"/>
        <v>-1786.5240000000001</v>
      </c>
      <c r="S59" s="55">
        <v>0</v>
      </c>
      <c r="T59" s="55">
        <v>0</v>
      </c>
      <c r="U59" s="54" t="s">
        <v>79</v>
      </c>
      <c r="V59" s="57">
        <f t="shared" si="6"/>
        <v>-950</v>
      </c>
      <c r="W59" s="55">
        <v>0</v>
      </c>
      <c r="X59" s="55">
        <f t="shared" si="3"/>
        <v>2901.2439038260472</v>
      </c>
      <c r="Y59" s="117">
        <f t="shared" si="4"/>
        <v>157994.68216875789</v>
      </c>
    </row>
    <row r="60" spans="1:25" ht="13.5" thickBot="1" x14ac:dyDescent="0.35">
      <c r="A60" s="54">
        <v>47</v>
      </c>
      <c r="B60" s="54">
        <v>27</v>
      </c>
      <c r="C60" s="54">
        <f t="shared" si="8"/>
        <v>11</v>
      </c>
      <c r="D60" s="55">
        <f t="shared" si="17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6"/>
        <v>-752.61542950728563</v>
      </c>
      <c r="H60" s="57">
        <f t="shared" si="19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8"/>
        <v>-1786.5240000000001</v>
      </c>
      <c r="S60" s="55">
        <v>0</v>
      </c>
      <c r="T60" s="55">
        <v>0</v>
      </c>
      <c r="U60" s="54" t="s">
        <v>79</v>
      </c>
      <c r="V60" s="57">
        <f t="shared" si="6"/>
        <v>-960</v>
      </c>
      <c r="W60" s="55">
        <v>0</v>
      </c>
      <c r="X60" s="55">
        <f t="shared" si="3"/>
        <v>2891.2439038260472</v>
      </c>
      <c r="Y60" s="117">
        <f t="shared" si="4"/>
        <v>161544.2372482871</v>
      </c>
    </row>
    <row r="61" spans="1:25" ht="13.5" thickBot="1" x14ac:dyDescent="0.35">
      <c r="A61" s="54">
        <v>48</v>
      </c>
      <c r="B61" s="54">
        <v>28</v>
      </c>
      <c r="C61" s="54">
        <f t="shared" si="8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6"/>
        <v>-752.61542950728563</v>
      </c>
      <c r="H61" s="57">
        <f t="shared" si="19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6"/>
        <v>-970</v>
      </c>
      <c r="W61" s="55">
        <v>0</v>
      </c>
      <c r="X61" s="55">
        <f t="shared" si="3"/>
        <v>3028.7299638260492</v>
      </c>
      <c r="Y61" s="117">
        <f t="shared" si="4"/>
        <v>165246.06820064769</v>
      </c>
    </row>
    <row r="62" spans="1:25" ht="13.5" thickBot="1" x14ac:dyDescent="0.35">
      <c r="A62" s="54">
        <v>49</v>
      </c>
      <c r="B62" s="54">
        <v>28</v>
      </c>
      <c r="C62" s="54">
        <f t="shared" si="8"/>
        <v>1</v>
      </c>
      <c r="D62" s="55">
        <f t="shared" ref="D62:D72" si="20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6"/>
        <v>-752.61542950728563</v>
      </c>
      <c r="H62" s="57">
        <f t="shared" si="10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1">$R61</f>
        <v>-1893.7154400000002</v>
      </c>
      <c r="S62" s="55">
        <v>0</v>
      </c>
      <c r="T62" s="55">
        <v>0</v>
      </c>
      <c r="U62" s="54" t="s">
        <v>79</v>
      </c>
      <c r="V62" s="57">
        <f t="shared" si="6"/>
        <v>-980</v>
      </c>
      <c r="W62" s="55">
        <v>0</v>
      </c>
      <c r="X62" s="55">
        <f t="shared" si="3"/>
        <v>3015.7299638260492</v>
      </c>
      <c r="Y62" s="117">
        <f t="shared" si="4"/>
        <v>168950.32344864309</v>
      </c>
    </row>
    <row r="63" spans="1:25" ht="13.5" thickBot="1" x14ac:dyDescent="0.35">
      <c r="A63" s="54">
        <v>50</v>
      </c>
      <c r="B63" s="54">
        <v>28</v>
      </c>
      <c r="C63" s="54">
        <f t="shared" si="8"/>
        <v>2</v>
      </c>
      <c r="D63" s="55">
        <f t="shared" si="20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6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1"/>
        <v>-1893.7154400000002</v>
      </c>
      <c r="S63" s="55">
        <v>0</v>
      </c>
      <c r="T63" s="55">
        <v>0</v>
      </c>
      <c r="U63" s="54" t="s">
        <v>79</v>
      </c>
      <c r="V63" s="57">
        <f t="shared" si="6"/>
        <v>-990</v>
      </c>
      <c r="W63" s="55">
        <v>0</v>
      </c>
      <c r="X63" s="55">
        <f t="shared" si="3"/>
        <v>3005.7299638260492</v>
      </c>
      <c r="Y63" s="117">
        <f t="shared" si="4"/>
        <v>172660.01309350514</v>
      </c>
    </row>
    <row r="64" spans="1:25" ht="13.5" thickBot="1" x14ac:dyDescent="0.35">
      <c r="A64" s="54">
        <v>51</v>
      </c>
      <c r="B64" s="54">
        <v>28</v>
      </c>
      <c r="C64" s="54">
        <f t="shared" si="8"/>
        <v>3</v>
      </c>
      <c r="D64" s="55">
        <f t="shared" si="20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6"/>
        <v>-752.61542950728563</v>
      </c>
      <c r="H64" s="57">
        <f t="shared" ref="H64:H73" si="22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1"/>
        <v>-1893.7154400000002</v>
      </c>
      <c r="S64" s="55">
        <v>0</v>
      </c>
      <c r="T64" s="55">
        <v>0</v>
      </c>
      <c r="U64" s="54" t="s">
        <v>79</v>
      </c>
      <c r="V64" s="57">
        <f t="shared" si="6"/>
        <v>-1000</v>
      </c>
      <c r="W64" s="55">
        <v>0</v>
      </c>
      <c r="X64" s="55">
        <f t="shared" si="3"/>
        <v>2995.7299638260492</v>
      </c>
      <c r="Y64" s="117">
        <f t="shared" si="4"/>
        <v>176375.15977855411</v>
      </c>
    </row>
    <row r="65" spans="1:25" ht="13.5" thickBot="1" x14ac:dyDescent="0.35">
      <c r="A65" s="54">
        <v>52</v>
      </c>
      <c r="B65" s="54">
        <v>28</v>
      </c>
      <c r="C65" s="54">
        <f t="shared" si="8"/>
        <v>4</v>
      </c>
      <c r="D65" s="55">
        <f t="shared" si="20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6"/>
        <v>-752.61542950728563</v>
      </c>
      <c r="H65" s="57">
        <f t="shared" si="22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1"/>
        <v>-1893.7154400000002</v>
      </c>
      <c r="S65" s="55">
        <v>0</v>
      </c>
      <c r="T65" s="55">
        <v>0</v>
      </c>
      <c r="U65" s="54" t="s">
        <v>79</v>
      </c>
      <c r="V65" s="57">
        <f t="shared" si="6"/>
        <v>-1010</v>
      </c>
      <c r="W65" s="55">
        <v>0</v>
      </c>
      <c r="X65" s="55">
        <f t="shared" si="3"/>
        <v>2985.7299638260492</v>
      </c>
      <c r="Y65" s="117">
        <f t="shared" si="4"/>
        <v>180095.78624145745</v>
      </c>
    </row>
    <row r="66" spans="1:25" ht="13.5" thickBot="1" x14ac:dyDescent="0.35">
      <c r="A66" s="54">
        <v>53</v>
      </c>
      <c r="B66" s="54">
        <v>28</v>
      </c>
      <c r="C66" s="54">
        <f t="shared" si="8"/>
        <v>5</v>
      </c>
      <c r="D66" s="55">
        <f t="shared" si="20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6"/>
        <v>-752.61542950728563</v>
      </c>
      <c r="H66" s="57">
        <f t="shared" si="22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1"/>
        <v>-1893.7154400000002</v>
      </c>
      <c r="S66" s="55">
        <v>0</v>
      </c>
      <c r="T66" s="55">
        <v>0</v>
      </c>
      <c r="U66" s="54" t="s">
        <v>79</v>
      </c>
      <c r="V66" s="57">
        <f t="shared" si="6"/>
        <v>-1020</v>
      </c>
      <c r="W66" s="55">
        <v>0</v>
      </c>
      <c r="X66" s="55">
        <f t="shared" si="3"/>
        <v>2975.7299638260492</v>
      </c>
      <c r="Y66" s="117">
        <f t="shared" si="4"/>
        <v>183821.91531462289</v>
      </c>
    </row>
    <row r="67" spans="1:25" ht="13.5" thickBot="1" x14ac:dyDescent="0.35">
      <c r="A67" s="54">
        <v>54</v>
      </c>
      <c r="B67" s="54">
        <v>28</v>
      </c>
      <c r="C67" s="54">
        <f t="shared" si="8"/>
        <v>6</v>
      </c>
      <c r="D67" s="55">
        <f t="shared" si="20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6"/>
        <v>-752.61542950728563</v>
      </c>
      <c r="H67" s="57">
        <f t="shared" si="22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1"/>
        <v>-1893.7154400000002</v>
      </c>
      <c r="S67" s="55">
        <v>0</v>
      </c>
      <c r="T67" s="55">
        <v>0</v>
      </c>
      <c r="U67" s="54" t="s">
        <v>79</v>
      </c>
      <c r="V67" s="57">
        <f t="shared" si="6"/>
        <v>-1030</v>
      </c>
      <c r="W67" s="55">
        <v>0</v>
      </c>
      <c r="X67" s="55">
        <f t="shared" si="3"/>
        <v>2965.7299638260492</v>
      </c>
      <c r="Y67" s="117">
        <f t="shared" si="4"/>
        <v>187553.56992559318</v>
      </c>
    </row>
    <row r="68" spans="1:25" ht="13.5" thickBot="1" x14ac:dyDescent="0.35">
      <c r="A68" s="54">
        <v>55</v>
      </c>
      <c r="B68" s="54">
        <v>28</v>
      </c>
      <c r="C68" s="54">
        <f t="shared" si="8"/>
        <v>7</v>
      </c>
      <c r="D68" s="55">
        <f t="shared" si="20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6"/>
        <v>-752.61542950728563</v>
      </c>
      <c r="H68" s="57">
        <f t="shared" si="22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1"/>
        <v>-1893.7154400000002</v>
      </c>
      <c r="S68" s="55">
        <v>0</v>
      </c>
      <c r="T68" s="55">
        <v>0</v>
      </c>
      <c r="U68" s="54" t="s">
        <v>79</v>
      </c>
      <c r="V68" s="57">
        <f t="shared" si="6"/>
        <v>-1040</v>
      </c>
      <c r="W68" s="55">
        <v>0</v>
      </c>
      <c r="X68" s="55">
        <f t="shared" si="3"/>
        <v>2955.7299638260492</v>
      </c>
      <c r="Y68" s="117">
        <f t="shared" si="4"/>
        <v>191290.77309744252</v>
      </c>
    </row>
    <row r="69" spans="1:25" ht="13.5" thickBot="1" x14ac:dyDescent="0.35">
      <c r="A69" s="54">
        <v>56</v>
      </c>
      <c r="B69" s="54">
        <v>28</v>
      </c>
      <c r="C69" s="54">
        <f t="shared" si="8"/>
        <v>8</v>
      </c>
      <c r="D69" s="55">
        <f t="shared" si="20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6"/>
        <v>-752.61542950728563</v>
      </c>
      <c r="H69" s="57">
        <f t="shared" si="22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1"/>
        <v>-1893.7154400000002</v>
      </c>
      <c r="S69" s="55">
        <v>0</v>
      </c>
      <c r="T69" s="55">
        <v>0</v>
      </c>
      <c r="U69" s="54" t="s">
        <v>79</v>
      </c>
      <c r="V69" s="57">
        <f t="shared" si="6"/>
        <v>-1050</v>
      </c>
      <c r="W69" s="55">
        <v>0</v>
      </c>
      <c r="X69" s="55">
        <f t="shared" si="3"/>
        <v>2945.7299638260492</v>
      </c>
      <c r="Y69" s="117">
        <f t="shared" si="4"/>
        <v>195033.54794917456</v>
      </c>
    </row>
    <row r="70" spans="1:25" ht="13.5" thickBot="1" x14ac:dyDescent="0.35">
      <c r="A70" s="54">
        <v>57</v>
      </c>
      <c r="B70" s="54">
        <v>28</v>
      </c>
      <c r="C70" s="54">
        <f t="shared" si="8"/>
        <v>9</v>
      </c>
      <c r="D70" s="55">
        <f t="shared" si="20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6"/>
        <v>-752.61542950728563</v>
      </c>
      <c r="H70" s="57">
        <f t="shared" si="22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1"/>
        <v>-1893.7154400000002</v>
      </c>
      <c r="S70" s="55">
        <v>0</v>
      </c>
      <c r="T70" s="55">
        <v>0</v>
      </c>
      <c r="U70" s="54" t="s">
        <v>79</v>
      </c>
      <c r="V70" s="57">
        <f t="shared" si="6"/>
        <v>-1060</v>
      </c>
      <c r="W70" s="55">
        <v>0</v>
      </c>
      <c r="X70" s="55">
        <f t="shared" si="3"/>
        <v>2935.7299638260492</v>
      </c>
      <c r="Y70" s="117">
        <f t="shared" si="4"/>
        <v>198781.91769612217</v>
      </c>
    </row>
    <row r="71" spans="1:25" ht="13.5" thickBot="1" x14ac:dyDescent="0.35">
      <c r="A71" s="54">
        <v>58</v>
      </c>
      <c r="B71" s="54">
        <v>28</v>
      </c>
      <c r="C71" s="54">
        <f t="shared" si="8"/>
        <v>10</v>
      </c>
      <c r="D71" s="55">
        <f t="shared" si="20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6"/>
        <v>-752.61542950728563</v>
      </c>
      <c r="H71" s="57">
        <f t="shared" si="22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1"/>
        <v>-1893.7154400000002</v>
      </c>
      <c r="S71" s="55">
        <v>0</v>
      </c>
      <c r="T71" s="55">
        <v>0</v>
      </c>
      <c r="U71" s="54" t="s">
        <v>79</v>
      </c>
      <c r="V71" s="57">
        <f t="shared" si="6"/>
        <v>-1070</v>
      </c>
      <c r="W71" s="55">
        <v>0</v>
      </c>
      <c r="X71" s="55">
        <f t="shared" si="3"/>
        <v>2925.7299638260492</v>
      </c>
      <c r="Y71" s="117">
        <f t="shared" si="4"/>
        <v>202535.90565034872</v>
      </c>
    </row>
    <row r="72" spans="1:25" ht="13.5" thickBot="1" x14ac:dyDescent="0.35">
      <c r="A72" s="54">
        <v>59</v>
      </c>
      <c r="B72" s="54">
        <v>28</v>
      </c>
      <c r="C72" s="54">
        <f t="shared" si="8"/>
        <v>11</v>
      </c>
      <c r="D72" s="55">
        <f t="shared" si="20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6"/>
        <v>-752.61542950728563</v>
      </c>
      <c r="H72" s="57">
        <f t="shared" si="22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1"/>
        <v>-1893.7154400000002</v>
      </c>
      <c r="S72" s="55">
        <v>0</v>
      </c>
      <c r="T72" s="55">
        <v>0</v>
      </c>
      <c r="U72" s="54" t="s">
        <v>79</v>
      </c>
      <c r="V72" s="57">
        <f t="shared" si="6"/>
        <v>-1080</v>
      </c>
      <c r="W72" s="55">
        <v>0</v>
      </c>
      <c r="X72" s="55">
        <f t="shared" si="3"/>
        <v>2915.7299638260492</v>
      </c>
      <c r="Y72" s="117">
        <f t="shared" si="4"/>
        <v>206295.53522105122</v>
      </c>
    </row>
    <row r="73" spans="1:25" ht="13.5" thickBot="1" x14ac:dyDescent="0.35">
      <c r="A73" s="54">
        <v>60</v>
      </c>
      <c r="B73" s="54">
        <v>29</v>
      </c>
      <c r="C73" s="54">
        <f t="shared" si="8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6"/>
        <v>-752.61542950728563</v>
      </c>
      <c r="H73" s="57">
        <f t="shared" si="22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6"/>
        <v>-1090</v>
      </c>
      <c r="W73" s="55">
        <v>0</v>
      </c>
      <c r="X73" s="55">
        <f t="shared" si="3"/>
        <v>3059.5184124260486</v>
      </c>
      <c r="Y73" s="117">
        <f t="shared" si="4"/>
        <v>210214.61836356498</v>
      </c>
    </row>
    <row r="74" spans="1:25" ht="13.5" thickBot="1" x14ac:dyDescent="0.35">
      <c r="A74" s="54">
        <v>61</v>
      </c>
      <c r="B74" s="54">
        <v>29</v>
      </c>
      <c r="C74" s="54">
        <f t="shared" si="8"/>
        <v>1</v>
      </c>
      <c r="D74" s="55">
        <f t="shared" ref="D74:D84" si="23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6"/>
        <v>-752.61542950728563</v>
      </c>
      <c r="H74" s="57">
        <f t="shared" si="10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4">$R73</f>
        <v>-2007.3383664000003</v>
      </c>
      <c r="S74" s="55">
        <v>0</v>
      </c>
      <c r="T74" s="55">
        <v>0</v>
      </c>
      <c r="U74" s="54" t="s">
        <v>79</v>
      </c>
      <c r="V74" s="57">
        <f t="shared" si="6"/>
        <v>-1100</v>
      </c>
      <c r="W74" s="55">
        <v>0</v>
      </c>
      <c r="X74" s="55">
        <f t="shared" si="3"/>
        <v>3046.5184124260486</v>
      </c>
      <c r="Y74" s="117">
        <f t="shared" si="4"/>
        <v>214137.03101917254</v>
      </c>
    </row>
    <row r="75" spans="1:25" ht="13.5" thickBot="1" x14ac:dyDescent="0.35">
      <c r="A75" s="54">
        <v>62</v>
      </c>
      <c r="B75" s="54">
        <v>29</v>
      </c>
      <c r="C75" s="54">
        <f t="shared" si="8"/>
        <v>2</v>
      </c>
      <c r="D75" s="55">
        <f t="shared" si="23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6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4"/>
        <v>-2007.3383664000003</v>
      </c>
      <c r="S75" s="55">
        <v>0</v>
      </c>
      <c r="T75" s="55">
        <v>0</v>
      </c>
      <c r="U75" s="54" t="s">
        <v>79</v>
      </c>
      <c r="V75" s="57">
        <f t="shared" si="6"/>
        <v>-1110</v>
      </c>
      <c r="W75" s="55">
        <v>0</v>
      </c>
      <c r="X75" s="55">
        <f t="shared" si="3"/>
        <v>3036.5184124260486</v>
      </c>
      <c r="Y75" s="117">
        <f t="shared" si="4"/>
        <v>218065.78706084515</v>
      </c>
    </row>
    <row r="76" spans="1:25" ht="13.5" thickBot="1" x14ac:dyDescent="0.35">
      <c r="A76" s="54">
        <v>63</v>
      </c>
      <c r="B76" s="54">
        <v>29</v>
      </c>
      <c r="C76" s="54">
        <f t="shared" si="8"/>
        <v>3</v>
      </c>
      <c r="D76" s="55">
        <f t="shared" si="23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6"/>
        <v>-752.61542950728563</v>
      </c>
      <c r="H76" s="57">
        <f t="shared" ref="H76:H85" si="25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4"/>
        <v>-2007.3383664000003</v>
      </c>
      <c r="S76" s="55">
        <v>0</v>
      </c>
      <c r="T76" s="55">
        <v>0</v>
      </c>
      <c r="U76" s="54" t="s">
        <v>79</v>
      </c>
      <c r="V76" s="57">
        <f t="shared" si="6"/>
        <v>-1120</v>
      </c>
      <c r="W76" s="55">
        <v>0</v>
      </c>
      <c r="X76" s="55">
        <f t="shared" si="3"/>
        <v>3026.5184124260486</v>
      </c>
      <c r="Y76" s="117">
        <f t="shared" si="4"/>
        <v>222000.91291935806</v>
      </c>
    </row>
    <row r="77" spans="1:25" ht="13.5" thickBot="1" x14ac:dyDescent="0.35">
      <c r="A77" s="54">
        <v>64</v>
      </c>
      <c r="B77" s="54">
        <v>29</v>
      </c>
      <c r="C77" s="54">
        <f t="shared" si="8"/>
        <v>4</v>
      </c>
      <c r="D77" s="55">
        <f t="shared" si="23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6"/>
        <v>-752.61542950728563</v>
      </c>
      <c r="H77" s="57">
        <f t="shared" si="25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4"/>
        <v>-2007.3383664000003</v>
      </c>
      <c r="S77" s="55">
        <v>0</v>
      </c>
      <c r="T77" s="55">
        <v>0</v>
      </c>
      <c r="U77" s="54" t="s">
        <v>79</v>
      </c>
      <c r="V77" s="57">
        <f t="shared" si="6"/>
        <v>-1130</v>
      </c>
      <c r="W77" s="55">
        <v>0</v>
      </c>
      <c r="X77" s="55">
        <f t="shared" si="3"/>
        <v>3016.5184124260486</v>
      </c>
      <c r="Y77" s="117">
        <f t="shared" si="4"/>
        <v>225942.43513561477</v>
      </c>
    </row>
    <row r="78" spans="1:25" ht="13.5" thickBot="1" x14ac:dyDescent="0.35">
      <c r="A78" s="54">
        <v>65</v>
      </c>
      <c r="B78" s="54">
        <v>29</v>
      </c>
      <c r="C78" s="54">
        <f t="shared" si="8"/>
        <v>5</v>
      </c>
      <c r="D78" s="55">
        <f t="shared" si="23"/>
        <v>10210.252500000002</v>
      </c>
      <c r="E78" s="57">
        <f t="shared" ref="E78:E141" si="26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09" si="27">-PMT(4%/12,120,-(FV(4%/12,24,,-35000)+FV(4%/12,12,,-35000)))</f>
        <v>-752.61542950728563</v>
      </c>
      <c r="H78" s="57">
        <f t="shared" si="25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4"/>
        <v>-2007.3383664000003</v>
      </c>
      <c r="S78" s="55">
        <v>0</v>
      </c>
      <c r="T78" s="55">
        <v>0</v>
      </c>
      <c r="U78" s="54" t="s">
        <v>79</v>
      </c>
      <c r="V78" s="57">
        <f t="shared" si="6"/>
        <v>-1140</v>
      </c>
      <c r="W78" s="55">
        <v>0</v>
      </c>
      <c r="X78" s="55">
        <f t="shared" ref="X78:X141" si="28">D78+E78+F78+G78+H78+I78+J78+L78+M78+R78+S78+T78+V78+W78+O78+P78</f>
        <v>3006.5184124260486</v>
      </c>
      <c r="Y78" s="117">
        <f t="shared" ref="Y78:Y141" si="29">X78+(Y77*(1+($D$7/12)))</f>
        <v>229890.38036110587</v>
      </c>
    </row>
    <row r="79" spans="1:25" ht="13.5" thickBot="1" x14ac:dyDescent="0.35">
      <c r="A79" s="54">
        <v>66</v>
      </c>
      <c r="B79" s="54">
        <v>29</v>
      </c>
      <c r="C79" s="54">
        <f t="shared" si="8"/>
        <v>6</v>
      </c>
      <c r="D79" s="55">
        <f t="shared" si="23"/>
        <v>10210.252500000002</v>
      </c>
      <c r="E79" s="57">
        <f t="shared" si="26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7"/>
        <v>-752.61542950728563</v>
      </c>
      <c r="H79" s="57">
        <f t="shared" si="25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4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30">$V78-10</f>
        <v>-1150</v>
      </c>
      <c r="W79" s="55">
        <v>0</v>
      </c>
      <c r="X79" s="55">
        <f t="shared" si="28"/>
        <v>2996.5184124260486</v>
      </c>
      <c r="Y79" s="117">
        <f t="shared" si="29"/>
        <v>233844.77535836986</v>
      </c>
    </row>
    <row r="80" spans="1:25" ht="13.5" thickBot="1" x14ac:dyDescent="0.35">
      <c r="A80" s="54">
        <v>67</v>
      </c>
      <c r="B80" s="54">
        <v>29</v>
      </c>
      <c r="C80" s="54">
        <f t="shared" si="8"/>
        <v>7</v>
      </c>
      <c r="D80" s="55">
        <f t="shared" si="23"/>
        <v>10210.252500000002</v>
      </c>
      <c r="E80" s="57">
        <f t="shared" si="26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7"/>
        <v>-752.61542950728563</v>
      </c>
      <c r="H80" s="57">
        <f t="shared" si="25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4"/>
        <v>-2007.3383664000003</v>
      </c>
      <c r="S80" s="55">
        <v>0</v>
      </c>
      <c r="T80" s="55">
        <v>0</v>
      </c>
      <c r="U80" s="54" t="s">
        <v>79</v>
      </c>
      <c r="V80" s="57">
        <f t="shared" si="30"/>
        <v>-1160</v>
      </c>
      <c r="W80" s="55">
        <v>0</v>
      </c>
      <c r="X80" s="55">
        <f t="shared" si="28"/>
        <v>2986.5184124260486</v>
      </c>
      <c r="Y80" s="117">
        <f t="shared" si="29"/>
        <v>237805.6470014558</v>
      </c>
    </row>
    <row r="81" spans="1:25" ht="13.5" thickBot="1" x14ac:dyDescent="0.35">
      <c r="A81" s="54">
        <v>68</v>
      </c>
      <c r="B81" s="54">
        <v>29</v>
      </c>
      <c r="C81" s="54">
        <f t="shared" si="8"/>
        <v>8</v>
      </c>
      <c r="D81" s="55">
        <f t="shared" si="23"/>
        <v>10210.252500000002</v>
      </c>
      <c r="E81" s="57">
        <f t="shared" si="26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7"/>
        <v>-752.61542950728563</v>
      </c>
      <c r="H81" s="57">
        <f t="shared" si="25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4"/>
        <v>-2007.3383664000003</v>
      </c>
      <c r="S81" s="55">
        <v>0</v>
      </c>
      <c r="T81" s="55">
        <v>0</v>
      </c>
      <c r="U81" s="54" t="s">
        <v>79</v>
      </c>
      <c r="V81" s="57">
        <f t="shared" si="30"/>
        <v>-1170</v>
      </c>
      <c r="W81" s="55">
        <v>0</v>
      </c>
      <c r="X81" s="55">
        <f t="shared" si="28"/>
        <v>2976.5184124260486</v>
      </c>
      <c r="Y81" s="117">
        <f t="shared" si="29"/>
        <v>241773.02227638793</v>
      </c>
    </row>
    <row r="82" spans="1:25" ht="13.5" thickBot="1" x14ac:dyDescent="0.35">
      <c r="A82" s="54">
        <v>69</v>
      </c>
      <c r="B82" s="54">
        <v>29</v>
      </c>
      <c r="C82" s="54">
        <f t="shared" si="8"/>
        <v>9</v>
      </c>
      <c r="D82" s="55">
        <f t="shared" si="23"/>
        <v>10210.252500000002</v>
      </c>
      <c r="E82" s="57">
        <f t="shared" si="26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7"/>
        <v>-752.61542950728563</v>
      </c>
      <c r="H82" s="57">
        <f t="shared" si="25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4"/>
        <v>-2007.3383664000003</v>
      </c>
      <c r="S82" s="55">
        <v>0</v>
      </c>
      <c r="T82" s="55">
        <v>0</v>
      </c>
      <c r="U82" s="54" t="s">
        <v>79</v>
      </c>
      <c r="V82" s="57">
        <f t="shared" si="30"/>
        <v>-1180</v>
      </c>
      <c r="W82" s="55">
        <v>0</v>
      </c>
      <c r="X82" s="55">
        <f t="shared" si="28"/>
        <v>2966.5184124260486</v>
      </c>
      <c r="Y82" s="117">
        <f t="shared" si="29"/>
        <v>245746.92828163225</v>
      </c>
    </row>
    <row r="83" spans="1:25" ht="13.5" thickBot="1" x14ac:dyDescent="0.35">
      <c r="A83" s="54">
        <v>70</v>
      </c>
      <c r="B83" s="54">
        <v>29</v>
      </c>
      <c r="C83" s="54">
        <f t="shared" si="8"/>
        <v>10</v>
      </c>
      <c r="D83" s="55">
        <f t="shared" si="23"/>
        <v>10210.252500000002</v>
      </c>
      <c r="E83" s="57">
        <f t="shared" si="26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7"/>
        <v>-752.61542950728563</v>
      </c>
      <c r="H83" s="57">
        <f t="shared" si="25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4"/>
        <v>-2007.3383664000003</v>
      </c>
      <c r="S83" s="55">
        <v>0</v>
      </c>
      <c r="T83" s="55">
        <v>0</v>
      </c>
      <c r="U83" s="54" t="s">
        <v>79</v>
      </c>
      <c r="V83" s="57">
        <f t="shared" si="30"/>
        <v>-1190</v>
      </c>
      <c r="W83" s="55">
        <v>0</v>
      </c>
      <c r="X83" s="55">
        <f t="shared" si="28"/>
        <v>2956.5184124260486</v>
      </c>
      <c r="Y83" s="117">
        <f t="shared" si="29"/>
        <v>249727.39222856509</v>
      </c>
    </row>
    <row r="84" spans="1:25" ht="13.5" thickBot="1" x14ac:dyDescent="0.35">
      <c r="A84" s="54">
        <v>71</v>
      </c>
      <c r="B84" s="54">
        <v>29</v>
      </c>
      <c r="C84" s="54">
        <f t="shared" si="8"/>
        <v>11</v>
      </c>
      <c r="D84" s="55">
        <f t="shared" si="23"/>
        <v>10210.252500000002</v>
      </c>
      <c r="E84" s="57">
        <f t="shared" si="26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7"/>
        <v>-752.61542950728563</v>
      </c>
      <c r="H84" s="57">
        <f t="shared" si="25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4"/>
        <v>-2007.3383664000003</v>
      </c>
      <c r="S84" s="55">
        <v>0</v>
      </c>
      <c r="T84" s="55">
        <v>0</v>
      </c>
      <c r="U84" s="54" t="s">
        <v>79</v>
      </c>
      <c r="V84" s="57">
        <f t="shared" si="30"/>
        <v>-1200</v>
      </c>
      <c r="W84" s="55">
        <v>0</v>
      </c>
      <c r="X84" s="55">
        <f t="shared" si="28"/>
        <v>2946.5184124260486</v>
      </c>
      <c r="Y84" s="117">
        <f t="shared" si="29"/>
        <v>253714.44144194349</v>
      </c>
    </row>
    <row r="85" spans="1:25" ht="13.5" thickBot="1" x14ac:dyDescent="0.35">
      <c r="A85" s="54">
        <v>72</v>
      </c>
      <c r="B85" s="54">
        <v>30</v>
      </c>
      <c r="C85" s="54">
        <f t="shared" si="8"/>
        <v>0</v>
      </c>
      <c r="D85" s="55">
        <f>$D74*(1+$D$4)</f>
        <v>10720.765125000004</v>
      </c>
      <c r="E85" s="57">
        <f t="shared" si="26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7"/>
        <v>-752.61542950728563</v>
      </c>
      <c r="H85" s="57">
        <f t="shared" si="25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30"/>
        <v>-1210</v>
      </c>
      <c r="W85" s="55">
        <v>0</v>
      </c>
      <c r="X85" s="55">
        <f t="shared" si="28"/>
        <v>-2903.1399458079513</v>
      </c>
      <c r="Y85" s="117">
        <f t="shared" si="29"/>
        <v>251868.44500214362</v>
      </c>
    </row>
    <row r="86" spans="1:25" ht="13.5" thickBot="1" x14ac:dyDescent="0.35">
      <c r="A86" s="54">
        <v>73</v>
      </c>
      <c r="B86" s="54">
        <v>30</v>
      </c>
      <c r="C86" s="54">
        <f t="shared" si="8"/>
        <v>1</v>
      </c>
      <c r="D86" s="55">
        <f t="shared" ref="D86:D96" si="31">$D85</f>
        <v>10720.765125000004</v>
      </c>
      <c r="E86" s="57">
        <f t="shared" si="26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7"/>
        <v>-752.61542950728563</v>
      </c>
      <c r="H86" s="55">
        <v>0</v>
      </c>
      <c r="I86" s="57">
        <f t="shared" ref="I86:I117" si="32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3">$R85</f>
        <v>-2127.7786683840004</v>
      </c>
      <c r="S86" s="55">
        <v>0</v>
      </c>
      <c r="T86" s="55">
        <v>0</v>
      </c>
      <c r="U86" s="54" t="s">
        <v>79</v>
      </c>
      <c r="V86" s="57">
        <f t="shared" si="30"/>
        <v>-1220</v>
      </c>
      <c r="W86" s="55">
        <v>0</v>
      </c>
      <c r="X86" s="55">
        <f t="shared" si="28"/>
        <v>2694.8362667388174</v>
      </c>
      <c r="Y86" s="117">
        <f t="shared" si="29"/>
        <v>255612.73312305805</v>
      </c>
    </row>
    <row r="87" spans="1:25" ht="13.5" thickBot="1" x14ac:dyDescent="0.35">
      <c r="A87" s="54">
        <v>74</v>
      </c>
      <c r="B87" s="54">
        <v>30</v>
      </c>
      <c r="C87" s="54">
        <f t="shared" si="8"/>
        <v>2</v>
      </c>
      <c r="D87" s="55">
        <f t="shared" si="31"/>
        <v>10720.765125000004</v>
      </c>
      <c r="E87" s="57">
        <f t="shared" si="26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7"/>
        <v>-752.61542950728563</v>
      </c>
      <c r="H87" s="55">
        <v>0</v>
      </c>
      <c r="I87" s="57">
        <f t="shared" si="32"/>
        <v>-347.02378745323108</v>
      </c>
      <c r="J87" s="57">
        <f t="shared" ref="J87:J118" si="34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3"/>
        <v>-2127.7786683840004</v>
      </c>
      <c r="S87" s="55">
        <v>0</v>
      </c>
      <c r="T87" s="55">
        <v>0</v>
      </c>
      <c r="U87" s="54" t="s">
        <v>79</v>
      </c>
      <c r="V87" s="57">
        <f t="shared" si="30"/>
        <v>-1230</v>
      </c>
      <c r="W87" s="55">
        <v>0</v>
      </c>
      <c r="X87" s="55">
        <f t="shared" si="28"/>
        <v>2681.8362667388174</v>
      </c>
      <c r="Y87" s="117">
        <f t="shared" si="29"/>
        <v>259359.62244447629</v>
      </c>
    </row>
    <row r="88" spans="1:25" ht="13.5" thickBot="1" x14ac:dyDescent="0.35">
      <c r="A88" s="54">
        <v>75</v>
      </c>
      <c r="B88" s="54">
        <v>30</v>
      </c>
      <c r="C88" s="54">
        <f t="shared" si="8"/>
        <v>3</v>
      </c>
      <c r="D88" s="55">
        <f t="shared" si="31"/>
        <v>10720.765125000004</v>
      </c>
      <c r="E88" s="57">
        <f t="shared" si="26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7"/>
        <v>-752.61542950728563</v>
      </c>
      <c r="H88" s="55">
        <v>0</v>
      </c>
      <c r="I88" s="57">
        <f t="shared" si="32"/>
        <v>-347.02378745323108</v>
      </c>
      <c r="J88" s="57">
        <f t="shared" si="34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3"/>
        <v>-2127.7786683840004</v>
      </c>
      <c r="S88" s="55">
        <v>0</v>
      </c>
      <c r="T88" s="55">
        <v>0</v>
      </c>
      <c r="U88" s="54" t="s">
        <v>79</v>
      </c>
      <c r="V88" s="57">
        <f t="shared" si="30"/>
        <v>-1240</v>
      </c>
      <c r="W88" s="55">
        <v>0</v>
      </c>
      <c r="X88" s="55">
        <f t="shared" si="28"/>
        <v>2668.8362667388174</v>
      </c>
      <c r="Y88" s="117">
        <f t="shared" si="29"/>
        <v>263109.12380473374</v>
      </c>
    </row>
    <row r="89" spans="1:25" ht="13.5" thickBot="1" x14ac:dyDescent="0.35">
      <c r="A89" s="54">
        <v>76</v>
      </c>
      <c r="B89" s="54">
        <v>30</v>
      </c>
      <c r="C89" s="54">
        <f t="shared" ref="C89:C152" si="35">C77</f>
        <v>4</v>
      </c>
      <c r="D89" s="55">
        <f t="shared" si="31"/>
        <v>10720.765125000004</v>
      </c>
      <c r="E89" s="57">
        <f t="shared" si="26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7"/>
        <v>-752.61542950728563</v>
      </c>
      <c r="H89" s="55">
        <v>0</v>
      </c>
      <c r="I89" s="57">
        <f t="shared" si="32"/>
        <v>-347.02378745323108</v>
      </c>
      <c r="J89" s="57">
        <f t="shared" si="34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3"/>
        <v>-2127.7786683840004</v>
      </c>
      <c r="S89" s="55">
        <v>0</v>
      </c>
      <c r="T89" s="55">
        <v>0</v>
      </c>
      <c r="U89" s="54" t="s">
        <v>79</v>
      </c>
      <c r="V89" s="57">
        <f t="shared" si="30"/>
        <v>-1250</v>
      </c>
      <c r="W89" s="55">
        <v>0</v>
      </c>
      <c r="X89" s="55">
        <f t="shared" si="28"/>
        <v>2655.8362667388174</v>
      </c>
      <c r="Y89" s="117">
        <f t="shared" si="29"/>
        <v>266861.2480873256</v>
      </c>
    </row>
    <row r="90" spans="1:25" ht="13.5" thickBot="1" x14ac:dyDescent="0.35">
      <c r="A90" s="54">
        <v>77</v>
      </c>
      <c r="B90" s="54">
        <v>30</v>
      </c>
      <c r="C90" s="54">
        <f t="shared" si="35"/>
        <v>5</v>
      </c>
      <c r="D90" s="55">
        <f t="shared" si="31"/>
        <v>10720.765125000004</v>
      </c>
      <c r="E90" s="57">
        <f t="shared" si="26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7"/>
        <v>-752.61542950728563</v>
      </c>
      <c r="H90" s="55">
        <v>0</v>
      </c>
      <c r="I90" s="57">
        <f t="shared" si="32"/>
        <v>-347.02378745323108</v>
      </c>
      <c r="J90" s="57">
        <f t="shared" si="34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3"/>
        <v>-2127.7786683840004</v>
      </c>
      <c r="S90" s="55">
        <v>0</v>
      </c>
      <c r="T90" s="55">
        <v>0</v>
      </c>
      <c r="U90" s="54" t="s">
        <v>79</v>
      </c>
      <c r="V90" s="57">
        <f t="shared" si="30"/>
        <v>-1260</v>
      </c>
      <c r="W90" s="55">
        <v>0</v>
      </c>
      <c r="X90" s="55">
        <f t="shared" si="28"/>
        <v>2642.8362667388174</v>
      </c>
      <c r="Y90" s="117">
        <f t="shared" si="29"/>
        <v>270616.00622109493</v>
      </c>
    </row>
    <row r="91" spans="1:25" ht="13.5" thickBot="1" x14ac:dyDescent="0.35">
      <c r="A91" s="54">
        <v>78</v>
      </c>
      <c r="B91" s="54">
        <v>30</v>
      </c>
      <c r="C91" s="54">
        <f t="shared" si="35"/>
        <v>6</v>
      </c>
      <c r="D91" s="55">
        <f t="shared" si="31"/>
        <v>10720.765125000004</v>
      </c>
      <c r="E91" s="57">
        <f t="shared" si="26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7"/>
        <v>-752.61542950728563</v>
      </c>
      <c r="H91" s="55">
        <v>0</v>
      </c>
      <c r="I91" s="57">
        <f t="shared" si="32"/>
        <v>-347.02378745323108</v>
      </c>
      <c r="J91" s="57">
        <f t="shared" si="34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3"/>
        <v>-2127.7786683840004</v>
      </c>
      <c r="S91" s="55">
        <v>0</v>
      </c>
      <c r="T91" s="55">
        <v>0</v>
      </c>
      <c r="U91" s="54" t="s">
        <v>79</v>
      </c>
      <c r="V91" s="57">
        <f t="shared" si="30"/>
        <v>-1270</v>
      </c>
      <c r="W91" s="55">
        <v>0</v>
      </c>
      <c r="X91" s="55">
        <f t="shared" si="28"/>
        <v>2629.8362667388174</v>
      </c>
      <c r="Y91" s="117">
        <f t="shared" si="29"/>
        <v>274373.40918042167</v>
      </c>
    </row>
    <row r="92" spans="1:25" ht="13.5" thickBot="1" x14ac:dyDescent="0.35">
      <c r="A92" s="54">
        <v>79</v>
      </c>
      <c r="B92" s="54">
        <v>30</v>
      </c>
      <c r="C92" s="54">
        <f t="shared" si="35"/>
        <v>7</v>
      </c>
      <c r="D92" s="55">
        <f t="shared" si="31"/>
        <v>10720.765125000004</v>
      </c>
      <c r="E92" s="57">
        <f t="shared" si="26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7"/>
        <v>-752.61542950728563</v>
      </c>
      <c r="H92" s="55">
        <v>0</v>
      </c>
      <c r="I92" s="57">
        <f t="shared" si="32"/>
        <v>-347.02378745323108</v>
      </c>
      <c r="J92" s="57">
        <f t="shared" si="34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3"/>
        <v>-2127.7786683840004</v>
      </c>
      <c r="S92" s="55">
        <v>0</v>
      </c>
      <c r="T92" s="55">
        <v>0</v>
      </c>
      <c r="U92" s="54" t="s">
        <v>79</v>
      </c>
      <c r="V92" s="57">
        <f t="shared" si="30"/>
        <v>-1280</v>
      </c>
      <c r="W92" s="55">
        <v>0</v>
      </c>
      <c r="X92" s="55">
        <f t="shared" si="28"/>
        <v>2616.8362667388174</v>
      </c>
      <c r="Y92" s="117">
        <f t="shared" si="29"/>
        <v>278133.46798541228</v>
      </c>
    </row>
    <row r="93" spans="1:25" ht="13.5" thickBot="1" x14ac:dyDescent="0.35">
      <c r="A93" s="54">
        <v>80</v>
      </c>
      <c r="B93" s="54">
        <v>30</v>
      </c>
      <c r="C93" s="54">
        <f t="shared" si="35"/>
        <v>8</v>
      </c>
      <c r="D93" s="55">
        <f t="shared" si="31"/>
        <v>10720.765125000004</v>
      </c>
      <c r="E93" s="57">
        <f t="shared" si="26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7"/>
        <v>-752.61542950728563</v>
      </c>
      <c r="H93" s="55">
        <v>0</v>
      </c>
      <c r="I93" s="57">
        <f t="shared" si="32"/>
        <v>-347.02378745323108</v>
      </c>
      <c r="J93" s="57">
        <f t="shared" si="34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3"/>
        <v>-2127.7786683840004</v>
      </c>
      <c r="S93" s="55">
        <v>0</v>
      </c>
      <c r="T93" s="55">
        <v>0</v>
      </c>
      <c r="U93" s="54" t="s">
        <v>79</v>
      </c>
      <c r="V93" s="57">
        <f t="shared" si="30"/>
        <v>-1290</v>
      </c>
      <c r="W93" s="55">
        <v>0</v>
      </c>
      <c r="X93" s="55">
        <f t="shared" si="28"/>
        <v>2603.8362667388174</v>
      </c>
      <c r="Y93" s="117">
        <f t="shared" si="29"/>
        <v>281896.1937020903</v>
      </c>
    </row>
    <row r="94" spans="1:25" ht="13.5" thickBot="1" x14ac:dyDescent="0.35">
      <c r="A94" s="54">
        <v>81</v>
      </c>
      <c r="B94" s="54">
        <v>30</v>
      </c>
      <c r="C94" s="54">
        <f t="shared" si="35"/>
        <v>9</v>
      </c>
      <c r="D94" s="55">
        <f t="shared" si="31"/>
        <v>10720.765125000004</v>
      </c>
      <c r="E94" s="57">
        <f t="shared" si="26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7"/>
        <v>-752.61542950728563</v>
      </c>
      <c r="H94" s="55">
        <v>0</v>
      </c>
      <c r="I94" s="57">
        <f t="shared" si="32"/>
        <v>-347.02378745323108</v>
      </c>
      <c r="J94" s="57">
        <f t="shared" si="34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3"/>
        <v>-2127.7786683840004</v>
      </c>
      <c r="S94" s="55">
        <v>0</v>
      </c>
      <c r="T94" s="55">
        <v>0</v>
      </c>
      <c r="U94" s="54" t="s">
        <v>79</v>
      </c>
      <c r="V94" s="57">
        <f t="shared" si="30"/>
        <v>-1300</v>
      </c>
      <c r="W94" s="55">
        <v>0</v>
      </c>
      <c r="X94" s="55">
        <f t="shared" si="28"/>
        <v>2590.8362667388174</v>
      </c>
      <c r="Y94" s="117">
        <f t="shared" si="29"/>
        <v>285661.59744258784</v>
      </c>
    </row>
    <row r="95" spans="1:25" ht="13.5" thickBot="1" x14ac:dyDescent="0.35">
      <c r="A95" s="54">
        <v>82</v>
      </c>
      <c r="B95" s="54">
        <v>30</v>
      </c>
      <c r="C95" s="54">
        <f t="shared" si="35"/>
        <v>10</v>
      </c>
      <c r="D95" s="55">
        <f t="shared" si="31"/>
        <v>10720.765125000004</v>
      </c>
      <c r="E95" s="57">
        <f t="shared" si="26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7"/>
        <v>-752.61542950728563</v>
      </c>
      <c r="H95" s="55">
        <v>0</v>
      </c>
      <c r="I95" s="57">
        <f t="shared" si="32"/>
        <v>-347.02378745323108</v>
      </c>
      <c r="J95" s="57">
        <f t="shared" si="34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3"/>
        <v>-2127.7786683840004</v>
      </c>
      <c r="S95" s="55">
        <v>0</v>
      </c>
      <c r="T95" s="55">
        <v>0</v>
      </c>
      <c r="U95" s="54" t="s">
        <v>79</v>
      </c>
      <c r="V95" s="57">
        <f t="shared" si="30"/>
        <v>-1310</v>
      </c>
      <c r="W95" s="55">
        <v>0</v>
      </c>
      <c r="X95" s="55">
        <f t="shared" si="28"/>
        <v>2577.8362667388174</v>
      </c>
      <c r="Y95" s="117">
        <f t="shared" si="29"/>
        <v>289429.69036533742</v>
      </c>
    </row>
    <row r="96" spans="1:25" ht="13.5" thickBot="1" x14ac:dyDescent="0.35">
      <c r="A96" s="54">
        <v>83</v>
      </c>
      <c r="B96" s="54">
        <v>30</v>
      </c>
      <c r="C96" s="54">
        <f t="shared" si="35"/>
        <v>11</v>
      </c>
      <c r="D96" s="55">
        <f t="shared" si="31"/>
        <v>10720.765125000004</v>
      </c>
      <c r="E96" s="57">
        <f t="shared" si="26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7"/>
        <v>-752.61542950728563</v>
      </c>
      <c r="H96" s="55">
        <v>0</v>
      </c>
      <c r="I96" s="57">
        <f t="shared" si="32"/>
        <v>-347.02378745323108</v>
      </c>
      <c r="J96" s="57">
        <f t="shared" si="34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3"/>
        <v>-2127.7786683840004</v>
      </c>
      <c r="S96" s="55">
        <v>0</v>
      </c>
      <c r="T96" s="55">
        <v>0</v>
      </c>
      <c r="U96" s="54" t="s">
        <v>79</v>
      </c>
      <c r="V96" s="57">
        <f t="shared" si="30"/>
        <v>-1320</v>
      </c>
      <c r="W96" s="55">
        <v>0</v>
      </c>
      <c r="X96" s="55">
        <f t="shared" si="28"/>
        <v>2564.8362667388174</v>
      </c>
      <c r="Y96" s="117">
        <f t="shared" si="29"/>
        <v>293200.48367526516</v>
      </c>
    </row>
    <row r="97" spans="1:25" ht="13.5" thickBot="1" x14ac:dyDescent="0.35">
      <c r="A97" s="54">
        <v>84</v>
      </c>
      <c r="B97" s="54">
        <v>31</v>
      </c>
      <c r="C97" s="54">
        <f t="shared" si="35"/>
        <v>0</v>
      </c>
      <c r="D97" s="55">
        <f>$D86*(1+$D$4)</f>
        <v>11256.803381250003</v>
      </c>
      <c r="E97" s="57">
        <f t="shared" si="26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7"/>
        <v>-752.61542950728563</v>
      </c>
      <c r="H97" s="55">
        <v>0</v>
      </c>
      <c r="I97" s="57">
        <f t="shared" si="32"/>
        <v>-347.02378745323108</v>
      </c>
      <c r="J97" s="57">
        <f t="shared" si="34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30"/>
        <v>-1330</v>
      </c>
      <c r="W97" s="55">
        <v>0</v>
      </c>
      <c r="X97" s="55">
        <f t="shared" si="28"/>
        <v>2718.9905875732779</v>
      </c>
      <c r="Y97" s="117">
        <f t="shared" si="29"/>
        <v>297141.14294481871</v>
      </c>
    </row>
    <row r="98" spans="1:25" ht="13.5" thickBot="1" x14ac:dyDescent="0.35">
      <c r="A98" s="54">
        <v>85</v>
      </c>
      <c r="B98" s="54">
        <v>31</v>
      </c>
      <c r="C98" s="54">
        <f t="shared" si="35"/>
        <v>1</v>
      </c>
      <c r="D98" s="55">
        <f t="shared" ref="D98:D108" si="36">$D97</f>
        <v>11256.803381250003</v>
      </c>
      <c r="E98" s="57">
        <f t="shared" si="26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7"/>
        <v>-752.61542950728563</v>
      </c>
      <c r="H98" s="55">
        <v>0</v>
      </c>
      <c r="I98" s="57">
        <f t="shared" si="32"/>
        <v>-347.02378745323108</v>
      </c>
      <c r="J98" s="57">
        <f t="shared" si="34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7">$R97</f>
        <v>-2255.4453884870404</v>
      </c>
      <c r="S98" s="55">
        <v>0</v>
      </c>
      <c r="T98" s="55">
        <v>0</v>
      </c>
      <c r="U98" s="54" t="s">
        <v>79</v>
      </c>
      <c r="V98" s="57">
        <f t="shared" si="30"/>
        <v>-1340</v>
      </c>
      <c r="W98" s="55">
        <v>0</v>
      </c>
      <c r="X98" s="55">
        <f t="shared" si="28"/>
        <v>2705.9905875732779</v>
      </c>
      <c r="Y98" s="117">
        <f t="shared" si="29"/>
        <v>301085.22162799537</v>
      </c>
    </row>
    <row r="99" spans="1:25" ht="13.5" thickBot="1" x14ac:dyDescent="0.35">
      <c r="A99" s="54">
        <v>86</v>
      </c>
      <c r="B99" s="54">
        <v>31</v>
      </c>
      <c r="C99" s="54">
        <f t="shared" si="35"/>
        <v>2</v>
      </c>
      <c r="D99" s="55">
        <f t="shared" si="36"/>
        <v>11256.803381250003</v>
      </c>
      <c r="E99" s="57">
        <f t="shared" si="26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7"/>
        <v>-752.61542950728563</v>
      </c>
      <c r="H99" s="55">
        <v>0</v>
      </c>
      <c r="I99" s="57">
        <f t="shared" si="32"/>
        <v>-347.02378745323108</v>
      </c>
      <c r="J99" s="57">
        <f t="shared" si="34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7"/>
        <v>-2255.4453884870404</v>
      </c>
      <c r="S99" s="55">
        <v>0</v>
      </c>
      <c r="T99" s="55">
        <v>0</v>
      </c>
      <c r="U99" s="54" t="s">
        <v>79</v>
      </c>
      <c r="V99" s="57">
        <f t="shared" si="30"/>
        <v>-1350</v>
      </c>
      <c r="W99" s="55">
        <v>0</v>
      </c>
      <c r="X99" s="55">
        <f t="shared" si="28"/>
        <v>2692.9905875732779</v>
      </c>
      <c r="Y99" s="117">
        <f t="shared" si="29"/>
        <v>305032.73397235194</v>
      </c>
    </row>
    <row r="100" spans="1:25" ht="13.5" thickBot="1" x14ac:dyDescent="0.35">
      <c r="A100" s="54">
        <v>87</v>
      </c>
      <c r="B100" s="54">
        <v>31</v>
      </c>
      <c r="C100" s="54">
        <f t="shared" si="35"/>
        <v>3</v>
      </c>
      <c r="D100" s="55">
        <f t="shared" si="36"/>
        <v>11256.803381250003</v>
      </c>
      <c r="E100" s="57">
        <f t="shared" si="26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7"/>
        <v>-752.61542950728563</v>
      </c>
      <c r="H100" s="55">
        <v>0</v>
      </c>
      <c r="I100" s="57">
        <f t="shared" si="32"/>
        <v>-347.02378745323108</v>
      </c>
      <c r="J100" s="57">
        <f t="shared" si="34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7"/>
        <v>-2255.4453884870404</v>
      </c>
      <c r="S100" s="55">
        <v>0</v>
      </c>
      <c r="T100" s="55">
        <v>0</v>
      </c>
      <c r="U100" s="54" t="s">
        <v>79</v>
      </c>
      <c r="V100" s="57">
        <f t="shared" si="30"/>
        <v>-1360</v>
      </c>
      <c r="W100" s="55">
        <v>0</v>
      </c>
      <c r="X100" s="55">
        <f t="shared" si="28"/>
        <v>2679.9905875732779</v>
      </c>
      <c r="Y100" s="117">
        <f t="shared" si="29"/>
        <v>308983.69428480999</v>
      </c>
    </row>
    <row r="101" spans="1:25" ht="13.5" thickBot="1" x14ac:dyDescent="0.35">
      <c r="A101" s="54">
        <v>88</v>
      </c>
      <c r="B101" s="54">
        <v>31</v>
      </c>
      <c r="C101" s="54">
        <f t="shared" si="35"/>
        <v>4</v>
      </c>
      <c r="D101" s="55">
        <f t="shared" si="36"/>
        <v>11256.803381250003</v>
      </c>
      <c r="E101" s="57">
        <f t="shared" si="26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7"/>
        <v>-752.61542950728563</v>
      </c>
      <c r="H101" s="55">
        <v>0</v>
      </c>
      <c r="I101" s="57">
        <f t="shared" si="32"/>
        <v>-347.02378745323108</v>
      </c>
      <c r="J101" s="57">
        <f t="shared" si="34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7"/>
        <v>-2255.4453884870404</v>
      </c>
      <c r="S101" s="55">
        <v>0</v>
      </c>
      <c r="T101" s="55">
        <v>0</v>
      </c>
      <c r="U101" s="54" t="s">
        <v>79</v>
      </c>
      <c r="V101" s="57">
        <f t="shared" si="30"/>
        <v>-1370</v>
      </c>
      <c r="W101" s="55">
        <v>0</v>
      </c>
      <c r="X101" s="55">
        <f t="shared" si="28"/>
        <v>2666.9905875732779</v>
      </c>
      <c r="Y101" s="117">
        <f t="shared" si="29"/>
        <v>312938.11693190329</v>
      </c>
    </row>
    <row r="102" spans="1:25" ht="13.5" thickBot="1" x14ac:dyDescent="0.35">
      <c r="A102" s="54">
        <v>89</v>
      </c>
      <c r="B102" s="54">
        <v>31</v>
      </c>
      <c r="C102" s="54">
        <f t="shared" si="35"/>
        <v>5</v>
      </c>
      <c r="D102" s="55">
        <f t="shared" si="36"/>
        <v>11256.803381250003</v>
      </c>
      <c r="E102" s="57">
        <f t="shared" si="26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7"/>
        <v>-752.61542950728563</v>
      </c>
      <c r="H102" s="55">
        <v>0</v>
      </c>
      <c r="I102" s="57">
        <f t="shared" si="32"/>
        <v>-347.02378745323108</v>
      </c>
      <c r="J102" s="57">
        <f t="shared" si="34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7"/>
        <v>-2255.4453884870404</v>
      </c>
      <c r="S102" s="55">
        <v>0</v>
      </c>
      <c r="T102" s="55">
        <v>0</v>
      </c>
      <c r="U102" s="54" t="s">
        <v>79</v>
      </c>
      <c r="V102" s="57">
        <f t="shared" si="30"/>
        <v>-1380</v>
      </c>
      <c r="W102" s="55">
        <v>0</v>
      </c>
      <c r="X102" s="55">
        <f t="shared" si="28"/>
        <v>2653.9905875732779</v>
      </c>
      <c r="Y102" s="117">
        <f t="shared" si="29"/>
        <v>316896.01634002617</v>
      </c>
    </row>
    <row r="103" spans="1:25" ht="13.5" thickBot="1" x14ac:dyDescent="0.35">
      <c r="A103" s="54">
        <v>90</v>
      </c>
      <c r="B103" s="54">
        <v>31</v>
      </c>
      <c r="C103" s="54">
        <f t="shared" si="35"/>
        <v>6</v>
      </c>
      <c r="D103" s="55">
        <f t="shared" si="36"/>
        <v>11256.803381250003</v>
      </c>
      <c r="E103" s="57">
        <f t="shared" si="26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7"/>
        <v>-752.61542950728563</v>
      </c>
      <c r="H103" s="55">
        <v>0</v>
      </c>
      <c r="I103" s="57">
        <f t="shared" si="32"/>
        <v>-347.02378745323108</v>
      </c>
      <c r="J103" s="57">
        <f t="shared" si="34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7"/>
        <v>-2255.4453884870404</v>
      </c>
      <c r="S103" s="55">
        <v>0</v>
      </c>
      <c r="T103" s="55">
        <v>0</v>
      </c>
      <c r="U103" s="54" t="s">
        <v>79</v>
      </c>
      <c r="V103" s="57">
        <f t="shared" si="30"/>
        <v>-1390</v>
      </c>
      <c r="W103" s="55">
        <v>0</v>
      </c>
      <c r="X103" s="55">
        <f t="shared" si="28"/>
        <v>2640.9905875732779</v>
      </c>
      <c r="Y103" s="117">
        <f t="shared" si="29"/>
        <v>320857.40699568286</v>
      </c>
    </row>
    <row r="104" spans="1:25" ht="13.5" thickBot="1" x14ac:dyDescent="0.35">
      <c r="A104" s="54">
        <v>91</v>
      </c>
      <c r="B104" s="54">
        <v>31</v>
      </c>
      <c r="C104" s="54">
        <f t="shared" si="35"/>
        <v>7</v>
      </c>
      <c r="D104" s="55">
        <f t="shared" si="36"/>
        <v>11256.803381250003</v>
      </c>
      <c r="E104" s="57">
        <f t="shared" si="26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7"/>
        <v>-752.61542950728563</v>
      </c>
      <c r="H104" s="55">
        <v>0</v>
      </c>
      <c r="I104" s="57">
        <f t="shared" si="32"/>
        <v>-347.02378745323108</v>
      </c>
      <c r="J104" s="57">
        <f t="shared" si="34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7"/>
        <v>-2255.4453884870404</v>
      </c>
      <c r="S104" s="55">
        <v>0</v>
      </c>
      <c r="T104" s="55">
        <v>0</v>
      </c>
      <c r="U104" s="54" t="s">
        <v>79</v>
      </c>
      <c r="V104" s="57">
        <f t="shared" si="30"/>
        <v>-1400</v>
      </c>
      <c r="W104" s="55">
        <v>0</v>
      </c>
      <c r="X104" s="55">
        <f t="shared" si="28"/>
        <v>2627.9905875732779</v>
      </c>
      <c r="Y104" s="117">
        <f t="shared" si="29"/>
        <v>324822.30344573816</v>
      </c>
    </row>
    <row r="105" spans="1:25" ht="13.5" thickBot="1" x14ac:dyDescent="0.35">
      <c r="A105" s="54">
        <v>92</v>
      </c>
      <c r="B105" s="54">
        <v>31</v>
      </c>
      <c r="C105" s="54">
        <f t="shared" si="35"/>
        <v>8</v>
      </c>
      <c r="D105" s="55">
        <f t="shared" si="36"/>
        <v>11256.803381250003</v>
      </c>
      <c r="E105" s="57">
        <f t="shared" si="26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7"/>
        <v>-752.61542950728563</v>
      </c>
      <c r="H105" s="55">
        <v>0</v>
      </c>
      <c r="I105" s="57">
        <f t="shared" si="32"/>
        <v>-347.02378745323108</v>
      </c>
      <c r="J105" s="57">
        <f t="shared" si="34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7"/>
        <v>-2255.4453884870404</v>
      </c>
      <c r="S105" s="55">
        <v>0</v>
      </c>
      <c r="T105" s="55">
        <v>0</v>
      </c>
      <c r="U105" s="54" t="s">
        <v>79</v>
      </c>
      <c r="V105" s="57">
        <f t="shared" si="30"/>
        <v>-1410</v>
      </c>
      <c r="W105" s="55">
        <v>0</v>
      </c>
      <c r="X105" s="55">
        <f t="shared" si="28"/>
        <v>2614.9905875732779</v>
      </c>
      <c r="Y105" s="117">
        <f t="shared" si="29"/>
        <v>328790.72029766865</v>
      </c>
    </row>
    <row r="106" spans="1:25" ht="13.5" thickBot="1" x14ac:dyDescent="0.35">
      <c r="A106" s="54">
        <v>93</v>
      </c>
      <c r="B106" s="54">
        <v>31</v>
      </c>
      <c r="C106" s="54">
        <f t="shared" si="35"/>
        <v>9</v>
      </c>
      <c r="D106" s="55">
        <f t="shared" si="36"/>
        <v>11256.803381250003</v>
      </c>
      <c r="E106" s="57">
        <f t="shared" si="26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7"/>
        <v>-752.61542950728563</v>
      </c>
      <c r="H106" s="55">
        <v>0</v>
      </c>
      <c r="I106" s="57">
        <f t="shared" si="32"/>
        <v>-347.02378745323108</v>
      </c>
      <c r="J106" s="57">
        <f t="shared" si="34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7"/>
        <v>-2255.4453884870404</v>
      </c>
      <c r="S106" s="55">
        <v>0</v>
      </c>
      <c r="T106" s="55">
        <v>0</v>
      </c>
      <c r="U106" s="54" t="s">
        <v>79</v>
      </c>
      <c r="V106" s="57">
        <f t="shared" si="30"/>
        <v>-1420</v>
      </c>
      <c r="W106" s="55">
        <v>0</v>
      </c>
      <c r="X106" s="55">
        <f t="shared" si="28"/>
        <v>2601.9905875732779</v>
      </c>
      <c r="Y106" s="117">
        <f t="shared" si="29"/>
        <v>332762.67221981555</v>
      </c>
    </row>
    <row r="107" spans="1:25" ht="13.5" thickBot="1" x14ac:dyDescent="0.35">
      <c r="A107" s="54">
        <v>94</v>
      </c>
      <c r="B107" s="54">
        <v>31</v>
      </c>
      <c r="C107" s="54">
        <f t="shared" si="35"/>
        <v>10</v>
      </c>
      <c r="D107" s="55">
        <f t="shared" si="36"/>
        <v>11256.803381250003</v>
      </c>
      <c r="E107" s="57">
        <f t="shared" si="26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7"/>
        <v>-752.61542950728563</v>
      </c>
      <c r="H107" s="55">
        <v>0</v>
      </c>
      <c r="I107" s="57">
        <f t="shared" si="32"/>
        <v>-347.02378745323108</v>
      </c>
      <c r="J107" s="57">
        <f t="shared" si="34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7"/>
        <v>-2255.4453884870404</v>
      </c>
      <c r="S107" s="55">
        <v>0</v>
      </c>
      <c r="T107" s="55">
        <v>0</v>
      </c>
      <c r="U107" s="54" t="s">
        <v>79</v>
      </c>
      <c r="V107" s="57">
        <f t="shared" si="30"/>
        <v>-1430</v>
      </c>
      <c r="W107" s="55">
        <v>0</v>
      </c>
      <c r="X107" s="55">
        <f t="shared" si="28"/>
        <v>2588.9905875732779</v>
      </c>
      <c r="Y107" s="117">
        <f t="shared" si="29"/>
        <v>336738.17394163803</v>
      </c>
    </row>
    <row r="108" spans="1:25" ht="13.5" thickBot="1" x14ac:dyDescent="0.35">
      <c r="A108" s="54">
        <v>95</v>
      </c>
      <c r="B108" s="54">
        <v>31</v>
      </c>
      <c r="C108" s="54">
        <f t="shared" si="35"/>
        <v>11</v>
      </c>
      <c r="D108" s="55">
        <f t="shared" si="36"/>
        <v>11256.803381250003</v>
      </c>
      <c r="E108" s="57">
        <f t="shared" si="26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7"/>
        <v>-752.61542950728563</v>
      </c>
      <c r="H108" s="55">
        <v>0</v>
      </c>
      <c r="I108" s="57">
        <f t="shared" si="32"/>
        <v>-347.02378745323108</v>
      </c>
      <c r="J108" s="57">
        <f t="shared" si="34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7"/>
        <v>-2255.4453884870404</v>
      </c>
      <c r="S108" s="55">
        <v>0</v>
      </c>
      <c r="T108" s="55">
        <v>0</v>
      </c>
      <c r="U108" s="54" t="s">
        <v>79</v>
      </c>
      <c r="V108" s="57">
        <f t="shared" si="30"/>
        <v>-1440</v>
      </c>
      <c r="W108" s="55">
        <v>0</v>
      </c>
      <c r="X108" s="55">
        <f t="shared" si="28"/>
        <v>2575.9905875732779</v>
      </c>
      <c r="Y108" s="117">
        <f t="shared" si="29"/>
        <v>340717.24025396811</v>
      </c>
    </row>
    <row r="109" spans="1:25" ht="13.5" thickBot="1" x14ac:dyDescent="0.35">
      <c r="A109" s="54">
        <v>96</v>
      </c>
      <c r="B109" s="54">
        <v>32</v>
      </c>
      <c r="C109" s="54">
        <f t="shared" si="35"/>
        <v>0</v>
      </c>
      <c r="D109" s="55">
        <f>$D98*(1+$D$4)</f>
        <v>11819.643550312505</v>
      </c>
      <c r="E109" s="57">
        <f t="shared" si="26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7"/>
        <v>-752.61542950728563</v>
      </c>
      <c r="H109" s="55">
        <v>0</v>
      </c>
      <c r="I109" s="57">
        <f t="shared" si="32"/>
        <v>-347.02378745323108</v>
      </c>
      <c r="J109" s="57">
        <f t="shared" si="34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30"/>
        <v>-1450</v>
      </c>
      <c r="W109" s="55">
        <v>0</v>
      </c>
      <c r="X109" s="55">
        <f t="shared" si="28"/>
        <v>2737.2259572484309</v>
      </c>
      <c r="Y109" s="117">
        <f t="shared" si="29"/>
        <v>344874.1213789414</v>
      </c>
    </row>
    <row r="110" spans="1:25" ht="13.5" thickBot="1" x14ac:dyDescent="0.35">
      <c r="A110" s="54">
        <v>97</v>
      </c>
      <c r="B110" s="54">
        <v>32</v>
      </c>
      <c r="C110" s="54">
        <f t="shared" si="35"/>
        <v>1</v>
      </c>
      <c r="D110" s="55">
        <f t="shared" ref="D110:D120" si="38">$D109</f>
        <v>11819.643550312505</v>
      </c>
      <c r="E110" s="57">
        <f t="shared" si="26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ref="G110:G133" si="39">-PMT(4%/12,120,-(FV(4%/12,24,,-35000)+FV(4%/12,12,,-35000)))</f>
        <v>-752.61542950728563</v>
      </c>
      <c r="H110" s="55">
        <v>0</v>
      </c>
      <c r="I110" s="57">
        <f t="shared" si="32"/>
        <v>-347.02378745323108</v>
      </c>
      <c r="J110" s="57">
        <f t="shared" si="34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40">$R109</f>
        <v>-2390.7721117962628</v>
      </c>
      <c r="S110" s="55">
        <v>0</v>
      </c>
      <c r="T110" s="55">
        <v>0</v>
      </c>
      <c r="U110" s="54" t="s">
        <v>79</v>
      </c>
      <c r="V110" s="57">
        <f t="shared" si="30"/>
        <v>-1460</v>
      </c>
      <c r="W110" s="55">
        <v>0</v>
      </c>
      <c r="X110" s="55">
        <f t="shared" si="28"/>
        <v>2724.2259572484309</v>
      </c>
      <c r="Y110" s="117">
        <f t="shared" si="29"/>
        <v>349035.32284193538</v>
      </c>
    </row>
    <row r="111" spans="1:25" ht="13.5" thickBot="1" x14ac:dyDescent="0.35">
      <c r="A111" s="54">
        <v>98</v>
      </c>
      <c r="B111" s="54">
        <v>32</v>
      </c>
      <c r="C111" s="54">
        <f t="shared" si="35"/>
        <v>2</v>
      </c>
      <c r="D111" s="55">
        <f t="shared" si="38"/>
        <v>11819.643550312505</v>
      </c>
      <c r="E111" s="57">
        <f t="shared" si="26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39"/>
        <v>-752.61542950728563</v>
      </c>
      <c r="H111" s="55">
        <v>0</v>
      </c>
      <c r="I111" s="57">
        <f t="shared" si="32"/>
        <v>-347.02378745323108</v>
      </c>
      <c r="J111" s="57">
        <f t="shared" si="34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40"/>
        <v>-2390.7721117962628</v>
      </c>
      <c r="S111" s="55">
        <v>0</v>
      </c>
      <c r="T111" s="55">
        <v>0</v>
      </c>
      <c r="U111" s="54" t="s">
        <v>79</v>
      </c>
      <c r="V111" s="57">
        <f t="shared" si="30"/>
        <v>-1470</v>
      </c>
      <c r="W111" s="55">
        <v>0</v>
      </c>
      <c r="X111" s="55">
        <f t="shared" si="28"/>
        <v>2711.2259572484309</v>
      </c>
      <c r="Y111" s="117">
        <f t="shared" si="29"/>
        <v>353200.86264435854</v>
      </c>
    </row>
    <row r="112" spans="1:25" ht="13.5" thickBot="1" x14ac:dyDescent="0.35">
      <c r="A112" s="54">
        <v>99</v>
      </c>
      <c r="B112" s="54">
        <v>32</v>
      </c>
      <c r="C112" s="54">
        <f t="shared" si="35"/>
        <v>3</v>
      </c>
      <c r="D112" s="55">
        <f t="shared" si="38"/>
        <v>11819.643550312505</v>
      </c>
      <c r="E112" s="57">
        <f t="shared" si="26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39"/>
        <v>-752.61542950728563</v>
      </c>
      <c r="H112" s="55">
        <v>0</v>
      </c>
      <c r="I112" s="57">
        <f t="shared" si="32"/>
        <v>-347.02378745323108</v>
      </c>
      <c r="J112" s="57">
        <f t="shared" si="34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40"/>
        <v>-2390.7721117962628</v>
      </c>
      <c r="S112" s="55">
        <v>0</v>
      </c>
      <c r="T112" s="55">
        <v>0</v>
      </c>
      <c r="U112" s="54" t="s">
        <v>79</v>
      </c>
      <c r="V112" s="57">
        <f t="shared" si="30"/>
        <v>-1480</v>
      </c>
      <c r="W112" s="55">
        <v>0</v>
      </c>
      <c r="X112" s="55">
        <f t="shared" si="28"/>
        <v>2698.2259572484309</v>
      </c>
      <c r="Y112" s="117">
        <f t="shared" si="29"/>
        <v>357370.75886262511</v>
      </c>
    </row>
    <row r="113" spans="1:25" ht="13.5" thickBot="1" x14ac:dyDescent="0.35">
      <c r="A113" s="54">
        <v>100</v>
      </c>
      <c r="B113" s="54">
        <v>32</v>
      </c>
      <c r="C113" s="54">
        <f t="shared" si="35"/>
        <v>4</v>
      </c>
      <c r="D113" s="55">
        <f t="shared" si="38"/>
        <v>11819.643550312505</v>
      </c>
      <c r="E113" s="57">
        <f t="shared" si="26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39"/>
        <v>-752.61542950728563</v>
      </c>
      <c r="H113" s="55">
        <v>0</v>
      </c>
      <c r="I113" s="57">
        <f t="shared" si="32"/>
        <v>-347.02378745323108</v>
      </c>
      <c r="J113" s="57">
        <f t="shared" si="34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40"/>
        <v>-2390.7721117962628</v>
      </c>
      <c r="S113" s="55">
        <v>0</v>
      </c>
      <c r="T113" s="55">
        <v>0</v>
      </c>
      <c r="U113" s="54" t="s">
        <v>79</v>
      </c>
      <c r="V113" s="57">
        <f t="shared" si="30"/>
        <v>-1490</v>
      </c>
      <c r="W113" s="55">
        <v>0</v>
      </c>
      <c r="X113" s="55">
        <f t="shared" si="28"/>
        <v>2685.2259572484309</v>
      </c>
      <c r="Y113" s="117">
        <f t="shared" si="29"/>
        <v>361545.02964846778</v>
      </c>
    </row>
    <row r="114" spans="1:25" ht="13.5" thickBot="1" x14ac:dyDescent="0.35">
      <c r="A114" s="54">
        <v>101</v>
      </c>
      <c r="B114" s="54">
        <v>32</v>
      </c>
      <c r="C114" s="54">
        <f t="shared" si="35"/>
        <v>5</v>
      </c>
      <c r="D114" s="55">
        <f t="shared" si="38"/>
        <v>11819.643550312505</v>
      </c>
      <c r="E114" s="57">
        <f t="shared" si="26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39"/>
        <v>-752.61542950728563</v>
      </c>
      <c r="H114" s="55">
        <v>0</v>
      </c>
      <c r="I114" s="57">
        <f t="shared" si="32"/>
        <v>-347.02378745323108</v>
      </c>
      <c r="J114" s="57">
        <f t="shared" si="34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40"/>
        <v>-2390.7721117962628</v>
      </c>
      <c r="S114" s="55">
        <v>0</v>
      </c>
      <c r="T114" s="55">
        <v>0</v>
      </c>
      <c r="U114" s="54" t="s">
        <v>79</v>
      </c>
      <c r="V114" s="57">
        <f t="shared" si="30"/>
        <v>-1500</v>
      </c>
      <c r="W114" s="55">
        <v>0</v>
      </c>
      <c r="X114" s="55">
        <f t="shared" si="28"/>
        <v>2672.2259572484309</v>
      </c>
      <c r="Y114" s="117">
        <f t="shared" si="29"/>
        <v>365723.69322925148</v>
      </c>
    </row>
    <row r="115" spans="1:25" ht="13.5" thickBot="1" x14ac:dyDescent="0.35">
      <c r="A115" s="54">
        <v>102</v>
      </c>
      <c r="B115" s="54">
        <v>32</v>
      </c>
      <c r="C115" s="54">
        <f t="shared" si="35"/>
        <v>6</v>
      </c>
      <c r="D115" s="55">
        <f t="shared" si="38"/>
        <v>11819.643550312505</v>
      </c>
      <c r="E115" s="57">
        <f t="shared" si="26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39"/>
        <v>-752.61542950728563</v>
      </c>
      <c r="H115" s="55">
        <v>0</v>
      </c>
      <c r="I115" s="57">
        <f t="shared" si="32"/>
        <v>-347.02378745323108</v>
      </c>
      <c r="J115" s="57">
        <f t="shared" si="34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40"/>
        <v>-2390.7721117962628</v>
      </c>
      <c r="S115" s="55">
        <v>0</v>
      </c>
      <c r="T115" s="55">
        <v>0</v>
      </c>
      <c r="U115" s="54" t="s">
        <v>79</v>
      </c>
      <c r="V115" s="57">
        <f t="shared" si="30"/>
        <v>-1510</v>
      </c>
      <c r="W115" s="55">
        <v>0</v>
      </c>
      <c r="X115" s="55">
        <f t="shared" si="28"/>
        <v>2659.2259572484309</v>
      </c>
      <c r="Y115" s="117">
        <f t="shared" si="29"/>
        <v>369906.76790828846</v>
      </c>
    </row>
    <row r="116" spans="1:25" ht="13.5" thickBot="1" x14ac:dyDescent="0.35">
      <c r="A116" s="54">
        <v>103</v>
      </c>
      <c r="B116" s="54">
        <v>32</v>
      </c>
      <c r="C116" s="54">
        <f t="shared" si="35"/>
        <v>7</v>
      </c>
      <c r="D116" s="55">
        <f t="shared" si="38"/>
        <v>11819.643550312505</v>
      </c>
      <c r="E116" s="57">
        <f t="shared" si="26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39"/>
        <v>-752.61542950728563</v>
      </c>
      <c r="H116" s="55">
        <v>0</v>
      </c>
      <c r="I116" s="57">
        <f t="shared" si="32"/>
        <v>-347.02378745323108</v>
      </c>
      <c r="J116" s="57">
        <f t="shared" si="34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40"/>
        <v>-2390.7721117962628</v>
      </c>
      <c r="S116" s="55">
        <v>0</v>
      </c>
      <c r="T116" s="55">
        <v>0</v>
      </c>
      <c r="U116" s="54" t="s">
        <v>79</v>
      </c>
      <c r="V116" s="57">
        <f t="shared" si="30"/>
        <v>-1520</v>
      </c>
      <c r="W116" s="55">
        <v>0</v>
      </c>
      <c r="X116" s="55">
        <f t="shared" si="28"/>
        <v>2646.2259572484309</v>
      </c>
      <c r="Y116" s="117">
        <f t="shared" si="29"/>
        <v>374094.27206515474</v>
      </c>
    </row>
    <row r="117" spans="1:25" ht="13.5" thickBot="1" x14ac:dyDescent="0.35">
      <c r="A117" s="54">
        <v>104</v>
      </c>
      <c r="B117" s="54">
        <v>32</v>
      </c>
      <c r="C117" s="54">
        <f t="shared" si="35"/>
        <v>8</v>
      </c>
      <c r="D117" s="55">
        <f t="shared" si="38"/>
        <v>11819.643550312505</v>
      </c>
      <c r="E117" s="57">
        <f t="shared" si="26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39"/>
        <v>-752.61542950728563</v>
      </c>
      <c r="H117" s="55">
        <v>0</v>
      </c>
      <c r="I117" s="57">
        <f t="shared" si="32"/>
        <v>-347.02378745323108</v>
      </c>
      <c r="J117" s="57">
        <f t="shared" si="34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40"/>
        <v>-2390.7721117962628</v>
      </c>
      <c r="S117" s="55">
        <v>0</v>
      </c>
      <c r="T117" s="55">
        <v>0</v>
      </c>
      <c r="U117" s="54" t="s">
        <v>79</v>
      </c>
      <c r="V117" s="57">
        <f t="shared" si="30"/>
        <v>-1530</v>
      </c>
      <c r="W117" s="55">
        <v>0</v>
      </c>
      <c r="X117" s="55">
        <f t="shared" si="28"/>
        <v>2633.2259572484309</v>
      </c>
      <c r="Y117" s="117">
        <f t="shared" si="29"/>
        <v>378286.22415600799</v>
      </c>
    </row>
    <row r="118" spans="1:25" ht="13.5" thickBot="1" x14ac:dyDescent="0.35">
      <c r="A118" s="54">
        <v>105</v>
      </c>
      <c r="B118" s="54">
        <v>32</v>
      </c>
      <c r="C118" s="54">
        <f t="shared" si="35"/>
        <v>9</v>
      </c>
      <c r="D118" s="55">
        <f t="shared" si="38"/>
        <v>11819.643550312505</v>
      </c>
      <c r="E118" s="57">
        <f t="shared" si="26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39"/>
        <v>-752.61542950728563</v>
      </c>
      <c r="H118" s="55">
        <v>0</v>
      </c>
      <c r="I118" s="57">
        <f t="shared" ref="I118:I145" si="41">PMT(6%/12,60,17950)</f>
        <v>-347.02378745323108</v>
      </c>
      <c r="J118" s="57">
        <f t="shared" si="34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40"/>
        <v>-2390.7721117962628</v>
      </c>
      <c r="S118" s="55">
        <v>0</v>
      </c>
      <c r="T118" s="55">
        <v>0</v>
      </c>
      <c r="U118" s="54" t="s">
        <v>79</v>
      </c>
      <c r="V118" s="57">
        <f t="shared" si="30"/>
        <v>-1540</v>
      </c>
      <c r="W118" s="55">
        <v>0</v>
      </c>
      <c r="X118" s="55">
        <f t="shared" si="28"/>
        <v>2620.2259572484309</v>
      </c>
      <c r="Y118" s="117">
        <f t="shared" si="29"/>
        <v>382482.64271390642</v>
      </c>
    </row>
    <row r="119" spans="1:25" ht="13.5" thickBot="1" x14ac:dyDescent="0.35">
      <c r="A119" s="54">
        <v>106</v>
      </c>
      <c r="B119" s="54">
        <v>32</v>
      </c>
      <c r="C119" s="54">
        <f t="shared" si="35"/>
        <v>10</v>
      </c>
      <c r="D119" s="55">
        <f t="shared" si="38"/>
        <v>11819.643550312505</v>
      </c>
      <c r="E119" s="57">
        <f t="shared" si="26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39"/>
        <v>-752.61542950728563</v>
      </c>
      <c r="H119" s="55">
        <v>0</v>
      </c>
      <c r="I119" s="57">
        <f t="shared" si="41"/>
        <v>-347.02378745323108</v>
      </c>
      <c r="J119" s="57">
        <f t="shared" ref="J119:J150" si="42">-150-3*K118</f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40"/>
        <v>-2390.7721117962628</v>
      </c>
      <c r="S119" s="55">
        <v>0</v>
      </c>
      <c r="T119" s="55">
        <v>0</v>
      </c>
      <c r="U119" s="54" t="s">
        <v>79</v>
      </c>
      <c r="V119" s="57">
        <f t="shared" si="30"/>
        <v>-1550</v>
      </c>
      <c r="W119" s="55">
        <v>0</v>
      </c>
      <c r="X119" s="55">
        <f t="shared" si="28"/>
        <v>2607.2259572484309</v>
      </c>
      <c r="Y119" s="117">
        <f t="shared" si="29"/>
        <v>386683.54634912946</v>
      </c>
    </row>
    <row r="120" spans="1:25" ht="13.5" thickBot="1" x14ac:dyDescent="0.35">
      <c r="A120" s="54">
        <v>107</v>
      </c>
      <c r="B120" s="54">
        <v>32</v>
      </c>
      <c r="C120" s="54">
        <f t="shared" si="35"/>
        <v>11</v>
      </c>
      <c r="D120" s="55">
        <f t="shared" si="38"/>
        <v>11819.643550312505</v>
      </c>
      <c r="E120" s="57">
        <f t="shared" si="26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39"/>
        <v>-752.61542950728563</v>
      </c>
      <c r="H120" s="55">
        <v>0</v>
      </c>
      <c r="I120" s="57">
        <f t="shared" si="41"/>
        <v>-347.02378745323108</v>
      </c>
      <c r="J120" s="57">
        <f t="shared" si="42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40"/>
        <v>-2390.7721117962628</v>
      </c>
      <c r="S120" s="55">
        <v>0</v>
      </c>
      <c r="T120" s="55">
        <v>0</v>
      </c>
      <c r="U120" s="54" t="s">
        <v>79</v>
      </c>
      <c r="V120" s="57">
        <f t="shared" si="30"/>
        <v>-1560</v>
      </c>
      <c r="W120" s="55">
        <v>0</v>
      </c>
      <c r="X120" s="55">
        <f t="shared" si="28"/>
        <v>2594.2259572484309</v>
      </c>
      <c r="Y120" s="117">
        <f t="shared" si="29"/>
        <v>390888.95374949923</v>
      </c>
    </row>
    <row r="121" spans="1:25" ht="13.5" thickBot="1" x14ac:dyDescent="0.35">
      <c r="A121" s="54">
        <v>108</v>
      </c>
      <c r="B121" s="54">
        <v>33</v>
      </c>
      <c r="C121" s="54">
        <f t="shared" si="35"/>
        <v>0</v>
      </c>
      <c r="D121" s="55">
        <f>$D110*(1+$D$4)</f>
        <v>12410.62572782813</v>
      </c>
      <c r="E121" s="57">
        <f t="shared" si="26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39"/>
        <v>-752.61542950728563</v>
      </c>
      <c r="H121" s="55">
        <v>0</v>
      </c>
      <c r="I121" s="57">
        <f t="shared" si="41"/>
        <v>-347.02378745323108</v>
      </c>
      <c r="J121" s="57">
        <f t="shared" si="42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30"/>
        <v>-1570</v>
      </c>
      <c r="W121" s="55">
        <v>0</v>
      </c>
      <c r="X121" s="55">
        <f t="shared" si="28"/>
        <v>2762.8198281742498</v>
      </c>
      <c r="Y121" s="117">
        <f t="shared" si="29"/>
        <v>395280.47755162971</v>
      </c>
    </row>
    <row r="122" spans="1:25" ht="13.5" thickBot="1" x14ac:dyDescent="0.35">
      <c r="A122" s="54">
        <v>109</v>
      </c>
      <c r="B122" s="54">
        <v>33</v>
      </c>
      <c r="C122" s="54">
        <f t="shared" si="35"/>
        <v>1</v>
      </c>
      <c r="D122" s="55">
        <f t="shared" ref="D122:D132" si="43">$D121</f>
        <v>12410.62572782813</v>
      </c>
      <c r="E122" s="57">
        <f t="shared" si="26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39"/>
        <v>-752.61542950728563</v>
      </c>
      <c r="H122" s="55">
        <v>0</v>
      </c>
      <c r="I122" s="57">
        <f t="shared" si="41"/>
        <v>-347.02378745323108</v>
      </c>
      <c r="J122" s="57">
        <f t="shared" si="42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4">$R121</f>
        <v>-2534.2184385040387</v>
      </c>
      <c r="S122" s="55">
        <v>0</v>
      </c>
      <c r="T122" s="55">
        <v>0</v>
      </c>
      <c r="U122" s="54" t="s">
        <v>79</v>
      </c>
      <c r="V122" s="57">
        <f t="shared" si="30"/>
        <v>-1580</v>
      </c>
      <c r="W122" s="55">
        <v>0</v>
      </c>
      <c r="X122" s="55">
        <f t="shared" si="28"/>
        <v>2749.8198281742498</v>
      </c>
      <c r="Y122" s="117">
        <f t="shared" si="29"/>
        <v>399677.29936960241</v>
      </c>
    </row>
    <row r="123" spans="1:25" ht="13.5" thickBot="1" x14ac:dyDescent="0.35">
      <c r="A123" s="54">
        <v>110</v>
      </c>
      <c r="B123" s="54">
        <v>33</v>
      </c>
      <c r="C123" s="54">
        <f t="shared" si="35"/>
        <v>2</v>
      </c>
      <c r="D123" s="55">
        <f t="shared" si="43"/>
        <v>12410.62572782813</v>
      </c>
      <c r="E123" s="57">
        <f t="shared" si="26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39"/>
        <v>-752.61542950728563</v>
      </c>
      <c r="H123" s="55">
        <v>0</v>
      </c>
      <c r="I123" s="57">
        <f t="shared" si="41"/>
        <v>-347.02378745323108</v>
      </c>
      <c r="J123" s="57">
        <f t="shared" si="42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4"/>
        <v>-2534.2184385040387</v>
      </c>
      <c r="S123" s="55">
        <v>0</v>
      </c>
      <c r="T123" s="55">
        <v>0</v>
      </c>
      <c r="U123" s="54" t="s">
        <v>79</v>
      </c>
      <c r="V123" s="57">
        <f t="shared" si="30"/>
        <v>-1590</v>
      </c>
      <c r="W123" s="55">
        <v>0</v>
      </c>
      <c r="X123" s="55">
        <f t="shared" si="28"/>
        <v>2736.8198281742498</v>
      </c>
      <c r="Y123" s="117">
        <f t="shared" si="29"/>
        <v>404079.44127848331</v>
      </c>
    </row>
    <row r="124" spans="1:25" ht="13.5" thickBot="1" x14ac:dyDescent="0.35">
      <c r="A124" s="54">
        <v>111</v>
      </c>
      <c r="B124" s="54">
        <v>33</v>
      </c>
      <c r="C124" s="54">
        <f t="shared" si="35"/>
        <v>3</v>
      </c>
      <c r="D124" s="55">
        <f t="shared" si="43"/>
        <v>12410.62572782813</v>
      </c>
      <c r="E124" s="57">
        <f t="shared" si="26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39"/>
        <v>-752.61542950728563</v>
      </c>
      <c r="H124" s="55">
        <v>0</v>
      </c>
      <c r="I124" s="57">
        <f t="shared" si="41"/>
        <v>-347.02378745323108</v>
      </c>
      <c r="J124" s="57">
        <f t="shared" si="42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4"/>
        <v>-2534.2184385040387</v>
      </c>
      <c r="S124" s="55">
        <v>0</v>
      </c>
      <c r="T124" s="55">
        <v>0</v>
      </c>
      <c r="U124" s="54" t="s">
        <v>79</v>
      </c>
      <c r="V124" s="57">
        <f t="shared" si="30"/>
        <v>-1600</v>
      </c>
      <c r="W124" s="55">
        <v>0</v>
      </c>
      <c r="X124" s="55">
        <f t="shared" si="28"/>
        <v>2723.8198281742498</v>
      </c>
      <c r="Y124" s="117">
        <f t="shared" si="29"/>
        <v>408486.92544531793</v>
      </c>
    </row>
    <row r="125" spans="1:25" ht="13.5" thickBot="1" x14ac:dyDescent="0.35">
      <c r="A125" s="54">
        <v>112</v>
      </c>
      <c r="B125" s="54">
        <v>33</v>
      </c>
      <c r="C125" s="54">
        <f t="shared" si="35"/>
        <v>4</v>
      </c>
      <c r="D125" s="55">
        <f t="shared" si="43"/>
        <v>12410.62572782813</v>
      </c>
      <c r="E125" s="57">
        <f t="shared" si="26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39"/>
        <v>-752.61542950728563</v>
      </c>
      <c r="H125" s="55">
        <v>0</v>
      </c>
      <c r="I125" s="57">
        <f t="shared" si="41"/>
        <v>-347.02378745323108</v>
      </c>
      <c r="J125" s="57">
        <f t="shared" si="42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4"/>
        <v>-2534.2184385040387</v>
      </c>
      <c r="S125" s="55">
        <v>0</v>
      </c>
      <c r="T125" s="55">
        <v>0</v>
      </c>
      <c r="U125" s="54" t="s">
        <v>79</v>
      </c>
      <c r="V125" s="57">
        <f t="shared" si="30"/>
        <v>-1610</v>
      </c>
      <c r="W125" s="55">
        <v>0</v>
      </c>
      <c r="X125" s="55">
        <f t="shared" si="28"/>
        <v>2710.8198281742498</v>
      </c>
      <c r="Y125" s="117">
        <f t="shared" si="29"/>
        <v>412899.77412951435</v>
      </c>
    </row>
    <row r="126" spans="1:25" ht="13.5" thickBot="1" x14ac:dyDescent="0.35">
      <c r="A126" s="54">
        <v>113</v>
      </c>
      <c r="B126" s="54">
        <v>33</v>
      </c>
      <c r="C126" s="54">
        <f t="shared" si="35"/>
        <v>5</v>
      </c>
      <c r="D126" s="55">
        <f t="shared" si="43"/>
        <v>12410.62572782813</v>
      </c>
      <c r="E126" s="57">
        <f t="shared" si="26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39"/>
        <v>-752.61542950728563</v>
      </c>
      <c r="H126" s="55">
        <v>0</v>
      </c>
      <c r="I126" s="57">
        <f t="shared" si="41"/>
        <v>-347.02378745323108</v>
      </c>
      <c r="J126" s="57">
        <f t="shared" si="42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4"/>
        <v>-2534.2184385040387</v>
      </c>
      <c r="S126" s="55">
        <v>0</v>
      </c>
      <c r="T126" s="55">
        <v>0</v>
      </c>
      <c r="U126" s="54" t="s">
        <v>79</v>
      </c>
      <c r="V126" s="57">
        <f t="shared" si="30"/>
        <v>-1620</v>
      </c>
      <c r="W126" s="55">
        <v>0</v>
      </c>
      <c r="X126" s="55">
        <f t="shared" si="28"/>
        <v>2697.8198281742498</v>
      </c>
      <c r="Y126" s="117">
        <f t="shared" si="29"/>
        <v>417318.00968322821</v>
      </c>
    </row>
    <row r="127" spans="1:25" ht="13.5" thickBot="1" x14ac:dyDescent="0.35">
      <c r="A127" s="54">
        <v>114</v>
      </c>
      <c r="B127" s="54">
        <v>33</v>
      </c>
      <c r="C127" s="54">
        <f t="shared" si="35"/>
        <v>6</v>
      </c>
      <c r="D127" s="55">
        <f t="shared" si="43"/>
        <v>12410.62572782813</v>
      </c>
      <c r="E127" s="57">
        <f t="shared" si="26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39"/>
        <v>-752.61542950728563</v>
      </c>
      <c r="H127" s="55">
        <v>0</v>
      </c>
      <c r="I127" s="57">
        <f t="shared" si="41"/>
        <v>-347.02378745323108</v>
      </c>
      <c r="J127" s="57">
        <f t="shared" si="42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4"/>
        <v>-2534.2184385040387</v>
      </c>
      <c r="S127" s="55">
        <v>0</v>
      </c>
      <c r="T127" s="55">
        <v>0</v>
      </c>
      <c r="U127" s="54" t="s">
        <v>79</v>
      </c>
      <c r="V127" s="57">
        <f t="shared" si="30"/>
        <v>-1630</v>
      </c>
      <c r="W127" s="55">
        <v>0</v>
      </c>
      <c r="X127" s="55">
        <f t="shared" si="28"/>
        <v>2684.8198281742498</v>
      </c>
      <c r="Y127" s="117">
        <f t="shared" si="29"/>
        <v>421741.65455174923</v>
      </c>
    </row>
    <row r="128" spans="1:25" ht="13.5" thickBot="1" x14ac:dyDescent="0.35">
      <c r="A128" s="54">
        <v>115</v>
      </c>
      <c r="B128" s="54">
        <v>33</v>
      </c>
      <c r="C128" s="54">
        <f t="shared" si="35"/>
        <v>7</v>
      </c>
      <c r="D128" s="55">
        <f t="shared" si="43"/>
        <v>12410.62572782813</v>
      </c>
      <c r="E128" s="57">
        <f t="shared" si="26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39"/>
        <v>-752.61542950728563</v>
      </c>
      <c r="H128" s="55">
        <v>0</v>
      </c>
      <c r="I128" s="57">
        <f t="shared" si="41"/>
        <v>-347.02378745323108</v>
      </c>
      <c r="J128" s="57">
        <f t="shared" si="42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4"/>
        <v>-2534.2184385040387</v>
      </c>
      <c r="S128" s="55">
        <v>0</v>
      </c>
      <c r="T128" s="55">
        <v>0</v>
      </c>
      <c r="U128" s="54" t="s">
        <v>79</v>
      </c>
      <c r="V128" s="57">
        <f t="shared" si="30"/>
        <v>-1640</v>
      </c>
      <c r="W128" s="55">
        <v>0</v>
      </c>
      <c r="X128" s="55">
        <f t="shared" si="28"/>
        <v>2671.8198281742498</v>
      </c>
      <c r="Y128" s="117">
        <f t="shared" si="29"/>
        <v>426170.73127388908</v>
      </c>
    </row>
    <row r="129" spans="1:25" ht="13.5" thickBot="1" x14ac:dyDescent="0.35">
      <c r="A129" s="54">
        <v>116</v>
      </c>
      <c r="B129" s="54">
        <v>33</v>
      </c>
      <c r="C129" s="54">
        <f t="shared" si="35"/>
        <v>8</v>
      </c>
      <c r="D129" s="55">
        <f t="shared" si="43"/>
        <v>12410.62572782813</v>
      </c>
      <c r="E129" s="57">
        <f t="shared" si="26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39"/>
        <v>-752.61542950728563</v>
      </c>
      <c r="H129" s="55">
        <v>0</v>
      </c>
      <c r="I129" s="57">
        <f t="shared" si="41"/>
        <v>-347.02378745323108</v>
      </c>
      <c r="J129" s="57">
        <f t="shared" si="42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4"/>
        <v>-2534.2184385040387</v>
      </c>
      <c r="S129" s="55">
        <v>0</v>
      </c>
      <c r="T129" s="55">
        <v>0</v>
      </c>
      <c r="U129" s="54" t="s">
        <v>79</v>
      </c>
      <c r="V129" s="57">
        <f t="shared" si="30"/>
        <v>-1650</v>
      </c>
      <c r="W129" s="55">
        <v>0</v>
      </c>
      <c r="X129" s="55">
        <f t="shared" si="28"/>
        <v>2658.8198281742498</v>
      </c>
      <c r="Y129" s="117">
        <f t="shared" si="29"/>
        <v>430605.26248237118</v>
      </c>
    </row>
    <row r="130" spans="1:25" ht="13.5" thickBot="1" x14ac:dyDescent="0.35">
      <c r="A130" s="54">
        <v>117</v>
      </c>
      <c r="B130" s="54">
        <v>33</v>
      </c>
      <c r="C130" s="54">
        <f t="shared" si="35"/>
        <v>9</v>
      </c>
      <c r="D130" s="55">
        <f t="shared" si="43"/>
        <v>12410.62572782813</v>
      </c>
      <c r="E130" s="57">
        <f t="shared" si="26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39"/>
        <v>-752.61542950728563</v>
      </c>
      <c r="H130" s="55">
        <v>0</v>
      </c>
      <c r="I130" s="57">
        <f t="shared" si="41"/>
        <v>-347.02378745323108</v>
      </c>
      <c r="J130" s="57">
        <f t="shared" si="42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4"/>
        <v>-2534.2184385040387</v>
      </c>
      <c r="S130" s="55">
        <v>0</v>
      </c>
      <c r="T130" s="55">
        <v>0</v>
      </c>
      <c r="U130" s="54" t="s">
        <v>79</v>
      </c>
      <c r="V130" s="57">
        <f t="shared" si="30"/>
        <v>-1660</v>
      </c>
      <c r="W130" s="55">
        <v>0</v>
      </c>
      <c r="X130" s="55">
        <f t="shared" si="28"/>
        <v>2645.8198281742498</v>
      </c>
      <c r="Y130" s="117">
        <f t="shared" si="29"/>
        <v>435045.27090422198</v>
      </c>
    </row>
    <row r="131" spans="1:25" ht="13.5" thickBot="1" x14ac:dyDescent="0.35">
      <c r="A131" s="54">
        <v>118</v>
      </c>
      <c r="B131" s="54">
        <v>33</v>
      </c>
      <c r="C131" s="54">
        <f t="shared" si="35"/>
        <v>10</v>
      </c>
      <c r="D131" s="55">
        <f t="shared" si="43"/>
        <v>12410.62572782813</v>
      </c>
      <c r="E131" s="57">
        <f t="shared" si="26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39"/>
        <v>-752.61542950728563</v>
      </c>
      <c r="H131" s="55">
        <v>0</v>
      </c>
      <c r="I131" s="57">
        <f t="shared" si="41"/>
        <v>-347.02378745323108</v>
      </c>
      <c r="J131" s="57">
        <f t="shared" si="42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4"/>
        <v>-2534.2184385040387</v>
      </c>
      <c r="S131" s="55">
        <v>0</v>
      </c>
      <c r="T131" s="55">
        <v>0</v>
      </c>
      <c r="U131" s="54" t="s">
        <v>79</v>
      </c>
      <c r="V131" s="57">
        <f t="shared" si="30"/>
        <v>-1670</v>
      </c>
      <c r="W131" s="55">
        <v>0</v>
      </c>
      <c r="X131" s="55">
        <f t="shared" si="28"/>
        <v>2632.8198281742498</v>
      </c>
      <c r="Y131" s="117">
        <f t="shared" si="29"/>
        <v>439490.77936116379</v>
      </c>
    </row>
    <row r="132" spans="1:25" ht="13.5" thickBot="1" x14ac:dyDescent="0.35">
      <c r="A132" s="54">
        <v>119</v>
      </c>
      <c r="B132" s="54">
        <v>33</v>
      </c>
      <c r="C132" s="54">
        <f t="shared" si="35"/>
        <v>11</v>
      </c>
      <c r="D132" s="55">
        <f t="shared" si="43"/>
        <v>12410.62572782813</v>
      </c>
      <c r="E132" s="57">
        <f t="shared" si="26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39"/>
        <v>-752.61542950728563</v>
      </c>
      <c r="H132" s="55">
        <v>0</v>
      </c>
      <c r="I132" s="57">
        <f t="shared" si="41"/>
        <v>-347.02378745323108</v>
      </c>
      <c r="J132" s="57">
        <f t="shared" si="42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4"/>
        <v>-2534.2184385040387</v>
      </c>
      <c r="S132" s="55">
        <v>0</v>
      </c>
      <c r="T132" s="55">
        <v>0</v>
      </c>
      <c r="U132" s="54" t="s">
        <v>79</v>
      </c>
      <c r="V132" s="57">
        <f t="shared" si="30"/>
        <v>-1680</v>
      </c>
      <c r="W132" s="55">
        <v>0</v>
      </c>
      <c r="X132" s="55">
        <f t="shared" si="28"/>
        <v>2619.8198281742498</v>
      </c>
      <c r="Y132" s="117">
        <f t="shared" si="29"/>
        <v>443941.81077000953</v>
      </c>
    </row>
    <row r="133" spans="1:25" ht="13.5" thickBot="1" x14ac:dyDescent="0.35">
      <c r="A133" s="54">
        <v>120</v>
      </c>
      <c r="B133" s="54">
        <v>34</v>
      </c>
      <c r="C133" s="54">
        <f t="shared" si="35"/>
        <v>0</v>
      </c>
      <c r="D133" s="55">
        <f>$D122*(1+$D$4)</f>
        <v>13031.157014219538</v>
      </c>
      <c r="E133" s="57">
        <f t="shared" si="26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39"/>
        <v>-752.61542950728563</v>
      </c>
      <c r="H133" s="55">
        <v>0</v>
      </c>
      <c r="I133" s="57">
        <f t="shared" si="41"/>
        <v>-347.02378745323108</v>
      </c>
      <c r="J133" s="57">
        <f t="shared" si="42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30"/>
        <v>-1690</v>
      </c>
      <c r="W133" s="55">
        <v>0</v>
      </c>
      <c r="X133" s="55">
        <f t="shared" si="28"/>
        <v>2796.0589293792818</v>
      </c>
      <c r="Y133" s="117">
        <f t="shared" si="29"/>
        <v>448587.62724426383</v>
      </c>
    </row>
    <row r="134" spans="1:25" ht="13.5" thickBot="1" x14ac:dyDescent="0.35">
      <c r="A134" s="54">
        <v>121</v>
      </c>
      <c r="B134" s="54">
        <v>34</v>
      </c>
      <c r="C134" s="54">
        <f t="shared" si="35"/>
        <v>1</v>
      </c>
      <c r="D134" s="55">
        <f t="shared" ref="D134:D144" si="45">$D133</f>
        <v>13031.157014219538</v>
      </c>
      <c r="E134" s="57">
        <f t="shared" si="26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41"/>
        <v>-347.02378745323108</v>
      </c>
      <c r="J134" s="57">
        <f t="shared" si="42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6">$R133</f>
        <v>-2686.2715448142812</v>
      </c>
      <c r="S134" s="55">
        <v>0</v>
      </c>
      <c r="T134" s="55">
        <v>0</v>
      </c>
      <c r="U134" s="54" t="s">
        <v>79</v>
      </c>
      <c r="V134" s="57">
        <f t="shared" si="30"/>
        <v>-1700</v>
      </c>
      <c r="W134" s="55">
        <v>0</v>
      </c>
      <c r="X134" s="55">
        <f t="shared" si="28"/>
        <v>3535.6743588865684</v>
      </c>
      <c r="Y134" s="117">
        <f t="shared" si="29"/>
        <v>453992.41671666811</v>
      </c>
    </row>
    <row r="135" spans="1:25" ht="13.5" thickBot="1" x14ac:dyDescent="0.35">
      <c r="A135" s="54">
        <v>122</v>
      </c>
      <c r="B135" s="54">
        <v>34</v>
      </c>
      <c r="C135" s="54">
        <f t="shared" si="35"/>
        <v>2</v>
      </c>
      <c r="D135" s="55">
        <f t="shared" si="45"/>
        <v>13031.157014219538</v>
      </c>
      <c r="E135" s="57">
        <f t="shared" si="26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41"/>
        <v>-347.02378745323108</v>
      </c>
      <c r="J135" s="57">
        <f t="shared" si="42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6"/>
        <v>-2686.2715448142812</v>
      </c>
      <c r="S135" s="55">
        <v>0</v>
      </c>
      <c r="T135" s="55">
        <v>0</v>
      </c>
      <c r="U135" s="54" t="s">
        <v>79</v>
      </c>
      <c r="V135" s="57">
        <f t="shared" si="30"/>
        <v>-1710</v>
      </c>
      <c r="W135" s="55">
        <v>0</v>
      </c>
      <c r="X135" s="55">
        <f t="shared" si="28"/>
        <v>3522.6743588865684</v>
      </c>
      <c r="Y135" s="117">
        <f t="shared" si="29"/>
        <v>459406.72614520742</v>
      </c>
    </row>
    <row r="136" spans="1:25" ht="13.5" thickBot="1" x14ac:dyDescent="0.35">
      <c r="A136" s="54">
        <v>123</v>
      </c>
      <c r="B136" s="54">
        <v>34</v>
      </c>
      <c r="C136" s="54">
        <f t="shared" si="35"/>
        <v>3</v>
      </c>
      <c r="D136" s="55">
        <f t="shared" si="45"/>
        <v>13031.157014219538</v>
      </c>
      <c r="E136" s="57">
        <f t="shared" si="26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41"/>
        <v>-347.02378745323108</v>
      </c>
      <c r="J136" s="57">
        <f t="shared" si="42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6"/>
        <v>-2686.2715448142812</v>
      </c>
      <c r="S136" s="55">
        <v>0</v>
      </c>
      <c r="T136" s="55">
        <v>0</v>
      </c>
      <c r="U136" s="54" t="s">
        <v>79</v>
      </c>
      <c r="V136" s="57">
        <f t="shared" si="30"/>
        <v>-1720</v>
      </c>
      <c r="W136" s="55">
        <v>0</v>
      </c>
      <c r="X136" s="55">
        <f t="shared" si="28"/>
        <v>3509.6743588865684</v>
      </c>
      <c r="Y136" s="117">
        <f t="shared" si="29"/>
        <v>464830.59519636567</v>
      </c>
    </row>
    <row r="137" spans="1:25" ht="13.5" thickBot="1" x14ac:dyDescent="0.35">
      <c r="A137" s="54">
        <v>124</v>
      </c>
      <c r="B137" s="54">
        <v>34</v>
      </c>
      <c r="C137" s="54">
        <f t="shared" si="35"/>
        <v>4</v>
      </c>
      <c r="D137" s="55">
        <f t="shared" si="45"/>
        <v>13031.157014219538</v>
      </c>
      <c r="E137" s="57">
        <f t="shared" si="26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41"/>
        <v>-347.02378745323108</v>
      </c>
      <c r="J137" s="57">
        <f t="shared" si="42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6"/>
        <v>-2686.2715448142812</v>
      </c>
      <c r="S137" s="55">
        <v>0</v>
      </c>
      <c r="T137" s="55">
        <v>0</v>
      </c>
      <c r="U137" s="54" t="s">
        <v>79</v>
      </c>
      <c r="V137" s="57">
        <f t="shared" si="30"/>
        <v>-1730</v>
      </c>
      <c r="W137" s="55">
        <v>0</v>
      </c>
      <c r="X137" s="55">
        <f t="shared" si="28"/>
        <v>3496.6743588865684</v>
      </c>
      <c r="Y137" s="117">
        <f t="shared" si="29"/>
        <v>470264.06370190374</v>
      </c>
    </row>
    <row r="138" spans="1:25" ht="13.5" thickBot="1" x14ac:dyDescent="0.35">
      <c r="A138" s="54">
        <v>125</v>
      </c>
      <c r="B138" s="54">
        <v>34</v>
      </c>
      <c r="C138" s="54">
        <f t="shared" si="35"/>
        <v>5</v>
      </c>
      <c r="D138" s="55">
        <f t="shared" si="45"/>
        <v>13031.157014219538</v>
      </c>
      <c r="E138" s="57">
        <f t="shared" si="26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41"/>
        <v>-347.02378745323108</v>
      </c>
      <c r="J138" s="57">
        <f t="shared" si="42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6"/>
        <v>-2686.2715448142812</v>
      </c>
      <c r="S138" s="55">
        <v>0</v>
      </c>
      <c r="T138" s="55">
        <v>0</v>
      </c>
      <c r="U138" s="54" t="s">
        <v>79</v>
      </c>
      <c r="V138" s="57">
        <f t="shared" si="30"/>
        <v>-1740</v>
      </c>
      <c r="W138" s="55">
        <v>0</v>
      </c>
      <c r="X138" s="55">
        <f t="shared" si="28"/>
        <v>3483.6743588865684</v>
      </c>
      <c r="Y138" s="117">
        <f t="shared" si="29"/>
        <v>475707.17165954824</v>
      </c>
    </row>
    <row r="139" spans="1:25" ht="13.5" thickBot="1" x14ac:dyDescent="0.35">
      <c r="A139" s="54">
        <v>126</v>
      </c>
      <c r="B139" s="54">
        <v>34</v>
      </c>
      <c r="C139" s="54">
        <f t="shared" si="35"/>
        <v>6</v>
      </c>
      <c r="D139" s="55">
        <f t="shared" si="45"/>
        <v>13031.157014219538</v>
      </c>
      <c r="E139" s="57">
        <f t="shared" si="26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41"/>
        <v>-347.02378745323108</v>
      </c>
      <c r="J139" s="57">
        <f t="shared" si="42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6"/>
        <v>-2686.2715448142812</v>
      </c>
      <c r="S139" s="55">
        <v>0</v>
      </c>
      <c r="T139" s="55">
        <v>0</v>
      </c>
      <c r="U139" s="54" t="s">
        <v>79</v>
      </c>
      <c r="V139" s="57">
        <f t="shared" si="30"/>
        <v>-1750</v>
      </c>
      <c r="W139" s="55">
        <v>0</v>
      </c>
      <c r="X139" s="55">
        <f t="shared" si="28"/>
        <v>3470.6743588865684</v>
      </c>
      <c r="Y139" s="117">
        <f t="shared" si="29"/>
        <v>481159.95923368289</v>
      </c>
    </row>
    <row r="140" spans="1:25" ht="13.5" thickBot="1" x14ac:dyDescent="0.35">
      <c r="A140" s="54">
        <v>127</v>
      </c>
      <c r="B140" s="54">
        <v>34</v>
      </c>
      <c r="C140" s="54">
        <f t="shared" si="35"/>
        <v>7</v>
      </c>
      <c r="D140" s="55">
        <f t="shared" si="45"/>
        <v>13031.157014219538</v>
      </c>
      <c r="E140" s="57">
        <f t="shared" si="26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41"/>
        <v>-347.02378745323108</v>
      </c>
      <c r="J140" s="57">
        <f t="shared" si="42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6"/>
        <v>-2686.2715448142812</v>
      </c>
      <c r="S140" s="55">
        <v>0</v>
      </c>
      <c r="T140" s="55">
        <v>0</v>
      </c>
      <c r="U140" s="54" t="s">
        <v>79</v>
      </c>
      <c r="V140" s="57">
        <f t="shared" si="30"/>
        <v>-1760</v>
      </c>
      <c r="W140" s="55">
        <v>0</v>
      </c>
      <c r="X140" s="55">
        <f t="shared" si="28"/>
        <v>3457.6743588865684</v>
      </c>
      <c r="Y140" s="117">
        <f t="shared" si="29"/>
        <v>486622.46675604314</v>
      </c>
    </row>
    <row r="141" spans="1:25" ht="13.5" thickBot="1" x14ac:dyDescent="0.35">
      <c r="A141" s="54">
        <v>128</v>
      </c>
      <c r="B141" s="54">
        <v>34</v>
      </c>
      <c r="C141" s="54">
        <f t="shared" si="35"/>
        <v>8</v>
      </c>
      <c r="D141" s="55">
        <f t="shared" si="45"/>
        <v>13031.157014219538</v>
      </c>
      <c r="E141" s="57">
        <f t="shared" si="26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41"/>
        <v>-347.02378745323108</v>
      </c>
      <c r="J141" s="57">
        <f t="shared" si="42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6"/>
        <v>-2686.2715448142812</v>
      </c>
      <c r="S141" s="55">
        <v>0</v>
      </c>
      <c r="T141" s="55">
        <v>0</v>
      </c>
      <c r="U141" s="54" t="s">
        <v>79</v>
      </c>
      <c r="V141" s="57">
        <f t="shared" si="30"/>
        <v>-1770</v>
      </c>
      <c r="W141" s="55">
        <v>0</v>
      </c>
      <c r="X141" s="55">
        <f t="shared" si="28"/>
        <v>3444.6743588865684</v>
      </c>
      <c r="Y141" s="117">
        <f t="shared" si="29"/>
        <v>492094.73472641321</v>
      </c>
    </row>
    <row r="142" spans="1:25" ht="13.5" thickBot="1" x14ac:dyDescent="0.35">
      <c r="A142" s="54">
        <v>129</v>
      </c>
      <c r="B142" s="54">
        <v>34</v>
      </c>
      <c r="C142" s="54">
        <f t="shared" si="35"/>
        <v>9</v>
      </c>
      <c r="D142" s="55">
        <f t="shared" si="45"/>
        <v>13031.157014219538</v>
      </c>
      <c r="E142" s="57">
        <f t="shared" ref="E142:E205" si="47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41"/>
        <v>-347.02378745323108</v>
      </c>
      <c r="J142" s="57">
        <f t="shared" si="42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6"/>
        <v>-2686.2715448142812</v>
      </c>
      <c r="S142" s="55">
        <v>0</v>
      </c>
      <c r="T142" s="55">
        <v>0</v>
      </c>
      <c r="U142" s="54" t="s">
        <v>79</v>
      </c>
      <c r="V142" s="57">
        <f t="shared" si="30"/>
        <v>-1780</v>
      </c>
      <c r="W142" s="55">
        <v>0</v>
      </c>
      <c r="X142" s="55">
        <f t="shared" ref="X142:X205" si="48">D142+E142+F142+G142+H142+I142+J142+L142+M142+R142+S142+T142+V142+W142+O142+P142</f>
        <v>3431.6743588865684</v>
      </c>
      <c r="Y142" s="117">
        <f t="shared" ref="Y142:Y205" si="49">X142+(Y141*(1+($D$7/12)))</f>
        <v>497576.80381332646</v>
      </c>
    </row>
    <row r="143" spans="1:25" ht="13.5" thickBot="1" x14ac:dyDescent="0.35">
      <c r="A143" s="54">
        <v>130</v>
      </c>
      <c r="B143" s="54">
        <v>34</v>
      </c>
      <c r="C143" s="54">
        <f t="shared" si="35"/>
        <v>10</v>
      </c>
      <c r="D143" s="55">
        <f t="shared" si="45"/>
        <v>13031.157014219538</v>
      </c>
      <c r="E143" s="57">
        <f t="shared" si="47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41"/>
        <v>-347.02378745323108</v>
      </c>
      <c r="J143" s="57">
        <f t="shared" si="42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6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50">$V142-10</f>
        <v>-1790</v>
      </c>
      <c r="W143" s="55">
        <v>0</v>
      </c>
      <c r="X143" s="55">
        <f t="shared" si="48"/>
        <v>3418.6743588865684</v>
      </c>
      <c r="Y143" s="117">
        <f t="shared" si="49"/>
        <v>503068.71485476854</v>
      </c>
    </row>
    <row r="144" spans="1:25" ht="13.5" thickBot="1" x14ac:dyDescent="0.35">
      <c r="A144" s="54">
        <v>131</v>
      </c>
      <c r="B144" s="54">
        <v>34</v>
      </c>
      <c r="C144" s="54">
        <f t="shared" si="35"/>
        <v>11</v>
      </c>
      <c r="D144" s="55">
        <f t="shared" si="45"/>
        <v>13031.157014219538</v>
      </c>
      <c r="E144" s="57">
        <f t="shared" si="47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41"/>
        <v>-347.02378745323108</v>
      </c>
      <c r="J144" s="57">
        <f t="shared" si="42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6"/>
        <v>-2686.2715448142812</v>
      </c>
      <c r="S144" s="55">
        <v>0</v>
      </c>
      <c r="T144" s="55">
        <v>0</v>
      </c>
      <c r="U144" s="54" t="s">
        <v>79</v>
      </c>
      <c r="V144" s="57">
        <f t="shared" si="50"/>
        <v>-1800</v>
      </c>
      <c r="W144" s="55">
        <v>0</v>
      </c>
      <c r="X144" s="55">
        <f t="shared" si="48"/>
        <v>3405.6743588865684</v>
      </c>
      <c r="Y144" s="117">
        <f t="shared" si="49"/>
        <v>508570.50885888329</v>
      </c>
    </row>
    <row r="145" spans="1:25" ht="13.5" thickBot="1" x14ac:dyDescent="0.35">
      <c r="A145" s="54">
        <v>132</v>
      </c>
      <c r="B145" s="54">
        <v>35</v>
      </c>
      <c r="C145" s="54">
        <f t="shared" si="35"/>
        <v>0</v>
      </c>
      <c r="D145" s="55">
        <f>$D134*(1+$D$4)</f>
        <v>13682.714864930515</v>
      </c>
      <c r="E145" s="57">
        <f t="shared" si="47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41"/>
        <v>-347.02378745323108</v>
      </c>
      <c r="J145" s="57">
        <f t="shared" si="42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50"/>
        <v>-1810</v>
      </c>
      <c r="W145" s="55">
        <v>0</v>
      </c>
      <c r="X145" s="55">
        <f t="shared" si="48"/>
        <v>3589.854884088747</v>
      </c>
      <c r="Y145" s="117">
        <f t="shared" si="49"/>
        <v>514279.40752988402</v>
      </c>
    </row>
    <row r="146" spans="1:25" ht="13.5" thickBot="1" x14ac:dyDescent="0.35">
      <c r="A146" s="54">
        <v>133</v>
      </c>
      <c r="B146" s="54">
        <v>35</v>
      </c>
      <c r="C146" s="54">
        <f t="shared" si="35"/>
        <v>1</v>
      </c>
      <c r="D146" s="55">
        <f t="shared" ref="D146:D156" si="51">$D145</f>
        <v>13682.714864930515</v>
      </c>
      <c r="E146" s="57">
        <f t="shared" si="47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42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52">$R145</f>
        <v>-2847.4478375031381</v>
      </c>
      <c r="S146" s="55">
        <v>0</v>
      </c>
      <c r="T146" s="55">
        <v>0</v>
      </c>
      <c r="U146" s="54" t="s">
        <v>79</v>
      </c>
      <c r="V146" s="57">
        <f t="shared" si="50"/>
        <v>-1820</v>
      </c>
      <c r="W146" s="55">
        <v>0</v>
      </c>
      <c r="X146" s="55">
        <f t="shared" si="48"/>
        <v>3923.8786715419774</v>
      </c>
      <c r="Y146" s="117">
        <f t="shared" si="49"/>
        <v>520346.11706613383</v>
      </c>
    </row>
    <row r="147" spans="1:25" ht="13.5" thickBot="1" x14ac:dyDescent="0.35">
      <c r="A147" s="54">
        <v>134</v>
      </c>
      <c r="B147" s="54">
        <v>35</v>
      </c>
      <c r="C147" s="54">
        <f t="shared" si="35"/>
        <v>2</v>
      </c>
      <c r="D147" s="55">
        <f t="shared" si="51"/>
        <v>13682.714864930515</v>
      </c>
      <c r="E147" s="57">
        <f t="shared" si="47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42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52"/>
        <v>-2847.4478375031381</v>
      </c>
      <c r="S147" s="55">
        <v>0</v>
      </c>
      <c r="T147" s="55">
        <v>0</v>
      </c>
      <c r="U147" s="54" t="s">
        <v>79</v>
      </c>
      <c r="V147" s="57">
        <f t="shared" si="50"/>
        <v>-1830</v>
      </c>
      <c r="W147" s="55">
        <v>0</v>
      </c>
      <c r="X147" s="55">
        <f t="shared" si="48"/>
        <v>3910.8786715419774</v>
      </c>
      <c r="Y147" s="117">
        <f t="shared" si="49"/>
        <v>526425.10455878463</v>
      </c>
    </row>
    <row r="148" spans="1:25" ht="13.5" thickBot="1" x14ac:dyDescent="0.35">
      <c r="A148" s="54">
        <v>135</v>
      </c>
      <c r="B148" s="54">
        <v>35</v>
      </c>
      <c r="C148" s="54">
        <f t="shared" si="35"/>
        <v>3</v>
      </c>
      <c r="D148" s="55">
        <f t="shared" si="51"/>
        <v>13682.714864930515</v>
      </c>
      <c r="E148" s="57">
        <f t="shared" si="47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42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52"/>
        <v>-2847.4478375031381</v>
      </c>
      <c r="S148" s="55">
        <v>0</v>
      </c>
      <c r="T148" s="55">
        <v>0</v>
      </c>
      <c r="U148" s="54" t="s">
        <v>79</v>
      </c>
      <c r="V148" s="57">
        <f t="shared" si="50"/>
        <v>-1840</v>
      </c>
      <c r="W148" s="55">
        <v>0</v>
      </c>
      <c r="X148" s="55">
        <f t="shared" si="48"/>
        <v>3897.8786715419774</v>
      </c>
      <c r="Y148" s="117">
        <f t="shared" si="49"/>
        <v>532516.4211659882</v>
      </c>
    </row>
    <row r="149" spans="1:25" ht="13.5" thickBot="1" x14ac:dyDescent="0.35">
      <c r="A149" s="54">
        <v>136</v>
      </c>
      <c r="B149" s="54">
        <v>35</v>
      </c>
      <c r="C149" s="54">
        <f t="shared" si="35"/>
        <v>4</v>
      </c>
      <c r="D149" s="55">
        <f t="shared" si="51"/>
        <v>13682.714864930515</v>
      </c>
      <c r="E149" s="57">
        <f t="shared" si="47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42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52"/>
        <v>-2847.4478375031381</v>
      </c>
      <c r="S149" s="55">
        <v>0</v>
      </c>
      <c r="T149" s="55">
        <v>0</v>
      </c>
      <c r="U149" s="54" t="s">
        <v>79</v>
      </c>
      <c r="V149" s="57">
        <f t="shared" si="50"/>
        <v>-1850</v>
      </c>
      <c r="W149" s="55">
        <v>0</v>
      </c>
      <c r="X149" s="55">
        <f t="shared" si="48"/>
        <v>3884.8786715419774</v>
      </c>
      <c r="Y149" s="117">
        <f t="shared" si="49"/>
        <v>538620.11825905507</v>
      </c>
    </row>
    <row r="150" spans="1:25" ht="13.5" thickBot="1" x14ac:dyDescent="0.35">
      <c r="A150" s="54">
        <v>137</v>
      </c>
      <c r="B150" s="54">
        <v>35</v>
      </c>
      <c r="C150" s="54">
        <f t="shared" si="35"/>
        <v>5</v>
      </c>
      <c r="D150" s="55">
        <f t="shared" si="51"/>
        <v>13682.714864930515</v>
      </c>
      <c r="E150" s="57">
        <f t="shared" si="47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42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52"/>
        <v>-2847.4478375031381</v>
      </c>
      <c r="S150" s="55">
        <v>0</v>
      </c>
      <c r="T150" s="55">
        <v>0</v>
      </c>
      <c r="U150" s="54" t="s">
        <v>79</v>
      </c>
      <c r="V150" s="57">
        <f t="shared" si="50"/>
        <v>-1860</v>
      </c>
      <c r="W150" s="55">
        <v>0</v>
      </c>
      <c r="X150" s="55">
        <f t="shared" si="48"/>
        <v>3871.8786715419774</v>
      </c>
      <c r="Y150" s="117">
        <f t="shared" si="49"/>
        <v>544736.24742334301</v>
      </c>
    </row>
    <row r="151" spans="1:25" ht="13.5" thickBot="1" x14ac:dyDescent="0.35">
      <c r="A151" s="54">
        <v>138</v>
      </c>
      <c r="B151" s="54">
        <v>35</v>
      </c>
      <c r="C151" s="54">
        <f t="shared" si="35"/>
        <v>6</v>
      </c>
      <c r="D151" s="55">
        <f t="shared" si="51"/>
        <v>13682.714864930515</v>
      </c>
      <c r="E151" s="57">
        <f t="shared" si="47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182" si="53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52"/>
        <v>-2847.4478375031381</v>
      </c>
      <c r="S151" s="55">
        <v>0</v>
      </c>
      <c r="T151" s="55">
        <v>0</v>
      </c>
      <c r="U151" s="54" t="s">
        <v>79</v>
      </c>
      <c r="V151" s="57">
        <f t="shared" si="50"/>
        <v>-1870</v>
      </c>
      <c r="W151" s="55">
        <v>0</v>
      </c>
      <c r="X151" s="55">
        <f t="shared" si="48"/>
        <v>3858.8786715419774</v>
      </c>
      <c r="Y151" s="117">
        <f t="shared" si="49"/>
        <v>550864.86045914888</v>
      </c>
    </row>
    <row r="152" spans="1:25" ht="13.5" thickBot="1" x14ac:dyDescent="0.35">
      <c r="A152" s="54">
        <v>139</v>
      </c>
      <c r="B152" s="54">
        <v>35</v>
      </c>
      <c r="C152" s="54">
        <f t="shared" si="35"/>
        <v>7</v>
      </c>
      <c r="D152" s="55">
        <f t="shared" si="51"/>
        <v>13682.714864930515</v>
      </c>
      <c r="E152" s="57">
        <f t="shared" si="47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53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52"/>
        <v>-2847.4478375031381</v>
      </c>
      <c r="S152" s="55">
        <v>0</v>
      </c>
      <c r="T152" s="55">
        <v>0</v>
      </c>
      <c r="U152" s="54" t="s">
        <v>79</v>
      </c>
      <c r="V152" s="57">
        <f t="shared" si="50"/>
        <v>-1880</v>
      </c>
      <c r="W152" s="55">
        <v>0</v>
      </c>
      <c r="X152" s="55">
        <f t="shared" si="48"/>
        <v>3845.8786715419774</v>
      </c>
      <c r="Y152" s="117">
        <f t="shared" si="49"/>
        <v>557006.00938260392</v>
      </c>
    </row>
    <row r="153" spans="1:25" ht="13.5" thickBot="1" x14ac:dyDescent="0.35">
      <c r="A153" s="54">
        <v>140</v>
      </c>
      <c r="B153" s="54">
        <v>35</v>
      </c>
      <c r="C153" s="54">
        <f t="shared" ref="C153:C216" si="54">C141</f>
        <v>8</v>
      </c>
      <c r="D153" s="55">
        <f t="shared" si="51"/>
        <v>13682.714864930515</v>
      </c>
      <c r="E153" s="57">
        <f t="shared" si="47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53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52"/>
        <v>-2847.4478375031381</v>
      </c>
      <c r="S153" s="55">
        <v>0</v>
      </c>
      <c r="T153" s="55">
        <v>0</v>
      </c>
      <c r="U153" s="54" t="s">
        <v>79</v>
      </c>
      <c r="V153" s="57">
        <f t="shared" si="50"/>
        <v>-1890</v>
      </c>
      <c r="W153" s="55">
        <v>0</v>
      </c>
      <c r="X153" s="55">
        <f t="shared" si="48"/>
        <v>3832.8786715419774</v>
      </c>
      <c r="Y153" s="117">
        <f t="shared" si="49"/>
        <v>563159.74642657337</v>
      </c>
    </row>
    <row r="154" spans="1:25" ht="13.5" thickBot="1" x14ac:dyDescent="0.35">
      <c r="A154" s="54">
        <v>141</v>
      </c>
      <c r="B154" s="54">
        <v>35</v>
      </c>
      <c r="C154" s="54">
        <f t="shared" si="54"/>
        <v>9</v>
      </c>
      <c r="D154" s="55">
        <f t="shared" si="51"/>
        <v>13682.714864930515</v>
      </c>
      <c r="E154" s="57">
        <f t="shared" si="47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53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52"/>
        <v>-2847.4478375031381</v>
      </c>
      <c r="S154" s="55">
        <v>0</v>
      </c>
      <c r="T154" s="55">
        <v>0</v>
      </c>
      <c r="U154" s="54" t="s">
        <v>79</v>
      </c>
      <c r="V154" s="57">
        <f t="shared" si="50"/>
        <v>-1900</v>
      </c>
      <c r="W154" s="55">
        <v>0</v>
      </c>
      <c r="X154" s="55">
        <f t="shared" si="48"/>
        <v>3819.8786715419774</v>
      </c>
      <c r="Y154" s="117">
        <f t="shared" si="49"/>
        <v>569326.12404155929</v>
      </c>
    </row>
    <row r="155" spans="1:25" ht="13.5" thickBot="1" x14ac:dyDescent="0.35">
      <c r="A155" s="54">
        <v>142</v>
      </c>
      <c r="B155" s="54">
        <v>35</v>
      </c>
      <c r="C155" s="54">
        <f t="shared" si="54"/>
        <v>10</v>
      </c>
      <c r="D155" s="55">
        <f t="shared" si="51"/>
        <v>13682.714864930515</v>
      </c>
      <c r="E155" s="57">
        <f t="shared" si="47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53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52"/>
        <v>-2847.4478375031381</v>
      </c>
      <c r="S155" s="55">
        <v>0</v>
      </c>
      <c r="T155" s="55">
        <v>0</v>
      </c>
      <c r="U155" s="54" t="s">
        <v>79</v>
      </c>
      <c r="V155" s="57">
        <f t="shared" si="50"/>
        <v>-1910</v>
      </c>
      <c r="W155" s="55">
        <v>0</v>
      </c>
      <c r="X155" s="55">
        <f t="shared" si="48"/>
        <v>3806.8786715419774</v>
      </c>
      <c r="Y155" s="117">
        <f t="shared" si="49"/>
        <v>575505.19489660766</v>
      </c>
    </row>
    <row r="156" spans="1:25" ht="13.5" thickBot="1" x14ac:dyDescent="0.35">
      <c r="A156" s="54">
        <v>143</v>
      </c>
      <c r="B156" s="54">
        <v>35</v>
      </c>
      <c r="C156" s="54">
        <f t="shared" si="54"/>
        <v>11</v>
      </c>
      <c r="D156" s="55">
        <f t="shared" si="51"/>
        <v>13682.714864930515</v>
      </c>
      <c r="E156" s="57">
        <f t="shared" si="47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53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52"/>
        <v>-2847.4478375031381</v>
      </c>
      <c r="S156" s="55">
        <v>0</v>
      </c>
      <c r="T156" s="55">
        <v>0</v>
      </c>
      <c r="U156" s="54" t="s">
        <v>79</v>
      </c>
      <c r="V156" s="57">
        <f t="shared" si="50"/>
        <v>-1920</v>
      </c>
      <c r="W156" s="55">
        <v>0</v>
      </c>
      <c r="X156" s="55">
        <f t="shared" si="48"/>
        <v>3793.8786715419774</v>
      </c>
      <c r="Y156" s="117">
        <f t="shared" si="49"/>
        <v>581697.01188021875</v>
      </c>
    </row>
    <row r="157" spans="1:25" ht="13.5" thickBot="1" x14ac:dyDescent="0.35">
      <c r="A157" s="54">
        <v>144</v>
      </c>
      <c r="B157" s="54">
        <v>36</v>
      </c>
      <c r="C157" s="54">
        <f t="shared" si="54"/>
        <v>0</v>
      </c>
      <c r="D157" s="55">
        <f>$D146*(1+$D$4)</f>
        <v>14366.850608177041</v>
      </c>
      <c r="E157" s="57">
        <f t="shared" si="47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53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50"/>
        <v>-1930</v>
      </c>
      <c r="W157" s="55">
        <v>0</v>
      </c>
      <c r="X157" s="55">
        <f t="shared" si="48"/>
        <v>3986.3064600773778</v>
      </c>
      <c r="Y157" s="117">
        <f t="shared" si="49"/>
        <v>588107.05588979705</v>
      </c>
    </row>
    <row r="158" spans="1:25" ht="13.5" thickBot="1" x14ac:dyDescent="0.35">
      <c r="A158" s="54">
        <v>145</v>
      </c>
      <c r="B158" s="54">
        <v>36</v>
      </c>
      <c r="C158" s="54">
        <f t="shared" si="54"/>
        <v>1</v>
      </c>
      <c r="D158" s="55">
        <f t="shared" ref="D158:D168" si="55">$D157</f>
        <v>14366.850608177041</v>
      </c>
      <c r="E158" s="57">
        <f t="shared" si="47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53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6">$R157</f>
        <v>-3018.2947077533267</v>
      </c>
      <c r="S158" s="55">
        <v>0</v>
      </c>
      <c r="T158" s="55">
        <v>0</v>
      </c>
      <c r="U158" s="54" t="s">
        <v>79</v>
      </c>
      <c r="V158" s="57">
        <f t="shared" si="50"/>
        <v>-1940</v>
      </c>
      <c r="W158" s="55">
        <v>0</v>
      </c>
      <c r="X158" s="55">
        <f t="shared" si="48"/>
        <v>3973.3064600773778</v>
      </c>
      <c r="Y158" s="117">
        <f t="shared" si="49"/>
        <v>594530.80841608194</v>
      </c>
    </row>
    <row r="159" spans="1:25" ht="13.5" thickBot="1" x14ac:dyDescent="0.35">
      <c r="A159" s="54">
        <v>146</v>
      </c>
      <c r="B159" s="54">
        <v>36</v>
      </c>
      <c r="C159" s="54">
        <f t="shared" si="54"/>
        <v>2</v>
      </c>
      <c r="D159" s="55">
        <f t="shared" si="55"/>
        <v>14366.850608177041</v>
      </c>
      <c r="E159" s="57">
        <f t="shared" si="47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53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6"/>
        <v>-3018.2947077533267</v>
      </c>
      <c r="S159" s="55">
        <v>0</v>
      </c>
      <c r="T159" s="55">
        <v>0</v>
      </c>
      <c r="U159" s="54" t="s">
        <v>79</v>
      </c>
      <c r="V159" s="57">
        <f t="shared" si="50"/>
        <v>-1950</v>
      </c>
      <c r="W159" s="55">
        <v>0</v>
      </c>
      <c r="X159" s="55">
        <f t="shared" si="48"/>
        <v>3960.3064600773778</v>
      </c>
      <c r="Y159" s="117">
        <f t="shared" si="49"/>
        <v>600968.32657789299</v>
      </c>
    </row>
    <row r="160" spans="1:25" ht="13.5" thickBot="1" x14ac:dyDescent="0.35">
      <c r="A160" s="54">
        <v>147</v>
      </c>
      <c r="B160" s="54">
        <v>36</v>
      </c>
      <c r="C160" s="54">
        <f t="shared" si="54"/>
        <v>3</v>
      </c>
      <c r="D160" s="55">
        <f t="shared" si="55"/>
        <v>14366.850608177041</v>
      </c>
      <c r="E160" s="57">
        <f t="shared" si="47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53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6"/>
        <v>-3018.2947077533267</v>
      </c>
      <c r="S160" s="55">
        <v>0</v>
      </c>
      <c r="T160" s="55">
        <v>0</v>
      </c>
      <c r="U160" s="54" t="s">
        <v>79</v>
      </c>
      <c r="V160" s="57">
        <f t="shared" si="50"/>
        <v>-1960</v>
      </c>
      <c r="W160" s="55">
        <v>0</v>
      </c>
      <c r="X160" s="55">
        <f t="shared" si="48"/>
        <v>3947.3064600773778</v>
      </c>
      <c r="Y160" s="117">
        <f t="shared" si="49"/>
        <v>607419.66773204494</v>
      </c>
    </row>
    <row r="161" spans="1:25" ht="13.5" thickBot="1" x14ac:dyDescent="0.35">
      <c r="A161" s="54">
        <v>148</v>
      </c>
      <c r="B161" s="54">
        <v>36</v>
      </c>
      <c r="C161" s="54">
        <f t="shared" si="54"/>
        <v>4</v>
      </c>
      <c r="D161" s="55">
        <f t="shared" si="55"/>
        <v>14366.850608177041</v>
      </c>
      <c r="E161" s="57">
        <f t="shared" si="47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53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6"/>
        <v>-3018.2947077533267</v>
      </c>
      <c r="S161" s="55">
        <v>0</v>
      </c>
      <c r="T161" s="55">
        <v>0</v>
      </c>
      <c r="U161" s="54" t="s">
        <v>79</v>
      </c>
      <c r="V161" s="57">
        <f t="shared" si="50"/>
        <v>-1970</v>
      </c>
      <c r="W161" s="55">
        <v>0</v>
      </c>
      <c r="X161" s="55">
        <f t="shared" si="48"/>
        <v>3934.3064600773778</v>
      </c>
      <c r="Y161" s="117">
        <f t="shared" si="49"/>
        <v>613884.8894743392</v>
      </c>
    </row>
    <row r="162" spans="1:25" ht="13.5" thickBot="1" x14ac:dyDescent="0.35">
      <c r="A162" s="54">
        <v>149</v>
      </c>
      <c r="B162" s="54">
        <v>36</v>
      </c>
      <c r="C162" s="54">
        <f t="shared" si="54"/>
        <v>5</v>
      </c>
      <c r="D162" s="55">
        <f t="shared" si="55"/>
        <v>14366.850608177041</v>
      </c>
      <c r="E162" s="57">
        <f t="shared" si="47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53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6"/>
        <v>-3018.2947077533267</v>
      </c>
      <c r="S162" s="55">
        <v>0</v>
      </c>
      <c r="T162" s="55">
        <v>0</v>
      </c>
      <c r="U162" s="54" t="s">
        <v>79</v>
      </c>
      <c r="V162" s="57">
        <f t="shared" si="50"/>
        <v>-1980</v>
      </c>
      <c r="W162" s="55">
        <v>0</v>
      </c>
      <c r="X162" s="55">
        <f t="shared" si="48"/>
        <v>3921.3064600773778</v>
      </c>
      <c r="Y162" s="117">
        <f t="shared" si="49"/>
        <v>620364.04964055971</v>
      </c>
    </row>
    <row r="163" spans="1:25" ht="13.5" thickBot="1" x14ac:dyDescent="0.35">
      <c r="A163" s="54">
        <v>150</v>
      </c>
      <c r="B163" s="54">
        <v>36</v>
      </c>
      <c r="C163" s="54">
        <f t="shared" si="54"/>
        <v>6</v>
      </c>
      <c r="D163" s="55">
        <f t="shared" si="55"/>
        <v>14366.850608177041</v>
      </c>
      <c r="E163" s="57">
        <f t="shared" si="47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53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6"/>
        <v>-3018.2947077533267</v>
      </c>
      <c r="S163" s="55">
        <v>0</v>
      </c>
      <c r="T163" s="55">
        <v>0</v>
      </c>
      <c r="U163" s="54" t="s">
        <v>79</v>
      </c>
      <c r="V163" s="57">
        <f t="shared" si="50"/>
        <v>-1990</v>
      </c>
      <c r="W163" s="55">
        <v>0</v>
      </c>
      <c r="X163" s="55">
        <f t="shared" si="48"/>
        <v>3908.3064600773778</v>
      </c>
      <c r="Y163" s="117">
        <f t="shared" si="49"/>
        <v>626857.20630747278</v>
      </c>
    </row>
    <row r="164" spans="1:25" ht="13.5" thickBot="1" x14ac:dyDescent="0.35">
      <c r="A164" s="54">
        <v>151</v>
      </c>
      <c r="B164" s="54">
        <v>36</v>
      </c>
      <c r="C164" s="54">
        <f t="shared" si="54"/>
        <v>7</v>
      </c>
      <c r="D164" s="55">
        <f t="shared" si="55"/>
        <v>14366.850608177041</v>
      </c>
      <c r="E164" s="57">
        <f t="shared" si="47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53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6"/>
        <v>-3018.2947077533267</v>
      </c>
      <c r="S164" s="55">
        <v>0</v>
      </c>
      <c r="T164" s="55">
        <v>0</v>
      </c>
      <c r="U164" s="54" t="s">
        <v>79</v>
      </c>
      <c r="V164" s="57">
        <f t="shared" si="50"/>
        <v>-2000</v>
      </c>
      <c r="W164" s="55">
        <v>0</v>
      </c>
      <c r="X164" s="55">
        <f t="shared" si="48"/>
        <v>3895.3064600773778</v>
      </c>
      <c r="Y164" s="117">
        <f t="shared" si="49"/>
        <v>633364.41779383132</v>
      </c>
    </row>
    <row r="165" spans="1:25" ht="13.5" thickBot="1" x14ac:dyDescent="0.35">
      <c r="A165" s="54">
        <v>152</v>
      </c>
      <c r="B165" s="54">
        <v>36</v>
      </c>
      <c r="C165" s="54">
        <f t="shared" si="54"/>
        <v>8</v>
      </c>
      <c r="D165" s="55">
        <f t="shared" si="55"/>
        <v>14366.850608177041</v>
      </c>
      <c r="E165" s="57">
        <f t="shared" si="47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53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6"/>
        <v>-3018.2947077533267</v>
      </c>
      <c r="S165" s="55">
        <v>0</v>
      </c>
      <c r="T165" s="55">
        <v>0</v>
      </c>
      <c r="U165" s="54" t="s">
        <v>79</v>
      </c>
      <c r="V165" s="57">
        <f t="shared" si="50"/>
        <v>-2010</v>
      </c>
      <c r="W165" s="55">
        <v>0</v>
      </c>
      <c r="X165" s="55">
        <f t="shared" si="48"/>
        <v>3882.3064600773778</v>
      </c>
      <c r="Y165" s="117">
        <f t="shared" si="49"/>
        <v>639885.742661383</v>
      </c>
    </row>
    <row r="166" spans="1:25" ht="13.5" thickBot="1" x14ac:dyDescent="0.35">
      <c r="A166" s="54">
        <v>153</v>
      </c>
      <c r="B166" s="54">
        <v>36</v>
      </c>
      <c r="C166" s="54">
        <f t="shared" si="54"/>
        <v>9</v>
      </c>
      <c r="D166" s="55">
        <f t="shared" si="55"/>
        <v>14366.850608177041</v>
      </c>
      <c r="E166" s="57">
        <f t="shared" si="47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53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6"/>
        <v>-3018.2947077533267</v>
      </c>
      <c r="S166" s="55">
        <v>0</v>
      </c>
      <c r="T166" s="55">
        <v>0</v>
      </c>
      <c r="U166" s="54" t="s">
        <v>79</v>
      </c>
      <c r="V166" s="57">
        <f t="shared" si="50"/>
        <v>-2020</v>
      </c>
      <c r="W166" s="55">
        <v>0</v>
      </c>
      <c r="X166" s="55">
        <f t="shared" si="48"/>
        <v>3869.3064600773778</v>
      </c>
      <c r="Y166" s="117">
        <f t="shared" si="49"/>
        <v>646421.23971588281</v>
      </c>
    </row>
    <row r="167" spans="1:25" ht="13.5" thickBot="1" x14ac:dyDescent="0.35">
      <c r="A167" s="54">
        <v>154</v>
      </c>
      <c r="B167" s="54">
        <v>36</v>
      </c>
      <c r="C167" s="54">
        <f t="shared" si="54"/>
        <v>10</v>
      </c>
      <c r="D167" s="55">
        <f t="shared" si="55"/>
        <v>14366.850608177041</v>
      </c>
      <c r="E167" s="57">
        <f t="shared" si="47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53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6"/>
        <v>-3018.2947077533267</v>
      </c>
      <c r="S167" s="55">
        <v>0</v>
      </c>
      <c r="T167" s="55">
        <v>0</v>
      </c>
      <c r="U167" s="54" t="s">
        <v>79</v>
      </c>
      <c r="V167" s="57">
        <f t="shared" si="50"/>
        <v>-2030</v>
      </c>
      <c r="W167" s="55">
        <v>0</v>
      </c>
      <c r="X167" s="55">
        <f t="shared" si="48"/>
        <v>3856.3064600773778</v>
      </c>
      <c r="Y167" s="117">
        <f t="shared" si="49"/>
        <v>652970.96800810972</v>
      </c>
    </row>
    <row r="168" spans="1:25" ht="13.5" thickBot="1" x14ac:dyDescent="0.35">
      <c r="A168" s="54">
        <v>155</v>
      </c>
      <c r="B168" s="54">
        <v>36</v>
      </c>
      <c r="C168" s="54">
        <f t="shared" si="54"/>
        <v>11</v>
      </c>
      <c r="D168" s="55">
        <f t="shared" si="55"/>
        <v>14366.850608177041</v>
      </c>
      <c r="E168" s="57">
        <f t="shared" si="47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53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6"/>
        <v>-3018.2947077533267</v>
      </c>
      <c r="S168" s="55">
        <v>0</v>
      </c>
      <c r="T168" s="55">
        <v>0</v>
      </c>
      <c r="U168" s="54" t="s">
        <v>79</v>
      </c>
      <c r="V168" s="57">
        <f t="shared" si="50"/>
        <v>-2040</v>
      </c>
      <c r="W168" s="55">
        <v>0</v>
      </c>
      <c r="X168" s="55">
        <f t="shared" si="48"/>
        <v>3843.3064600773778</v>
      </c>
      <c r="Y168" s="117">
        <f t="shared" si="49"/>
        <v>659534.98683488753</v>
      </c>
    </row>
    <row r="169" spans="1:25" ht="13.5" thickBot="1" x14ac:dyDescent="0.35">
      <c r="A169" s="54">
        <v>156</v>
      </c>
      <c r="B169" s="54">
        <v>37</v>
      </c>
      <c r="C169" s="54">
        <f t="shared" si="54"/>
        <v>0</v>
      </c>
      <c r="D169" s="55">
        <f>$D158*(1+$D$4)</f>
        <v>15085.193138585893</v>
      </c>
      <c r="E169" s="57">
        <f t="shared" si="47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53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50"/>
        <v>-2050</v>
      </c>
      <c r="W169" s="55">
        <v>0</v>
      </c>
      <c r="X169" s="55">
        <f t="shared" si="48"/>
        <v>4044.2971693370455</v>
      </c>
      <c r="Y169" s="117">
        <f t="shared" si="49"/>
        <v>666327.34644936991</v>
      </c>
    </row>
    <row r="170" spans="1:25" ht="13.5" thickBot="1" x14ac:dyDescent="0.35">
      <c r="A170" s="54">
        <v>157</v>
      </c>
      <c r="B170" s="54">
        <v>37</v>
      </c>
      <c r="C170" s="54">
        <f t="shared" si="54"/>
        <v>1</v>
      </c>
      <c r="D170" s="55">
        <f t="shared" ref="D170:D180" si="57">$D169</f>
        <v>15085.193138585893</v>
      </c>
      <c r="E170" s="57">
        <f t="shared" si="47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53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58">$R169</f>
        <v>-3199.3923902185265</v>
      </c>
      <c r="S170" s="55">
        <v>0</v>
      </c>
      <c r="T170" s="55">
        <v>0</v>
      </c>
      <c r="U170" s="54" t="s">
        <v>79</v>
      </c>
      <c r="V170" s="57">
        <f t="shared" si="50"/>
        <v>-2060</v>
      </c>
      <c r="W170" s="55">
        <v>0</v>
      </c>
      <c r="X170" s="55">
        <f t="shared" si="48"/>
        <v>4031.2971693370455</v>
      </c>
      <c r="Y170" s="117">
        <f t="shared" si="49"/>
        <v>673135.00756224594</v>
      </c>
    </row>
    <row r="171" spans="1:25" ht="13.5" thickBot="1" x14ac:dyDescent="0.35">
      <c r="A171" s="54">
        <v>158</v>
      </c>
      <c r="B171" s="54">
        <v>37</v>
      </c>
      <c r="C171" s="54">
        <f t="shared" si="54"/>
        <v>2</v>
      </c>
      <c r="D171" s="55">
        <f t="shared" si="57"/>
        <v>15085.193138585893</v>
      </c>
      <c r="E171" s="57">
        <f t="shared" si="47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53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58"/>
        <v>-3199.3923902185265</v>
      </c>
      <c r="S171" s="55">
        <v>0</v>
      </c>
      <c r="T171" s="55">
        <v>0</v>
      </c>
      <c r="U171" s="54" t="s">
        <v>79</v>
      </c>
      <c r="V171" s="57">
        <f t="shared" si="50"/>
        <v>-2070</v>
      </c>
      <c r="W171" s="55">
        <v>0</v>
      </c>
      <c r="X171" s="55">
        <f t="shared" si="48"/>
        <v>4018.2971693370455</v>
      </c>
      <c r="Y171" s="117">
        <f t="shared" si="49"/>
        <v>679958.03392975905</v>
      </c>
    </row>
    <row r="172" spans="1:25" ht="13.5" thickBot="1" x14ac:dyDescent="0.35">
      <c r="A172" s="54">
        <v>159</v>
      </c>
      <c r="B172" s="54">
        <v>37</v>
      </c>
      <c r="C172" s="54">
        <f t="shared" si="54"/>
        <v>3</v>
      </c>
      <c r="D172" s="55">
        <f t="shared" si="57"/>
        <v>15085.193138585893</v>
      </c>
      <c r="E172" s="57">
        <f t="shared" si="47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53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58"/>
        <v>-3199.3923902185265</v>
      </c>
      <c r="S172" s="55">
        <v>0</v>
      </c>
      <c r="T172" s="55">
        <v>0</v>
      </c>
      <c r="U172" s="54" t="s">
        <v>79</v>
      </c>
      <c r="V172" s="57">
        <f t="shared" si="50"/>
        <v>-2080</v>
      </c>
      <c r="W172" s="55">
        <v>0</v>
      </c>
      <c r="X172" s="55">
        <f t="shared" si="48"/>
        <v>4005.2971693370455</v>
      </c>
      <c r="Y172" s="117">
        <f t="shared" si="49"/>
        <v>686796.48957380338</v>
      </c>
    </row>
    <row r="173" spans="1:25" ht="13.5" thickBot="1" x14ac:dyDescent="0.35">
      <c r="A173" s="54">
        <v>160</v>
      </c>
      <c r="B173" s="54">
        <v>37</v>
      </c>
      <c r="C173" s="54">
        <f t="shared" si="54"/>
        <v>4</v>
      </c>
      <c r="D173" s="55">
        <f t="shared" si="57"/>
        <v>15085.193138585893</v>
      </c>
      <c r="E173" s="57">
        <f t="shared" si="47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53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58"/>
        <v>-3199.3923902185265</v>
      </c>
      <c r="S173" s="55">
        <v>0</v>
      </c>
      <c r="T173" s="55">
        <v>0</v>
      </c>
      <c r="U173" s="54" t="s">
        <v>79</v>
      </c>
      <c r="V173" s="57">
        <f t="shared" si="50"/>
        <v>-2090</v>
      </c>
      <c r="W173" s="55">
        <v>0</v>
      </c>
      <c r="X173" s="55">
        <f t="shared" si="48"/>
        <v>3992.2971693370455</v>
      </c>
      <c r="Y173" s="117">
        <f t="shared" si="49"/>
        <v>693650.43878303131</v>
      </c>
    </row>
    <row r="174" spans="1:25" ht="13.5" thickBot="1" x14ac:dyDescent="0.35">
      <c r="A174" s="54">
        <v>161</v>
      </c>
      <c r="B174" s="54">
        <v>37</v>
      </c>
      <c r="C174" s="54">
        <f t="shared" si="54"/>
        <v>5</v>
      </c>
      <c r="D174" s="55">
        <f t="shared" si="57"/>
        <v>15085.193138585893</v>
      </c>
      <c r="E174" s="57">
        <f t="shared" si="47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53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58"/>
        <v>-3199.3923902185265</v>
      </c>
      <c r="S174" s="55">
        <v>0</v>
      </c>
      <c r="T174" s="55">
        <v>0</v>
      </c>
      <c r="U174" s="54" t="s">
        <v>79</v>
      </c>
      <c r="V174" s="57">
        <f t="shared" si="50"/>
        <v>-2100</v>
      </c>
      <c r="W174" s="55">
        <v>0</v>
      </c>
      <c r="X174" s="55">
        <f t="shared" si="48"/>
        <v>3979.2971693370455</v>
      </c>
      <c r="Y174" s="117">
        <f t="shared" si="49"/>
        <v>700519.94611396431</v>
      </c>
    </row>
    <row r="175" spans="1:25" ht="13.5" thickBot="1" x14ac:dyDescent="0.35">
      <c r="A175" s="54">
        <v>162</v>
      </c>
      <c r="B175" s="54">
        <v>37</v>
      </c>
      <c r="C175" s="54">
        <f t="shared" si="54"/>
        <v>6</v>
      </c>
      <c r="D175" s="55">
        <f t="shared" si="57"/>
        <v>15085.193138585893</v>
      </c>
      <c r="E175" s="57">
        <f t="shared" si="47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53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58"/>
        <v>-3199.3923902185265</v>
      </c>
      <c r="S175" s="55">
        <v>0</v>
      </c>
      <c r="T175" s="55">
        <v>0</v>
      </c>
      <c r="U175" s="54" t="s">
        <v>79</v>
      </c>
      <c r="V175" s="57">
        <f t="shared" si="50"/>
        <v>-2110</v>
      </c>
      <c r="W175" s="55">
        <v>0</v>
      </c>
      <c r="X175" s="55">
        <f t="shared" si="48"/>
        <v>3966.2971693370455</v>
      </c>
      <c r="Y175" s="117">
        <f t="shared" si="49"/>
        <v>707405.07639210951</v>
      </c>
    </row>
    <row r="176" spans="1:25" ht="13.5" thickBot="1" x14ac:dyDescent="0.35">
      <c r="A176" s="54">
        <v>163</v>
      </c>
      <c r="B176" s="54">
        <v>37</v>
      </c>
      <c r="C176" s="54">
        <f t="shared" si="54"/>
        <v>7</v>
      </c>
      <c r="D176" s="55">
        <f t="shared" si="57"/>
        <v>15085.193138585893</v>
      </c>
      <c r="E176" s="57">
        <f t="shared" si="47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53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58"/>
        <v>-3199.3923902185265</v>
      </c>
      <c r="S176" s="55">
        <v>0</v>
      </c>
      <c r="T176" s="55">
        <v>0</v>
      </c>
      <c r="U176" s="54" t="s">
        <v>79</v>
      </c>
      <c r="V176" s="57">
        <f t="shared" si="50"/>
        <v>-2120</v>
      </c>
      <c r="W176" s="55">
        <v>0</v>
      </c>
      <c r="X176" s="55">
        <f t="shared" si="48"/>
        <v>3953.2971693370455</v>
      </c>
      <c r="Y176" s="117">
        <f t="shared" si="49"/>
        <v>714305.89471308037</v>
      </c>
    </row>
    <row r="177" spans="1:25" ht="13.5" thickBot="1" x14ac:dyDescent="0.35">
      <c r="A177" s="54">
        <v>164</v>
      </c>
      <c r="B177" s="54">
        <v>37</v>
      </c>
      <c r="C177" s="54">
        <f t="shared" si="54"/>
        <v>8</v>
      </c>
      <c r="D177" s="55">
        <f t="shared" si="57"/>
        <v>15085.193138585893</v>
      </c>
      <c r="E177" s="57">
        <f t="shared" si="47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53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58"/>
        <v>-3199.3923902185265</v>
      </c>
      <c r="S177" s="55">
        <v>0</v>
      </c>
      <c r="T177" s="55">
        <v>0</v>
      </c>
      <c r="U177" s="54" t="s">
        <v>79</v>
      </c>
      <c r="V177" s="57">
        <f t="shared" si="50"/>
        <v>-2130</v>
      </c>
      <c r="W177" s="55">
        <v>0</v>
      </c>
      <c r="X177" s="55">
        <f t="shared" si="48"/>
        <v>3940.2971693370455</v>
      </c>
      <c r="Y177" s="117">
        <f t="shared" si="49"/>
        <v>721222.4664437219</v>
      </c>
    </row>
    <row r="178" spans="1:25" ht="13.5" thickBot="1" x14ac:dyDescent="0.35">
      <c r="A178" s="54">
        <v>165</v>
      </c>
      <c r="B178" s="54">
        <v>37</v>
      </c>
      <c r="C178" s="54">
        <f t="shared" si="54"/>
        <v>9</v>
      </c>
      <c r="D178" s="55">
        <f t="shared" si="57"/>
        <v>15085.193138585893</v>
      </c>
      <c r="E178" s="57">
        <f t="shared" si="47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53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58"/>
        <v>-3199.3923902185265</v>
      </c>
      <c r="S178" s="55">
        <v>0</v>
      </c>
      <c r="T178" s="55">
        <v>0</v>
      </c>
      <c r="U178" s="54" t="s">
        <v>79</v>
      </c>
      <c r="V178" s="57">
        <f t="shared" si="50"/>
        <v>-2140</v>
      </c>
      <c r="W178" s="55">
        <v>0</v>
      </c>
      <c r="X178" s="55">
        <f t="shared" si="48"/>
        <v>3927.2971693370455</v>
      </c>
      <c r="Y178" s="117">
        <f t="shared" si="49"/>
        <v>728154.85722324112</v>
      </c>
    </row>
    <row r="179" spans="1:25" ht="13.5" thickBot="1" x14ac:dyDescent="0.35">
      <c r="A179" s="54">
        <v>166</v>
      </c>
      <c r="B179" s="54">
        <v>37</v>
      </c>
      <c r="C179" s="54">
        <f t="shared" si="54"/>
        <v>10</v>
      </c>
      <c r="D179" s="55">
        <f t="shared" si="57"/>
        <v>15085.193138585893</v>
      </c>
      <c r="E179" s="57">
        <f t="shared" si="47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53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58"/>
        <v>-3199.3923902185265</v>
      </c>
      <c r="S179" s="55">
        <v>0</v>
      </c>
      <c r="T179" s="55">
        <v>0</v>
      </c>
      <c r="U179" s="54" t="s">
        <v>79</v>
      </c>
      <c r="V179" s="57">
        <f t="shared" si="50"/>
        <v>-2150</v>
      </c>
      <c r="W179" s="55">
        <v>0</v>
      </c>
      <c r="X179" s="55">
        <f t="shared" si="48"/>
        <v>3914.2971693370455</v>
      </c>
      <c r="Y179" s="117">
        <f t="shared" si="49"/>
        <v>735103.13296434167</v>
      </c>
    </row>
    <row r="180" spans="1:25" ht="13.5" thickBot="1" x14ac:dyDescent="0.35">
      <c r="A180" s="54">
        <v>167</v>
      </c>
      <c r="B180" s="54">
        <v>37</v>
      </c>
      <c r="C180" s="54">
        <f t="shared" si="54"/>
        <v>11</v>
      </c>
      <c r="D180" s="55">
        <f t="shared" si="57"/>
        <v>15085.193138585893</v>
      </c>
      <c r="E180" s="57">
        <f t="shared" si="47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53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58"/>
        <v>-3199.3923902185265</v>
      </c>
      <c r="S180" s="55">
        <v>0</v>
      </c>
      <c r="T180" s="55">
        <v>0</v>
      </c>
      <c r="U180" s="54" t="s">
        <v>79</v>
      </c>
      <c r="V180" s="57">
        <f t="shared" si="50"/>
        <v>-2160</v>
      </c>
      <c r="W180" s="55">
        <v>0</v>
      </c>
      <c r="X180" s="55">
        <f t="shared" si="48"/>
        <v>3901.2971693370455</v>
      </c>
      <c r="Y180" s="117">
        <f t="shared" si="49"/>
        <v>742067.35985436349</v>
      </c>
    </row>
    <row r="181" spans="1:25" ht="13.5" thickBot="1" x14ac:dyDescent="0.35">
      <c r="A181" s="54">
        <v>168</v>
      </c>
      <c r="B181" s="54">
        <v>38</v>
      </c>
      <c r="C181" s="54">
        <f t="shared" si="54"/>
        <v>0</v>
      </c>
      <c r="D181" s="55">
        <f>$D170*(1+$D$4)</f>
        <v>15839.452795515188</v>
      </c>
      <c r="E181" s="57">
        <f t="shared" si="47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53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50"/>
        <v>-2170</v>
      </c>
      <c r="W181" s="55">
        <v>0</v>
      </c>
      <c r="X181" s="55">
        <f t="shared" si="48"/>
        <v>4111.1764372350472</v>
      </c>
      <c r="Y181" s="117">
        <f t="shared" si="49"/>
        <v>749270.48362432513</v>
      </c>
    </row>
    <row r="182" spans="1:25" ht="13.5" thickBot="1" x14ac:dyDescent="0.35">
      <c r="A182" s="54">
        <v>169</v>
      </c>
      <c r="B182" s="54">
        <v>38</v>
      </c>
      <c r="C182" s="54">
        <f t="shared" si="54"/>
        <v>1</v>
      </c>
      <c r="D182" s="55">
        <f t="shared" ref="D182:D192" si="59">$D181</f>
        <v>15839.452795515188</v>
      </c>
      <c r="E182" s="57">
        <f t="shared" si="47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53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60">$R181</f>
        <v>-3391.3559336316384</v>
      </c>
      <c r="S182" s="55">
        <v>0</v>
      </c>
      <c r="T182" s="55">
        <v>0</v>
      </c>
      <c r="U182" s="54" t="s">
        <v>79</v>
      </c>
      <c r="V182" s="57">
        <f t="shared" si="50"/>
        <v>-2180</v>
      </c>
      <c r="W182" s="55">
        <v>0</v>
      </c>
      <c r="X182" s="55">
        <f t="shared" si="48"/>
        <v>4098.1764372350472</v>
      </c>
      <c r="Y182" s="117">
        <f t="shared" si="49"/>
        <v>756490.62040999485</v>
      </c>
    </row>
    <row r="183" spans="1:25" ht="13.5" thickBot="1" x14ac:dyDescent="0.35">
      <c r="A183" s="54">
        <v>170</v>
      </c>
      <c r="B183" s="54">
        <v>38</v>
      </c>
      <c r="C183" s="54">
        <f t="shared" si="54"/>
        <v>2</v>
      </c>
      <c r="D183" s="55">
        <f t="shared" si="59"/>
        <v>15839.452795515188</v>
      </c>
      <c r="E183" s="57">
        <f t="shared" si="47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ref="J183:J204" si="61">-150-3*K182</f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60"/>
        <v>-3391.3559336316384</v>
      </c>
      <c r="S183" s="55">
        <v>0</v>
      </c>
      <c r="T183" s="55">
        <v>0</v>
      </c>
      <c r="U183" s="54" t="s">
        <v>79</v>
      </c>
      <c r="V183" s="57">
        <f t="shared" si="50"/>
        <v>-2190</v>
      </c>
      <c r="W183" s="55">
        <v>0</v>
      </c>
      <c r="X183" s="55">
        <f t="shared" si="48"/>
        <v>4085.1764372350472</v>
      </c>
      <c r="Y183" s="117">
        <f t="shared" si="49"/>
        <v>763727.84109893825</v>
      </c>
    </row>
    <row r="184" spans="1:25" ht="13.5" thickBot="1" x14ac:dyDescent="0.35">
      <c r="A184" s="54">
        <v>171</v>
      </c>
      <c r="B184" s="54">
        <v>38</v>
      </c>
      <c r="C184" s="54">
        <f t="shared" si="54"/>
        <v>3</v>
      </c>
      <c r="D184" s="55">
        <f t="shared" si="59"/>
        <v>15839.452795515188</v>
      </c>
      <c r="E184" s="57">
        <f t="shared" si="47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61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60"/>
        <v>-3391.3559336316384</v>
      </c>
      <c r="S184" s="55">
        <v>0</v>
      </c>
      <c r="T184" s="55">
        <v>0</v>
      </c>
      <c r="U184" s="54" t="s">
        <v>79</v>
      </c>
      <c r="V184" s="57">
        <f t="shared" si="50"/>
        <v>-2200</v>
      </c>
      <c r="W184" s="55">
        <v>0</v>
      </c>
      <c r="X184" s="55">
        <f t="shared" si="48"/>
        <v>4072.1764372350472</v>
      </c>
      <c r="Y184" s="117">
        <f t="shared" si="49"/>
        <v>770982.2168740856</v>
      </c>
    </row>
    <row r="185" spans="1:25" ht="13.5" thickBot="1" x14ac:dyDescent="0.35">
      <c r="A185" s="54">
        <v>172</v>
      </c>
      <c r="B185" s="54">
        <v>38</v>
      </c>
      <c r="C185" s="54">
        <f t="shared" si="54"/>
        <v>4</v>
      </c>
      <c r="D185" s="55">
        <f t="shared" si="59"/>
        <v>15839.452795515188</v>
      </c>
      <c r="E185" s="57">
        <f t="shared" si="47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61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60"/>
        <v>-3391.3559336316384</v>
      </c>
      <c r="S185" s="55">
        <v>0</v>
      </c>
      <c r="T185" s="55">
        <v>0</v>
      </c>
      <c r="U185" s="54" t="s">
        <v>79</v>
      </c>
      <c r="V185" s="57">
        <f t="shared" si="50"/>
        <v>-2210</v>
      </c>
      <c r="W185" s="55">
        <v>0</v>
      </c>
      <c r="X185" s="55">
        <f t="shared" si="48"/>
        <v>4059.1764372350472</v>
      </c>
      <c r="Y185" s="117">
        <f t="shared" si="49"/>
        <v>778253.81921496266</v>
      </c>
    </row>
    <row r="186" spans="1:25" ht="13.5" thickBot="1" x14ac:dyDescent="0.35">
      <c r="A186" s="54">
        <v>173</v>
      </c>
      <c r="B186" s="54">
        <v>38</v>
      </c>
      <c r="C186" s="54">
        <f t="shared" si="54"/>
        <v>5</v>
      </c>
      <c r="D186" s="55">
        <f t="shared" si="59"/>
        <v>15839.452795515188</v>
      </c>
      <c r="E186" s="57">
        <f t="shared" si="47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61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60"/>
        <v>-3391.3559336316384</v>
      </c>
      <c r="S186" s="55">
        <v>0</v>
      </c>
      <c r="T186" s="55">
        <v>0</v>
      </c>
      <c r="U186" s="54" t="s">
        <v>79</v>
      </c>
      <c r="V186" s="57">
        <f t="shared" si="50"/>
        <v>-2220</v>
      </c>
      <c r="W186" s="55">
        <v>0</v>
      </c>
      <c r="X186" s="55">
        <f t="shared" si="48"/>
        <v>4046.1764372350472</v>
      </c>
      <c r="Y186" s="117">
        <f t="shared" si="49"/>
        <v>785542.71989892679</v>
      </c>
    </row>
    <row r="187" spans="1:25" ht="13.5" thickBot="1" x14ac:dyDescent="0.35">
      <c r="A187" s="54">
        <v>174</v>
      </c>
      <c r="B187" s="54">
        <v>38</v>
      </c>
      <c r="C187" s="54">
        <f t="shared" si="54"/>
        <v>6</v>
      </c>
      <c r="D187" s="55">
        <f t="shared" si="59"/>
        <v>15839.452795515188</v>
      </c>
      <c r="E187" s="57">
        <f t="shared" si="47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61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60"/>
        <v>-3391.3559336316384</v>
      </c>
      <c r="S187" s="55">
        <v>0</v>
      </c>
      <c r="T187" s="55">
        <v>0</v>
      </c>
      <c r="U187" s="54" t="s">
        <v>79</v>
      </c>
      <c r="V187" s="57">
        <f t="shared" si="50"/>
        <v>-2230</v>
      </c>
      <c r="W187" s="55">
        <v>0</v>
      </c>
      <c r="X187" s="55">
        <f t="shared" si="48"/>
        <v>4033.1764372350472</v>
      </c>
      <c r="Y187" s="117">
        <f t="shared" si="49"/>
        <v>792848.99100240739</v>
      </c>
    </row>
    <row r="188" spans="1:25" ht="13.5" thickBot="1" x14ac:dyDescent="0.35">
      <c r="A188" s="54">
        <v>175</v>
      </c>
      <c r="B188" s="54">
        <v>38</v>
      </c>
      <c r="C188" s="54">
        <f t="shared" si="54"/>
        <v>7</v>
      </c>
      <c r="D188" s="55">
        <f t="shared" si="59"/>
        <v>15839.452795515188</v>
      </c>
      <c r="E188" s="57">
        <f t="shared" si="47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61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60"/>
        <v>-3391.3559336316384</v>
      </c>
      <c r="S188" s="55">
        <v>0</v>
      </c>
      <c r="T188" s="55">
        <v>0</v>
      </c>
      <c r="U188" s="54" t="s">
        <v>79</v>
      </c>
      <c r="V188" s="57">
        <f t="shared" si="50"/>
        <v>-2240</v>
      </c>
      <c r="W188" s="55">
        <v>0</v>
      </c>
      <c r="X188" s="55">
        <f t="shared" si="48"/>
        <v>4020.1764372350472</v>
      </c>
      <c r="Y188" s="117">
        <f t="shared" si="49"/>
        <v>800172.70490215253</v>
      </c>
    </row>
    <row r="189" spans="1:25" ht="13.5" thickBot="1" x14ac:dyDescent="0.35">
      <c r="A189" s="54">
        <v>176</v>
      </c>
      <c r="B189" s="54">
        <v>38</v>
      </c>
      <c r="C189" s="54">
        <f t="shared" si="54"/>
        <v>8</v>
      </c>
      <c r="D189" s="55">
        <f t="shared" si="59"/>
        <v>15839.452795515188</v>
      </c>
      <c r="E189" s="57">
        <f t="shared" si="47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61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60"/>
        <v>-3391.3559336316384</v>
      </c>
      <c r="S189" s="55">
        <v>0</v>
      </c>
      <c r="T189" s="55">
        <v>0</v>
      </c>
      <c r="U189" s="54" t="s">
        <v>79</v>
      </c>
      <c r="V189" s="57">
        <f t="shared" si="50"/>
        <v>-2250</v>
      </c>
      <c r="W189" s="55">
        <v>0</v>
      </c>
      <c r="X189" s="55">
        <f t="shared" si="48"/>
        <v>4007.1764372350472</v>
      </c>
      <c r="Y189" s="117">
        <f t="shared" si="49"/>
        <v>807513.93427647988</v>
      </c>
    </row>
    <row r="190" spans="1:25" ht="13.5" thickBot="1" x14ac:dyDescent="0.35">
      <c r="A190" s="54">
        <v>177</v>
      </c>
      <c r="B190" s="54">
        <v>38</v>
      </c>
      <c r="C190" s="54">
        <f t="shared" si="54"/>
        <v>9</v>
      </c>
      <c r="D190" s="55">
        <f t="shared" si="59"/>
        <v>15839.452795515188</v>
      </c>
      <c r="E190" s="57">
        <f t="shared" si="47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61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60"/>
        <v>-3391.3559336316384</v>
      </c>
      <c r="S190" s="55">
        <v>0</v>
      </c>
      <c r="T190" s="55">
        <v>0</v>
      </c>
      <c r="U190" s="54" t="s">
        <v>79</v>
      </c>
      <c r="V190" s="57">
        <f t="shared" si="50"/>
        <v>-2260</v>
      </c>
      <c r="W190" s="55">
        <v>0</v>
      </c>
      <c r="X190" s="55">
        <f t="shared" si="48"/>
        <v>3994.1764372350472</v>
      </c>
      <c r="Y190" s="117">
        <f t="shared" si="49"/>
        <v>814872.75210653362</v>
      </c>
    </row>
    <row r="191" spans="1:25" ht="13.5" thickBot="1" x14ac:dyDescent="0.35">
      <c r="A191" s="54">
        <v>178</v>
      </c>
      <c r="B191" s="54">
        <v>38</v>
      </c>
      <c r="C191" s="54">
        <f t="shared" si="54"/>
        <v>10</v>
      </c>
      <c r="D191" s="55">
        <f t="shared" si="59"/>
        <v>15839.452795515188</v>
      </c>
      <c r="E191" s="57">
        <f t="shared" si="47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61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60"/>
        <v>-3391.3559336316384</v>
      </c>
      <c r="S191" s="55">
        <v>0</v>
      </c>
      <c r="T191" s="55">
        <v>0</v>
      </c>
      <c r="U191" s="54" t="s">
        <v>79</v>
      </c>
      <c r="V191" s="57">
        <f t="shared" si="50"/>
        <v>-2270</v>
      </c>
      <c r="W191" s="55">
        <v>0</v>
      </c>
      <c r="X191" s="55">
        <f t="shared" si="48"/>
        <v>3981.1764372350472</v>
      </c>
      <c r="Y191" s="117">
        <f t="shared" si="49"/>
        <v>822249.23167754593</v>
      </c>
    </row>
    <row r="192" spans="1:25" ht="13.5" thickBot="1" x14ac:dyDescent="0.35">
      <c r="A192" s="54">
        <v>179</v>
      </c>
      <c r="B192" s="54">
        <v>38</v>
      </c>
      <c r="C192" s="54">
        <f t="shared" si="54"/>
        <v>11</v>
      </c>
      <c r="D192" s="55">
        <f t="shared" si="59"/>
        <v>15839.452795515188</v>
      </c>
      <c r="E192" s="57">
        <f t="shared" si="47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61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60"/>
        <v>-3391.3559336316384</v>
      </c>
      <c r="S192" s="55">
        <v>0</v>
      </c>
      <c r="T192" s="55">
        <v>0</v>
      </c>
      <c r="U192" s="54" t="s">
        <v>79</v>
      </c>
      <c r="V192" s="57">
        <f t="shared" si="50"/>
        <v>-2280</v>
      </c>
      <c r="W192" s="55">
        <v>0</v>
      </c>
      <c r="X192" s="55">
        <f t="shared" si="48"/>
        <v>3968.1764372350472</v>
      </c>
      <c r="Y192" s="117">
        <f t="shared" si="49"/>
        <v>829643.44658010406</v>
      </c>
    </row>
    <row r="193" spans="1:25" ht="13.5" thickBot="1" x14ac:dyDescent="0.35">
      <c r="A193" s="54">
        <v>180</v>
      </c>
      <c r="B193" s="54">
        <v>39</v>
      </c>
      <c r="C193" s="54">
        <f t="shared" si="54"/>
        <v>0</v>
      </c>
      <c r="D193" s="55">
        <f>$D182*(1+$D$4)</f>
        <v>16631.425435290948</v>
      </c>
      <c r="E193" s="57">
        <f t="shared" si="47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61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50"/>
        <v>-2290</v>
      </c>
      <c r="W193" s="55">
        <v>0</v>
      </c>
      <c r="X193" s="55">
        <f t="shared" si="48"/>
        <v>4187.2800330938171</v>
      </c>
      <c r="Y193" s="117">
        <f t="shared" si="49"/>
        <v>837287.57430728152</v>
      </c>
    </row>
    <row r="194" spans="1:25" ht="13.5" thickBot="1" x14ac:dyDescent="0.35">
      <c r="A194" s="54">
        <v>181</v>
      </c>
      <c r="B194" s="54">
        <v>39</v>
      </c>
      <c r="C194" s="54">
        <f t="shared" si="54"/>
        <v>1</v>
      </c>
      <c r="D194" s="55">
        <f t="shared" ref="D194:D204" si="62">$D193</f>
        <v>16631.425435290948</v>
      </c>
      <c r="E194" s="57">
        <f t="shared" si="47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61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63">$R193</f>
        <v>-3594.8372896495371</v>
      </c>
      <c r="S194" s="55">
        <v>0</v>
      </c>
      <c r="T194" s="55">
        <v>0</v>
      </c>
      <c r="U194" s="54" t="s">
        <v>79</v>
      </c>
      <c r="V194" s="57">
        <f t="shared" si="50"/>
        <v>-2300</v>
      </c>
      <c r="W194" s="55">
        <v>0</v>
      </c>
      <c r="X194" s="55">
        <f t="shared" si="48"/>
        <v>4174.2800330938171</v>
      </c>
      <c r="Y194" s="117">
        <f t="shared" si="49"/>
        <v>844950.55256665556</v>
      </c>
    </row>
    <row r="195" spans="1:25" ht="13.5" thickBot="1" x14ac:dyDescent="0.35">
      <c r="A195" s="54">
        <v>182</v>
      </c>
      <c r="B195" s="54">
        <v>39</v>
      </c>
      <c r="C195" s="54">
        <f t="shared" si="54"/>
        <v>2</v>
      </c>
      <c r="D195" s="55">
        <f t="shared" si="62"/>
        <v>16631.425435290948</v>
      </c>
      <c r="E195" s="57">
        <f t="shared" si="47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61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63"/>
        <v>-3594.8372896495371</v>
      </c>
      <c r="S195" s="55">
        <v>0</v>
      </c>
      <c r="T195" s="55">
        <v>0</v>
      </c>
      <c r="U195" s="54" t="s">
        <v>79</v>
      </c>
      <c r="V195" s="57">
        <f t="shared" si="50"/>
        <v>-2310</v>
      </c>
      <c r="W195" s="55">
        <v>0</v>
      </c>
      <c r="X195" s="55">
        <f t="shared" si="48"/>
        <v>4161.2800330938171</v>
      </c>
      <c r="Y195" s="117">
        <f t="shared" si="49"/>
        <v>852632.45990211039</v>
      </c>
    </row>
    <row r="196" spans="1:25" ht="13.5" thickBot="1" x14ac:dyDescent="0.35">
      <c r="A196" s="54">
        <v>183</v>
      </c>
      <c r="B196" s="54">
        <v>39</v>
      </c>
      <c r="C196" s="54">
        <f t="shared" si="54"/>
        <v>3</v>
      </c>
      <c r="D196" s="55">
        <f t="shared" si="62"/>
        <v>16631.425435290948</v>
      </c>
      <c r="E196" s="57">
        <f t="shared" si="47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61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63"/>
        <v>-3594.8372896495371</v>
      </c>
      <c r="S196" s="55">
        <v>0</v>
      </c>
      <c r="T196" s="55">
        <v>0</v>
      </c>
      <c r="U196" s="54" t="s">
        <v>79</v>
      </c>
      <c r="V196" s="57">
        <f t="shared" si="50"/>
        <v>-2320</v>
      </c>
      <c r="W196" s="55">
        <v>0</v>
      </c>
      <c r="X196" s="55">
        <f t="shared" si="48"/>
        <v>4148.2800330938171</v>
      </c>
      <c r="Y196" s="117">
        <f t="shared" si="49"/>
        <v>860333.37518479628</v>
      </c>
    </row>
    <row r="197" spans="1:25" ht="13.5" thickBot="1" x14ac:dyDescent="0.35">
      <c r="A197" s="54">
        <v>184</v>
      </c>
      <c r="B197" s="54">
        <v>39</v>
      </c>
      <c r="C197" s="54">
        <f t="shared" si="54"/>
        <v>4</v>
      </c>
      <c r="D197" s="55">
        <f t="shared" si="62"/>
        <v>16631.425435290948</v>
      </c>
      <c r="E197" s="57">
        <f t="shared" si="47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61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63"/>
        <v>-3594.8372896495371</v>
      </c>
      <c r="S197" s="55">
        <v>0</v>
      </c>
      <c r="T197" s="55">
        <v>0</v>
      </c>
      <c r="U197" s="54" t="s">
        <v>79</v>
      </c>
      <c r="V197" s="57">
        <f t="shared" si="50"/>
        <v>-2330</v>
      </c>
      <c r="W197" s="55">
        <v>0</v>
      </c>
      <c r="X197" s="55">
        <f t="shared" si="48"/>
        <v>4135.2800330938171</v>
      </c>
      <c r="Y197" s="117">
        <f t="shared" si="49"/>
        <v>868053.37761449337</v>
      </c>
    </row>
    <row r="198" spans="1:25" ht="13.5" thickBot="1" x14ac:dyDescent="0.35">
      <c r="A198" s="54">
        <v>185</v>
      </c>
      <c r="B198" s="54">
        <v>39</v>
      </c>
      <c r="C198" s="54">
        <f t="shared" si="54"/>
        <v>5</v>
      </c>
      <c r="D198" s="55">
        <f t="shared" si="62"/>
        <v>16631.425435290948</v>
      </c>
      <c r="E198" s="57">
        <f t="shared" si="47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61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63"/>
        <v>-3594.8372896495371</v>
      </c>
      <c r="S198" s="55">
        <v>0</v>
      </c>
      <c r="T198" s="55">
        <v>0</v>
      </c>
      <c r="U198" s="54" t="s">
        <v>79</v>
      </c>
      <c r="V198" s="57">
        <f t="shared" si="50"/>
        <v>-2340</v>
      </c>
      <c r="W198" s="55">
        <v>0</v>
      </c>
      <c r="X198" s="55">
        <f t="shared" si="48"/>
        <v>4122.2800330938171</v>
      </c>
      <c r="Y198" s="117">
        <f t="shared" si="49"/>
        <v>875792.54672098078</v>
      </c>
    </row>
    <row r="199" spans="1:25" ht="13.5" thickBot="1" x14ac:dyDescent="0.35">
      <c r="A199" s="54">
        <v>186</v>
      </c>
      <c r="B199" s="54">
        <v>39</v>
      </c>
      <c r="C199" s="54">
        <f t="shared" si="54"/>
        <v>6</v>
      </c>
      <c r="D199" s="55">
        <f t="shared" si="62"/>
        <v>16631.425435290948</v>
      </c>
      <c r="E199" s="57">
        <f t="shared" si="47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61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63"/>
        <v>-3594.8372896495371</v>
      </c>
      <c r="S199" s="55">
        <v>0</v>
      </c>
      <c r="T199" s="55">
        <v>0</v>
      </c>
      <c r="U199" s="54" t="s">
        <v>79</v>
      </c>
      <c r="V199" s="57">
        <f t="shared" si="50"/>
        <v>-2350</v>
      </c>
      <c r="W199" s="55">
        <v>0</v>
      </c>
      <c r="X199" s="55">
        <f t="shared" si="48"/>
        <v>4109.2800330938171</v>
      </c>
      <c r="Y199" s="117">
        <f t="shared" si="49"/>
        <v>883550.96236541192</v>
      </c>
    </row>
    <row r="200" spans="1:25" ht="13.5" thickBot="1" x14ac:dyDescent="0.35">
      <c r="A200" s="54">
        <v>187</v>
      </c>
      <c r="B200" s="54">
        <v>39</v>
      </c>
      <c r="C200" s="54">
        <f t="shared" si="54"/>
        <v>7</v>
      </c>
      <c r="D200" s="55">
        <f t="shared" si="62"/>
        <v>16631.425435290948</v>
      </c>
      <c r="E200" s="57">
        <f t="shared" si="47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61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63"/>
        <v>-3594.8372896495371</v>
      </c>
      <c r="S200" s="55">
        <v>0</v>
      </c>
      <c r="T200" s="55">
        <v>0</v>
      </c>
      <c r="U200" s="54" t="s">
        <v>79</v>
      </c>
      <c r="V200" s="57">
        <f t="shared" si="50"/>
        <v>-2360</v>
      </c>
      <c r="W200" s="55">
        <v>0</v>
      </c>
      <c r="X200" s="55">
        <f t="shared" si="48"/>
        <v>4096.2800330938171</v>
      </c>
      <c r="Y200" s="117">
        <f t="shared" si="49"/>
        <v>891328.70474169485</v>
      </c>
    </row>
    <row r="201" spans="1:25" ht="13.5" thickBot="1" x14ac:dyDescent="0.35">
      <c r="A201" s="54">
        <v>188</v>
      </c>
      <c r="B201" s="54">
        <v>39</v>
      </c>
      <c r="C201" s="54">
        <f t="shared" si="54"/>
        <v>8</v>
      </c>
      <c r="D201" s="55">
        <f t="shared" si="62"/>
        <v>16631.425435290948</v>
      </c>
      <c r="E201" s="57">
        <f t="shared" si="47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61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63"/>
        <v>-3594.8372896495371</v>
      </c>
      <c r="S201" s="55">
        <v>0</v>
      </c>
      <c r="T201" s="55">
        <v>0</v>
      </c>
      <c r="U201" s="54" t="s">
        <v>79</v>
      </c>
      <c r="V201" s="57">
        <f t="shared" si="50"/>
        <v>-2370</v>
      </c>
      <c r="W201" s="55">
        <v>0</v>
      </c>
      <c r="X201" s="55">
        <f t="shared" si="48"/>
        <v>4083.2800330938171</v>
      </c>
      <c r="Y201" s="117">
        <f t="shared" si="49"/>
        <v>899125.85437787895</v>
      </c>
    </row>
    <row r="202" spans="1:25" ht="13.5" thickBot="1" x14ac:dyDescent="0.35">
      <c r="A202" s="54">
        <v>189</v>
      </c>
      <c r="B202" s="54">
        <v>39</v>
      </c>
      <c r="C202" s="54">
        <f t="shared" si="54"/>
        <v>9</v>
      </c>
      <c r="D202" s="55">
        <f t="shared" si="62"/>
        <v>16631.425435290948</v>
      </c>
      <c r="E202" s="57">
        <f t="shared" si="47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61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63"/>
        <v>-3594.8372896495371</v>
      </c>
      <c r="S202" s="55">
        <v>0</v>
      </c>
      <c r="T202" s="55">
        <v>0</v>
      </c>
      <c r="U202" s="54" t="s">
        <v>79</v>
      </c>
      <c r="V202" s="57">
        <f t="shared" si="50"/>
        <v>-2380</v>
      </c>
      <c r="W202" s="55">
        <v>0</v>
      </c>
      <c r="X202" s="55">
        <f t="shared" si="48"/>
        <v>4070.2800330938171</v>
      </c>
      <c r="Y202" s="117">
        <f t="shared" si="49"/>
        <v>906942.49213754723</v>
      </c>
    </row>
    <row r="203" spans="1:25" ht="13.5" thickBot="1" x14ac:dyDescent="0.35">
      <c r="A203" s="54">
        <v>190</v>
      </c>
      <c r="B203" s="54">
        <v>39</v>
      </c>
      <c r="C203" s="54">
        <f t="shared" si="54"/>
        <v>10</v>
      </c>
      <c r="D203" s="55">
        <f t="shared" si="62"/>
        <v>16631.425435290948</v>
      </c>
      <c r="E203" s="57">
        <f t="shared" si="47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61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63"/>
        <v>-3594.8372896495371</v>
      </c>
      <c r="S203" s="55">
        <v>0</v>
      </c>
      <c r="T203" s="55">
        <v>0</v>
      </c>
      <c r="U203" s="54" t="s">
        <v>79</v>
      </c>
      <c r="V203" s="57">
        <f t="shared" si="50"/>
        <v>-2390</v>
      </c>
      <c r="W203" s="55">
        <v>0</v>
      </c>
      <c r="X203" s="55">
        <f t="shared" si="48"/>
        <v>4057.2800330938171</v>
      </c>
      <c r="Y203" s="117">
        <f t="shared" si="49"/>
        <v>914778.69922121405</v>
      </c>
    </row>
    <row r="204" spans="1:25" ht="13.5" thickBot="1" x14ac:dyDescent="0.35">
      <c r="A204" s="54">
        <v>191</v>
      </c>
      <c r="B204" s="54">
        <v>39</v>
      </c>
      <c r="C204" s="54">
        <f t="shared" si="54"/>
        <v>11</v>
      </c>
      <c r="D204" s="55">
        <f t="shared" si="62"/>
        <v>16631.425435290948</v>
      </c>
      <c r="E204" s="57">
        <f t="shared" si="47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61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63"/>
        <v>-3594.8372896495371</v>
      </c>
      <c r="S204" s="55">
        <v>0</v>
      </c>
      <c r="T204" s="55">
        <v>0</v>
      </c>
      <c r="U204" s="54" t="s">
        <v>79</v>
      </c>
      <c r="V204" s="57">
        <f t="shared" si="50"/>
        <v>-2400</v>
      </c>
      <c r="W204" s="55">
        <v>0</v>
      </c>
      <c r="X204" s="55">
        <f t="shared" si="48"/>
        <v>4044.2800330938171</v>
      </c>
      <c r="Y204" s="117">
        <f t="shared" si="49"/>
        <v>922634.55716772948</v>
      </c>
    </row>
    <row r="205" spans="1:25" ht="13.5" thickBot="1" x14ac:dyDescent="0.35">
      <c r="A205" s="54">
        <v>192</v>
      </c>
      <c r="B205" s="54">
        <v>40</v>
      </c>
      <c r="C205" s="54">
        <f t="shared" si="54"/>
        <v>0</v>
      </c>
      <c r="D205" s="55">
        <f>$D194*(1+$D$4)</f>
        <v>17462.996707055496</v>
      </c>
      <c r="E205" s="57">
        <f t="shared" si="47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f>7000</f>
        <v>7000</v>
      </c>
      <c r="J205" s="57">
        <v>0</v>
      </c>
      <c r="K205" s="54">
        <v>120</v>
      </c>
      <c r="L205" s="55">
        <f>-10000</f>
        <v>-10000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v>0</v>
      </c>
      <c r="S205" s="55">
        <v>-100000</v>
      </c>
      <c r="T205" s="55">
        <v>0</v>
      </c>
      <c r="U205" s="54" t="s">
        <v>79</v>
      </c>
      <c r="V205" s="57">
        <f t="shared" si="50"/>
        <v>-2410</v>
      </c>
      <c r="W205" s="55">
        <v>0</v>
      </c>
      <c r="X205" s="55">
        <f t="shared" si="48"/>
        <v>-94409.518477786143</v>
      </c>
      <c r="Y205" s="117">
        <f t="shared" si="49"/>
        <v>832069.34934480896</v>
      </c>
    </row>
    <row r="206" spans="1:25" ht="13.5" thickBot="1" x14ac:dyDescent="0.35">
      <c r="A206" s="54">
        <v>193</v>
      </c>
      <c r="B206" s="54">
        <v>40</v>
      </c>
      <c r="C206" s="54">
        <f t="shared" si="54"/>
        <v>1</v>
      </c>
      <c r="D206" s="55">
        <f t="shared" ref="D206:D216" si="64">$D205</f>
        <v>17462.996707055496</v>
      </c>
      <c r="E206" s="57">
        <f t="shared" ref="E206:E269" si="65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v>0</v>
      </c>
      <c r="K206" s="54" t="s">
        <v>79</v>
      </c>
      <c r="L206" s="57">
        <f t="shared" ref="L206:L237" si="66">PMT(5%/12,60,30310)</f>
        <v>-571.98709174997146</v>
      </c>
      <c r="M206" s="55">
        <f>-100</f>
        <v>-100</v>
      </c>
      <c r="N206" s="54">
        <v>1</v>
      </c>
      <c r="O206" s="55">
        <v>0</v>
      </c>
      <c r="P206" s="55">
        <v>0</v>
      </c>
      <c r="Q206" s="54" t="s">
        <v>79</v>
      </c>
      <c r="R206" s="57">
        <v>0</v>
      </c>
      <c r="S206" s="55">
        <f t="shared" ref="S206:S237" si="67">PMT(5%/12,180,400000)</f>
        <v>-3163.1745069661783</v>
      </c>
      <c r="T206" s="55">
        <v>0</v>
      </c>
      <c r="U206" s="54">
        <v>1</v>
      </c>
      <c r="V206" s="57">
        <f t="shared" si="50"/>
        <v>-2420</v>
      </c>
      <c r="W206" s="55">
        <v>0</v>
      </c>
      <c r="X206" s="55">
        <f t="shared" ref="X206:X269" si="68">D206+E206+F206+G206+H206+I206+J206+L206+M206+R206+S206+T206+V206+W206+O206+P206</f>
        <v>4745.3199234977064</v>
      </c>
      <c r="Y206" s="117">
        <f t="shared" ref="Y206:Y269" si="69">X206+(Y205*(1+($D$7/12)))</f>
        <v>840281.6248905767</v>
      </c>
    </row>
    <row r="207" spans="1:25" ht="13.5" thickBot="1" x14ac:dyDescent="0.35">
      <c r="A207" s="54">
        <v>194</v>
      </c>
      <c r="B207" s="54">
        <v>40</v>
      </c>
      <c r="C207" s="54">
        <f t="shared" si="54"/>
        <v>2</v>
      </c>
      <c r="D207" s="55">
        <f t="shared" si="64"/>
        <v>17462.996707055496</v>
      </c>
      <c r="E207" s="57">
        <f t="shared" si="65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v>0</v>
      </c>
      <c r="K207" s="54" t="s">
        <v>79</v>
      </c>
      <c r="L207" s="57">
        <f t="shared" si="66"/>
        <v>-571.98709174997146</v>
      </c>
      <c r="M207" s="55">
        <f t="shared" ref="M207:M270" si="70">M206-2</f>
        <v>-102</v>
      </c>
      <c r="N207" s="54">
        <v>2</v>
      </c>
      <c r="O207" s="55">
        <v>0</v>
      </c>
      <c r="P207" s="55">
        <v>0</v>
      </c>
      <c r="Q207" s="54" t="s">
        <v>79</v>
      </c>
      <c r="R207" s="57">
        <v>0</v>
      </c>
      <c r="S207" s="55">
        <f t="shared" si="67"/>
        <v>-3163.1745069661783</v>
      </c>
      <c r="T207" s="55">
        <v>0</v>
      </c>
      <c r="U207" s="54">
        <v>2</v>
      </c>
      <c r="V207" s="57">
        <f t="shared" ref="V207:V270" si="71">$V206-10</f>
        <v>-2430</v>
      </c>
      <c r="W207" s="55">
        <v>0</v>
      </c>
      <c r="X207" s="55">
        <f t="shared" si="68"/>
        <v>4733.3199234977064</v>
      </c>
      <c r="Y207" s="117">
        <f t="shared" si="69"/>
        <v>848516.11825111846</v>
      </c>
    </row>
    <row r="208" spans="1:25" ht="13.5" thickBot="1" x14ac:dyDescent="0.35">
      <c r="A208" s="54">
        <v>195</v>
      </c>
      <c r="B208" s="54">
        <v>40</v>
      </c>
      <c r="C208" s="54">
        <f t="shared" si="54"/>
        <v>3</v>
      </c>
      <c r="D208" s="55">
        <f t="shared" si="64"/>
        <v>17462.996707055496</v>
      </c>
      <c r="E208" s="57">
        <f t="shared" si="65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v>0</v>
      </c>
      <c r="K208" s="54" t="s">
        <v>79</v>
      </c>
      <c r="L208" s="57">
        <f t="shared" si="66"/>
        <v>-571.98709174997146</v>
      </c>
      <c r="M208" s="55">
        <f t="shared" si="70"/>
        <v>-104</v>
      </c>
      <c r="N208" s="54">
        <v>3</v>
      </c>
      <c r="O208" s="55">
        <v>0</v>
      </c>
      <c r="P208" s="55">
        <v>0</v>
      </c>
      <c r="Q208" s="54" t="s">
        <v>79</v>
      </c>
      <c r="R208" s="57">
        <v>0</v>
      </c>
      <c r="S208" s="55">
        <f t="shared" si="67"/>
        <v>-3163.1745069661783</v>
      </c>
      <c r="T208" s="55">
        <v>0</v>
      </c>
      <c r="U208" s="54">
        <v>3</v>
      </c>
      <c r="V208" s="57">
        <f t="shared" si="71"/>
        <v>-2440</v>
      </c>
      <c r="W208" s="55">
        <v>0</v>
      </c>
      <c r="X208" s="55">
        <f t="shared" si="68"/>
        <v>4721.3199234977064</v>
      </c>
      <c r="Y208" s="117">
        <f t="shared" si="69"/>
        <v>856772.92200066254</v>
      </c>
    </row>
    <row r="209" spans="1:25" ht="13.5" thickBot="1" x14ac:dyDescent="0.35">
      <c r="A209" s="54">
        <v>196</v>
      </c>
      <c r="B209" s="54">
        <v>40</v>
      </c>
      <c r="C209" s="54">
        <f t="shared" si="54"/>
        <v>4</v>
      </c>
      <c r="D209" s="55">
        <f t="shared" si="64"/>
        <v>17462.996707055496</v>
      </c>
      <c r="E209" s="57">
        <f t="shared" si="65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v>0</v>
      </c>
      <c r="K209" s="54" t="s">
        <v>79</v>
      </c>
      <c r="L209" s="57">
        <f t="shared" si="66"/>
        <v>-571.98709174997146</v>
      </c>
      <c r="M209" s="55">
        <f t="shared" si="70"/>
        <v>-106</v>
      </c>
      <c r="N209" s="54">
        <v>4</v>
      </c>
      <c r="O209" s="55">
        <v>0</v>
      </c>
      <c r="P209" s="55">
        <v>0</v>
      </c>
      <c r="Q209" s="54" t="s">
        <v>79</v>
      </c>
      <c r="R209" s="57">
        <v>0</v>
      </c>
      <c r="S209" s="55">
        <f t="shared" si="67"/>
        <v>-3163.1745069661783</v>
      </c>
      <c r="T209" s="55">
        <v>0</v>
      </c>
      <c r="U209" s="54">
        <v>4</v>
      </c>
      <c r="V209" s="57">
        <f t="shared" si="71"/>
        <v>-2450</v>
      </c>
      <c r="W209" s="55">
        <v>0</v>
      </c>
      <c r="X209" s="55">
        <f t="shared" si="68"/>
        <v>4709.3199234977064</v>
      </c>
      <c r="Y209" s="117">
        <f t="shared" si="69"/>
        <v>865052.12909916299</v>
      </c>
    </row>
    <row r="210" spans="1:25" ht="13.5" thickBot="1" x14ac:dyDescent="0.35">
      <c r="A210" s="54">
        <v>197</v>
      </c>
      <c r="B210" s="54">
        <v>40</v>
      </c>
      <c r="C210" s="54">
        <f t="shared" si="54"/>
        <v>5</v>
      </c>
      <c r="D210" s="55">
        <f t="shared" si="64"/>
        <v>17462.996707055496</v>
      </c>
      <c r="E210" s="57">
        <f t="shared" si="65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v>0</v>
      </c>
      <c r="K210" s="54" t="s">
        <v>79</v>
      </c>
      <c r="L210" s="57">
        <f t="shared" si="66"/>
        <v>-571.98709174997146</v>
      </c>
      <c r="M210" s="55">
        <f t="shared" si="70"/>
        <v>-108</v>
      </c>
      <c r="N210" s="54">
        <v>5</v>
      </c>
      <c r="O210" s="55">
        <v>0</v>
      </c>
      <c r="P210" s="55">
        <v>0</v>
      </c>
      <c r="Q210" s="54" t="s">
        <v>79</v>
      </c>
      <c r="R210" s="57">
        <v>0</v>
      </c>
      <c r="S210" s="55">
        <f t="shared" si="67"/>
        <v>-3163.1745069661783</v>
      </c>
      <c r="T210" s="55">
        <v>0</v>
      </c>
      <c r="U210" s="54">
        <v>5</v>
      </c>
      <c r="V210" s="57">
        <f t="shared" si="71"/>
        <v>-2460</v>
      </c>
      <c r="W210" s="55">
        <v>0</v>
      </c>
      <c r="X210" s="55">
        <f t="shared" si="68"/>
        <v>4697.3199234977064</v>
      </c>
      <c r="Y210" s="117">
        <f t="shared" si="69"/>
        <v>873353.83289390721</v>
      </c>
    </row>
    <row r="211" spans="1:25" ht="13.5" thickBot="1" x14ac:dyDescent="0.35">
      <c r="A211" s="54">
        <v>198</v>
      </c>
      <c r="B211" s="54">
        <v>40</v>
      </c>
      <c r="C211" s="54">
        <f t="shared" si="54"/>
        <v>6</v>
      </c>
      <c r="D211" s="55">
        <f t="shared" si="64"/>
        <v>17462.996707055496</v>
      </c>
      <c r="E211" s="57">
        <f t="shared" si="65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v>0</v>
      </c>
      <c r="K211" s="54" t="s">
        <v>79</v>
      </c>
      <c r="L211" s="57">
        <f t="shared" si="66"/>
        <v>-571.98709174997146</v>
      </c>
      <c r="M211" s="55">
        <f t="shared" si="70"/>
        <v>-110</v>
      </c>
      <c r="N211" s="54">
        <v>6</v>
      </c>
      <c r="O211" s="55">
        <v>0</v>
      </c>
      <c r="P211" s="55">
        <v>0</v>
      </c>
      <c r="Q211" s="54" t="s">
        <v>79</v>
      </c>
      <c r="R211" s="57">
        <v>0</v>
      </c>
      <c r="S211" s="55">
        <f t="shared" si="67"/>
        <v>-3163.1745069661783</v>
      </c>
      <c r="T211" s="55">
        <v>0</v>
      </c>
      <c r="U211" s="54">
        <v>6</v>
      </c>
      <c r="V211" s="57">
        <f t="shared" si="71"/>
        <v>-2470</v>
      </c>
      <c r="W211" s="55">
        <v>0</v>
      </c>
      <c r="X211" s="55">
        <f t="shared" si="68"/>
        <v>4685.3199234977064</v>
      </c>
      <c r="Y211" s="117">
        <f t="shared" si="69"/>
        <v>881678.12712112954</v>
      </c>
    </row>
    <row r="212" spans="1:25" ht="13.5" thickBot="1" x14ac:dyDescent="0.35">
      <c r="A212" s="54">
        <v>199</v>
      </c>
      <c r="B212" s="54">
        <v>40</v>
      </c>
      <c r="C212" s="54">
        <f t="shared" si="54"/>
        <v>7</v>
      </c>
      <c r="D212" s="55">
        <f t="shared" si="64"/>
        <v>17462.996707055496</v>
      </c>
      <c r="E212" s="57">
        <f t="shared" si="65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v>0</v>
      </c>
      <c r="K212" s="54" t="s">
        <v>79</v>
      </c>
      <c r="L212" s="57">
        <f t="shared" si="66"/>
        <v>-571.98709174997146</v>
      </c>
      <c r="M212" s="55">
        <f t="shared" si="70"/>
        <v>-112</v>
      </c>
      <c r="N212" s="54">
        <v>7</v>
      </c>
      <c r="O212" s="55">
        <v>0</v>
      </c>
      <c r="P212" s="55">
        <v>0</v>
      </c>
      <c r="Q212" s="54" t="s">
        <v>79</v>
      </c>
      <c r="R212" s="57">
        <v>0</v>
      </c>
      <c r="S212" s="55">
        <f t="shared" si="67"/>
        <v>-3163.1745069661783</v>
      </c>
      <c r="T212" s="55">
        <v>0</v>
      </c>
      <c r="U212" s="54">
        <v>7</v>
      </c>
      <c r="V212" s="57">
        <f t="shared" si="71"/>
        <v>-2480</v>
      </c>
      <c r="W212" s="55">
        <v>0</v>
      </c>
      <c r="X212" s="55">
        <f t="shared" si="68"/>
        <v>4673.3199234977064</v>
      </c>
      <c r="Y212" s="117">
        <f t="shared" si="69"/>
        <v>890025.10590763192</v>
      </c>
    </row>
    <row r="213" spans="1:25" ht="13.5" thickBot="1" x14ac:dyDescent="0.35">
      <c r="A213" s="54">
        <v>200</v>
      </c>
      <c r="B213" s="54">
        <v>40</v>
      </c>
      <c r="C213" s="54">
        <f t="shared" si="54"/>
        <v>8</v>
      </c>
      <c r="D213" s="55">
        <f t="shared" si="64"/>
        <v>17462.996707055496</v>
      </c>
      <c r="E213" s="57">
        <f t="shared" si="65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v>0</v>
      </c>
      <c r="K213" s="54" t="s">
        <v>79</v>
      </c>
      <c r="L213" s="57">
        <f t="shared" si="66"/>
        <v>-571.98709174997146</v>
      </c>
      <c r="M213" s="55">
        <f t="shared" si="70"/>
        <v>-114</v>
      </c>
      <c r="N213" s="54">
        <v>8</v>
      </c>
      <c r="O213" s="55">
        <v>0</v>
      </c>
      <c r="P213" s="55">
        <v>0</v>
      </c>
      <c r="Q213" s="54" t="s">
        <v>79</v>
      </c>
      <c r="R213" s="57">
        <v>0</v>
      </c>
      <c r="S213" s="55">
        <f t="shared" si="67"/>
        <v>-3163.1745069661783</v>
      </c>
      <c r="T213" s="55">
        <v>0</v>
      </c>
      <c r="U213" s="54">
        <v>8</v>
      </c>
      <c r="V213" s="57">
        <f t="shared" si="71"/>
        <v>-2490</v>
      </c>
      <c r="W213" s="55">
        <v>0</v>
      </c>
      <c r="X213" s="55">
        <f t="shared" si="68"/>
        <v>4661.3199234977064</v>
      </c>
      <c r="Y213" s="117">
        <f t="shared" si="69"/>
        <v>898394.86377241148</v>
      </c>
    </row>
    <row r="214" spans="1:25" ht="13.5" thickBot="1" x14ac:dyDescent="0.35">
      <c r="A214" s="54">
        <v>201</v>
      </c>
      <c r="B214" s="54">
        <v>40</v>
      </c>
      <c r="C214" s="54">
        <f t="shared" si="54"/>
        <v>9</v>
      </c>
      <c r="D214" s="55">
        <f t="shared" si="64"/>
        <v>17462.996707055496</v>
      </c>
      <c r="E214" s="57">
        <f t="shared" si="65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v>0</v>
      </c>
      <c r="K214" s="54" t="s">
        <v>79</v>
      </c>
      <c r="L214" s="57">
        <f t="shared" si="66"/>
        <v>-571.98709174997146</v>
      </c>
      <c r="M214" s="55">
        <f t="shared" si="70"/>
        <v>-116</v>
      </c>
      <c r="N214" s="54">
        <v>9</v>
      </c>
      <c r="O214" s="55">
        <v>0</v>
      </c>
      <c r="P214" s="55">
        <v>0</v>
      </c>
      <c r="Q214" s="54" t="s">
        <v>79</v>
      </c>
      <c r="R214" s="57">
        <v>0</v>
      </c>
      <c r="S214" s="55">
        <f t="shared" si="67"/>
        <v>-3163.1745069661783</v>
      </c>
      <c r="T214" s="55">
        <v>0</v>
      </c>
      <c r="U214" s="54">
        <v>9</v>
      </c>
      <c r="V214" s="57">
        <f t="shared" si="71"/>
        <v>-2500</v>
      </c>
      <c r="W214" s="55">
        <v>0</v>
      </c>
      <c r="X214" s="55">
        <f t="shared" si="68"/>
        <v>4649.3199234977064</v>
      </c>
      <c r="Y214" s="117">
        <f t="shared" si="69"/>
        <v>906787.4956282943</v>
      </c>
    </row>
    <row r="215" spans="1:25" ht="13.5" thickBot="1" x14ac:dyDescent="0.35">
      <c r="A215" s="54">
        <v>202</v>
      </c>
      <c r="B215" s="54">
        <v>40</v>
      </c>
      <c r="C215" s="54">
        <f t="shared" si="54"/>
        <v>10</v>
      </c>
      <c r="D215" s="55">
        <f t="shared" si="64"/>
        <v>17462.996707055496</v>
      </c>
      <c r="E215" s="57">
        <f t="shared" si="65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v>0</v>
      </c>
      <c r="K215" s="54" t="s">
        <v>79</v>
      </c>
      <c r="L215" s="57">
        <f t="shared" si="66"/>
        <v>-571.98709174997146</v>
      </c>
      <c r="M215" s="55">
        <f t="shared" si="70"/>
        <v>-118</v>
      </c>
      <c r="N215" s="54">
        <v>10</v>
      </c>
      <c r="O215" s="55">
        <v>0</v>
      </c>
      <c r="P215" s="55">
        <v>0</v>
      </c>
      <c r="Q215" s="54" t="s">
        <v>79</v>
      </c>
      <c r="R215" s="57">
        <v>0</v>
      </c>
      <c r="S215" s="55">
        <f t="shared" si="67"/>
        <v>-3163.1745069661783</v>
      </c>
      <c r="T215" s="55">
        <v>0</v>
      </c>
      <c r="U215" s="54">
        <v>10</v>
      </c>
      <c r="V215" s="57">
        <f t="shared" si="71"/>
        <v>-2510</v>
      </c>
      <c r="W215" s="55">
        <v>0</v>
      </c>
      <c r="X215" s="55">
        <f t="shared" si="68"/>
        <v>4637.3199234977064</v>
      </c>
      <c r="Y215" s="117">
        <f t="shared" si="69"/>
        <v>915203.09678357653</v>
      </c>
    </row>
    <row r="216" spans="1:25" ht="13.5" thickBot="1" x14ac:dyDescent="0.35">
      <c r="A216" s="54">
        <v>203</v>
      </c>
      <c r="B216" s="54">
        <v>40</v>
      </c>
      <c r="C216" s="54">
        <f t="shared" si="54"/>
        <v>11</v>
      </c>
      <c r="D216" s="55">
        <f t="shared" si="64"/>
        <v>17462.996707055496</v>
      </c>
      <c r="E216" s="57">
        <f t="shared" si="65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v>0</v>
      </c>
      <c r="K216" s="54" t="s">
        <v>79</v>
      </c>
      <c r="L216" s="57">
        <f t="shared" si="66"/>
        <v>-571.98709174997146</v>
      </c>
      <c r="M216" s="55">
        <f t="shared" si="70"/>
        <v>-120</v>
      </c>
      <c r="N216" s="54">
        <v>11</v>
      </c>
      <c r="O216" s="55">
        <v>0</v>
      </c>
      <c r="P216" s="55">
        <v>0</v>
      </c>
      <c r="Q216" s="54" t="s">
        <v>79</v>
      </c>
      <c r="R216" s="57">
        <v>0</v>
      </c>
      <c r="S216" s="55">
        <f t="shared" si="67"/>
        <v>-3163.1745069661783</v>
      </c>
      <c r="T216" s="55">
        <v>0</v>
      </c>
      <c r="U216" s="54">
        <v>11</v>
      </c>
      <c r="V216" s="57">
        <f t="shared" si="71"/>
        <v>-2520</v>
      </c>
      <c r="W216" s="55">
        <v>0</v>
      </c>
      <c r="X216" s="55">
        <f t="shared" si="68"/>
        <v>4625.3199234977064</v>
      </c>
      <c r="Y216" s="117">
        <f t="shared" si="69"/>
        <v>923641.76294367248</v>
      </c>
    </row>
    <row r="217" spans="1:25" ht="13.5" thickBot="1" x14ac:dyDescent="0.35">
      <c r="A217" s="54">
        <v>204</v>
      </c>
      <c r="B217" s="54">
        <v>41</v>
      </c>
      <c r="C217" s="54">
        <f t="shared" ref="C217:C280" si="72">C205</f>
        <v>0</v>
      </c>
      <c r="D217" s="55">
        <f>$D206*(1+$D$4)</f>
        <v>18336.146542408271</v>
      </c>
      <c r="E217" s="57">
        <f t="shared" si="65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v>0</v>
      </c>
      <c r="K217" s="54" t="s">
        <v>79</v>
      </c>
      <c r="L217" s="57">
        <f t="shared" si="66"/>
        <v>-571.98709174997146</v>
      </c>
      <c r="M217" s="55">
        <f t="shared" si="70"/>
        <v>-122</v>
      </c>
      <c r="N217" s="54">
        <v>12</v>
      </c>
      <c r="O217" s="55">
        <v>0</v>
      </c>
      <c r="P217" s="55">
        <v>0</v>
      </c>
      <c r="Q217" s="54" t="s">
        <v>79</v>
      </c>
      <c r="R217" s="57">
        <v>0</v>
      </c>
      <c r="S217" s="55">
        <f t="shared" si="67"/>
        <v>-3163.1745069661783</v>
      </c>
      <c r="T217" s="55">
        <v>0</v>
      </c>
      <c r="U217" s="54">
        <v>12</v>
      </c>
      <c r="V217" s="57">
        <f t="shared" si="71"/>
        <v>-2530</v>
      </c>
      <c r="W217" s="55">
        <v>0</v>
      </c>
      <c r="X217" s="55">
        <f t="shared" si="68"/>
        <v>5093.5523329417329</v>
      </c>
      <c r="Y217" s="117">
        <f t="shared" si="69"/>
        <v>932583.82262221281</v>
      </c>
    </row>
    <row r="218" spans="1:25" ht="13.5" thickBot="1" x14ac:dyDescent="0.35">
      <c r="A218" s="54">
        <v>205</v>
      </c>
      <c r="B218" s="54">
        <v>41</v>
      </c>
      <c r="C218" s="54">
        <f t="shared" si="72"/>
        <v>1</v>
      </c>
      <c r="D218" s="55">
        <f t="shared" ref="D218:D228" si="73">$D217</f>
        <v>18336.146542408271</v>
      </c>
      <c r="E218" s="57">
        <f t="shared" si="65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v>0</v>
      </c>
      <c r="K218" s="54" t="s">
        <v>79</v>
      </c>
      <c r="L218" s="57">
        <f t="shared" si="66"/>
        <v>-571.98709174997146</v>
      </c>
      <c r="M218" s="55">
        <f t="shared" si="70"/>
        <v>-124</v>
      </c>
      <c r="N218" s="54">
        <v>13</v>
      </c>
      <c r="O218" s="55">
        <v>0</v>
      </c>
      <c r="P218" s="55">
        <v>0</v>
      </c>
      <c r="Q218" s="54" t="s">
        <v>79</v>
      </c>
      <c r="R218" s="57">
        <v>0</v>
      </c>
      <c r="S218" s="55">
        <f t="shared" si="67"/>
        <v>-3163.1745069661783</v>
      </c>
      <c r="T218" s="55">
        <v>0</v>
      </c>
      <c r="U218" s="54">
        <v>13</v>
      </c>
      <c r="V218" s="57">
        <f t="shared" si="71"/>
        <v>-2540</v>
      </c>
      <c r="W218" s="55">
        <v>0</v>
      </c>
      <c r="X218" s="55">
        <f t="shared" si="68"/>
        <v>5081.5523329417329</v>
      </c>
      <c r="Y218" s="117">
        <f t="shared" si="69"/>
        <v>941551.14088274701</v>
      </c>
    </row>
    <row r="219" spans="1:25" ht="13.5" thickBot="1" x14ac:dyDescent="0.35">
      <c r="A219" s="54">
        <v>206</v>
      </c>
      <c r="B219" s="54">
        <v>41</v>
      </c>
      <c r="C219" s="54">
        <f t="shared" si="72"/>
        <v>2</v>
      </c>
      <c r="D219" s="55">
        <f t="shared" si="73"/>
        <v>18336.146542408271</v>
      </c>
      <c r="E219" s="57">
        <f t="shared" si="65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v>0</v>
      </c>
      <c r="K219" s="54" t="s">
        <v>79</v>
      </c>
      <c r="L219" s="57">
        <f t="shared" si="66"/>
        <v>-571.98709174997146</v>
      </c>
      <c r="M219" s="55">
        <f t="shared" si="70"/>
        <v>-126</v>
      </c>
      <c r="N219" s="54">
        <v>14</v>
      </c>
      <c r="O219" s="55">
        <v>0</v>
      </c>
      <c r="P219" s="55">
        <v>0</v>
      </c>
      <c r="Q219" s="54" t="s">
        <v>79</v>
      </c>
      <c r="R219" s="57">
        <v>0</v>
      </c>
      <c r="S219" s="55">
        <f t="shared" si="67"/>
        <v>-3163.1745069661783</v>
      </c>
      <c r="T219" s="55">
        <v>0</v>
      </c>
      <c r="U219" s="54">
        <v>14</v>
      </c>
      <c r="V219" s="57">
        <f t="shared" si="71"/>
        <v>-2550</v>
      </c>
      <c r="W219" s="55">
        <v>0</v>
      </c>
      <c r="X219" s="55">
        <f t="shared" si="68"/>
        <v>5069.5523329417329</v>
      </c>
      <c r="Y219" s="117">
        <f t="shared" si="69"/>
        <v>950543.8229693668</v>
      </c>
    </row>
    <row r="220" spans="1:25" ht="13.5" thickBot="1" x14ac:dyDescent="0.35">
      <c r="A220" s="54">
        <v>207</v>
      </c>
      <c r="B220" s="54">
        <v>41</v>
      </c>
      <c r="C220" s="54">
        <f t="shared" si="72"/>
        <v>3</v>
      </c>
      <c r="D220" s="55">
        <f t="shared" si="73"/>
        <v>18336.146542408271</v>
      </c>
      <c r="E220" s="57">
        <f t="shared" si="65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v>0</v>
      </c>
      <c r="K220" s="54" t="s">
        <v>79</v>
      </c>
      <c r="L220" s="57">
        <f t="shared" si="66"/>
        <v>-571.98709174997146</v>
      </c>
      <c r="M220" s="55">
        <f t="shared" si="70"/>
        <v>-128</v>
      </c>
      <c r="N220" s="54">
        <v>15</v>
      </c>
      <c r="O220" s="55">
        <v>0</v>
      </c>
      <c r="P220" s="55">
        <v>0</v>
      </c>
      <c r="Q220" s="54" t="s">
        <v>79</v>
      </c>
      <c r="R220" s="57">
        <v>0</v>
      </c>
      <c r="S220" s="55">
        <f t="shared" si="67"/>
        <v>-3163.1745069661783</v>
      </c>
      <c r="T220" s="55">
        <v>0</v>
      </c>
      <c r="U220" s="54">
        <v>15</v>
      </c>
      <c r="V220" s="57">
        <f t="shared" si="71"/>
        <v>-2560</v>
      </c>
      <c r="W220" s="55">
        <v>0</v>
      </c>
      <c r="X220" s="55">
        <f t="shared" si="68"/>
        <v>5057.5523329417329</v>
      </c>
      <c r="Y220" s="117">
        <f t="shared" si="69"/>
        <v>959561.97456468083</v>
      </c>
    </row>
    <row r="221" spans="1:25" ht="13.5" thickBot="1" x14ac:dyDescent="0.35">
      <c r="A221" s="54">
        <v>208</v>
      </c>
      <c r="B221" s="54">
        <v>41</v>
      </c>
      <c r="C221" s="54">
        <f t="shared" si="72"/>
        <v>4</v>
      </c>
      <c r="D221" s="55">
        <f t="shared" si="73"/>
        <v>18336.146542408271</v>
      </c>
      <c r="E221" s="57">
        <f t="shared" si="65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v>0</v>
      </c>
      <c r="K221" s="54" t="s">
        <v>79</v>
      </c>
      <c r="L221" s="57">
        <f t="shared" si="66"/>
        <v>-571.98709174997146</v>
      </c>
      <c r="M221" s="55">
        <f t="shared" si="70"/>
        <v>-130</v>
      </c>
      <c r="N221" s="54">
        <v>16</v>
      </c>
      <c r="O221" s="55">
        <v>0</v>
      </c>
      <c r="P221" s="55">
        <v>0</v>
      </c>
      <c r="Q221" s="54" t="s">
        <v>79</v>
      </c>
      <c r="R221" s="57">
        <v>0</v>
      </c>
      <c r="S221" s="55">
        <f t="shared" si="67"/>
        <v>-3163.1745069661783</v>
      </c>
      <c r="T221" s="55">
        <v>0</v>
      </c>
      <c r="U221" s="54">
        <v>16</v>
      </c>
      <c r="V221" s="57">
        <f t="shared" si="71"/>
        <v>-2570</v>
      </c>
      <c r="W221" s="55">
        <v>0</v>
      </c>
      <c r="X221" s="55">
        <f t="shared" si="68"/>
        <v>5045.5523329417329</v>
      </c>
      <c r="Y221" s="117">
        <f t="shared" si="69"/>
        <v>968605.701791642</v>
      </c>
    </row>
    <row r="222" spans="1:25" ht="13.5" thickBot="1" x14ac:dyDescent="0.35">
      <c r="A222" s="54">
        <v>209</v>
      </c>
      <c r="B222" s="54">
        <v>41</v>
      </c>
      <c r="C222" s="54">
        <f t="shared" si="72"/>
        <v>5</v>
      </c>
      <c r="D222" s="55">
        <f t="shared" si="73"/>
        <v>18336.146542408271</v>
      </c>
      <c r="E222" s="57">
        <f t="shared" si="65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v>0</v>
      </c>
      <c r="K222" s="54" t="s">
        <v>79</v>
      </c>
      <c r="L222" s="57">
        <f t="shared" si="66"/>
        <v>-571.98709174997146</v>
      </c>
      <c r="M222" s="55">
        <f t="shared" si="70"/>
        <v>-132</v>
      </c>
      <c r="N222" s="54">
        <v>17</v>
      </c>
      <c r="O222" s="55">
        <v>0</v>
      </c>
      <c r="P222" s="55">
        <v>0</v>
      </c>
      <c r="Q222" s="54" t="s">
        <v>79</v>
      </c>
      <c r="R222" s="57">
        <v>0</v>
      </c>
      <c r="S222" s="55">
        <f t="shared" si="67"/>
        <v>-3163.1745069661783</v>
      </c>
      <c r="T222" s="55">
        <v>0</v>
      </c>
      <c r="U222" s="54">
        <v>17</v>
      </c>
      <c r="V222" s="57">
        <f t="shared" si="71"/>
        <v>-2580</v>
      </c>
      <c r="W222" s="55">
        <v>0</v>
      </c>
      <c r="X222" s="55">
        <f t="shared" si="68"/>
        <v>5033.5523329417329</v>
      </c>
      <c r="Y222" s="117">
        <f t="shared" si="69"/>
        <v>977675.11121538212</v>
      </c>
    </row>
    <row r="223" spans="1:25" ht="13.5" thickBot="1" x14ac:dyDescent="0.35">
      <c r="A223" s="54">
        <v>210</v>
      </c>
      <c r="B223" s="54">
        <v>41</v>
      </c>
      <c r="C223" s="54">
        <f t="shared" si="72"/>
        <v>6</v>
      </c>
      <c r="D223" s="55">
        <f t="shared" si="73"/>
        <v>18336.146542408271</v>
      </c>
      <c r="E223" s="57">
        <f t="shared" si="65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v>0</v>
      </c>
      <c r="K223" s="54" t="s">
        <v>79</v>
      </c>
      <c r="L223" s="57">
        <f t="shared" si="66"/>
        <v>-571.98709174997146</v>
      </c>
      <c r="M223" s="55">
        <f t="shared" si="70"/>
        <v>-134</v>
      </c>
      <c r="N223" s="54">
        <v>18</v>
      </c>
      <c r="O223" s="55">
        <v>0</v>
      </c>
      <c r="P223" s="55">
        <v>0</v>
      </c>
      <c r="Q223" s="54" t="s">
        <v>79</v>
      </c>
      <c r="R223" s="57">
        <v>0</v>
      </c>
      <c r="S223" s="55">
        <f t="shared" si="67"/>
        <v>-3163.1745069661783</v>
      </c>
      <c r="T223" s="55">
        <v>0</v>
      </c>
      <c r="U223" s="54">
        <v>18</v>
      </c>
      <c r="V223" s="57">
        <f t="shared" si="71"/>
        <v>-2590</v>
      </c>
      <c r="W223" s="55">
        <v>0</v>
      </c>
      <c r="X223" s="55">
        <f t="shared" si="68"/>
        <v>5021.5523329417329</v>
      </c>
      <c r="Y223" s="117">
        <f t="shared" si="69"/>
        <v>986770.30984505452</v>
      </c>
    </row>
    <row r="224" spans="1:25" ht="13.5" thickBot="1" x14ac:dyDescent="0.35">
      <c r="A224" s="54">
        <v>211</v>
      </c>
      <c r="B224" s="54">
        <v>41</v>
      </c>
      <c r="C224" s="54">
        <f t="shared" si="72"/>
        <v>7</v>
      </c>
      <c r="D224" s="55">
        <f t="shared" si="73"/>
        <v>18336.146542408271</v>
      </c>
      <c r="E224" s="57">
        <f t="shared" si="65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v>0</v>
      </c>
      <c r="K224" s="54" t="s">
        <v>79</v>
      </c>
      <c r="L224" s="57">
        <f t="shared" si="66"/>
        <v>-571.98709174997146</v>
      </c>
      <c r="M224" s="55">
        <f t="shared" si="70"/>
        <v>-136</v>
      </c>
      <c r="N224" s="54">
        <v>19</v>
      </c>
      <c r="O224" s="55">
        <v>0</v>
      </c>
      <c r="P224" s="55">
        <v>0</v>
      </c>
      <c r="Q224" s="54" t="s">
        <v>79</v>
      </c>
      <c r="R224" s="57">
        <v>0</v>
      </c>
      <c r="S224" s="55">
        <f t="shared" si="67"/>
        <v>-3163.1745069661783</v>
      </c>
      <c r="T224" s="55">
        <v>0</v>
      </c>
      <c r="U224" s="54">
        <v>19</v>
      </c>
      <c r="V224" s="57">
        <f t="shared" si="71"/>
        <v>-2600</v>
      </c>
      <c r="W224" s="55">
        <v>0</v>
      </c>
      <c r="X224" s="55">
        <f t="shared" si="68"/>
        <v>5009.5523329417329</v>
      </c>
      <c r="Y224" s="117">
        <f t="shared" si="69"/>
        <v>995891.40513568395</v>
      </c>
    </row>
    <row r="225" spans="1:25" ht="13.5" thickBot="1" x14ac:dyDescent="0.35">
      <c r="A225" s="54">
        <v>212</v>
      </c>
      <c r="B225" s="54">
        <v>41</v>
      </c>
      <c r="C225" s="54">
        <f t="shared" si="72"/>
        <v>8</v>
      </c>
      <c r="D225" s="55">
        <f t="shared" si="73"/>
        <v>18336.146542408271</v>
      </c>
      <c r="E225" s="57">
        <f t="shared" si="65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v>0</v>
      </c>
      <c r="K225" s="54" t="s">
        <v>79</v>
      </c>
      <c r="L225" s="57">
        <f t="shared" si="66"/>
        <v>-571.98709174997146</v>
      </c>
      <c r="M225" s="55">
        <f t="shared" si="70"/>
        <v>-138</v>
      </c>
      <c r="N225" s="54">
        <v>20</v>
      </c>
      <c r="O225" s="55">
        <v>0</v>
      </c>
      <c r="P225" s="55">
        <v>0</v>
      </c>
      <c r="Q225" s="54" t="s">
        <v>79</v>
      </c>
      <c r="R225" s="57">
        <v>0</v>
      </c>
      <c r="S225" s="55">
        <f t="shared" si="67"/>
        <v>-3163.1745069661783</v>
      </c>
      <c r="T225" s="55">
        <v>0</v>
      </c>
      <c r="U225" s="54">
        <v>20</v>
      </c>
      <c r="V225" s="57">
        <f t="shared" si="71"/>
        <v>-2610</v>
      </c>
      <c r="W225" s="55">
        <v>0</v>
      </c>
      <c r="X225" s="55">
        <f t="shared" si="68"/>
        <v>4997.5523329417329</v>
      </c>
      <c r="Y225" s="117">
        <f t="shared" si="69"/>
        <v>1005038.5049900243</v>
      </c>
    </row>
    <row r="226" spans="1:25" ht="13.5" thickBot="1" x14ac:dyDescent="0.35">
      <c r="A226" s="54">
        <v>213</v>
      </c>
      <c r="B226" s="54">
        <v>41</v>
      </c>
      <c r="C226" s="54">
        <f t="shared" si="72"/>
        <v>9</v>
      </c>
      <c r="D226" s="55">
        <f t="shared" si="73"/>
        <v>18336.146542408271</v>
      </c>
      <c r="E226" s="57">
        <f t="shared" si="65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v>0</v>
      </c>
      <c r="K226" s="54" t="s">
        <v>79</v>
      </c>
      <c r="L226" s="57">
        <f t="shared" si="66"/>
        <v>-571.98709174997146</v>
      </c>
      <c r="M226" s="55">
        <f t="shared" si="70"/>
        <v>-140</v>
      </c>
      <c r="N226" s="54">
        <v>21</v>
      </c>
      <c r="O226" s="55">
        <v>0</v>
      </c>
      <c r="P226" s="55">
        <v>0</v>
      </c>
      <c r="Q226" s="54" t="s">
        <v>79</v>
      </c>
      <c r="R226" s="57">
        <v>0</v>
      </c>
      <c r="S226" s="55">
        <f t="shared" si="67"/>
        <v>-3163.1745069661783</v>
      </c>
      <c r="T226" s="55">
        <v>0</v>
      </c>
      <c r="U226" s="54">
        <v>21</v>
      </c>
      <c r="V226" s="57">
        <f t="shared" si="71"/>
        <v>-2620</v>
      </c>
      <c r="W226" s="55">
        <v>0</v>
      </c>
      <c r="X226" s="55">
        <f t="shared" si="68"/>
        <v>4985.5523329417329</v>
      </c>
      <c r="Y226" s="117">
        <f t="shared" si="69"/>
        <v>1014211.7177604244</v>
      </c>
    </row>
    <row r="227" spans="1:25" ht="13.5" thickBot="1" x14ac:dyDescent="0.35">
      <c r="A227" s="54">
        <v>214</v>
      </c>
      <c r="B227" s="54">
        <v>41</v>
      </c>
      <c r="C227" s="54">
        <f t="shared" si="72"/>
        <v>10</v>
      </c>
      <c r="D227" s="55">
        <f t="shared" si="73"/>
        <v>18336.146542408271</v>
      </c>
      <c r="E227" s="57">
        <f t="shared" si="65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v>0</v>
      </c>
      <c r="K227" s="54" t="s">
        <v>79</v>
      </c>
      <c r="L227" s="57">
        <f t="shared" si="66"/>
        <v>-571.98709174997146</v>
      </c>
      <c r="M227" s="55">
        <f t="shared" si="70"/>
        <v>-142</v>
      </c>
      <c r="N227" s="54">
        <v>22</v>
      </c>
      <c r="O227" s="55">
        <v>0</v>
      </c>
      <c r="P227" s="55">
        <v>0</v>
      </c>
      <c r="Q227" s="54" t="s">
        <v>79</v>
      </c>
      <c r="R227" s="57">
        <v>0</v>
      </c>
      <c r="S227" s="55">
        <f t="shared" si="67"/>
        <v>-3163.1745069661783</v>
      </c>
      <c r="T227" s="55">
        <v>0</v>
      </c>
      <c r="U227" s="54">
        <v>22</v>
      </c>
      <c r="V227" s="57">
        <f t="shared" si="71"/>
        <v>-2630</v>
      </c>
      <c r="W227" s="55">
        <v>0</v>
      </c>
      <c r="X227" s="55">
        <f t="shared" si="68"/>
        <v>4973.5523329417329</v>
      </c>
      <c r="Y227" s="117">
        <f t="shared" si="69"/>
        <v>1023411.1522507011</v>
      </c>
    </row>
    <row r="228" spans="1:25" ht="13.5" thickBot="1" x14ac:dyDescent="0.35">
      <c r="A228" s="54">
        <v>215</v>
      </c>
      <c r="B228" s="54">
        <v>41</v>
      </c>
      <c r="C228" s="54">
        <f t="shared" si="72"/>
        <v>11</v>
      </c>
      <c r="D228" s="55">
        <f t="shared" si="73"/>
        <v>18336.146542408271</v>
      </c>
      <c r="E228" s="57">
        <f t="shared" si="65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v>0</v>
      </c>
      <c r="K228" s="54" t="s">
        <v>79</v>
      </c>
      <c r="L228" s="57">
        <f t="shared" si="66"/>
        <v>-571.98709174997146</v>
      </c>
      <c r="M228" s="55">
        <f t="shared" si="70"/>
        <v>-144</v>
      </c>
      <c r="N228" s="54">
        <v>23</v>
      </c>
      <c r="O228" s="55">
        <v>0</v>
      </c>
      <c r="P228" s="55">
        <v>0</v>
      </c>
      <c r="Q228" s="54" t="s">
        <v>79</v>
      </c>
      <c r="R228" s="57">
        <v>0</v>
      </c>
      <c r="S228" s="55">
        <f t="shared" si="67"/>
        <v>-3163.1745069661783</v>
      </c>
      <c r="T228" s="55">
        <v>0</v>
      </c>
      <c r="U228" s="54">
        <v>23</v>
      </c>
      <c r="V228" s="57">
        <f t="shared" si="71"/>
        <v>-2640</v>
      </c>
      <c r="W228" s="55">
        <v>0</v>
      </c>
      <c r="X228" s="55">
        <f t="shared" si="68"/>
        <v>4961.5523329417329</v>
      </c>
      <c r="Y228" s="117">
        <f t="shared" si="69"/>
        <v>1032636.9177180207</v>
      </c>
    </row>
    <row r="229" spans="1:25" ht="13.5" thickBot="1" x14ac:dyDescent="0.35">
      <c r="A229" s="54">
        <v>216</v>
      </c>
      <c r="B229" s="54">
        <v>42</v>
      </c>
      <c r="C229" s="54">
        <f t="shared" si="72"/>
        <v>0</v>
      </c>
      <c r="D229" s="55">
        <f>$D218*(1+$D$4)</f>
        <v>19252.953869528686</v>
      </c>
      <c r="E229" s="57">
        <f t="shared" si="65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v>0</v>
      </c>
      <c r="K229" s="54" t="s">
        <v>79</v>
      </c>
      <c r="L229" s="57">
        <f t="shared" si="66"/>
        <v>-571.98709174997146</v>
      </c>
      <c r="M229" s="55">
        <f t="shared" si="70"/>
        <v>-146</v>
      </c>
      <c r="N229" s="54">
        <v>24</v>
      </c>
      <c r="O229" s="55">
        <v>0</v>
      </c>
      <c r="P229" s="55">
        <v>0</v>
      </c>
      <c r="Q229" s="54" t="s">
        <v>79</v>
      </c>
      <c r="R229" s="57">
        <v>0</v>
      </c>
      <c r="S229" s="55">
        <f t="shared" si="67"/>
        <v>-3163.1745069661783</v>
      </c>
      <c r="T229" s="55">
        <v>0</v>
      </c>
      <c r="U229" s="54">
        <v>24</v>
      </c>
      <c r="V229" s="57">
        <f t="shared" si="71"/>
        <v>-2650</v>
      </c>
      <c r="W229" s="55">
        <v>0</v>
      </c>
      <c r="X229" s="55">
        <f t="shared" si="68"/>
        <v>5453.7963628579591</v>
      </c>
      <c r="Y229" s="117">
        <f t="shared" si="69"/>
        <v>1042393.3679047037</v>
      </c>
    </row>
    <row r="230" spans="1:25" ht="13.5" thickBot="1" x14ac:dyDescent="0.35">
      <c r="A230" s="54">
        <v>217</v>
      </c>
      <c r="B230" s="54">
        <v>42</v>
      </c>
      <c r="C230" s="54">
        <f t="shared" si="72"/>
        <v>1</v>
      </c>
      <c r="D230" s="55">
        <f t="shared" ref="D230:D240" si="74">$D229</f>
        <v>19252.953869528686</v>
      </c>
      <c r="E230" s="57">
        <f t="shared" si="65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v>0</v>
      </c>
      <c r="K230" s="54" t="s">
        <v>79</v>
      </c>
      <c r="L230" s="57">
        <f t="shared" si="66"/>
        <v>-571.98709174997146</v>
      </c>
      <c r="M230" s="55">
        <f t="shared" si="70"/>
        <v>-148</v>
      </c>
      <c r="N230" s="54">
        <v>25</v>
      </c>
      <c r="O230" s="55">
        <v>0</v>
      </c>
      <c r="P230" s="55">
        <v>0</v>
      </c>
      <c r="Q230" s="54" t="s">
        <v>79</v>
      </c>
      <c r="R230" s="57">
        <v>0</v>
      </c>
      <c r="S230" s="55">
        <f t="shared" si="67"/>
        <v>-3163.1745069661783</v>
      </c>
      <c r="T230" s="55">
        <v>0</v>
      </c>
      <c r="U230" s="54">
        <v>25</v>
      </c>
      <c r="V230" s="57">
        <f t="shared" si="71"/>
        <v>-2660</v>
      </c>
      <c r="W230" s="55">
        <v>0</v>
      </c>
      <c r="X230" s="55">
        <f t="shared" si="68"/>
        <v>5441.7963628579591</v>
      </c>
      <c r="Y230" s="117">
        <f t="shared" si="69"/>
        <v>1052178.4699671646</v>
      </c>
    </row>
    <row r="231" spans="1:25" ht="13.5" thickBot="1" x14ac:dyDescent="0.35">
      <c r="A231" s="54">
        <v>218</v>
      </c>
      <c r="B231" s="54">
        <v>42</v>
      </c>
      <c r="C231" s="54">
        <f t="shared" si="72"/>
        <v>2</v>
      </c>
      <c r="D231" s="55">
        <f t="shared" si="74"/>
        <v>19252.953869528686</v>
      </c>
      <c r="E231" s="57">
        <f t="shared" si="65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v>0</v>
      </c>
      <c r="K231" s="54" t="s">
        <v>79</v>
      </c>
      <c r="L231" s="57">
        <f t="shared" si="66"/>
        <v>-571.98709174997146</v>
      </c>
      <c r="M231" s="55">
        <f t="shared" si="70"/>
        <v>-150</v>
      </c>
      <c r="N231" s="54">
        <v>26</v>
      </c>
      <c r="O231" s="55">
        <v>0</v>
      </c>
      <c r="P231" s="55">
        <v>0</v>
      </c>
      <c r="Q231" s="54" t="s">
        <v>79</v>
      </c>
      <c r="R231" s="57">
        <v>0</v>
      </c>
      <c r="S231" s="55">
        <f t="shared" si="67"/>
        <v>-3163.1745069661783</v>
      </c>
      <c r="T231" s="55">
        <v>0</v>
      </c>
      <c r="U231" s="54">
        <v>26</v>
      </c>
      <c r="V231" s="57">
        <f t="shared" si="71"/>
        <v>-2670</v>
      </c>
      <c r="W231" s="55">
        <v>0</v>
      </c>
      <c r="X231" s="55">
        <f t="shared" si="68"/>
        <v>5429.7963628579591</v>
      </c>
      <c r="Y231" s="117">
        <f t="shared" si="69"/>
        <v>1061992.3432882191</v>
      </c>
    </row>
    <row r="232" spans="1:25" ht="13.5" thickBot="1" x14ac:dyDescent="0.35">
      <c r="A232" s="54">
        <v>219</v>
      </c>
      <c r="B232" s="54">
        <v>42</v>
      </c>
      <c r="C232" s="54">
        <f t="shared" si="72"/>
        <v>3</v>
      </c>
      <c r="D232" s="55">
        <f t="shared" si="74"/>
        <v>19252.953869528686</v>
      </c>
      <c r="E232" s="57">
        <f t="shared" si="65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v>0</v>
      </c>
      <c r="K232" s="54" t="s">
        <v>79</v>
      </c>
      <c r="L232" s="57">
        <f t="shared" si="66"/>
        <v>-571.98709174997146</v>
      </c>
      <c r="M232" s="55">
        <f t="shared" si="70"/>
        <v>-152</v>
      </c>
      <c r="N232" s="54">
        <v>27</v>
      </c>
      <c r="O232" s="55">
        <v>0</v>
      </c>
      <c r="P232" s="55">
        <v>0</v>
      </c>
      <c r="Q232" s="54" t="s">
        <v>79</v>
      </c>
      <c r="R232" s="57">
        <v>0</v>
      </c>
      <c r="S232" s="55">
        <f t="shared" si="67"/>
        <v>-3163.1745069661783</v>
      </c>
      <c r="T232" s="55">
        <v>0</v>
      </c>
      <c r="U232" s="54">
        <v>27</v>
      </c>
      <c r="V232" s="57">
        <f t="shared" si="71"/>
        <v>-2680</v>
      </c>
      <c r="W232" s="55">
        <v>0</v>
      </c>
      <c r="X232" s="55">
        <f t="shared" si="68"/>
        <v>5417.7963628579591</v>
      </c>
      <c r="Y232" s="117">
        <f t="shared" si="69"/>
        <v>1071835.1077481112</v>
      </c>
    </row>
    <row r="233" spans="1:25" ht="13.5" thickBot="1" x14ac:dyDescent="0.35">
      <c r="A233" s="54">
        <v>220</v>
      </c>
      <c r="B233" s="54">
        <v>42</v>
      </c>
      <c r="C233" s="54">
        <f t="shared" si="72"/>
        <v>4</v>
      </c>
      <c r="D233" s="55">
        <f t="shared" si="74"/>
        <v>19252.953869528686</v>
      </c>
      <c r="E233" s="57">
        <f t="shared" si="65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v>0</v>
      </c>
      <c r="K233" s="54" t="s">
        <v>79</v>
      </c>
      <c r="L233" s="57">
        <f t="shared" si="66"/>
        <v>-571.98709174997146</v>
      </c>
      <c r="M233" s="55">
        <f t="shared" si="70"/>
        <v>-154</v>
      </c>
      <c r="N233" s="54">
        <v>28</v>
      </c>
      <c r="O233" s="55">
        <v>0</v>
      </c>
      <c r="P233" s="55">
        <v>0</v>
      </c>
      <c r="Q233" s="54" t="s">
        <v>79</v>
      </c>
      <c r="R233" s="57">
        <v>0</v>
      </c>
      <c r="S233" s="55">
        <f t="shared" si="67"/>
        <v>-3163.1745069661783</v>
      </c>
      <c r="T233" s="55">
        <v>0</v>
      </c>
      <c r="U233" s="54">
        <v>28</v>
      </c>
      <c r="V233" s="57">
        <f t="shared" si="71"/>
        <v>-2690</v>
      </c>
      <c r="W233" s="55">
        <v>0</v>
      </c>
      <c r="X233" s="55">
        <f t="shared" si="68"/>
        <v>5405.7963628579591</v>
      </c>
      <c r="Y233" s="117">
        <f t="shared" si="69"/>
        <v>1081706.8837265864</v>
      </c>
    </row>
    <row r="234" spans="1:25" ht="13.5" thickBot="1" x14ac:dyDescent="0.35">
      <c r="A234" s="54">
        <v>221</v>
      </c>
      <c r="B234" s="54">
        <v>42</v>
      </c>
      <c r="C234" s="54">
        <f t="shared" si="72"/>
        <v>5</v>
      </c>
      <c r="D234" s="55">
        <f t="shared" si="74"/>
        <v>19252.953869528686</v>
      </c>
      <c r="E234" s="57">
        <f t="shared" si="65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v>0</v>
      </c>
      <c r="K234" s="54" t="s">
        <v>79</v>
      </c>
      <c r="L234" s="57">
        <f t="shared" si="66"/>
        <v>-571.98709174997146</v>
      </c>
      <c r="M234" s="55">
        <f t="shared" si="70"/>
        <v>-156</v>
      </c>
      <c r="N234" s="54">
        <v>29</v>
      </c>
      <c r="O234" s="55">
        <v>0</v>
      </c>
      <c r="P234" s="55">
        <v>0</v>
      </c>
      <c r="Q234" s="54" t="s">
        <v>79</v>
      </c>
      <c r="R234" s="57">
        <v>0</v>
      </c>
      <c r="S234" s="55">
        <f t="shared" si="67"/>
        <v>-3163.1745069661783</v>
      </c>
      <c r="T234" s="55">
        <v>0</v>
      </c>
      <c r="U234" s="54">
        <v>29</v>
      </c>
      <c r="V234" s="57">
        <f t="shared" si="71"/>
        <v>-2700</v>
      </c>
      <c r="W234" s="55">
        <v>0</v>
      </c>
      <c r="X234" s="55">
        <f t="shared" si="68"/>
        <v>5393.7963628579591</v>
      </c>
      <c r="Y234" s="117">
        <f t="shared" si="69"/>
        <v>1091607.7921049718</v>
      </c>
    </row>
    <row r="235" spans="1:25" ht="13.5" thickBot="1" x14ac:dyDescent="0.35">
      <c r="A235" s="54">
        <v>222</v>
      </c>
      <c r="B235" s="54">
        <v>42</v>
      </c>
      <c r="C235" s="54">
        <f t="shared" si="72"/>
        <v>6</v>
      </c>
      <c r="D235" s="55">
        <f t="shared" si="74"/>
        <v>19252.953869528686</v>
      </c>
      <c r="E235" s="57">
        <f t="shared" si="65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v>0</v>
      </c>
      <c r="K235" s="54" t="s">
        <v>79</v>
      </c>
      <c r="L235" s="57">
        <f t="shared" si="66"/>
        <v>-571.98709174997146</v>
      </c>
      <c r="M235" s="55">
        <f t="shared" si="70"/>
        <v>-158</v>
      </c>
      <c r="N235" s="54">
        <v>30</v>
      </c>
      <c r="O235" s="55">
        <v>0</v>
      </c>
      <c r="P235" s="55">
        <v>0</v>
      </c>
      <c r="Q235" s="54" t="s">
        <v>79</v>
      </c>
      <c r="R235" s="57">
        <v>0</v>
      </c>
      <c r="S235" s="55">
        <f t="shared" si="67"/>
        <v>-3163.1745069661783</v>
      </c>
      <c r="T235" s="55">
        <v>0</v>
      </c>
      <c r="U235" s="54">
        <v>30</v>
      </c>
      <c r="V235" s="57">
        <f t="shared" si="71"/>
        <v>-2710</v>
      </c>
      <c r="W235" s="55">
        <v>0</v>
      </c>
      <c r="X235" s="55">
        <f t="shared" si="68"/>
        <v>5381.7963628579591</v>
      </c>
      <c r="Y235" s="117">
        <f t="shared" si="69"/>
        <v>1101537.9542682671</v>
      </c>
    </row>
    <row r="236" spans="1:25" ht="13.5" thickBot="1" x14ac:dyDescent="0.35">
      <c r="A236" s="54">
        <v>223</v>
      </c>
      <c r="B236" s="54">
        <v>42</v>
      </c>
      <c r="C236" s="54">
        <f t="shared" si="72"/>
        <v>7</v>
      </c>
      <c r="D236" s="55">
        <f t="shared" si="74"/>
        <v>19252.953869528686</v>
      </c>
      <c r="E236" s="57">
        <f t="shared" si="65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v>0</v>
      </c>
      <c r="K236" s="54" t="s">
        <v>79</v>
      </c>
      <c r="L236" s="57">
        <f t="shared" si="66"/>
        <v>-571.98709174997146</v>
      </c>
      <c r="M236" s="55">
        <f t="shared" si="70"/>
        <v>-160</v>
      </c>
      <c r="N236" s="54">
        <v>31</v>
      </c>
      <c r="O236" s="55">
        <v>0</v>
      </c>
      <c r="P236" s="55">
        <v>0</v>
      </c>
      <c r="Q236" s="54" t="s">
        <v>79</v>
      </c>
      <c r="R236" s="57">
        <v>0</v>
      </c>
      <c r="S236" s="55">
        <f t="shared" si="67"/>
        <v>-3163.1745069661783</v>
      </c>
      <c r="T236" s="55">
        <v>0</v>
      </c>
      <c r="U236" s="54">
        <v>31</v>
      </c>
      <c r="V236" s="57">
        <f t="shared" si="71"/>
        <v>-2720</v>
      </c>
      <c r="W236" s="55">
        <v>0</v>
      </c>
      <c r="X236" s="55">
        <f t="shared" si="68"/>
        <v>5369.7963628579591</v>
      </c>
      <c r="Y236" s="117">
        <f t="shared" si="69"/>
        <v>1111497.492107243</v>
      </c>
    </row>
    <row r="237" spans="1:25" ht="13.5" thickBot="1" x14ac:dyDescent="0.35">
      <c r="A237" s="54">
        <v>224</v>
      </c>
      <c r="B237" s="54">
        <v>42</v>
      </c>
      <c r="C237" s="54">
        <f t="shared" si="72"/>
        <v>8</v>
      </c>
      <c r="D237" s="55">
        <f t="shared" si="74"/>
        <v>19252.953869528686</v>
      </c>
      <c r="E237" s="57">
        <f t="shared" si="65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v>0</v>
      </c>
      <c r="K237" s="54" t="s">
        <v>79</v>
      </c>
      <c r="L237" s="57">
        <f t="shared" si="66"/>
        <v>-571.98709174997146</v>
      </c>
      <c r="M237" s="55">
        <f t="shared" si="70"/>
        <v>-162</v>
      </c>
      <c r="N237" s="54">
        <v>32</v>
      </c>
      <c r="O237" s="55">
        <v>0</v>
      </c>
      <c r="P237" s="55">
        <v>0</v>
      </c>
      <c r="Q237" s="54" t="s">
        <v>79</v>
      </c>
      <c r="R237" s="57">
        <v>0</v>
      </c>
      <c r="S237" s="55">
        <f t="shared" si="67"/>
        <v>-3163.1745069661783</v>
      </c>
      <c r="T237" s="55">
        <v>0</v>
      </c>
      <c r="U237" s="54">
        <v>32</v>
      </c>
      <c r="V237" s="57">
        <f t="shared" si="71"/>
        <v>-2730</v>
      </c>
      <c r="W237" s="55">
        <v>0</v>
      </c>
      <c r="X237" s="55">
        <f t="shared" si="68"/>
        <v>5357.7963628579591</v>
      </c>
      <c r="Y237" s="117">
        <f t="shared" si="69"/>
        <v>1121486.5280205479</v>
      </c>
    </row>
    <row r="238" spans="1:25" ht="13.5" thickBot="1" x14ac:dyDescent="0.35">
      <c r="A238" s="54">
        <v>225</v>
      </c>
      <c r="B238" s="54">
        <v>42</v>
      </c>
      <c r="C238" s="54">
        <f t="shared" si="72"/>
        <v>9</v>
      </c>
      <c r="D238" s="55">
        <f t="shared" si="74"/>
        <v>19252.953869528686</v>
      </c>
      <c r="E238" s="57">
        <f t="shared" si="65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v>0</v>
      </c>
      <c r="K238" s="54" t="s">
        <v>79</v>
      </c>
      <c r="L238" s="57">
        <f t="shared" ref="L238:L265" si="75">PMT(5%/12,60,30310)</f>
        <v>-571.98709174997146</v>
      </c>
      <c r="M238" s="55">
        <f t="shared" si="70"/>
        <v>-164</v>
      </c>
      <c r="N238" s="54">
        <v>33</v>
      </c>
      <c r="O238" s="55">
        <v>0</v>
      </c>
      <c r="P238" s="55">
        <v>0</v>
      </c>
      <c r="Q238" s="54" t="s">
        <v>79</v>
      </c>
      <c r="R238" s="57">
        <v>0</v>
      </c>
      <c r="S238" s="55">
        <f t="shared" ref="S238:S269" si="76">PMT(5%/12,180,400000)</f>
        <v>-3163.1745069661783</v>
      </c>
      <c r="T238" s="55">
        <v>0</v>
      </c>
      <c r="U238" s="54">
        <v>33</v>
      </c>
      <c r="V238" s="57">
        <f t="shared" si="71"/>
        <v>-2740</v>
      </c>
      <c r="W238" s="55">
        <v>0</v>
      </c>
      <c r="X238" s="55">
        <f t="shared" si="68"/>
        <v>5345.7963628579591</v>
      </c>
      <c r="Y238" s="117">
        <f t="shared" si="69"/>
        <v>1131505.1849168248</v>
      </c>
    </row>
    <row r="239" spans="1:25" ht="13.5" thickBot="1" x14ac:dyDescent="0.35">
      <c r="A239" s="54">
        <v>226</v>
      </c>
      <c r="B239" s="54">
        <v>42</v>
      </c>
      <c r="C239" s="54">
        <f t="shared" si="72"/>
        <v>10</v>
      </c>
      <c r="D239" s="55">
        <f t="shared" si="74"/>
        <v>19252.953869528686</v>
      </c>
      <c r="E239" s="57">
        <f t="shared" si="65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v>0</v>
      </c>
      <c r="K239" s="54" t="s">
        <v>79</v>
      </c>
      <c r="L239" s="57">
        <f t="shared" si="75"/>
        <v>-571.98709174997146</v>
      </c>
      <c r="M239" s="55">
        <f t="shared" si="70"/>
        <v>-166</v>
      </c>
      <c r="N239" s="54">
        <v>34</v>
      </c>
      <c r="O239" s="55">
        <v>0</v>
      </c>
      <c r="P239" s="55">
        <v>0</v>
      </c>
      <c r="Q239" s="54" t="s">
        <v>79</v>
      </c>
      <c r="R239" s="57">
        <v>0</v>
      </c>
      <c r="S239" s="55">
        <f t="shared" si="76"/>
        <v>-3163.1745069661783</v>
      </c>
      <c r="T239" s="55">
        <v>0</v>
      </c>
      <c r="U239" s="54">
        <v>34</v>
      </c>
      <c r="V239" s="57">
        <f t="shared" si="71"/>
        <v>-2750</v>
      </c>
      <c r="W239" s="55">
        <v>0</v>
      </c>
      <c r="X239" s="55">
        <f t="shared" si="68"/>
        <v>5333.7963628579591</v>
      </c>
      <c r="Y239" s="117">
        <f t="shared" si="69"/>
        <v>1141553.5862168362</v>
      </c>
    </row>
    <row r="240" spans="1:25" ht="13.5" thickBot="1" x14ac:dyDescent="0.35">
      <c r="A240" s="54">
        <v>227</v>
      </c>
      <c r="B240" s="54">
        <v>42</v>
      </c>
      <c r="C240" s="54">
        <f t="shared" si="72"/>
        <v>11</v>
      </c>
      <c r="D240" s="55">
        <f t="shared" si="74"/>
        <v>19252.953869528686</v>
      </c>
      <c r="E240" s="57">
        <f t="shared" si="65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v>0</v>
      </c>
      <c r="K240" s="54" t="s">
        <v>79</v>
      </c>
      <c r="L240" s="57">
        <f t="shared" si="75"/>
        <v>-571.98709174997146</v>
      </c>
      <c r="M240" s="55">
        <f t="shared" si="70"/>
        <v>-168</v>
      </c>
      <c r="N240" s="54">
        <v>35</v>
      </c>
      <c r="O240" s="55">
        <v>0</v>
      </c>
      <c r="P240" s="55">
        <v>0</v>
      </c>
      <c r="Q240" s="54" t="s">
        <v>79</v>
      </c>
      <c r="R240" s="57">
        <v>0</v>
      </c>
      <c r="S240" s="55">
        <f t="shared" si="76"/>
        <v>-3163.1745069661783</v>
      </c>
      <c r="T240" s="55">
        <v>0</v>
      </c>
      <c r="U240" s="54">
        <v>35</v>
      </c>
      <c r="V240" s="57">
        <f t="shared" si="71"/>
        <v>-2760</v>
      </c>
      <c r="W240" s="55">
        <v>0</v>
      </c>
      <c r="X240" s="55">
        <f t="shared" si="68"/>
        <v>5321.7963628579591</v>
      </c>
      <c r="Y240" s="117">
        <f t="shared" si="69"/>
        <v>1151631.8558555976</v>
      </c>
    </row>
    <row r="241" spans="1:25" ht="13.5" thickBot="1" x14ac:dyDescent="0.35">
      <c r="A241" s="54">
        <v>228</v>
      </c>
      <c r="B241" s="54">
        <v>43</v>
      </c>
      <c r="C241" s="54">
        <f t="shared" si="72"/>
        <v>0</v>
      </c>
      <c r="D241" s="55">
        <f>$D230*(1+$D$4)</f>
        <v>20215.601563005122</v>
      </c>
      <c r="E241" s="57">
        <f t="shared" si="65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v>0</v>
      </c>
      <c r="K241" s="54" t="s">
        <v>79</v>
      </c>
      <c r="L241" s="57">
        <f t="shared" si="75"/>
        <v>-571.98709174997146</v>
      </c>
      <c r="M241" s="55">
        <f t="shared" si="70"/>
        <v>-170</v>
      </c>
      <c r="N241" s="54">
        <v>36</v>
      </c>
      <c r="O241" s="55">
        <v>0</v>
      </c>
      <c r="P241" s="55">
        <v>0</v>
      </c>
      <c r="Q241" s="54" t="s">
        <v>79</v>
      </c>
      <c r="R241" s="57">
        <v>0</v>
      </c>
      <c r="S241" s="55">
        <f t="shared" si="76"/>
        <v>-3163.1745069661783</v>
      </c>
      <c r="T241" s="55">
        <v>0</v>
      </c>
      <c r="U241" s="54">
        <v>36</v>
      </c>
      <c r="V241" s="57">
        <f t="shared" si="71"/>
        <v>-2770</v>
      </c>
      <c r="W241" s="55">
        <v>0</v>
      </c>
      <c r="X241" s="55">
        <f t="shared" si="68"/>
        <v>5839.2525942700013</v>
      </c>
      <c r="Y241" s="117">
        <f t="shared" si="69"/>
        <v>1162269.5745159327</v>
      </c>
    </row>
    <row r="242" spans="1:25" ht="13.5" thickBot="1" x14ac:dyDescent="0.35">
      <c r="A242" s="54">
        <v>229</v>
      </c>
      <c r="B242" s="54">
        <v>43</v>
      </c>
      <c r="C242" s="54">
        <f t="shared" si="72"/>
        <v>1</v>
      </c>
      <c r="D242" s="55">
        <f t="shared" ref="D242:D252" si="77">$D241</f>
        <v>20215.601563005122</v>
      </c>
      <c r="E242" s="57">
        <f t="shared" si="65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v>0</v>
      </c>
      <c r="K242" s="54" t="s">
        <v>79</v>
      </c>
      <c r="L242" s="57">
        <f t="shared" si="75"/>
        <v>-571.98709174997146</v>
      </c>
      <c r="M242" s="55">
        <f t="shared" si="70"/>
        <v>-172</v>
      </c>
      <c r="N242" s="54">
        <v>37</v>
      </c>
      <c r="O242" s="55">
        <v>0</v>
      </c>
      <c r="P242" s="55">
        <v>0</v>
      </c>
      <c r="Q242" s="54" t="s">
        <v>79</v>
      </c>
      <c r="R242" s="57">
        <v>0</v>
      </c>
      <c r="S242" s="55">
        <f t="shared" si="76"/>
        <v>-3163.1745069661783</v>
      </c>
      <c r="T242" s="55">
        <v>0</v>
      </c>
      <c r="U242" s="54">
        <v>37</v>
      </c>
      <c r="V242" s="57">
        <f t="shared" si="71"/>
        <v>-2780</v>
      </c>
      <c r="W242" s="55">
        <v>0</v>
      </c>
      <c r="X242" s="55">
        <f t="shared" si="68"/>
        <v>5827.2525942700013</v>
      </c>
      <c r="Y242" s="117">
        <f t="shared" si="69"/>
        <v>1172939.6170040192</v>
      </c>
    </row>
    <row r="243" spans="1:25" ht="13.5" thickBot="1" x14ac:dyDescent="0.35">
      <c r="A243" s="54">
        <v>230</v>
      </c>
      <c r="B243" s="54">
        <v>43</v>
      </c>
      <c r="C243" s="54">
        <f t="shared" si="72"/>
        <v>2</v>
      </c>
      <c r="D243" s="55">
        <f t="shared" si="77"/>
        <v>20215.601563005122</v>
      </c>
      <c r="E243" s="57">
        <f t="shared" si="65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v>0</v>
      </c>
      <c r="K243" s="54" t="s">
        <v>79</v>
      </c>
      <c r="L243" s="57">
        <f t="shared" si="75"/>
        <v>-571.98709174997146</v>
      </c>
      <c r="M243" s="55">
        <f t="shared" si="70"/>
        <v>-174</v>
      </c>
      <c r="N243" s="54">
        <v>38</v>
      </c>
      <c r="O243" s="55">
        <v>0</v>
      </c>
      <c r="P243" s="55">
        <v>0</v>
      </c>
      <c r="Q243" s="54" t="s">
        <v>79</v>
      </c>
      <c r="R243" s="57">
        <v>0</v>
      </c>
      <c r="S243" s="55">
        <f t="shared" si="76"/>
        <v>-3163.1745069661783</v>
      </c>
      <c r="T243" s="55">
        <v>0</v>
      </c>
      <c r="U243" s="54">
        <v>38</v>
      </c>
      <c r="V243" s="57">
        <f t="shared" si="71"/>
        <v>-2790</v>
      </c>
      <c r="W243" s="55">
        <v>0</v>
      </c>
      <c r="X243" s="55">
        <f t="shared" si="68"/>
        <v>5815.2525942700013</v>
      </c>
      <c r="Y243" s="117">
        <f t="shared" si="69"/>
        <v>1183642.1180024727</v>
      </c>
    </row>
    <row r="244" spans="1:25" ht="13.5" thickBot="1" x14ac:dyDescent="0.35">
      <c r="A244" s="54">
        <v>231</v>
      </c>
      <c r="B244" s="54">
        <v>43</v>
      </c>
      <c r="C244" s="54">
        <f t="shared" si="72"/>
        <v>3</v>
      </c>
      <c r="D244" s="55">
        <f t="shared" si="77"/>
        <v>20215.601563005122</v>
      </c>
      <c r="E244" s="57">
        <f t="shared" si="65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v>0</v>
      </c>
      <c r="K244" s="54" t="s">
        <v>79</v>
      </c>
      <c r="L244" s="57">
        <f t="shared" si="75"/>
        <v>-571.98709174997146</v>
      </c>
      <c r="M244" s="55">
        <f t="shared" si="70"/>
        <v>-176</v>
      </c>
      <c r="N244" s="54">
        <v>39</v>
      </c>
      <c r="O244" s="55">
        <v>0</v>
      </c>
      <c r="P244" s="55">
        <v>0</v>
      </c>
      <c r="Q244" s="54" t="s">
        <v>79</v>
      </c>
      <c r="R244" s="57">
        <v>0</v>
      </c>
      <c r="S244" s="55">
        <f t="shared" si="76"/>
        <v>-3163.1745069661783</v>
      </c>
      <c r="T244" s="55">
        <v>0</v>
      </c>
      <c r="U244" s="54">
        <v>39</v>
      </c>
      <c r="V244" s="57">
        <f t="shared" si="71"/>
        <v>-2800</v>
      </c>
      <c r="W244" s="55">
        <v>0</v>
      </c>
      <c r="X244" s="55">
        <f t="shared" si="68"/>
        <v>5803.2525942700013</v>
      </c>
      <c r="Y244" s="117">
        <f t="shared" si="69"/>
        <v>1194377.2127550864</v>
      </c>
    </row>
    <row r="245" spans="1:25" ht="13.5" thickBot="1" x14ac:dyDescent="0.35">
      <c r="A245" s="54">
        <v>232</v>
      </c>
      <c r="B245" s="54">
        <v>43</v>
      </c>
      <c r="C245" s="54">
        <f t="shared" si="72"/>
        <v>4</v>
      </c>
      <c r="D245" s="55">
        <f t="shared" si="77"/>
        <v>20215.601563005122</v>
      </c>
      <c r="E245" s="57">
        <f t="shared" si="65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v>0</v>
      </c>
      <c r="K245" s="54" t="s">
        <v>79</v>
      </c>
      <c r="L245" s="57">
        <f t="shared" si="75"/>
        <v>-571.98709174997146</v>
      </c>
      <c r="M245" s="55">
        <f t="shared" si="70"/>
        <v>-178</v>
      </c>
      <c r="N245" s="54">
        <v>40</v>
      </c>
      <c r="O245" s="55">
        <v>0</v>
      </c>
      <c r="P245" s="55">
        <v>0</v>
      </c>
      <c r="Q245" s="54" t="s">
        <v>79</v>
      </c>
      <c r="R245" s="57">
        <v>0</v>
      </c>
      <c r="S245" s="55">
        <f t="shared" si="76"/>
        <v>-3163.1745069661783</v>
      </c>
      <c r="T245" s="55">
        <v>0</v>
      </c>
      <c r="U245" s="54">
        <v>40</v>
      </c>
      <c r="V245" s="57">
        <f t="shared" si="71"/>
        <v>-2810</v>
      </c>
      <c r="W245" s="55">
        <v>0</v>
      </c>
      <c r="X245" s="55">
        <f t="shared" si="68"/>
        <v>5791.2525942700013</v>
      </c>
      <c r="Y245" s="117">
        <f t="shared" si="69"/>
        <v>1205145.0370691693</v>
      </c>
    </row>
    <row r="246" spans="1:25" ht="13.5" thickBot="1" x14ac:dyDescent="0.35">
      <c r="A246" s="54">
        <v>233</v>
      </c>
      <c r="B246" s="54">
        <v>43</v>
      </c>
      <c r="C246" s="54">
        <f t="shared" si="72"/>
        <v>5</v>
      </c>
      <c r="D246" s="55">
        <f t="shared" si="77"/>
        <v>20215.601563005122</v>
      </c>
      <c r="E246" s="57">
        <f t="shared" si="65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v>0</v>
      </c>
      <c r="K246" s="54" t="s">
        <v>79</v>
      </c>
      <c r="L246" s="57">
        <f t="shared" si="75"/>
        <v>-571.98709174997146</v>
      </c>
      <c r="M246" s="55">
        <f t="shared" si="70"/>
        <v>-180</v>
      </c>
      <c r="N246" s="54">
        <v>41</v>
      </c>
      <c r="O246" s="55">
        <v>0</v>
      </c>
      <c r="P246" s="55">
        <v>0</v>
      </c>
      <c r="Q246" s="54" t="s">
        <v>79</v>
      </c>
      <c r="R246" s="57">
        <v>0</v>
      </c>
      <c r="S246" s="55">
        <f t="shared" si="76"/>
        <v>-3163.1745069661783</v>
      </c>
      <c r="T246" s="55">
        <v>0</v>
      </c>
      <c r="U246" s="54">
        <v>41</v>
      </c>
      <c r="V246" s="57">
        <f t="shared" si="71"/>
        <v>-2820</v>
      </c>
      <c r="W246" s="55">
        <v>0</v>
      </c>
      <c r="X246" s="55">
        <f t="shared" si="68"/>
        <v>5779.2525942700013</v>
      </c>
      <c r="Y246" s="117">
        <f t="shared" si="69"/>
        <v>1215945.7273178943</v>
      </c>
    </row>
    <row r="247" spans="1:25" ht="13.5" thickBot="1" x14ac:dyDescent="0.35">
      <c r="A247" s="54">
        <v>234</v>
      </c>
      <c r="B247" s="54">
        <v>43</v>
      </c>
      <c r="C247" s="54">
        <f t="shared" si="72"/>
        <v>6</v>
      </c>
      <c r="D247" s="55">
        <f t="shared" si="77"/>
        <v>20215.601563005122</v>
      </c>
      <c r="E247" s="57">
        <f t="shared" si="65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v>0</v>
      </c>
      <c r="K247" s="54" t="s">
        <v>79</v>
      </c>
      <c r="L247" s="57">
        <f t="shared" si="75"/>
        <v>-571.98709174997146</v>
      </c>
      <c r="M247" s="55">
        <f t="shared" si="70"/>
        <v>-182</v>
      </c>
      <c r="N247" s="54">
        <v>42</v>
      </c>
      <c r="O247" s="55">
        <v>0</v>
      </c>
      <c r="P247" s="55">
        <v>0</v>
      </c>
      <c r="Q247" s="54" t="s">
        <v>79</v>
      </c>
      <c r="R247" s="57">
        <v>0</v>
      </c>
      <c r="S247" s="55">
        <f t="shared" si="76"/>
        <v>-3163.1745069661783</v>
      </c>
      <c r="T247" s="55">
        <v>0</v>
      </c>
      <c r="U247" s="54">
        <v>42</v>
      </c>
      <c r="V247" s="57">
        <f t="shared" si="71"/>
        <v>-2830</v>
      </c>
      <c r="W247" s="55">
        <v>0</v>
      </c>
      <c r="X247" s="55">
        <f t="shared" si="68"/>
        <v>5767.2525942700013</v>
      </c>
      <c r="Y247" s="117">
        <f t="shared" si="69"/>
        <v>1226779.4204426557</v>
      </c>
    </row>
    <row r="248" spans="1:25" ht="13.5" thickBot="1" x14ac:dyDescent="0.35">
      <c r="A248" s="54">
        <v>235</v>
      </c>
      <c r="B248" s="54">
        <v>43</v>
      </c>
      <c r="C248" s="54">
        <f t="shared" si="72"/>
        <v>7</v>
      </c>
      <c r="D248" s="55">
        <f t="shared" si="77"/>
        <v>20215.601563005122</v>
      </c>
      <c r="E248" s="57">
        <f t="shared" si="65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v>0</v>
      </c>
      <c r="K248" s="54" t="s">
        <v>79</v>
      </c>
      <c r="L248" s="57">
        <f t="shared" si="75"/>
        <v>-571.98709174997146</v>
      </c>
      <c r="M248" s="55">
        <f t="shared" si="70"/>
        <v>-184</v>
      </c>
      <c r="N248" s="54">
        <v>43</v>
      </c>
      <c r="O248" s="55">
        <v>0</v>
      </c>
      <c r="P248" s="55">
        <v>0</v>
      </c>
      <c r="Q248" s="54" t="s">
        <v>79</v>
      </c>
      <c r="R248" s="57">
        <v>0</v>
      </c>
      <c r="S248" s="55">
        <f t="shared" si="76"/>
        <v>-3163.1745069661783</v>
      </c>
      <c r="T248" s="55">
        <v>0</v>
      </c>
      <c r="U248" s="54">
        <v>43</v>
      </c>
      <c r="V248" s="57">
        <f t="shared" si="71"/>
        <v>-2840</v>
      </c>
      <c r="W248" s="55">
        <v>0</v>
      </c>
      <c r="X248" s="55">
        <f t="shared" si="68"/>
        <v>5755.2525942700013</v>
      </c>
      <c r="Y248" s="117">
        <f t="shared" si="69"/>
        <v>1237646.2539554369</v>
      </c>
    </row>
    <row r="249" spans="1:25" ht="13.5" thickBot="1" x14ac:dyDescent="0.35">
      <c r="A249" s="54">
        <v>236</v>
      </c>
      <c r="B249" s="54">
        <v>43</v>
      </c>
      <c r="C249" s="54">
        <f t="shared" si="72"/>
        <v>8</v>
      </c>
      <c r="D249" s="55">
        <f t="shared" si="77"/>
        <v>20215.601563005122</v>
      </c>
      <c r="E249" s="57">
        <f t="shared" si="65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v>0</v>
      </c>
      <c r="K249" s="54" t="s">
        <v>79</v>
      </c>
      <c r="L249" s="57">
        <f t="shared" si="75"/>
        <v>-571.98709174997146</v>
      </c>
      <c r="M249" s="55">
        <f t="shared" si="70"/>
        <v>-186</v>
      </c>
      <c r="N249" s="54">
        <v>44</v>
      </c>
      <c r="O249" s="55">
        <v>0</v>
      </c>
      <c r="P249" s="55">
        <v>0</v>
      </c>
      <c r="Q249" s="54" t="s">
        <v>79</v>
      </c>
      <c r="R249" s="57">
        <v>0</v>
      </c>
      <c r="S249" s="55">
        <f t="shared" si="76"/>
        <v>-3163.1745069661783</v>
      </c>
      <c r="T249" s="55">
        <v>0</v>
      </c>
      <c r="U249" s="54">
        <v>44</v>
      </c>
      <c r="V249" s="57">
        <f t="shared" si="71"/>
        <v>-2850</v>
      </c>
      <c r="W249" s="55">
        <v>0</v>
      </c>
      <c r="X249" s="55">
        <f t="shared" si="68"/>
        <v>5743.2525942700013</v>
      </c>
      <c r="Y249" s="117">
        <f t="shared" si="69"/>
        <v>1248546.3659411878</v>
      </c>
    </row>
    <row r="250" spans="1:25" ht="13.5" thickBot="1" x14ac:dyDescent="0.35">
      <c r="A250" s="54">
        <v>237</v>
      </c>
      <c r="B250" s="54">
        <v>43</v>
      </c>
      <c r="C250" s="54">
        <f t="shared" si="72"/>
        <v>9</v>
      </c>
      <c r="D250" s="55">
        <f t="shared" si="77"/>
        <v>20215.601563005122</v>
      </c>
      <c r="E250" s="57">
        <f t="shared" si="65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v>0</v>
      </c>
      <c r="K250" s="54" t="s">
        <v>79</v>
      </c>
      <c r="L250" s="57">
        <f t="shared" si="75"/>
        <v>-571.98709174997146</v>
      </c>
      <c r="M250" s="55">
        <f t="shared" si="70"/>
        <v>-188</v>
      </c>
      <c r="N250" s="54">
        <v>45</v>
      </c>
      <c r="O250" s="55">
        <v>0</v>
      </c>
      <c r="P250" s="55">
        <v>0</v>
      </c>
      <c r="Q250" s="54" t="s">
        <v>79</v>
      </c>
      <c r="R250" s="57">
        <v>0</v>
      </c>
      <c r="S250" s="55">
        <f t="shared" si="76"/>
        <v>-3163.1745069661783</v>
      </c>
      <c r="T250" s="55">
        <v>0</v>
      </c>
      <c r="U250" s="54">
        <v>45</v>
      </c>
      <c r="V250" s="57">
        <f t="shared" si="71"/>
        <v>-2860</v>
      </c>
      <c r="W250" s="55">
        <v>0</v>
      </c>
      <c r="X250" s="55">
        <f t="shared" si="68"/>
        <v>5731.2525942700013</v>
      </c>
      <c r="Y250" s="117">
        <f t="shared" si="69"/>
        <v>1259479.8950602128</v>
      </c>
    </row>
    <row r="251" spans="1:25" ht="13.5" thickBot="1" x14ac:dyDescent="0.35">
      <c r="A251" s="54">
        <v>238</v>
      </c>
      <c r="B251" s="54">
        <v>43</v>
      </c>
      <c r="C251" s="54">
        <f t="shared" si="72"/>
        <v>10</v>
      </c>
      <c r="D251" s="55">
        <f t="shared" si="77"/>
        <v>20215.601563005122</v>
      </c>
      <c r="E251" s="57">
        <f t="shared" si="65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v>0</v>
      </c>
      <c r="K251" s="54" t="s">
        <v>79</v>
      </c>
      <c r="L251" s="57">
        <f t="shared" si="75"/>
        <v>-571.98709174997146</v>
      </c>
      <c r="M251" s="55">
        <f t="shared" si="70"/>
        <v>-190</v>
      </c>
      <c r="N251" s="54">
        <v>46</v>
      </c>
      <c r="O251" s="55">
        <v>0</v>
      </c>
      <c r="P251" s="55">
        <v>0</v>
      </c>
      <c r="Q251" s="54" t="s">
        <v>79</v>
      </c>
      <c r="R251" s="57">
        <v>0</v>
      </c>
      <c r="S251" s="55">
        <f t="shared" si="76"/>
        <v>-3163.1745069661783</v>
      </c>
      <c r="T251" s="55">
        <v>0</v>
      </c>
      <c r="U251" s="54">
        <v>46</v>
      </c>
      <c r="V251" s="57">
        <f t="shared" si="71"/>
        <v>-2870</v>
      </c>
      <c r="W251" s="55">
        <v>0</v>
      </c>
      <c r="X251" s="55">
        <f t="shared" si="68"/>
        <v>5719.2525942700013</v>
      </c>
      <c r="Y251" s="117">
        <f t="shared" si="69"/>
        <v>1270446.9805505672</v>
      </c>
    </row>
    <row r="252" spans="1:25" ht="13.5" thickBot="1" x14ac:dyDescent="0.35">
      <c r="A252" s="54">
        <v>239</v>
      </c>
      <c r="B252" s="54">
        <v>43</v>
      </c>
      <c r="C252" s="54">
        <f t="shared" si="72"/>
        <v>11</v>
      </c>
      <c r="D252" s="55">
        <f t="shared" si="77"/>
        <v>20215.601563005122</v>
      </c>
      <c r="E252" s="57">
        <f t="shared" si="65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v>0</v>
      </c>
      <c r="K252" s="54" t="s">
        <v>79</v>
      </c>
      <c r="L252" s="57">
        <f t="shared" si="75"/>
        <v>-571.98709174997146</v>
      </c>
      <c r="M252" s="55">
        <f t="shared" si="70"/>
        <v>-192</v>
      </c>
      <c r="N252" s="54">
        <v>47</v>
      </c>
      <c r="O252" s="55">
        <v>0</v>
      </c>
      <c r="P252" s="55">
        <v>0</v>
      </c>
      <c r="Q252" s="54" t="s">
        <v>79</v>
      </c>
      <c r="R252" s="57">
        <v>0</v>
      </c>
      <c r="S252" s="55">
        <f t="shared" si="76"/>
        <v>-3163.1745069661783</v>
      </c>
      <c r="T252" s="55">
        <v>0</v>
      </c>
      <c r="U252" s="54">
        <v>47</v>
      </c>
      <c r="V252" s="57">
        <f t="shared" si="71"/>
        <v>-2880</v>
      </c>
      <c r="W252" s="55">
        <v>0</v>
      </c>
      <c r="X252" s="55">
        <f t="shared" si="68"/>
        <v>5707.2525942700013</v>
      </c>
      <c r="Y252" s="117">
        <f t="shared" si="69"/>
        <v>1281447.7622304645</v>
      </c>
    </row>
    <row r="253" spans="1:25" ht="13.5" thickBot="1" x14ac:dyDescent="0.35">
      <c r="A253" s="54">
        <v>240</v>
      </c>
      <c r="B253" s="54">
        <v>44</v>
      </c>
      <c r="C253" s="54">
        <f t="shared" si="72"/>
        <v>0</v>
      </c>
      <c r="D253" s="55">
        <f>$D242*(1+$D$4)</f>
        <v>21226.381641155378</v>
      </c>
      <c r="E253" s="57">
        <f t="shared" si="65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v>0</v>
      </c>
      <c r="K253" s="54" t="s">
        <v>79</v>
      </c>
      <c r="L253" s="57">
        <f t="shared" si="75"/>
        <v>-571.98709174997146</v>
      </c>
      <c r="M253" s="55">
        <f t="shared" si="70"/>
        <v>-194</v>
      </c>
      <c r="N253" s="54">
        <v>48</v>
      </c>
      <c r="O253" s="55">
        <v>0</v>
      </c>
      <c r="P253" s="55">
        <v>0</v>
      </c>
      <c r="Q253" s="54" t="s">
        <v>79</v>
      </c>
      <c r="R253" s="57">
        <v>0</v>
      </c>
      <c r="S253" s="55">
        <f t="shared" si="76"/>
        <v>-3163.1745069661783</v>
      </c>
      <c r="T253" s="55">
        <v>0</v>
      </c>
      <c r="U253" s="54">
        <v>48</v>
      </c>
      <c r="V253" s="57">
        <f t="shared" si="71"/>
        <v>-2890</v>
      </c>
      <c r="W253" s="55">
        <v>0</v>
      </c>
      <c r="X253" s="55">
        <f t="shared" si="68"/>
        <v>6251.1816372526409</v>
      </c>
      <c r="Y253" s="117">
        <f t="shared" si="69"/>
        <v>1293038.3095436774</v>
      </c>
    </row>
    <row r="254" spans="1:25" ht="13.5" thickBot="1" x14ac:dyDescent="0.35">
      <c r="A254" s="54">
        <v>241</v>
      </c>
      <c r="B254" s="54">
        <v>44</v>
      </c>
      <c r="C254" s="54">
        <f t="shared" si="72"/>
        <v>1</v>
      </c>
      <c r="D254" s="55">
        <f t="shared" ref="D254:D264" si="78">$D253</f>
        <v>21226.381641155378</v>
      </c>
      <c r="E254" s="57">
        <f t="shared" si="65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v>0</v>
      </c>
      <c r="K254" s="54" t="s">
        <v>79</v>
      </c>
      <c r="L254" s="57">
        <f t="shared" si="75"/>
        <v>-571.98709174997146</v>
      </c>
      <c r="M254" s="55">
        <f t="shared" si="70"/>
        <v>-196</v>
      </c>
      <c r="N254" s="54">
        <v>49</v>
      </c>
      <c r="O254" s="55">
        <v>0</v>
      </c>
      <c r="P254" s="55">
        <v>0</v>
      </c>
      <c r="Q254" s="54" t="s">
        <v>79</v>
      </c>
      <c r="R254" s="57">
        <v>0</v>
      </c>
      <c r="S254" s="55">
        <f t="shared" si="76"/>
        <v>-3163.1745069661783</v>
      </c>
      <c r="T254" s="55">
        <v>0</v>
      </c>
      <c r="U254" s="54">
        <v>49</v>
      </c>
      <c r="V254" s="57">
        <f t="shared" si="71"/>
        <v>-2900</v>
      </c>
      <c r="W254" s="55">
        <v>0</v>
      </c>
      <c r="X254" s="55">
        <f t="shared" si="68"/>
        <v>6239.1816372526409</v>
      </c>
      <c r="Y254" s="117">
        <f t="shared" si="69"/>
        <v>1304665.1508040286</v>
      </c>
    </row>
    <row r="255" spans="1:25" ht="13.5" thickBot="1" x14ac:dyDescent="0.35">
      <c r="A255" s="54">
        <v>242</v>
      </c>
      <c r="B255" s="54">
        <v>44</v>
      </c>
      <c r="C255" s="54">
        <f t="shared" si="72"/>
        <v>2</v>
      </c>
      <c r="D255" s="55">
        <f t="shared" si="78"/>
        <v>21226.381641155378</v>
      </c>
      <c r="E255" s="57">
        <f t="shared" si="65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v>0</v>
      </c>
      <c r="K255" s="54" t="s">
        <v>79</v>
      </c>
      <c r="L255" s="57">
        <f t="shared" si="75"/>
        <v>-571.98709174997146</v>
      </c>
      <c r="M255" s="55">
        <f t="shared" si="70"/>
        <v>-198</v>
      </c>
      <c r="N255" s="54">
        <v>50</v>
      </c>
      <c r="O255" s="55">
        <v>0</v>
      </c>
      <c r="P255" s="55">
        <v>0</v>
      </c>
      <c r="Q255" s="54" t="s">
        <v>79</v>
      </c>
      <c r="R255" s="57">
        <v>0</v>
      </c>
      <c r="S255" s="55">
        <f t="shared" si="76"/>
        <v>-3163.1745069661783</v>
      </c>
      <c r="T255" s="55">
        <v>0</v>
      </c>
      <c r="U255" s="54">
        <v>50</v>
      </c>
      <c r="V255" s="57">
        <f t="shared" si="71"/>
        <v>-2910</v>
      </c>
      <c r="W255" s="55">
        <v>0</v>
      </c>
      <c r="X255" s="55">
        <f t="shared" si="68"/>
        <v>6227.1816372526409</v>
      </c>
      <c r="Y255" s="117">
        <f t="shared" si="69"/>
        <v>1316328.4372362981</v>
      </c>
    </row>
    <row r="256" spans="1:25" ht="13.5" thickBot="1" x14ac:dyDescent="0.35">
      <c r="A256" s="54">
        <v>243</v>
      </c>
      <c r="B256" s="54">
        <v>44</v>
      </c>
      <c r="C256" s="54">
        <f t="shared" si="72"/>
        <v>3</v>
      </c>
      <c r="D256" s="55">
        <f t="shared" si="78"/>
        <v>21226.381641155378</v>
      </c>
      <c r="E256" s="57">
        <f t="shared" si="65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v>0</v>
      </c>
      <c r="K256" s="54" t="s">
        <v>79</v>
      </c>
      <c r="L256" s="57">
        <f t="shared" si="75"/>
        <v>-571.98709174997146</v>
      </c>
      <c r="M256" s="55">
        <f t="shared" si="70"/>
        <v>-200</v>
      </c>
      <c r="N256" s="54">
        <v>51</v>
      </c>
      <c r="O256" s="55">
        <v>0</v>
      </c>
      <c r="P256" s="55">
        <v>0</v>
      </c>
      <c r="Q256" s="54" t="s">
        <v>79</v>
      </c>
      <c r="R256" s="57">
        <v>0</v>
      </c>
      <c r="S256" s="55">
        <f t="shared" si="76"/>
        <v>-3163.1745069661783</v>
      </c>
      <c r="T256" s="55">
        <v>0</v>
      </c>
      <c r="U256" s="54">
        <v>51</v>
      </c>
      <c r="V256" s="57">
        <f t="shared" si="71"/>
        <v>-2920</v>
      </c>
      <c r="W256" s="55">
        <v>0</v>
      </c>
      <c r="X256" s="55">
        <f t="shared" si="68"/>
        <v>6215.1816372526409</v>
      </c>
      <c r="Y256" s="117">
        <f t="shared" si="69"/>
        <v>1328028.3206953686</v>
      </c>
    </row>
    <row r="257" spans="1:25" ht="13.5" thickBot="1" x14ac:dyDescent="0.35">
      <c r="A257" s="54">
        <v>244</v>
      </c>
      <c r="B257" s="54">
        <v>44</v>
      </c>
      <c r="C257" s="54">
        <f t="shared" si="72"/>
        <v>4</v>
      </c>
      <c r="D257" s="55">
        <f t="shared" si="78"/>
        <v>21226.381641155378</v>
      </c>
      <c r="E257" s="57">
        <f t="shared" si="65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v>0</v>
      </c>
      <c r="K257" s="54" t="s">
        <v>79</v>
      </c>
      <c r="L257" s="57">
        <f t="shared" si="75"/>
        <v>-571.98709174997146</v>
      </c>
      <c r="M257" s="55">
        <f t="shared" si="70"/>
        <v>-202</v>
      </c>
      <c r="N257" s="54">
        <v>52</v>
      </c>
      <c r="O257" s="55">
        <v>0</v>
      </c>
      <c r="P257" s="55">
        <v>0</v>
      </c>
      <c r="Q257" s="54" t="s">
        <v>79</v>
      </c>
      <c r="R257" s="57">
        <v>0</v>
      </c>
      <c r="S257" s="55">
        <f t="shared" si="76"/>
        <v>-3163.1745069661783</v>
      </c>
      <c r="T257" s="55">
        <v>0</v>
      </c>
      <c r="U257" s="54">
        <v>52</v>
      </c>
      <c r="V257" s="57">
        <f t="shared" si="71"/>
        <v>-2930</v>
      </c>
      <c r="W257" s="55">
        <v>0</v>
      </c>
      <c r="X257" s="55">
        <f t="shared" si="68"/>
        <v>6203.1816372526409</v>
      </c>
      <c r="Y257" s="117">
        <f t="shared" si="69"/>
        <v>1339764.9536688519</v>
      </c>
    </row>
    <row r="258" spans="1:25" ht="13.5" thickBot="1" x14ac:dyDescent="0.35">
      <c r="A258" s="54">
        <v>245</v>
      </c>
      <c r="B258" s="54">
        <v>44</v>
      </c>
      <c r="C258" s="54">
        <f t="shared" si="72"/>
        <v>5</v>
      </c>
      <c r="D258" s="55">
        <f t="shared" si="78"/>
        <v>21226.381641155378</v>
      </c>
      <c r="E258" s="57">
        <f t="shared" si="65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v>0</v>
      </c>
      <c r="K258" s="54" t="s">
        <v>79</v>
      </c>
      <c r="L258" s="57">
        <f t="shared" si="75"/>
        <v>-571.98709174997146</v>
      </c>
      <c r="M258" s="55">
        <f t="shared" si="70"/>
        <v>-204</v>
      </c>
      <c r="N258" s="54">
        <v>53</v>
      </c>
      <c r="O258" s="55">
        <v>0</v>
      </c>
      <c r="P258" s="55">
        <v>0</v>
      </c>
      <c r="Q258" s="54" t="s">
        <v>79</v>
      </c>
      <c r="R258" s="57">
        <v>0</v>
      </c>
      <c r="S258" s="55">
        <f t="shared" si="76"/>
        <v>-3163.1745069661783</v>
      </c>
      <c r="T258" s="55">
        <v>0</v>
      </c>
      <c r="U258" s="54">
        <v>53</v>
      </c>
      <c r="V258" s="57">
        <f t="shared" si="71"/>
        <v>-2940</v>
      </c>
      <c r="W258" s="55">
        <v>0</v>
      </c>
      <c r="X258" s="55">
        <f t="shared" si="68"/>
        <v>6191.1816372526409</v>
      </c>
      <c r="Y258" s="117">
        <f t="shared" si="69"/>
        <v>1351538.4892797247</v>
      </c>
    </row>
    <row r="259" spans="1:25" ht="13.5" thickBot="1" x14ac:dyDescent="0.35">
      <c r="A259" s="54">
        <v>246</v>
      </c>
      <c r="B259" s="54">
        <v>44</v>
      </c>
      <c r="C259" s="54">
        <f t="shared" si="72"/>
        <v>6</v>
      </c>
      <c r="D259" s="55">
        <f t="shared" si="78"/>
        <v>21226.381641155378</v>
      </c>
      <c r="E259" s="57">
        <f t="shared" si="65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v>0</v>
      </c>
      <c r="K259" s="54" t="s">
        <v>79</v>
      </c>
      <c r="L259" s="57">
        <f t="shared" si="75"/>
        <v>-571.98709174997146</v>
      </c>
      <c r="M259" s="55">
        <f t="shared" si="70"/>
        <v>-206</v>
      </c>
      <c r="N259" s="54">
        <v>54</v>
      </c>
      <c r="O259" s="55">
        <v>0</v>
      </c>
      <c r="P259" s="55">
        <v>0</v>
      </c>
      <c r="Q259" s="54" t="s">
        <v>79</v>
      </c>
      <c r="R259" s="57">
        <v>0</v>
      </c>
      <c r="S259" s="55">
        <f t="shared" si="76"/>
        <v>-3163.1745069661783</v>
      </c>
      <c r="T259" s="55">
        <v>0</v>
      </c>
      <c r="U259" s="54">
        <v>54</v>
      </c>
      <c r="V259" s="57">
        <f t="shared" si="71"/>
        <v>-2950</v>
      </c>
      <c r="W259" s="55">
        <v>0</v>
      </c>
      <c r="X259" s="55">
        <f t="shared" si="68"/>
        <v>6179.1816372526409</v>
      </c>
      <c r="Y259" s="117">
        <f t="shared" si="69"/>
        <v>1363349.0812889761</v>
      </c>
    </row>
    <row r="260" spans="1:25" ht="13.5" thickBot="1" x14ac:dyDescent="0.35">
      <c r="A260" s="54">
        <v>247</v>
      </c>
      <c r="B260" s="54">
        <v>44</v>
      </c>
      <c r="C260" s="54">
        <f t="shared" si="72"/>
        <v>7</v>
      </c>
      <c r="D260" s="55">
        <f t="shared" si="78"/>
        <v>21226.381641155378</v>
      </c>
      <c r="E260" s="57">
        <f t="shared" si="65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v>0</v>
      </c>
      <c r="K260" s="54" t="s">
        <v>79</v>
      </c>
      <c r="L260" s="57">
        <f t="shared" si="75"/>
        <v>-571.98709174997146</v>
      </c>
      <c r="M260" s="55">
        <f t="shared" si="70"/>
        <v>-208</v>
      </c>
      <c r="N260" s="54">
        <v>55</v>
      </c>
      <c r="O260" s="55">
        <v>0</v>
      </c>
      <c r="P260" s="55">
        <v>0</v>
      </c>
      <c r="Q260" s="54" t="s">
        <v>79</v>
      </c>
      <c r="R260" s="57">
        <v>0</v>
      </c>
      <c r="S260" s="55">
        <f t="shared" si="76"/>
        <v>-3163.1745069661783</v>
      </c>
      <c r="T260" s="55">
        <v>0</v>
      </c>
      <c r="U260" s="54">
        <v>55</v>
      </c>
      <c r="V260" s="57">
        <f t="shared" si="71"/>
        <v>-2960</v>
      </c>
      <c r="W260" s="55">
        <v>0</v>
      </c>
      <c r="X260" s="55">
        <f t="shared" si="68"/>
        <v>6167.1816372526409</v>
      </c>
      <c r="Y260" s="117">
        <f t="shared" si="69"/>
        <v>1375196.8840982663</v>
      </c>
    </row>
    <row r="261" spans="1:25" ht="13.5" thickBot="1" x14ac:dyDescent="0.35">
      <c r="A261" s="54">
        <v>248</v>
      </c>
      <c r="B261" s="54">
        <v>44</v>
      </c>
      <c r="C261" s="54">
        <f t="shared" si="72"/>
        <v>8</v>
      </c>
      <c r="D261" s="55">
        <f t="shared" si="78"/>
        <v>21226.381641155378</v>
      </c>
      <c r="E261" s="57">
        <f t="shared" si="65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v>0</v>
      </c>
      <c r="K261" s="54" t="s">
        <v>79</v>
      </c>
      <c r="L261" s="57">
        <f t="shared" si="75"/>
        <v>-571.98709174997146</v>
      </c>
      <c r="M261" s="55">
        <f t="shared" si="70"/>
        <v>-210</v>
      </c>
      <c r="N261" s="54">
        <v>56</v>
      </c>
      <c r="O261" s="55">
        <v>0</v>
      </c>
      <c r="P261" s="55">
        <v>0</v>
      </c>
      <c r="Q261" s="54" t="s">
        <v>79</v>
      </c>
      <c r="R261" s="57">
        <v>0</v>
      </c>
      <c r="S261" s="55">
        <f t="shared" si="76"/>
        <v>-3163.1745069661783</v>
      </c>
      <c r="T261" s="55">
        <v>0</v>
      </c>
      <c r="U261" s="54">
        <v>56</v>
      </c>
      <c r="V261" s="57">
        <f t="shared" si="71"/>
        <v>-2970</v>
      </c>
      <c r="W261" s="55">
        <v>0</v>
      </c>
      <c r="X261" s="55">
        <f t="shared" si="68"/>
        <v>6155.1816372526409</v>
      </c>
      <c r="Y261" s="117">
        <f t="shared" si="69"/>
        <v>1387082.0527525949</v>
      </c>
    </row>
    <row r="262" spans="1:25" ht="13.5" thickBot="1" x14ac:dyDescent="0.35">
      <c r="A262" s="54">
        <v>249</v>
      </c>
      <c r="B262" s="54">
        <v>44</v>
      </c>
      <c r="C262" s="54">
        <f t="shared" si="72"/>
        <v>9</v>
      </c>
      <c r="D262" s="55">
        <f t="shared" si="78"/>
        <v>21226.381641155378</v>
      </c>
      <c r="E262" s="57">
        <f t="shared" si="65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v>0</v>
      </c>
      <c r="K262" s="54" t="s">
        <v>79</v>
      </c>
      <c r="L262" s="57">
        <f t="shared" si="75"/>
        <v>-571.98709174997146</v>
      </c>
      <c r="M262" s="55">
        <f t="shared" si="70"/>
        <v>-212</v>
      </c>
      <c r="N262" s="54">
        <v>57</v>
      </c>
      <c r="O262" s="55">
        <v>0</v>
      </c>
      <c r="P262" s="55">
        <v>0</v>
      </c>
      <c r="Q262" s="54" t="s">
        <v>79</v>
      </c>
      <c r="R262" s="57">
        <v>0</v>
      </c>
      <c r="S262" s="55">
        <f t="shared" si="76"/>
        <v>-3163.1745069661783</v>
      </c>
      <c r="T262" s="55">
        <v>0</v>
      </c>
      <c r="U262" s="54">
        <v>57</v>
      </c>
      <c r="V262" s="57">
        <f t="shared" si="71"/>
        <v>-2980</v>
      </c>
      <c r="W262" s="55">
        <v>0</v>
      </c>
      <c r="X262" s="55">
        <f t="shared" si="68"/>
        <v>6143.1816372526409</v>
      </c>
      <c r="Y262" s="117">
        <f t="shared" si="69"/>
        <v>1399004.7429429835</v>
      </c>
    </row>
    <row r="263" spans="1:25" ht="13.5" thickBot="1" x14ac:dyDescent="0.35">
      <c r="A263" s="54">
        <v>250</v>
      </c>
      <c r="B263" s="54">
        <v>44</v>
      </c>
      <c r="C263" s="54">
        <f t="shared" si="72"/>
        <v>10</v>
      </c>
      <c r="D263" s="55">
        <f t="shared" si="78"/>
        <v>21226.381641155378</v>
      </c>
      <c r="E263" s="57">
        <f t="shared" si="65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v>0</v>
      </c>
      <c r="K263" s="54" t="s">
        <v>79</v>
      </c>
      <c r="L263" s="57">
        <f t="shared" si="75"/>
        <v>-571.98709174997146</v>
      </c>
      <c r="M263" s="55">
        <f t="shared" si="70"/>
        <v>-214</v>
      </c>
      <c r="N263" s="54">
        <v>58</v>
      </c>
      <c r="O263" s="55">
        <v>0</v>
      </c>
      <c r="P263" s="55">
        <v>0</v>
      </c>
      <c r="Q263" s="54" t="s">
        <v>79</v>
      </c>
      <c r="R263" s="57">
        <v>0</v>
      </c>
      <c r="S263" s="55">
        <f t="shared" si="76"/>
        <v>-3163.1745069661783</v>
      </c>
      <c r="T263" s="55">
        <v>0</v>
      </c>
      <c r="U263" s="54">
        <v>58</v>
      </c>
      <c r="V263" s="57">
        <f t="shared" si="71"/>
        <v>-2990</v>
      </c>
      <c r="W263" s="55">
        <v>0</v>
      </c>
      <c r="X263" s="55">
        <f t="shared" si="68"/>
        <v>6131.1816372526409</v>
      </c>
      <c r="Y263" s="117">
        <f t="shared" si="69"/>
        <v>1410965.1110091652</v>
      </c>
    </row>
    <row r="264" spans="1:25" ht="13.5" thickBot="1" x14ac:dyDescent="0.35">
      <c r="A264" s="54">
        <v>251</v>
      </c>
      <c r="B264" s="54">
        <v>44</v>
      </c>
      <c r="C264" s="54">
        <f t="shared" si="72"/>
        <v>11</v>
      </c>
      <c r="D264" s="55">
        <f t="shared" si="78"/>
        <v>21226.381641155378</v>
      </c>
      <c r="E264" s="57">
        <f t="shared" si="65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v>0</v>
      </c>
      <c r="K264" s="54" t="s">
        <v>79</v>
      </c>
      <c r="L264" s="57">
        <f t="shared" si="75"/>
        <v>-571.98709174997146</v>
      </c>
      <c r="M264" s="55">
        <f t="shared" si="70"/>
        <v>-216</v>
      </c>
      <c r="N264" s="54">
        <v>59</v>
      </c>
      <c r="O264" s="55">
        <v>0</v>
      </c>
      <c r="P264" s="55">
        <v>0</v>
      </c>
      <c r="Q264" s="54" t="s">
        <v>79</v>
      </c>
      <c r="R264" s="57">
        <v>0</v>
      </c>
      <c r="S264" s="55">
        <f t="shared" si="76"/>
        <v>-3163.1745069661783</v>
      </c>
      <c r="T264" s="55">
        <v>0</v>
      </c>
      <c r="U264" s="54">
        <v>59</v>
      </c>
      <c r="V264" s="57">
        <f t="shared" si="71"/>
        <v>-3000</v>
      </c>
      <c r="W264" s="55">
        <v>0</v>
      </c>
      <c r="X264" s="55">
        <f t="shared" si="68"/>
        <v>6119.1816372526409</v>
      </c>
      <c r="Y264" s="117">
        <f t="shared" si="69"/>
        <v>1422963.3139422894</v>
      </c>
    </row>
    <row r="265" spans="1:25" ht="13.5" thickBot="1" x14ac:dyDescent="0.35">
      <c r="A265" s="54">
        <v>252</v>
      </c>
      <c r="B265" s="54">
        <v>45</v>
      </c>
      <c r="C265" s="54">
        <f t="shared" si="72"/>
        <v>0</v>
      </c>
      <c r="D265" s="55">
        <f>$D254*(1+$D$4)</f>
        <v>22287.700723213147</v>
      </c>
      <c r="E265" s="57">
        <f t="shared" si="65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v>0</v>
      </c>
      <c r="K265" s="54" t="s">
        <v>79</v>
      </c>
      <c r="L265" s="57">
        <f t="shared" si="75"/>
        <v>-571.98709174997146</v>
      </c>
      <c r="M265" s="55">
        <f t="shared" si="70"/>
        <v>-218</v>
      </c>
      <c r="N265" s="54">
        <v>60</v>
      </c>
      <c r="O265" s="55">
        <v>0</v>
      </c>
      <c r="P265" s="55">
        <v>0</v>
      </c>
      <c r="Q265" s="54" t="s">
        <v>79</v>
      </c>
      <c r="R265" s="57">
        <v>0</v>
      </c>
      <c r="S265" s="55">
        <f t="shared" si="76"/>
        <v>-3163.1745069661783</v>
      </c>
      <c r="T265" s="55">
        <v>0</v>
      </c>
      <c r="U265" s="54">
        <v>60</v>
      </c>
      <c r="V265" s="57">
        <f t="shared" si="71"/>
        <v>-3010</v>
      </c>
      <c r="W265" s="55">
        <v>0</v>
      </c>
      <c r="X265" s="55">
        <f t="shared" si="68"/>
        <v>6690.9071323844146</v>
      </c>
      <c r="Y265" s="117">
        <f t="shared" si="69"/>
        <v>1435583.2348827666</v>
      </c>
    </row>
    <row r="266" spans="1:25" ht="13.5" thickBot="1" x14ac:dyDescent="0.35">
      <c r="A266" s="54">
        <v>253</v>
      </c>
      <c r="B266" s="54">
        <v>45</v>
      </c>
      <c r="C266" s="54">
        <f t="shared" si="72"/>
        <v>1</v>
      </c>
      <c r="D266" s="55">
        <f t="shared" ref="D266:D276" si="79">$D265</f>
        <v>22287.700723213147</v>
      </c>
      <c r="E266" s="57">
        <f t="shared" si="65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v>0</v>
      </c>
      <c r="K266" s="54" t="s">
        <v>79</v>
      </c>
      <c r="L266" s="55">
        <v>0</v>
      </c>
      <c r="M266" s="55">
        <f t="shared" si="70"/>
        <v>-220</v>
      </c>
      <c r="N266" s="54">
        <v>61</v>
      </c>
      <c r="O266" s="55">
        <v>0</v>
      </c>
      <c r="P266" s="55">
        <v>0</v>
      </c>
      <c r="Q266" s="54" t="s">
        <v>79</v>
      </c>
      <c r="R266" s="57">
        <v>0</v>
      </c>
      <c r="S266" s="55">
        <f t="shared" si="76"/>
        <v>-3163.1745069661783</v>
      </c>
      <c r="T266" s="55">
        <v>0</v>
      </c>
      <c r="U266" s="54">
        <v>61</v>
      </c>
      <c r="V266" s="57">
        <f t="shared" si="71"/>
        <v>-3020</v>
      </c>
      <c r="W266" s="55">
        <v>0</v>
      </c>
      <c r="X266" s="55">
        <f t="shared" si="68"/>
        <v>7250.8942241343866</v>
      </c>
      <c r="Y266" s="117">
        <f t="shared" si="69"/>
        <v>1448815.7259189123</v>
      </c>
    </row>
    <row r="267" spans="1:25" ht="13.5" thickBot="1" x14ac:dyDescent="0.35">
      <c r="A267" s="54">
        <v>254</v>
      </c>
      <c r="B267" s="54">
        <v>45</v>
      </c>
      <c r="C267" s="54">
        <f t="shared" si="72"/>
        <v>2</v>
      </c>
      <c r="D267" s="55">
        <f t="shared" si="79"/>
        <v>22287.700723213147</v>
      </c>
      <c r="E267" s="57">
        <f t="shared" si="65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v>0</v>
      </c>
      <c r="K267" s="54" t="s">
        <v>79</v>
      </c>
      <c r="L267" s="55">
        <v>0</v>
      </c>
      <c r="M267" s="55">
        <f t="shared" si="70"/>
        <v>-222</v>
      </c>
      <c r="N267" s="54">
        <v>62</v>
      </c>
      <c r="O267" s="55">
        <v>0</v>
      </c>
      <c r="P267" s="55">
        <v>0</v>
      </c>
      <c r="Q267" s="54" t="s">
        <v>79</v>
      </c>
      <c r="R267" s="57">
        <v>0</v>
      </c>
      <c r="S267" s="55">
        <f t="shared" si="76"/>
        <v>-3163.1745069661783</v>
      </c>
      <c r="T267" s="55">
        <v>0</v>
      </c>
      <c r="U267" s="54">
        <v>62</v>
      </c>
      <c r="V267" s="57">
        <f t="shared" si="71"/>
        <v>-3030</v>
      </c>
      <c r="W267" s="55">
        <v>0</v>
      </c>
      <c r="X267" s="55">
        <f t="shared" si="68"/>
        <v>7238.8942241343866</v>
      </c>
      <c r="Y267" s="117">
        <f t="shared" si="69"/>
        <v>1462091.3523343755</v>
      </c>
    </row>
    <row r="268" spans="1:25" ht="13.5" thickBot="1" x14ac:dyDescent="0.35">
      <c r="A268" s="54">
        <v>255</v>
      </c>
      <c r="B268" s="54">
        <v>45</v>
      </c>
      <c r="C268" s="54">
        <f t="shared" si="72"/>
        <v>3</v>
      </c>
      <c r="D268" s="55">
        <f t="shared" si="79"/>
        <v>22287.700723213147</v>
      </c>
      <c r="E268" s="57">
        <f t="shared" si="65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v>0</v>
      </c>
      <c r="K268" s="54" t="s">
        <v>79</v>
      </c>
      <c r="L268" s="55">
        <v>0</v>
      </c>
      <c r="M268" s="55">
        <f t="shared" si="70"/>
        <v>-224</v>
      </c>
      <c r="N268" s="54">
        <v>63</v>
      </c>
      <c r="O268" s="55">
        <v>0</v>
      </c>
      <c r="P268" s="55">
        <v>0</v>
      </c>
      <c r="Q268" s="54" t="s">
        <v>79</v>
      </c>
      <c r="R268" s="57">
        <v>0</v>
      </c>
      <c r="S268" s="55">
        <f t="shared" si="76"/>
        <v>-3163.1745069661783</v>
      </c>
      <c r="T268" s="55">
        <v>0</v>
      </c>
      <c r="U268" s="54">
        <v>63</v>
      </c>
      <c r="V268" s="57">
        <f t="shared" si="71"/>
        <v>-3040</v>
      </c>
      <c r="W268" s="55">
        <v>0</v>
      </c>
      <c r="X268" s="55">
        <f t="shared" si="68"/>
        <v>7226.8942241343866</v>
      </c>
      <c r="Y268" s="117">
        <f t="shared" si="69"/>
        <v>1475410.293859903</v>
      </c>
    </row>
    <row r="269" spans="1:25" ht="13.5" thickBot="1" x14ac:dyDescent="0.35">
      <c r="A269" s="54">
        <v>256</v>
      </c>
      <c r="B269" s="54">
        <v>45</v>
      </c>
      <c r="C269" s="54">
        <f t="shared" si="72"/>
        <v>4</v>
      </c>
      <c r="D269" s="55">
        <f t="shared" si="79"/>
        <v>22287.700723213147</v>
      </c>
      <c r="E269" s="57">
        <f t="shared" si="65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v>0</v>
      </c>
      <c r="K269" s="54" t="s">
        <v>79</v>
      </c>
      <c r="L269" s="55">
        <v>0</v>
      </c>
      <c r="M269" s="55">
        <f t="shared" si="70"/>
        <v>-226</v>
      </c>
      <c r="N269" s="54">
        <v>64</v>
      </c>
      <c r="O269" s="55">
        <v>0</v>
      </c>
      <c r="P269" s="55">
        <v>0</v>
      </c>
      <c r="Q269" s="54" t="s">
        <v>79</v>
      </c>
      <c r="R269" s="57">
        <v>0</v>
      </c>
      <c r="S269" s="55">
        <f t="shared" si="76"/>
        <v>-3163.1745069661783</v>
      </c>
      <c r="T269" s="55">
        <v>0</v>
      </c>
      <c r="U269" s="54">
        <v>64</v>
      </c>
      <c r="V269" s="57">
        <f t="shared" si="71"/>
        <v>-3050</v>
      </c>
      <c r="W269" s="55">
        <v>0</v>
      </c>
      <c r="X269" s="55">
        <f t="shared" si="68"/>
        <v>7214.8942241343866</v>
      </c>
      <c r="Y269" s="117">
        <f t="shared" si="69"/>
        <v>1488772.7309751201</v>
      </c>
    </row>
    <row r="270" spans="1:25" ht="13.5" thickBot="1" x14ac:dyDescent="0.35">
      <c r="A270" s="54">
        <v>257</v>
      </c>
      <c r="B270" s="54">
        <v>45</v>
      </c>
      <c r="C270" s="54">
        <f t="shared" si="72"/>
        <v>5</v>
      </c>
      <c r="D270" s="55">
        <f t="shared" si="79"/>
        <v>22287.700723213147</v>
      </c>
      <c r="E270" s="57">
        <f t="shared" ref="E270:E333" si="80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v>0</v>
      </c>
      <c r="K270" s="54" t="s">
        <v>79</v>
      </c>
      <c r="L270" s="55">
        <v>0</v>
      </c>
      <c r="M270" s="55">
        <f t="shared" si="70"/>
        <v>-228</v>
      </c>
      <c r="N270" s="54">
        <v>65</v>
      </c>
      <c r="O270" s="55">
        <v>0</v>
      </c>
      <c r="P270" s="55">
        <v>0</v>
      </c>
      <c r="Q270" s="54" t="s">
        <v>79</v>
      </c>
      <c r="R270" s="57">
        <v>0</v>
      </c>
      <c r="S270" s="55">
        <f t="shared" ref="S270:S301" si="81">PMT(5%/12,180,400000)</f>
        <v>-3163.1745069661783</v>
      </c>
      <c r="T270" s="55">
        <v>0</v>
      </c>
      <c r="U270" s="54">
        <v>65</v>
      </c>
      <c r="V270" s="57">
        <f t="shared" si="71"/>
        <v>-3060</v>
      </c>
      <c r="W270" s="55">
        <v>0</v>
      </c>
      <c r="X270" s="55">
        <f t="shared" ref="X270:X333" si="82">D270+E270+F270+G270+H270+I270+J270+L270+M270+R270+S270+T270+V270+W270+O270+P270</f>
        <v>7202.8942241343866</v>
      </c>
      <c r="Y270" s="117">
        <f t="shared" ref="Y270:Y333" si="83">X270+(Y269*(1+($D$7/12)))</f>
        <v>1502178.8449116508</v>
      </c>
    </row>
    <row r="271" spans="1:25" ht="13.5" thickBot="1" x14ac:dyDescent="0.35">
      <c r="A271" s="54">
        <v>258</v>
      </c>
      <c r="B271" s="54">
        <v>45</v>
      </c>
      <c r="C271" s="54">
        <f t="shared" si="72"/>
        <v>6</v>
      </c>
      <c r="D271" s="55">
        <f t="shared" si="79"/>
        <v>22287.700723213147</v>
      </c>
      <c r="E271" s="57">
        <f t="shared" si="80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v>0</v>
      </c>
      <c r="K271" s="54" t="s">
        <v>79</v>
      </c>
      <c r="L271" s="55">
        <v>0</v>
      </c>
      <c r="M271" s="55">
        <f t="shared" ref="M271:M334" si="84">M270-2</f>
        <v>-230</v>
      </c>
      <c r="N271" s="54">
        <v>66</v>
      </c>
      <c r="O271" s="55">
        <v>0</v>
      </c>
      <c r="P271" s="55">
        <v>0</v>
      </c>
      <c r="Q271" s="54" t="s">
        <v>79</v>
      </c>
      <c r="R271" s="57">
        <v>0</v>
      </c>
      <c r="S271" s="55">
        <f t="shared" si="81"/>
        <v>-3163.1745069661783</v>
      </c>
      <c r="T271" s="55">
        <v>0</v>
      </c>
      <c r="U271" s="54">
        <v>66</v>
      </c>
      <c r="V271" s="57">
        <f t="shared" ref="V271:V334" si="85">$V270-10</f>
        <v>-3070</v>
      </c>
      <c r="W271" s="55">
        <v>0</v>
      </c>
      <c r="X271" s="55">
        <f t="shared" si="82"/>
        <v>7190.8942241343866</v>
      </c>
      <c r="Y271" s="117">
        <f t="shared" si="83"/>
        <v>1515628.8176562502</v>
      </c>
    </row>
    <row r="272" spans="1:25" ht="13.5" thickBot="1" x14ac:dyDescent="0.35">
      <c r="A272" s="54">
        <v>259</v>
      </c>
      <c r="B272" s="54">
        <v>45</v>
      </c>
      <c r="C272" s="54">
        <f t="shared" si="72"/>
        <v>7</v>
      </c>
      <c r="D272" s="55">
        <f t="shared" si="79"/>
        <v>22287.700723213147</v>
      </c>
      <c r="E272" s="57">
        <f t="shared" si="80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v>0</v>
      </c>
      <c r="K272" s="54" t="s">
        <v>79</v>
      </c>
      <c r="L272" s="55">
        <v>0</v>
      </c>
      <c r="M272" s="55">
        <f t="shared" si="84"/>
        <v>-232</v>
      </c>
      <c r="N272" s="54">
        <v>67</v>
      </c>
      <c r="O272" s="55">
        <v>0</v>
      </c>
      <c r="P272" s="55">
        <v>0</v>
      </c>
      <c r="Q272" s="54" t="s">
        <v>79</v>
      </c>
      <c r="R272" s="57">
        <v>0</v>
      </c>
      <c r="S272" s="55">
        <f t="shared" si="81"/>
        <v>-3163.1745069661783</v>
      </c>
      <c r="T272" s="55">
        <v>0</v>
      </c>
      <c r="U272" s="54">
        <v>67</v>
      </c>
      <c r="V272" s="57">
        <f t="shared" si="85"/>
        <v>-3080</v>
      </c>
      <c r="W272" s="55">
        <v>0</v>
      </c>
      <c r="X272" s="55">
        <f t="shared" si="82"/>
        <v>7178.8942241343866</v>
      </c>
      <c r="Y272" s="117">
        <f t="shared" si="83"/>
        <v>1529122.8319539521</v>
      </c>
    </row>
    <row r="273" spans="1:25" ht="13.5" thickBot="1" x14ac:dyDescent="0.35">
      <c r="A273" s="54">
        <v>260</v>
      </c>
      <c r="B273" s="54">
        <v>45</v>
      </c>
      <c r="C273" s="54">
        <f t="shared" si="72"/>
        <v>8</v>
      </c>
      <c r="D273" s="55">
        <f t="shared" si="79"/>
        <v>22287.700723213147</v>
      </c>
      <c r="E273" s="57">
        <f t="shared" si="80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v>0</v>
      </c>
      <c r="K273" s="54" t="s">
        <v>79</v>
      </c>
      <c r="L273" s="55">
        <v>0</v>
      </c>
      <c r="M273" s="55">
        <f t="shared" si="84"/>
        <v>-234</v>
      </c>
      <c r="N273" s="54">
        <v>68</v>
      </c>
      <c r="O273" s="55">
        <v>0</v>
      </c>
      <c r="P273" s="55">
        <v>0</v>
      </c>
      <c r="Q273" s="54" t="s">
        <v>79</v>
      </c>
      <c r="R273" s="57">
        <v>0</v>
      </c>
      <c r="S273" s="55">
        <f t="shared" si="81"/>
        <v>-3163.1745069661783</v>
      </c>
      <c r="T273" s="55">
        <v>0</v>
      </c>
      <c r="U273" s="54">
        <v>68</v>
      </c>
      <c r="V273" s="57">
        <f t="shared" si="85"/>
        <v>-3090</v>
      </c>
      <c r="W273" s="55">
        <v>0</v>
      </c>
      <c r="X273" s="55">
        <f t="shared" si="82"/>
        <v>7166.8942241343866</v>
      </c>
      <c r="Y273" s="117">
        <f t="shared" si="83"/>
        <v>1542661.0713112277</v>
      </c>
    </row>
    <row r="274" spans="1:25" ht="13.5" thickBot="1" x14ac:dyDescent="0.35">
      <c r="A274" s="54">
        <v>261</v>
      </c>
      <c r="B274" s="54">
        <v>45</v>
      </c>
      <c r="C274" s="54">
        <f t="shared" si="72"/>
        <v>9</v>
      </c>
      <c r="D274" s="55">
        <f t="shared" si="79"/>
        <v>22287.700723213147</v>
      </c>
      <c r="E274" s="57">
        <f t="shared" si="80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v>0</v>
      </c>
      <c r="K274" s="54" t="s">
        <v>79</v>
      </c>
      <c r="L274" s="55">
        <v>0</v>
      </c>
      <c r="M274" s="55">
        <f t="shared" si="84"/>
        <v>-236</v>
      </c>
      <c r="N274" s="54">
        <v>69</v>
      </c>
      <c r="O274" s="55">
        <v>0</v>
      </c>
      <c r="P274" s="55">
        <v>0</v>
      </c>
      <c r="Q274" s="54" t="s">
        <v>79</v>
      </c>
      <c r="R274" s="57">
        <v>0</v>
      </c>
      <c r="S274" s="55">
        <f t="shared" si="81"/>
        <v>-3163.1745069661783</v>
      </c>
      <c r="T274" s="55">
        <v>0</v>
      </c>
      <c r="U274" s="54">
        <v>69</v>
      </c>
      <c r="V274" s="57">
        <f t="shared" si="85"/>
        <v>-3100</v>
      </c>
      <c r="W274" s="55">
        <v>0</v>
      </c>
      <c r="X274" s="55">
        <f t="shared" si="82"/>
        <v>7154.8942241343866</v>
      </c>
      <c r="Y274" s="117">
        <f t="shared" si="83"/>
        <v>1556243.7199991588</v>
      </c>
    </row>
    <row r="275" spans="1:25" ht="13.5" thickBot="1" x14ac:dyDescent="0.35">
      <c r="A275" s="54">
        <v>262</v>
      </c>
      <c r="B275" s="54">
        <v>45</v>
      </c>
      <c r="C275" s="54">
        <f t="shared" si="72"/>
        <v>10</v>
      </c>
      <c r="D275" s="55">
        <f t="shared" si="79"/>
        <v>22287.700723213147</v>
      </c>
      <c r="E275" s="57">
        <f t="shared" si="80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v>0</v>
      </c>
      <c r="K275" s="54" t="s">
        <v>79</v>
      </c>
      <c r="L275" s="55">
        <v>0</v>
      </c>
      <c r="M275" s="55">
        <f t="shared" si="84"/>
        <v>-238</v>
      </c>
      <c r="N275" s="54">
        <v>70</v>
      </c>
      <c r="O275" s="55">
        <v>0</v>
      </c>
      <c r="P275" s="55">
        <v>0</v>
      </c>
      <c r="Q275" s="54" t="s">
        <v>79</v>
      </c>
      <c r="R275" s="57">
        <v>0</v>
      </c>
      <c r="S275" s="55">
        <f t="shared" si="81"/>
        <v>-3163.1745069661783</v>
      </c>
      <c r="T275" s="55">
        <v>0</v>
      </c>
      <c r="U275" s="54">
        <v>70</v>
      </c>
      <c r="V275" s="57">
        <f t="shared" si="85"/>
        <v>-3110</v>
      </c>
      <c r="W275" s="55">
        <v>0</v>
      </c>
      <c r="X275" s="55">
        <f t="shared" si="82"/>
        <v>7142.8942241343866</v>
      </c>
      <c r="Y275" s="117">
        <f t="shared" si="83"/>
        <v>1569870.9630566228</v>
      </c>
    </row>
    <row r="276" spans="1:25" ht="13.5" thickBot="1" x14ac:dyDescent="0.35">
      <c r="A276" s="54">
        <v>263</v>
      </c>
      <c r="B276" s="54">
        <v>45</v>
      </c>
      <c r="C276" s="54">
        <f t="shared" si="72"/>
        <v>11</v>
      </c>
      <c r="D276" s="55">
        <f t="shared" si="79"/>
        <v>22287.700723213147</v>
      </c>
      <c r="E276" s="57">
        <f t="shared" si="80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v>0</v>
      </c>
      <c r="K276" s="54" t="s">
        <v>79</v>
      </c>
      <c r="L276" s="55">
        <v>0</v>
      </c>
      <c r="M276" s="55">
        <f t="shared" si="84"/>
        <v>-240</v>
      </c>
      <c r="N276" s="54">
        <v>71</v>
      </c>
      <c r="O276" s="55">
        <v>0</v>
      </c>
      <c r="P276" s="55">
        <v>0</v>
      </c>
      <c r="Q276" s="54" t="s">
        <v>79</v>
      </c>
      <c r="R276" s="57">
        <v>0</v>
      </c>
      <c r="S276" s="55">
        <f t="shared" si="81"/>
        <v>-3163.1745069661783</v>
      </c>
      <c r="T276" s="55">
        <v>0</v>
      </c>
      <c r="U276" s="54">
        <v>71</v>
      </c>
      <c r="V276" s="57">
        <f t="shared" si="85"/>
        <v>-3120</v>
      </c>
      <c r="W276" s="55">
        <v>0</v>
      </c>
      <c r="X276" s="55">
        <f t="shared" si="82"/>
        <v>7130.8942241343866</v>
      </c>
      <c r="Y276" s="117">
        <f t="shared" si="83"/>
        <v>1583542.9862934928</v>
      </c>
    </row>
    <row r="277" spans="1:25" ht="13.5" thickBot="1" x14ac:dyDescent="0.35">
      <c r="A277" s="54">
        <v>264</v>
      </c>
      <c r="B277" s="54">
        <v>46</v>
      </c>
      <c r="C277" s="54">
        <f t="shared" si="72"/>
        <v>0</v>
      </c>
      <c r="D277" s="55">
        <f>$D266*(1+$D$4)</f>
        <v>23402.085759373807</v>
      </c>
      <c r="E277" s="57">
        <f t="shared" si="80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v>0</v>
      </c>
      <c r="K277" s="54" t="s">
        <v>79</v>
      </c>
      <c r="L277" s="55">
        <v>0</v>
      </c>
      <c r="M277" s="55">
        <f t="shared" si="84"/>
        <v>-242</v>
      </c>
      <c r="N277" s="54">
        <v>72</v>
      </c>
      <c r="O277" s="55">
        <v>0</v>
      </c>
      <c r="P277" s="55">
        <v>0</v>
      </c>
      <c r="Q277" s="54" t="s">
        <v>79</v>
      </c>
      <c r="R277" s="57">
        <v>0</v>
      </c>
      <c r="S277" s="55">
        <f t="shared" si="81"/>
        <v>-3163.1745069661783</v>
      </c>
      <c r="T277" s="55">
        <v>0</v>
      </c>
      <c r="U277" s="54">
        <v>72</v>
      </c>
      <c r="V277" s="57">
        <f t="shared" si="85"/>
        <v>-3130</v>
      </c>
      <c r="W277" s="55">
        <v>0</v>
      </c>
      <c r="X277" s="55">
        <f t="shared" si="82"/>
        <v>7731.8059940227467</v>
      </c>
      <c r="Y277" s="117">
        <f t="shared" si="83"/>
        <v>1597872.8880637384</v>
      </c>
    </row>
    <row r="278" spans="1:25" ht="13.5" thickBot="1" x14ac:dyDescent="0.35">
      <c r="A278" s="54">
        <v>265</v>
      </c>
      <c r="B278" s="54">
        <v>46</v>
      </c>
      <c r="C278" s="54">
        <f t="shared" si="72"/>
        <v>1</v>
      </c>
      <c r="D278" s="55">
        <f t="shared" ref="D278:D288" si="86">$D277</f>
        <v>23402.085759373807</v>
      </c>
      <c r="E278" s="57">
        <f t="shared" si="80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v>0</v>
      </c>
      <c r="K278" s="54" t="s">
        <v>79</v>
      </c>
      <c r="L278" s="55">
        <v>0</v>
      </c>
      <c r="M278" s="55">
        <f t="shared" si="84"/>
        <v>-244</v>
      </c>
      <c r="N278" s="54">
        <v>73</v>
      </c>
      <c r="O278" s="55">
        <v>0</v>
      </c>
      <c r="P278" s="55">
        <v>0</v>
      </c>
      <c r="Q278" s="54" t="s">
        <v>79</v>
      </c>
      <c r="R278" s="57">
        <v>0</v>
      </c>
      <c r="S278" s="55">
        <f t="shared" si="81"/>
        <v>-3163.1745069661783</v>
      </c>
      <c r="T278" s="55">
        <v>0</v>
      </c>
      <c r="U278" s="54">
        <v>73</v>
      </c>
      <c r="V278" s="57">
        <f t="shared" si="85"/>
        <v>-3140</v>
      </c>
      <c r="W278" s="55">
        <v>0</v>
      </c>
      <c r="X278" s="55">
        <f t="shared" si="82"/>
        <v>7719.8059940227467</v>
      </c>
      <c r="Y278" s="117">
        <f t="shared" si="83"/>
        <v>1612250.4977580265</v>
      </c>
    </row>
    <row r="279" spans="1:25" ht="13.5" thickBot="1" x14ac:dyDescent="0.35">
      <c r="A279" s="54">
        <v>266</v>
      </c>
      <c r="B279" s="54">
        <v>46</v>
      </c>
      <c r="C279" s="54">
        <f t="shared" si="72"/>
        <v>2</v>
      </c>
      <c r="D279" s="55">
        <f t="shared" si="86"/>
        <v>23402.085759373807</v>
      </c>
      <c r="E279" s="57">
        <f t="shared" si="80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v>0</v>
      </c>
      <c r="K279" s="54" t="s">
        <v>79</v>
      </c>
      <c r="L279" s="55">
        <v>0</v>
      </c>
      <c r="M279" s="55">
        <f t="shared" si="84"/>
        <v>-246</v>
      </c>
      <c r="N279" s="54">
        <v>74</v>
      </c>
      <c r="O279" s="55">
        <v>0</v>
      </c>
      <c r="P279" s="55">
        <v>0</v>
      </c>
      <c r="Q279" s="54" t="s">
        <v>79</v>
      </c>
      <c r="R279" s="57">
        <v>0</v>
      </c>
      <c r="S279" s="55">
        <f t="shared" si="81"/>
        <v>-3163.1745069661783</v>
      </c>
      <c r="T279" s="55">
        <v>0</v>
      </c>
      <c r="U279" s="54">
        <v>74</v>
      </c>
      <c r="V279" s="57">
        <f t="shared" si="85"/>
        <v>-3150</v>
      </c>
      <c r="W279" s="55">
        <v>0</v>
      </c>
      <c r="X279" s="55">
        <f t="shared" si="82"/>
        <v>7707.8059940227467</v>
      </c>
      <c r="Y279" s="117">
        <f t="shared" si="83"/>
        <v>1626676.0141593742</v>
      </c>
    </row>
    <row r="280" spans="1:25" ht="13.5" thickBot="1" x14ac:dyDescent="0.35">
      <c r="A280" s="54">
        <v>267</v>
      </c>
      <c r="B280" s="54">
        <v>46</v>
      </c>
      <c r="C280" s="54">
        <f t="shared" si="72"/>
        <v>3</v>
      </c>
      <c r="D280" s="55">
        <f t="shared" si="86"/>
        <v>23402.085759373807</v>
      </c>
      <c r="E280" s="57">
        <f t="shared" si="80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v>0</v>
      </c>
      <c r="K280" s="54" t="s">
        <v>79</v>
      </c>
      <c r="L280" s="55">
        <v>0</v>
      </c>
      <c r="M280" s="55">
        <f t="shared" si="84"/>
        <v>-248</v>
      </c>
      <c r="N280" s="54">
        <v>75</v>
      </c>
      <c r="O280" s="55">
        <v>0</v>
      </c>
      <c r="P280" s="55">
        <v>0</v>
      </c>
      <c r="Q280" s="54" t="s">
        <v>79</v>
      </c>
      <c r="R280" s="57">
        <v>0</v>
      </c>
      <c r="S280" s="55">
        <f t="shared" si="81"/>
        <v>-3163.1745069661783</v>
      </c>
      <c r="T280" s="55">
        <v>0</v>
      </c>
      <c r="U280" s="54">
        <v>75</v>
      </c>
      <c r="V280" s="57">
        <f t="shared" si="85"/>
        <v>-3160</v>
      </c>
      <c r="W280" s="55">
        <v>0</v>
      </c>
      <c r="X280" s="55">
        <f t="shared" si="82"/>
        <v>7695.8059940227467</v>
      </c>
      <c r="Y280" s="117">
        <f t="shared" si="83"/>
        <v>1641149.6368790609</v>
      </c>
    </row>
    <row r="281" spans="1:25" ht="13.5" thickBot="1" x14ac:dyDescent="0.35">
      <c r="A281" s="54">
        <v>268</v>
      </c>
      <c r="B281" s="54">
        <v>46</v>
      </c>
      <c r="C281" s="54">
        <f t="shared" ref="C281:C344" si="87">C269</f>
        <v>4</v>
      </c>
      <c r="D281" s="55">
        <f t="shared" si="86"/>
        <v>23402.085759373807</v>
      </c>
      <c r="E281" s="57">
        <f t="shared" si="80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v>0</v>
      </c>
      <c r="K281" s="54" t="s">
        <v>79</v>
      </c>
      <c r="L281" s="55">
        <v>0</v>
      </c>
      <c r="M281" s="55">
        <f t="shared" si="84"/>
        <v>-250</v>
      </c>
      <c r="N281" s="54">
        <v>76</v>
      </c>
      <c r="O281" s="55">
        <v>0</v>
      </c>
      <c r="P281" s="55">
        <v>0</v>
      </c>
      <c r="Q281" s="54" t="s">
        <v>79</v>
      </c>
      <c r="R281" s="57">
        <v>0</v>
      </c>
      <c r="S281" s="55">
        <f t="shared" si="81"/>
        <v>-3163.1745069661783</v>
      </c>
      <c r="T281" s="55">
        <v>0</v>
      </c>
      <c r="U281" s="54">
        <v>76</v>
      </c>
      <c r="V281" s="57">
        <f t="shared" si="85"/>
        <v>-3170</v>
      </c>
      <c r="W281" s="55">
        <v>0</v>
      </c>
      <c r="X281" s="55">
        <f t="shared" si="82"/>
        <v>7683.8059940227467</v>
      </c>
      <c r="Y281" s="117">
        <f t="shared" si="83"/>
        <v>1655671.5663600797</v>
      </c>
    </row>
    <row r="282" spans="1:25" ht="13.5" thickBot="1" x14ac:dyDescent="0.35">
      <c r="A282" s="54">
        <v>269</v>
      </c>
      <c r="B282" s="54">
        <v>46</v>
      </c>
      <c r="C282" s="54">
        <f t="shared" si="87"/>
        <v>5</v>
      </c>
      <c r="D282" s="55">
        <f t="shared" si="86"/>
        <v>23402.085759373807</v>
      </c>
      <c r="E282" s="57">
        <f t="shared" si="80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v>0</v>
      </c>
      <c r="K282" s="54" t="s">
        <v>79</v>
      </c>
      <c r="L282" s="55">
        <v>0</v>
      </c>
      <c r="M282" s="55">
        <f t="shared" si="84"/>
        <v>-252</v>
      </c>
      <c r="N282" s="54">
        <v>77</v>
      </c>
      <c r="O282" s="55">
        <v>0</v>
      </c>
      <c r="P282" s="55">
        <v>0</v>
      </c>
      <c r="Q282" s="54" t="s">
        <v>79</v>
      </c>
      <c r="R282" s="57">
        <v>0</v>
      </c>
      <c r="S282" s="55">
        <f t="shared" si="81"/>
        <v>-3163.1745069661783</v>
      </c>
      <c r="T282" s="55">
        <v>0</v>
      </c>
      <c r="U282" s="54">
        <v>77</v>
      </c>
      <c r="V282" s="57">
        <f t="shared" si="85"/>
        <v>-3180</v>
      </c>
      <c r="W282" s="55">
        <v>0</v>
      </c>
      <c r="X282" s="55">
        <f t="shared" si="82"/>
        <v>7671.8059940227467</v>
      </c>
      <c r="Y282" s="117">
        <f t="shared" si="83"/>
        <v>1670242.0038806025</v>
      </c>
    </row>
    <row r="283" spans="1:25" ht="13.5" thickBot="1" x14ac:dyDescent="0.35">
      <c r="A283" s="54">
        <v>270</v>
      </c>
      <c r="B283" s="54">
        <v>46</v>
      </c>
      <c r="C283" s="54">
        <f t="shared" si="87"/>
        <v>6</v>
      </c>
      <c r="D283" s="55">
        <f t="shared" si="86"/>
        <v>23402.085759373807</v>
      </c>
      <c r="E283" s="57">
        <f t="shared" si="80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v>0</v>
      </c>
      <c r="K283" s="54" t="s">
        <v>79</v>
      </c>
      <c r="L283" s="55">
        <v>0</v>
      </c>
      <c r="M283" s="55">
        <f t="shared" si="84"/>
        <v>-254</v>
      </c>
      <c r="N283" s="54">
        <v>78</v>
      </c>
      <c r="O283" s="55">
        <v>0</v>
      </c>
      <c r="P283" s="55">
        <v>0</v>
      </c>
      <c r="Q283" s="54" t="s">
        <v>79</v>
      </c>
      <c r="R283" s="57">
        <v>0</v>
      </c>
      <c r="S283" s="55">
        <f t="shared" si="81"/>
        <v>-3163.1745069661783</v>
      </c>
      <c r="T283" s="55">
        <v>0</v>
      </c>
      <c r="U283" s="54">
        <v>78</v>
      </c>
      <c r="V283" s="57">
        <f t="shared" si="85"/>
        <v>-3190</v>
      </c>
      <c r="W283" s="55">
        <v>0</v>
      </c>
      <c r="X283" s="55">
        <f t="shared" si="82"/>
        <v>7659.8059940227467</v>
      </c>
      <c r="Y283" s="117">
        <f t="shared" si="83"/>
        <v>1684861.1515574609</v>
      </c>
    </row>
    <row r="284" spans="1:25" ht="13.5" thickBot="1" x14ac:dyDescent="0.35">
      <c r="A284" s="54">
        <v>271</v>
      </c>
      <c r="B284" s="54">
        <v>46</v>
      </c>
      <c r="C284" s="54">
        <f t="shared" si="87"/>
        <v>7</v>
      </c>
      <c r="D284" s="55">
        <f t="shared" si="86"/>
        <v>23402.085759373807</v>
      </c>
      <c r="E284" s="57">
        <f t="shared" si="80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v>0</v>
      </c>
      <c r="K284" s="54" t="s">
        <v>79</v>
      </c>
      <c r="L284" s="55">
        <v>0</v>
      </c>
      <c r="M284" s="55">
        <f t="shared" si="84"/>
        <v>-256</v>
      </c>
      <c r="N284" s="54">
        <v>79</v>
      </c>
      <c r="O284" s="55">
        <v>0</v>
      </c>
      <c r="P284" s="55">
        <v>0</v>
      </c>
      <c r="Q284" s="54" t="s">
        <v>79</v>
      </c>
      <c r="R284" s="57">
        <v>0</v>
      </c>
      <c r="S284" s="55">
        <f t="shared" si="81"/>
        <v>-3163.1745069661783</v>
      </c>
      <c r="T284" s="55">
        <v>0</v>
      </c>
      <c r="U284" s="54">
        <v>79</v>
      </c>
      <c r="V284" s="57">
        <f t="shared" si="85"/>
        <v>-3200</v>
      </c>
      <c r="W284" s="55">
        <v>0</v>
      </c>
      <c r="X284" s="55">
        <f t="shared" si="82"/>
        <v>7647.8059940227467</v>
      </c>
      <c r="Y284" s="117">
        <f t="shared" si="83"/>
        <v>1699529.2123496395</v>
      </c>
    </row>
    <row r="285" spans="1:25" ht="13.5" thickBot="1" x14ac:dyDescent="0.35">
      <c r="A285" s="54">
        <v>272</v>
      </c>
      <c r="B285" s="54">
        <v>46</v>
      </c>
      <c r="C285" s="54">
        <f t="shared" si="87"/>
        <v>8</v>
      </c>
      <c r="D285" s="55">
        <f t="shared" si="86"/>
        <v>23402.085759373807</v>
      </c>
      <c r="E285" s="57">
        <f t="shared" si="80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v>0</v>
      </c>
      <c r="K285" s="54" t="s">
        <v>79</v>
      </c>
      <c r="L285" s="55">
        <v>0</v>
      </c>
      <c r="M285" s="55">
        <f t="shared" si="84"/>
        <v>-258</v>
      </c>
      <c r="N285" s="54">
        <v>80</v>
      </c>
      <c r="O285" s="55">
        <v>0</v>
      </c>
      <c r="P285" s="55">
        <v>0</v>
      </c>
      <c r="Q285" s="54" t="s">
        <v>79</v>
      </c>
      <c r="R285" s="57">
        <v>0</v>
      </c>
      <c r="S285" s="55">
        <f t="shared" si="81"/>
        <v>-3163.1745069661783</v>
      </c>
      <c r="T285" s="55">
        <v>0</v>
      </c>
      <c r="U285" s="54">
        <v>80</v>
      </c>
      <c r="V285" s="57">
        <f t="shared" si="85"/>
        <v>-3210</v>
      </c>
      <c r="W285" s="55">
        <v>0</v>
      </c>
      <c r="X285" s="55">
        <f t="shared" si="82"/>
        <v>7635.8059940227467</v>
      </c>
      <c r="Y285" s="117">
        <f t="shared" si="83"/>
        <v>1714246.3900617857</v>
      </c>
    </row>
    <row r="286" spans="1:25" ht="13.5" thickBot="1" x14ac:dyDescent="0.35">
      <c r="A286" s="54">
        <v>273</v>
      </c>
      <c r="B286" s="54">
        <v>46</v>
      </c>
      <c r="C286" s="54">
        <f t="shared" si="87"/>
        <v>9</v>
      </c>
      <c r="D286" s="55">
        <f t="shared" si="86"/>
        <v>23402.085759373807</v>
      </c>
      <c r="E286" s="57">
        <f t="shared" si="80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v>0</v>
      </c>
      <c r="K286" s="54" t="s">
        <v>79</v>
      </c>
      <c r="L286" s="55">
        <v>0</v>
      </c>
      <c r="M286" s="55">
        <f t="shared" si="84"/>
        <v>-260</v>
      </c>
      <c r="N286" s="54">
        <v>81</v>
      </c>
      <c r="O286" s="55">
        <v>0</v>
      </c>
      <c r="P286" s="55">
        <v>0</v>
      </c>
      <c r="Q286" s="54" t="s">
        <v>79</v>
      </c>
      <c r="R286" s="57">
        <v>0</v>
      </c>
      <c r="S286" s="55">
        <f t="shared" si="81"/>
        <v>-3163.1745069661783</v>
      </c>
      <c r="T286" s="55">
        <v>0</v>
      </c>
      <c r="U286" s="54">
        <v>81</v>
      </c>
      <c r="V286" s="57">
        <f t="shared" si="85"/>
        <v>-3220</v>
      </c>
      <c r="W286" s="55">
        <v>0</v>
      </c>
      <c r="X286" s="55">
        <f t="shared" si="82"/>
        <v>7623.8059940227467</v>
      </c>
      <c r="Y286" s="117">
        <f t="shared" si="83"/>
        <v>1729012.8893477325</v>
      </c>
    </row>
    <row r="287" spans="1:25" ht="13.5" thickBot="1" x14ac:dyDescent="0.35">
      <c r="A287" s="54">
        <v>274</v>
      </c>
      <c r="B287" s="54">
        <v>46</v>
      </c>
      <c r="C287" s="54">
        <f t="shared" si="87"/>
        <v>10</v>
      </c>
      <c r="D287" s="55">
        <f t="shared" si="86"/>
        <v>23402.085759373807</v>
      </c>
      <c r="E287" s="57">
        <f t="shared" si="80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v>0</v>
      </c>
      <c r="K287" s="54" t="s">
        <v>79</v>
      </c>
      <c r="L287" s="55">
        <v>0</v>
      </c>
      <c r="M287" s="55">
        <f t="shared" si="84"/>
        <v>-262</v>
      </c>
      <c r="N287" s="54">
        <v>82</v>
      </c>
      <c r="O287" s="55">
        <v>0</v>
      </c>
      <c r="P287" s="55">
        <v>0</v>
      </c>
      <c r="Q287" s="54" t="s">
        <v>79</v>
      </c>
      <c r="R287" s="57">
        <v>0</v>
      </c>
      <c r="S287" s="55">
        <f t="shared" si="81"/>
        <v>-3163.1745069661783</v>
      </c>
      <c r="T287" s="55">
        <v>0</v>
      </c>
      <c r="U287" s="54">
        <v>82</v>
      </c>
      <c r="V287" s="57">
        <f t="shared" si="85"/>
        <v>-3230</v>
      </c>
      <c r="W287" s="55">
        <v>0</v>
      </c>
      <c r="X287" s="55">
        <f t="shared" si="82"/>
        <v>7611.8059940227467</v>
      </c>
      <c r="Y287" s="117">
        <f t="shared" si="83"/>
        <v>1743828.9157140374</v>
      </c>
    </row>
    <row r="288" spans="1:25" ht="13.5" thickBot="1" x14ac:dyDescent="0.35">
      <c r="A288" s="54">
        <v>275</v>
      </c>
      <c r="B288" s="54">
        <v>46</v>
      </c>
      <c r="C288" s="54">
        <f t="shared" si="87"/>
        <v>11</v>
      </c>
      <c r="D288" s="55">
        <f t="shared" si="86"/>
        <v>23402.085759373807</v>
      </c>
      <c r="E288" s="57">
        <f t="shared" si="80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v>0</v>
      </c>
      <c r="K288" s="54" t="s">
        <v>79</v>
      </c>
      <c r="L288" s="55">
        <v>0</v>
      </c>
      <c r="M288" s="55">
        <f t="shared" si="84"/>
        <v>-264</v>
      </c>
      <c r="N288" s="54">
        <v>83</v>
      </c>
      <c r="O288" s="55">
        <v>0</v>
      </c>
      <c r="P288" s="55">
        <v>0</v>
      </c>
      <c r="Q288" s="54" t="s">
        <v>79</v>
      </c>
      <c r="R288" s="57">
        <v>0</v>
      </c>
      <c r="S288" s="55">
        <f t="shared" si="81"/>
        <v>-3163.1745069661783</v>
      </c>
      <c r="T288" s="55">
        <v>0</v>
      </c>
      <c r="U288" s="54">
        <v>83</v>
      </c>
      <c r="V288" s="57">
        <f t="shared" si="85"/>
        <v>-3240</v>
      </c>
      <c r="W288" s="55">
        <v>0</v>
      </c>
      <c r="X288" s="55">
        <f t="shared" si="82"/>
        <v>7599.8059940227467</v>
      </c>
      <c r="Y288" s="117">
        <f t="shared" si="83"/>
        <v>1758694.6755235351</v>
      </c>
    </row>
    <row r="289" spans="1:25" ht="13.5" thickBot="1" x14ac:dyDescent="0.35">
      <c r="A289" s="54">
        <v>276</v>
      </c>
      <c r="B289" s="54">
        <v>47</v>
      </c>
      <c r="C289" s="54">
        <f t="shared" si="87"/>
        <v>0</v>
      </c>
      <c r="D289" s="55">
        <f>$D278*(1+$D$4)</f>
        <v>24572.190047342498</v>
      </c>
      <c r="E289" s="57">
        <f t="shared" si="80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v>0</v>
      </c>
      <c r="K289" s="54" t="s">
        <v>79</v>
      </c>
      <c r="L289" s="55">
        <v>0</v>
      </c>
      <c r="M289" s="55">
        <f t="shared" si="84"/>
        <v>-266</v>
      </c>
      <c r="N289" s="54">
        <v>84</v>
      </c>
      <c r="O289" s="55">
        <v>0</v>
      </c>
      <c r="P289" s="55">
        <v>0</v>
      </c>
      <c r="Q289" s="54" t="s">
        <v>79</v>
      </c>
      <c r="R289" s="57">
        <v>0</v>
      </c>
      <c r="S289" s="55">
        <f t="shared" si="81"/>
        <v>-3163.1745069661783</v>
      </c>
      <c r="T289" s="55">
        <v>0</v>
      </c>
      <c r="U289" s="54">
        <v>84</v>
      </c>
      <c r="V289" s="57">
        <f t="shared" si="85"/>
        <v>-3250</v>
      </c>
      <c r="W289" s="55">
        <v>0</v>
      </c>
      <c r="X289" s="55">
        <f t="shared" si="82"/>
        <v>8231.3633524055294</v>
      </c>
      <c r="Y289" s="117">
        <f t="shared" si="83"/>
        <v>1774253.9333572888</v>
      </c>
    </row>
    <row r="290" spans="1:25" ht="13.5" thickBot="1" x14ac:dyDescent="0.35">
      <c r="A290" s="54">
        <v>277</v>
      </c>
      <c r="B290" s="54">
        <v>47</v>
      </c>
      <c r="C290" s="54">
        <f t="shared" si="87"/>
        <v>1</v>
      </c>
      <c r="D290" s="55">
        <f t="shared" ref="D290:D300" si="88">$D289</f>
        <v>24572.190047342498</v>
      </c>
      <c r="E290" s="57">
        <f t="shared" si="80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v>0</v>
      </c>
      <c r="K290" s="54" t="s">
        <v>79</v>
      </c>
      <c r="L290" s="55">
        <v>0</v>
      </c>
      <c r="M290" s="55">
        <f t="shared" si="84"/>
        <v>-268</v>
      </c>
      <c r="N290" s="54">
        <v>85</v>
      </c>
      <c r="O290" s="55">
        <v>0</v>
      </c>
      <c r="P290" s="55">
        <v>0</v>
      </c>
      <c r="Q290" s="54" t="s">
        <v>79</v>
      </c>
      <c r="R290" s="57">
        <v>0</v>
      </c>
      <c r="S290" s="55">
        <f t="shared" si="81"/>
        <v>-3163.1745069661783</v>
      </c>
      <c r="T290" s="55">
        <v>0</v>
      </c>
      <c r="U290" s="54">
        <v>85</v>
      </c>
      <c r="V290" s="57">
        <f t="shared" si="85"/>
        <v>-3260</v>
      </c>
      <c r="W290" s="55">
        <v>0</v>
      </c>
      <c r="X290" s="55">
        <f t="shared" si="82"/>
        <v>8219.3633524055294</v>
      </c>
      <c r="Y290" s="117">
        <f t="shared" si="83"/>
        <v>1789866.0214320165</v>
      </c>
    </row>
    <row r="291" spans="1:25" ht="13.5" thickBot="1" x14ac:dyDescent="0.35">
      <c r="A291" s="54">
        <v>278</v>
      </c>
      <c r="B291" s="54">
        <v>47</v>
      </c>
      <c r="C291" s="54">
        <f t="shared" si="87"/>
        <v>2</v>
      </c>
      <c r="D291" s="55">
        <f t="shared" si="88"/>
        <v>24572.190047342498</v>
      </c>
      <c r="E291" s="57">
        <f t="shared" si="80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v>0</v>
      </c>
      <c r="K291" s="54" t="s">
        <v>79</v>
      </c>
      <c r="L291" s="55">
        <v>0</v>
      </c>
      <c r="M291" s="55">
        <f t="shared" si="84"/>
        <v>-270</v>
      </c>
      <c r="N291" s="54">
        <v>86</v>
      </c>
      <c r="O291" s="55">
        <v>0</v>
      </c>
      <c r="P291" s="55">
        <v>0</v>
      </c>
      <c r="Q291" s="54" t="s">
        <v>79</v>
      </c>
      <c r="R291" s="57">
        <v>0</v>
      </c>
      <c r="S291" s="55">
        <f t="shared" si="81"/>
        <v>-3163.1745069661783</v>
      </c>
      <c r="T291" s="55">
        <v>0</v>
      </c>
      <c r="U291" s="54">
        <v>86</v>
      </c>
      <c r="V291" s="57">
        <f t="shared" si="85"/>
        <v>-3270</v>
      </c>
      <c r="W291" s="55">
        <v>0</v>
      </c>
      <c r="X291" s="55">
        <f t="shared" si="82"/>
        <v>8207.3633524055294</v>
      </c>
      <c r="Y291" s="117">
        <f t="shared" si="83"/>
        <v>1805531.1598737221</v>
      </c>
    </row>
    <row r="292" spans="1:25" ht="13.5" thickBot="1" x14ac:dyDescent="0.35">
      <c r="A292" s="54">
        <v>279</v>
      </c>
      <c r="B292" s="54">
        <v>47</v>
      </c>
      <c r="C292" s="54">
        <f t="shared" si="87"/>
        <v>3</v>
      </c>
      <c r="D292" s="55">
        <f t="shared" si="88"/>
        <v>24572.190047342498</v>
      </c>
      <c r="E292" s="57">
        <f t="shared" si="80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v>0</v>
      </c>
      <c r="K292" s="54" t="s">
        <v>79</v>
      </c>
      <c r="L292" s="55">
        <v>0</v>
      </c>
      <c r="M292" s="55">
        <f t="shared" si="84"/>
        <v>-272</v>
      </c>
      <c r="N292" s="54">
        <v>87</v>
      </c>
      <c r="O292" s="55">
        <v>0</v>
      </c>
      <c r="P292" s="55">
        <v>0</v>
      </c>
      <c r="Q292" s="54" t="s">
        <v>79</v>
      </c>
      <c r="R292" s="57">
        <v>0</v>
      </c>
      <c r="S292" s="55">
        <f t="shared" si="81"/>
        <v>-3163.1745069661783</v>
      </c>
      <c r="T292" s="55">
        <v>0</v>
      </c>
      <c r="U292" s="54">
        <v>87</v>
      </c>
      <c r="V292" s="57">
        <f t="shared" si="85"/>
        <v>-3280</v>
      </c>
      <c r="W292" s="55">
        <v>0</v>
      </c>
      <c r="X292" s="55">
        <f t="shared" si="82"/>
        <v>8195.3633524055294</v>
      </c>
      <c r="Y292" s="117">
        <f t="shared" si="83"/>
        <v>1821249.5697256015</v>
      </c>
    </row>
    <row r="293" spans="1:25" ht="13.5" thickBot="1" x14ac:dyDescent="0.35">
      <c r="A293" s="54">
        <v>280</v>
      </c>
      <c r="B293" s="54">
        <v>47</v>
      </c>
      <c r="C293" s="54">
        <f t="shared" si="87"/>
        <v>4</v>
      </c>
      <c r="D293" s="55">
        <f t="shared" si="88"/>
        <v>24572.190047342498</v>
      </c>
      <c r="E293" s="57">
        <f t="shared" si="80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v>0</v>
      </c>
      <c r="K293" s="54" t="s">
        <v>79</v>
      </c>
      <c r="L293" s="55">
        <v>0</v>
      </c>
      <c r="M293" s="55">
        <f t="shared" si="84"/>
        <v>-274</v>
      </c>
      <c r="N293" s="54">
        <v>88</v>
      </c>
      <c r="O293" s="55">
        <v>0</v>
      </c>
      <c r="P293" s="55">
        <v>0</v>
      </c>
      <c r="Q293" s="54" t="s">
        <v>79</v>
      </c>
      <c r="R293" s="57">
        <v>0</v>
      </c>
      <c r="S293" s="55">
        <f t="shared" si="81"/>
        <v>-3163.1745069661783</v>
      </c>
      <c r="T293" s="55">
        <v>0</v>
      </c>
      <c r="U293" s="54">
        <v>88</v>
      </c>
      <c r="V293" s="57">
        <f t="shared" si="85"/>
        <v>-3290</v>
      </c>
      <c r="W293" s="55">
        <v>0</v>
      </c>
      <c r="X293" s="55">
        <f t="shared" si="82"/>
        <v>8183.3633524055294</v>
      </c>
      <c r="Y293" s="117">
        <f t="shared" si="83"/>
        <v>1837021.4729518637</v>
      </c>
    </row>
    <row r="294" spans="1:25" ht="13.5" thickBot="1" x14ac:dyDescent="0.35">
      <c r="A294" s="54">
        <v>281</v>
      </c>
      <c r="B294" s="54">
        <v>47</v>
      </c>
      <c r="C294" s="54">
        <f t="shared" si="87"/>
        <v>5</v>
      </c>
      <c r="D294" s="55">
        <f t="shared" si="88"/>
        <v>24572.190047342498</v>
      </c>
      <c r="E294" s="57">
        <f t="shared" si="80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v>0</v>
      </c>
      <c r="K294" s="54" t="s">
        <v>79</v>
      </c>
      <c r="L294" s="55">
        <v>0</v>
      </c>
      <c r="M294" s="55">
        <f t="shared" si="84"/>
        <v>-276</v>
      </c>
      <c r="N294" s="54">
        <v>89</v>
      </c>
      <c r="O294" s="55">
        <v>0</v>
      </c>
      <c r="P294" s="55">
        <v>0</v>
      </c>
      <c r="Q294" s="54" t="s">
        <v>79</v>
      </c>
      <c r="R294" s="57">
        <v>0</v>
      </c>
      <c r="S294" s="55">
        <f t="shared" si="81"/>
        <v>-3163.1745069661783</v>
      </c>
      <c r="T294" s="55">
        <v>0</v>
      </c>
      <c r="U294" s="54">
        <v>89</v>
      </c>
      <c r="V294" s="57">
        <f t="shared" si="85"/>
        <v>-3300</v>
      </c>
      <c r="W294" s="55">
        <v>0</v>
      </c>
      <c r="X294" s="55">
        <f t="shared" si="82"/>
        <v>8171.3633524055294</v>
      </c>
      <c r="Y294" s="117">
        <f t="shared" si="83"/>
        <v>1852847.0924415686</v>
      </c>
    </row>
    <row r="295" spans="1:25" ht="13.5" thickBot="1" x14ac:dyDescent="0.35">
      <c r="A295" s="54">
        <v>282</v>
      </c>
      <c r="B295" s="54">
        <v>47</v>
      </c>
      <c r="C295" s="54">
        <f t="shared" si="87"/>
        <v>6</v>
      </c>
      <c r="D295" s="55">
        <f t="shared" si="88"/>
        <v>24572.190047342498</v>
      </c>
      <c r="E295" s="57">
        <f t="shared" si="80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v>0</v>
      </c>
      <c r="K295" s="54" t="s">
        <v>79</v>
      </c>
      <c r="L295" s="55">
        <v>0</v>
      </c>
      <c r="M295" s="55">
        <f t="shared" si="84"/>
        <v>-278</v>
      </c>
      <c r="N295" s="54">
        <v>90</v>
      </c>
      <c r="O295" s="55">
        <v>0</v>
      </c>
      <c r="P295" s="55">
        <v>0</v>
      </c>
      <c r="Q295" s="54" t="s">
        <v>79</v>
      </c>
      <c r="R295" s="57">
        <v>0</v>
      </c>
      <c r="S295" s="55">
        <f t="shared" si="81"/>
        <v>-3163.1745069661783</v>
      </c>
      <c r="T295" s="55">
        <v>0</v>
      </c>
      <c r="U295" s="54">
        <v>90</v>
      </c>
      <c r="V295" s="57">
        <f t="shared" si="85"/>
        <v>-3310</v>
      </c>
      <c r="W295" s="55">
        <v>0</v>
      </c>
      <c r="X295" s="55">
        <f t="shared" si="82"/>
        <v>8159.3633524055294</v>
      </c>
      <c r="Y295" s="117">
        <f t="shared" si="83"/>
        <v>1868726.6520124807</v>
      </c>
    </row>
    <row r="296" spans="1:25" ht="13.5" thickBot="1" x14ac:dyDescent="0.35">
      <c r="A296" s="54">
        <v>283</v>
      </c>
      <c r="B296" s="54">
        <v>47</v>
      </c>
      <c r="C296" s="54">
        <f t="shared" si="87"/>
        <v>7</v>
      </c>
      <c r="D296" s="55">
        <f t="shared" si="88"/>
        <v>24572.190047342498</v>
      </c>
      <c r="E296" s="57">
        <f t="shared" si="80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v>0</v>
      </c>
      <c r="K296" s="54" t="s">
        <v>79</v>
      </c>
      <c r="L296" s="55">
        <v>0</v>
      </c>
      <c r="M296" s="55">
        <f t="shared" si="84"/>
        <v>-280</v>
      </c>
      <c r="N296" s="54">
        <v>91</v>
      </c>
      <c r="O296" s="55">
        <v>0</v>
      </c>
      <c r="P296" s="55">
        <v>0</v>
      </c>
      <c r="Q296" s="54" t="s">
        <v>79</v>
      </c>
      <c r="R296" s="57">
        <v>0</v>
      </c>
      <c r="S296" s="55">
        <f t="shared" si="81"/>
        <v>-3163.1745069661783</v>
      </c>
      <c r="T296" s="55">
        <v>0</v>
      </c>
      <c r="U296" s="54">
        <v>91</v>
      </c>
      <c r="V296" s="57">
        <f t="shared" si="85"/>
        <v>-3320</v>
      </c>
      <c r="W296" s="55">
        <v>0</v>
      </c>
      <c r="X296" s="55">
        <f t="shared" si="82"/>
        <v>8147.3633524055294</v>
      </c>
      <c r="Y296" s="117">
        <f t="shared" si="83"/>
        <v>1884660.3764149381</v>
      </c>
    </row>
    <row r="297" spans="1:25" ht="13.5" thickBot="1" x14ac:dyDescent="0.35">
      <c r="A297" s="54">
        <v>284</v>
      </c>
      <c r="B297" s="54">
        <v>47</v>
      </c>
      <c r="C297" s="54">
        <f t="shared" si="87"/>
        <v>8</v>
      </c>
      <c r="D297" s="55">
        <f t="shared" si="88"/>
        <v>24572.190047342498</v>
      </c>
      <c r="E297" s="57">
        <f t="shared" si="80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v>0</v>
      </c>
      <c r="K297" s="54" t="s">
        <v>79</v>
      </c>
      <c r="L297" s="55">
        <v>0</v>
      </c>
      <c r="M297" s="55">
        <f t="shared" si="84"/>
        <v>-282</v>
      </c>
      <c r="N297" s="54">
        <v>92</v>
      </c>
      <c r="O297" s="55">
        <v>0</v>
      </c>
      <c r="P297" s="55">
        <v>0</v>
      </c>
      <c r="Q297" s="54" t="s">
        <v>79</v>
      </c>
      <c r="R297" s="57">
        <v>0</v>
      </c>
      <c r="S297" s="55">
        <f t="shared" si="81"/>
        <v>-3163.1745069661783</v>
      </c>
      <c r="T297" s="55">
        <v>0</v>
      </c>
      <c r="U297" s="54">
        <v>92</v>
      </c>
      <c r="V297" s="57">
        <f t="shared" si="85"/>
        <v>-3330</v>
      </c>
      <c r="W297" s="55">
        <v>0</v>
      </c>
      <c r="X297" s="55">
        <f t="shared" si="82"/>
        <v>8135.3633524055294</v>
      </c>
      <c r="Y297" s="117">
        <f t="shared" si="83"/>
        <v>1900648.4913357394</v>
      </c>
    </row>
    <row r="298" spans="1:25" ht="13.5" thickBot="1" x14ac:dyDescent="0.35">
      <c r="A298" s="54">
        <v>285</v>
      </c>
      <c r="B298" s="54">
        <v>47</v>
      </c>
      <c r="C298" s="54">
        <f t="shared" si="87"/>
        <v>9</v>
      </c>
      <c r="D298" s="55">
        <f t="shared" si="88"/>
        <v>24572.190047342498</v>
      </c>
      <c r="E298" s="57">
        <f t="shared" si="80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v>0</v>
      </c>
      <c r="K298" s="54" t="s">
        <v>79</v>
      </c>
      <c r="L298" s="55">
        <v>0</v>
      </c>
      <c r="M298" s="55">
        <f t="shared" si="84"/>
        <v>-284</v>
      </c>
      <c r="N298" s="54">
        <v>93</v>
      </c>
      <c r="O298" s="55">
        <v>0</v>
      </c>
      <c r="P298" s="55">
        <v>0</v>
      </c>
      <c r="Q298" s="54" t="s">
        <v>79</v>
      </c>
      <c r="R298" s="57">
        <v>0</v>
      </c>
      <c r="S298" s="55">
        <f t="shared" si="81"/>
        <v>-3163.1745069661783</v>
      </c>
      <c r="T298" s="55">
        <v>0</v>
      </c>
      <c r="U298" s="54">
        <v>93</v>
      </c>
      <c r="V298" s="57">
        <f t="shared" si="85"/>
        <v>-3340</v>
      </c>
      <c r="W298" s="55">
        <v>0</v>
      </c>
      <c r="X298" s="55">
        <f t="shared" si="82"/>
        <v>8123.3633524055294</v>
      </c>
      <c r="Y298" s="117">
        <f t="shared" si="83"/>
        <v>1916691.2234020438</v>
      </c>
    </row>
    <row r="299" spans="1:25" ht="13.5" thickBot="1" x14ac:dyDescent="0.35">
      <c r="A299" s="54">
        <v>286</v>
      </c>
      <c r="B299" s="54">
        <v>47</v>
      </c>
      <c r="C299" s="54">
        <f t="shared" si="87"/>
        <v>10</v>
      </c>
      <c r="D299" s="55">
        <f t="shared" si="88"/>
        <v>24572.190047342498</v>
      </c>
      <c r="E299" s="57">
        <f t="shared" si="80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v>0</v>
      </c>
      <c r="K299" s="54" t="s">
        <v>79</v>
      </c>
      <c r="L299" s="55">
        <v>0</v>
      </c>
      <c r="M299" s="55">
        <f t="shared" si="84"/>
        <v>-286</v>
      </c>
      <c r="N299" s="54">
        <v>94</v>
      </c>
      <c r="O299" s="55">
        <v>0</v>
      </c>
      <c r="P299" s="55">
        <v>0</v>
      </c>
      <c r="Q299" s="54" t="s">
        <v>79</v>
      </c>
      <c r="R299" s="57">
        <v>0</v>
      </c>
      <c r="S299" s="55">
        <f t="shared" si="81"/>
        <v>-3163.1745069661783</v>
      </c>
      <c r="T299" s="55">
        <v>0</v>
      </c>
      <c r="U299" s="54">
        <v>94</v>
      </c>
      <c r="V299" s="57">
        <f t="shared" si="85"/>
        <v>-3350</v>
      </c>
      <c r="W299" s="55">
        <v>0</v>
      </c>
      <c r="X299" s="55">
        <f t="shared" si="82"/>
        <v>8111.3633524055294</v>
      </c>
      <c r="Y299" s="117">
        <f t="shared" si="83"/>
        <v>1932788.8001852913</v>
      </c>
    </row>
    <row r="300" spans="1:25" ht="13.5" thickBot="1" x14ac:dyDescent="0.35">
      <c r="A300" s="54">
        <v>287</v>
      </c>
      <c r="B300" s="54">
        <v>47</v>
      </c>
      <c r="C300" s="54">
        <f t="shared" si="87"/>
        <v>11</v>
      </c>
      <c r="D300" s="55">
        <f t="shared" si="88"/>
        <v>24572.190047342498</v>
      </c>
      <c r="E300" s="57">
        <f t="shared" si="80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v>0</v>
      </c>
      <c r="K300" s="54" t="s">
        <v>79</v>
      </c>
      <c r="L300" s="55">
        <v>0</v>
      </c>
      <c r="M300" s="55">
        <f t="shared" si="84"/>
        <v>-288</v>
      </c>
      <c r="N300" s="54">
        <v>95</v>
      </c>
      <c r="O300" s="55">
        <v>0</v>
      </c>
      <c r="P300" s="55">
        <v>0</v>
      </c>
      <c r="Q300" s="54" t="s">
        <v>79</v>
      </c>
      <c r="R300" s="57">
        <v>0</v>
      </c>
      <c r="S300" s="55">
        <f t="shared" si="81"/>
        <v>-3163.1745069661783</v>
      </c>
      <c r="T300" s="55">
        <v>0</v>
      </c>
      <c r="U300" s="54">
        <v>95</v>
      </c>
      <c r="V300" s="57">
        <f t="shared" si="85"/>
        <v>-3360</v>
      </c>
      <c r="W300" s="55">
        <v>0</v>
      </c>
      <c r="X300" s="55">
        <f t="shared" si="82"/>
        <v>8099.3633524055294</v>
      </c>
      <c r="Y300" s="117">
        <f t="shared" si="83"/>
        <v>1948941.4502051356</v>
      </c>
    </row>
    <row r="301" spans="1:25" ht="13.5" thickBot="1" x14ac:dyDescent="0.35">
      <c r="A301" s="54">
        <v>288</v>
      </c>
      <c r="B301" s="54">
        <v>48</v>
      </c>
      <c r="C301" s="54">
        <f t="shared" si="87"/>
        <v>0</v>
      </c>
      <c r="D301" s="55">
        <f>$D290*(1+$D$4)</f>
        <v>25800.799549709624</v>
      </c>
      <c r="E301" s="57">
        <f t="shared" si="80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v>0</v>
      </c>
      <c r="K301" s="54" t="s">
        <v>79</v>
      </c>
      <c r="L301" s="55">
        <v>0</v>
      </c>
      <c r="M301" s="55">
        <f t="shared" si="84"/>
        <v>-290</v>
      </c>
      <c r="N301" s="54">
        <v>96</v>
      </c>
      <c r="O301" s="55">
        <v>0</v>
      </c>
      <c r="P301" s="55">
        <v>0</v>
      </c>
      <c r="Q301" s="54" t="s">
        <v>79</v>
      </c>
      <c r="R301" s="57">
        <v>0</v>
      </c>
      <c r="S301" s="55">
        <f t="shared" si="81"/>
        <v>-3163.1745069661783</v>
      </c>
      <c r="T301" s="55">
        <v>0</v>
      </c>
      <c r="U301" s="54">
        <v>96</v>
      </c>
      <c r="V301" s="57">
        <f t="shared" si="85"/>
        <v>-3370</v>
      </c>
      <c r="W301" s="55">
        <v>0</v>
      </c>
      <c r="X301" s="55">
        <f t="shared" si="82"/>
        <v>8763.098578707446</v>
      </c>
      <c r="Y301" s="117">
        <f t="shared" si="83"/>
        <v>1965825.1381596979</v>
      </c>
    </row>
    <row r="302" spans="1:25" ht="13.5" thickBot="1" x14ac:dyDescent="0.35">
      <c r="A302" s="54">
        <v>289</v>
      </c>
      <c r="B302" s="54">
        <v>48</v>
      </c>
      <c r="C302" s="54">
        <f t="shared" si="87"/>
        <v>1</v>
      </c>
      <c r="D302" s="55">
        <f t="shared" ref="D302:D312" si="89">$D301</f>
        <v>25800.799549709624</v>
      </c>
      <c r="E302" s="57">
        <f t="shared" si="80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v>0</v>
      </c>
      <c r="K302" s="54" t="s">
        <v>79</v>
      </c>
      <c r="L302" s="55">
        <v>0</v>
      </c>
      <c r="M302" s="55">
        <f t="shared" si="84"/>
        <v>-292</v>
      </c>
      <c r="N302" s="54">
        <v>97</v>
      </c>
      <c r="O302" s="55">
        <v>0</v>
      </c>
      <c r="P302" s="55">
        <v>0</v>
      </c>
      <c r="Q302" s="54" t="s">
        <v>79</v>
      </c>
      <c r="R302" s="57">
        <v>0</v>
      </c>
      <c r="S302" s="55">
        <f t="shared" ref="S302:S333" si="90">PMT(5%/12,180,400000)</f>
        <v>-3163.1745069661783</v>
      </c>
      <c r="T302" s="55">
        <v>0</v>
      </c>
      <c r="U302" s="54">
        <v>97</v>
      </c>
      <c r="V302" s="57">
        <f t="shared" si="85"/>
        <v>-3380</v>
      </c>
      <c r="W302" s="55">
        <v>0</v>
      </c>
      <c r="X302" s="55">
        <f t="shared" si="82"/>
        <v>8751.098578707446</v>
      </c>
      <c r="Y302" s="117">
        <f t="shared" si="83"/>
        <v>1982767.1748140708</v>
      </c>
    </row>
    <row r="303" spans="1:25" ht="13.5" thickBot="1" x14ac:dyDescent="0.35">
      <c r="A303" s="54">
        <v>290</v>
      </c>
      <c r="B303" s="54">
        <v>48</v>
      </c>
      <c r="C303" s="54">
        <f t="shared" si="87"/>
        <v>2</v>
      </c>
      <c r="D303" s="55">
        <f t="shared" si="89"/>
        <v>25800.799549709624</v>
      </c>
      <c r="E303" s="57">
        <f t="shared" si="80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v>0</v>
      </c>
      <c r="K303" s="54" t="s">
        <v>79</v>
      </c>
      <c r="L303" s="55">
        <v>0</v>
      </c>
      <c r="M303" s="55">
        <f t="shared" si="84"/>
        <v>-294</v>
      </c>
      <c r="N303" s="54">
        <v>98</v>
      </c>
      <c r="O303" s="55">
        <v>0</v>
      </c>
      <c r="P303" s="55">
        <v>0</v>
      </c>
      <c r="Q303" s="54" t="s">
        <v>79</v>
      </c>
      <c r="R303" s="57">
        <v>0</v>
      </c>
      <c r="S303" s="55">
        <f t="shared" si="90"/>
        <v>-3163.1745069661783</v>
      </c>
      <c r="T303" s="55">
        <v>0</v>
      </c>
      <c r="U303" s="54">
        <v>98</v>
      </c>
      <c r="V303" s="57">
        <f t="shared" si="85"/>
        <v>-3390</v>
      </c>
      <c r="W303" s="55">
        <v>0</v>
      </c>
      <c r="X303" s="55">
        <f t="shared" si="82"/>
        <v>8739.098578707446</v>
      </c>
      <c r="Y303" s="117">
        <f t="shared" si="83"/>
        <v>1999767.803287837</v>
      </c>
    </row>
    <row r="304" spans="1:25" ht="13.5" thickBot="1" x14ac:dyDescent="0.35">
      <c r="A304" s="54">
        <v>291</v>
      </c>
      <c r="B304" s="54">
        <v>48</v>
      </c>
      <c r="C304" s="54">
        <f t="shared" si="87"/>
        <v>3</v>
      </c>
      <c r="D304" s="55">
        <f t="shared" si="89"/>
        <v>25800.799549709624</v>
      </c>
      <c r="E304" s="57">
        <f t="shared" si="80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v>0</v>
      </c>
      <c r="K304" s="54" t="s">
        <v>79</v>
      </c>
      <c r="L304" s="55">
        <v>0</v>
      </c>
      <c r="M304" s="55">
        <f t="shared" si="84"/>
        <v>-296</v>
      </c>
      <c r="N304" s="54">
        <v>99</v>
      </c>
      <c r="O304" s="55">
        <v>0</v>
      </c>
      <c r="P304" s="55">
        <v>0</v>
      </c>
      <c r="Q304" s="54" t="s">
        <v>79</v>
      </c>
      <c r="R304" s="57">
        <v>0</v>
      </c>
      <c r="S304" s="55">
        <f t="shared" si="90"/>
        <v>-3163.1745069661783</v>
      </c>
      <c r="T304" s="55">
        <v>0</v>
      </c>
      <c r="U304" s="54">
        <v>99</v>
      </c>
      <c r="V304" s="57">
        <f t="shared" si="85"/>
        <v>-3400</v>
      </c>
      <c r="W304" s="55">
        <v>0</v>
      </c>
      <c r="X304" s="55">
        <f t="shared" si="82"/>
        <v>8727.098578707446</v>
      </c>
      <c r="Y304" s="117">
        <f t="shared" si="83"/>
        <v>2016827.267713577</v>
      </c>
    </row>
    <row r="305" spans="1:25" ht="13.5" thickBot="1" x14ac:dyDescent="0.35">
      <c r="A305" s="54">
        <v>292</v>
      </c>
      <c r="B305" s="54">
        <v>48</v>
      </c>
      <c r="C305" s="54">
        <f t="shared" si="87"/>
        <v>4</v>
      </c>
      <c r="D305" s="55">
        <f t="shared" si="89"/>
        <v>25800.799549709624</v>
      </c>
      <c r="E305" s="57">
        <f t="shared" si="80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v>0</v>
      </c>
      <c r="K305" s="54" t="s">
        <v>79</v>
      </c>
      <c r="L305" s="55">
        <v>0</v>
      </c>
      <c r="M305" s="55">
        <f t="shared" si="84"/>
        <v>-298</v>
      </c>
      <c r="N305" s="54">
        <v>100</v>
      </c>
      <c r="O305" s="55">
        <v>0</v>
      </c>
      <c r="P305" s="55">
        <v>0</v>
      </c>
      <c r="Q305" s="54" t="s">
        <v>79</v>
      </c>
      <c r="R305" s="57">
        <v>0</v>
      </c>
      <c r="S305" s="55">
        <f t="shared" si="90"/>
        <v>-3163.1745069661783</v>
      </c>
      <c r="T305" s="55">
        <v>0</v>
      </c>
      <c r="U305" s="54">
        <v>100</v>
      </c>
      <c r="V305" s="57">
        <f t="shared" si="85"/>
        <v>-3410</v>
      </c>
      <c r="W305" s="55">
        <v>0</v>
      </c>
      <c r="X305" s="55">
        <f t="shared" si="82"/>
        <v>8715.098578707446</v>
      </c>
      <c r="Y305" s="117">
        <f t="shared" si="83"/>
        <v>2033945.8132410911</v>
      </c>
    </row>
    <row r="306" spans="1:25" ht="13.5" thickBot="1" x14ac:dyDescent="0.35">
      <c r="A306" s="54">
        <v>293</v>
      </c>
      <c r="B306" s="54">
        <v>48</v>
      </c>
      <c r="C306" s="54">
        <f t="shared" si="87"/>
        <v>5</v>
      </c>
      <c r="D306" s="55">
        <f t="shared" si="89"/>
        <v>25800.799549709624</v>
      </c>
      <c r="E306" s="57">
        <f t="shared" si="80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v>0</v>
      </c>
      <c r="K306" s="54" t="s">
        <v>79</v>
      </c>
      <c r="L306" s="55">
        <v>0</v>
      </c>
      <c r="M306" s="55">
        <f t="shared" si="84"/>
        <v>-300</v>
      </c>
      <c r="N306" s="54">
        <v>101</v>
      </c>
      <c r="O306" s="55">
        <v>0</v>
      </c>
      <c r="P306" s="55">
        <v>0</v>
      </c>
      <c r="Q306" s="54" t="s">
        <v>79</v>
      </c>
      <c r="R306" s="57">
        <v>0</v>
      </c>
      <c r="S306" s="55">
        <f t="shared" si="90"/>
        <v>-3163.1745069661783</v>
      </c>
      <c r="T306" s="55">
        <v>0</v>
      </c>
      <c r="U306" s="54">
        <v>101</v>
      </c>
      <c r="V306" s="57">
        <f t="shared" si="85"/>
        <v>-3420</v>
      </c>
      <c r="W306" s="55">
        <v>0</v>
      </c>
      <c r="X306" s="55">
        <f t="shared" si="82"/>
        <v>8703.098578707446</v>
      </c>
      <c r="Y306" s="117">
        <f t="shared" si="83"/>
        <v>2051123.6860416364</v>
      </c>
    </row>
    <row r="307" spans="1:25" ht="13.5" thickBot="1" x14ac:dyDescent="0.35">
      <c r="A307" s="54">
        <v>294</v>
      </c>
      <c r="B307" s="54">
        <v>48</v>
      </c>
      <c r="C307" s="54">
        <f t="shared" si="87"/>
        <v>6</v>
      </c>
      <c r="D307" s="55">
        <f t="shared" si="89"/>
        <v>25800.799549709624</v>
      </c>
      <c r="E307" s="57">
        <f t="shared" si="80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v>0</v>
      </c>
      <c r="K307" s="54" t="s">
        <v>79</v>
      </c>
      <c r="L307" s="55">
        <v>0</v>
      </c>
      <c r="M307" s="55">
        <f t="shared" si="84"/>
        <v>-302</v>
      </c>
      <c r="N307" s="54">
        <v>102</v>
      </c>
      <c r="O307" s="55">
        <v>0</v>
      </c>
      <c r="P307" s="55">
        <v>0</v>
      </c>
      <c r="Q307" s="54" t="s">
        <v>79</v>
      </c>
      <c r="R307" s="57">
        <v>0</v>
      </c>
      <c r="S307" s="55">
        <f t="shared" si="90"/>
        <v>-3163.1745069661783</v>
      </c>
      <c r="T307" s="55">
        <v>0</v>
      </c>
      <c r="U307" s="54">
        <v>102</v>
      </c>
      <c r="V307" s="57">
        <f t="shared" si="85"/>
        <v>-3430</v>
      </c>
      <c r="W307" s="55">
        <v>0</v>
      </c>
      <c r="X307" s="55">
        <f t="shared" si="82"/>
        <v>8691.098578707446</v>
      </c>
      <c r="Y307" s="117">
        <f t="shared" si="83"/>
        <v>2068361.1333121841</v>
      </c>
    </row>
    <row r="308" spans="1:25" ht="13.5" thickBot="1" x14ac:dyDescent="0.35">
      <c r="A308" s="54">
        <v>295</v>
      </c>
      <c r="B308" s="54">
        <v>48</v>
      </c>
      <c r="C308" s="54">
        <f t="shared" si="87"/>
        <v>7</v>
      </c>
      <c r="D308" s="55">
        <f t="shared" si="89"/>
        <v>25800.799549709624</v>
      </c>
      <c r="E308" s="57">
        <f t="shared" si="80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v>0</v>
      </c>
      <c r="K308" s="54" t="s">
        <v>79</v>
      </c>
      <c r="L308" s="55">
        <v>0</v>
      </c>
      <c r="M308" s="55">
        <f t="shared" si="84"/>
        <v>-304</v>
      </c>
      <c r="N308" s="54">
        <v>103</v>
      </c>
      <c r="O308" s="55">
        <v>0</v>
      </c>
      <c r="P308" s="55">
        <v>0</v>
      </c>
      <c r="Q308" s="54" t="s">
        <v>79</v>
      </c>
      <c r="R308" s="57">
        <v>0</v>
      </c>
      <c r="S308" s="55">
        <f t="shared" si="90"/>
        <v>-3163.1745069661783</v>
      </c>
      <c r="T308" s="55">
        <v>0</v>
      </c>
      <c r="U308" s="54">
        <v>103</v>
      </c>
      <c r="V308" s="57">
        <f t="shared" si="85"/>
        <v>-3440</v>
      </c>
      <c r="W308" s="55">
        <v>0</v>
      </c>
      <c r="X308" s="55">
        <f t="shared" si="82"/>
        <v>8679.098578707446</v>
      </c>
      <c r="Y308" s="117">
        <f t="shared" si="83"/>
        <v>2085658.4032796924</v>
      </c>
    </row>
    <row r="309" spans="1:25" ht="13.5" thickBot="1" x14ac:dyDescent="0.35">
      <c r="A309" s="54">
        <v>296</v>
      </c>
      <c r="B309" s="54">
        <v>48</v>
      </c>
      <c r="C309" s="54">
        <f t="shared" si="87"/>
        <v>8</v>
      </c>
      <c r="D309" s="55">
        <f t="shared" si="89"/>
        <v>25800.799549709624</v>
      </c>
      <c r="E309" s="57">
        <f t="shared" si="80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v>0</v>
      </c>
      <c r="K309" s="54" t="s">
        <v>79</v>
      </c>
      <c r="L309" s="55">
        <v>0</v>
      </c>
      <c r="M309" s="55">
        <f t="shared" si="84"/>
        <v>-306</v>
      </c>
      <c r="N309" s="54">
        <v>104</v>
      </c>
      <c r="O309" s="55">
        <v>0</v>
      </c>
      <c r="P309" s="55">
        <v>0</v>
      </c>
      <c r="Q309" s="54" t="s">
        <v>79</v>
      </c>
      <c r="R309" s="57">
        <v>0</v>
      </c>
      <c r="S309" s="55">
        <f t="shared" si="90"/>
        <v>-3163.1745069661783</v>
      </c>
      <c r="T309" s="55">
        <v>0</v>
      </c>
      <c r="U309" s="54">
        <v>104</v>
      </c>
      <c r="V309" s="57">
        <f t="shared" si="85"/>
        <v>-3450</v>
      </c>
      <c r="W309" s="55">
        <v>0</v>
      </c>
      <c r="X309" s="55">
        <f t="shared" si="82"/>
        <v>8667.098578707446</v>
      </c>
      <c r="Y309" s="117">
        <f t="shared" si="83"/>
        <v>2103015.7452053986</v>
      </c>
    </row>
    <row r="310" spans="1:25" ht="13.5" thickBot="1" x14ac:dyDescent="0.35">
      <c r="A310" s="54">
        <v>297</v>
      </c>
      <c r="B310" s="54">
        <v>48</v>
      </c>
      <c r="C310" s="54">
        <f t="shared" si="87"/>
        <v>9</v>
      </c>
      <c r="D310" s="55">
        <f t="shared" si="89"/>
        <v>25800.799549709624</v>
      </c>
      <c r="E310" s="57">
        <f t="shared" si="80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v>0</v>
      </c>
      <c r="K310" s="54" t="s">
        <v>79</v>
      </c>
      <c r="L310" s="55">
        <v>0</v>
      </c>
      <c r="M310" s="55">
        <f t="shared" si="84"/>
        <v>-308</v>
      </c>
      <c r="N310" s="54">
        <v>105</v>
      </c>
      <c r="O310" s="55">
        <v>0</v>
      </c>
      <c r="P310" s="55">
        <v>0</v>
      </c>
      <c r="Q310" s="54" t="s">
        <v>79</v>
      </c>
      <c r="R310" s="57">
        <v>0</v>
      </c>
      <c r="S310" s="55">
        <f t="shared" si="90"/>
        <v>-3163.1745069661783</v>
      </c>
      <c r="T310" s="55">
        <v>0</v>
      </c>
      <c r="U310" s="54">
        <v>105</v>
      </c>
      <c r="V310" s="57">
        <f t="shared" si="85"/>
        <v>-3460</v>
      </c>
      <c r="W310" s="55">
        <v>0</v>
      </c>
      <c r="X310" s="55">
        <f t="shared" si="82"/>
        <v>8655.098578707446</v>
      </c>
      <c r="Y310" s="117">
        <f t="shared" si="83"/>
        <v>2120433.4093891284</v>
      </c>
    </row>
    <row r="311" spans="1:25" ht="13.5" thickBot="1" x14ac:dyDescent="0.35">
      <c r="A311" s="54">
        <v>298</v>
      </c>
      <c r="B311" s="54">
        <v>48</v>
      </c>
      <c r="C311" s="54">
        <f t="shared" si="87"/>
        <v>10</v>
      </c>
      <c r="D311" s="55">
        <f t="shared" si="89"/>
        <v>25800.799549709624</v>
      </c>
      <c r="E311" s="57">
        <f t="shared" si="80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v>0</v>
      </c>
      <c r="K311" s="54" t="s">
        <v>79</v>
      </c>
      <c r="L311" s="55">
        <v>0</v>
      </c>
      <c r="M311" s="55">
        <f t="shared" si="84"/>
        <v>-310</v>
      </c>
      <c r="N311" s="54">
        <v>106</v>
      </c>
      <c r="O311" s="55">
        <v>0</v>
      </c>
      <c r="P311" s="55">
        <v>0</v>
      </c>
      <c r="Q311" s="54" t="s">
        <v>79</v>
      </c>
      <c r="R311" s="57">
        <v>0</v>
      </c>
      <c r="S311" s="55">
        <f t="shared" si="90"/>
        <v>-3163.1745069661783</v>
      </c>
      <c r="T311" s="55">
        <v>0</v>
      </c>
      <c r="U311" s="54">
        <v>106</v>
      </c>
      <c r="V311" s="57">
        <f t="shared" si="85"/>
        <v>-3470</v>
      </c>
      <c r="W311" s="55">
        <v>0</v>
      </c>
      <c r="X311" s="55">
        <f t="shared" si="82"/>
        <v>8643.098578707446</v>
      </c>
      <c r="Y311" s="117">
        <f t="shared" si="83"/>
        <v>2137911.6471736236</v>
      </c>
    </row>
    <row r="312" spans="1:25" ht="13.5" thickBot="1" x14ac:dyDescent="0.35">
      <c r="A312" s="54">
        <v>299</v>
      </c>
      <c r="B312" s="54">
        <v>48</v>
      </c>
      <c r="C312" s="54">
        <f t="shared" si="87"/>
        <v>11</v>
      </c>
      <c r="D312" s="55">
        <f t="shared" si="89"/>
        <v>25800.799549709624</v>
      </c>
      <c r="E312" s="57">
        <f t="shared" si="80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v>0</v>
      </c>
      <c r="K312" s="54" t="s">
        <v>79</v>
      </c>
      <c r="L312" s="55">
        <v>0</v>
      </c>
      <c r="M312" s="55">
        <f t="shared" si="84"/>
        <v>-312</v>
      </c>
      <c r="N312" s="54">
        <v>107</v>
      </c>
      <c r="O312" s="55">
        <v>0</v>
      </c>
      <c r="P312" s="55">
        <v>0</v>
      </c>
      <c r="Q312" s="54" t="s">
        <v>79</v>
      </c>
      <c r="R312" s="57">
        <v>0</v>
      </c>
      <c r="S312" s="55">
        <f t="shared" si="90"/>
        <v>-3163.1745069661783</v>
      </c>
      <c r="T312" s="55">
        <v>0</v>
      </c>
      <c r="U312" s="54">
        <v>107</v>
      </c>
      <c r="V312" s="57">
        <f t="shared" si="85"/>
        <v>-3480</v>
      </c>
      <c r="W312" s="55">
        <v>0</v>
      </c>
      <c r="X312" s="55">
        <f t="shared" si="82"/>
        <v>8631.098578707446</v>
      </c>
      <c r="Y312" s="117">
        <f t="shared" si="83"/>
        <v>2155450.7109488877</v>
      </c>
    </row>
    <row r="313" spans="1:25" ht="13.5" thickBot="1" x14ac:dyDescent="0.35">
      <c r="A313" s="54">
        <v>300</v>
      </c>
      <c r="B313" s="54">
        <v>49</v>
      </c>
      <c r="C313" s="54">
        <f t="shared" si="87"/>
        <v>0</v>
      </c>
      <c r="D313" s="55">
        <f>$D302*(1+$D$4)</f>
        <v>27090.839527195105</v>
      </c>
      <c r="E313" s="57">
        <f t="shared" si="80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v>0</v>
      </c>
      <c r="K313" s="54" t="s">
        <v>79</v>
      </c>
      <c r="L313" s="55">
        <v>0</v>
      </c>
      <c r="M313" s="55">
        <f t="shared" si="84"/>
        <v>-314</v>
      </c>
      <c r="N313" s="54">
        <v>108</v>
      </c>
      <c r="O313" s="55">
        <v>0</v>
      </c>
      <c r="P313" s="55">
        <v>0</v>
      </c>
      <c r="Q313" s="54" t="s">
        <v>79</v>
      </c>
      <c r="R313" s="57">
        <v>0</v>
      </c>
      <c r="S313" s="55">
        <f t="shared" si="90"/>
        <v>-3163.1745069661783</v>
      </c>
      <c r="T313" s="55">
        <v>0</v>
      </c>
      <c r="U313" s="54">
        <v>108</v>
      </c>
      <c r="V313" s="57">
        <f t="shared" si="85"/>
        <v>-3490</v>
      </c>
      <c r="W313" s="55">
        <v>0</v>
      </c>
      <c r="X313" s="55">
        <f t="shared" si="82"/>
        <v>9328.6205663244618</v>
      </c>
      <c r="Y313" s="117">
        <f t="shared" si="83"/>
        <v>2173760.3761441656</v>
      </c>
    </row>
    <row r="314" spans="1:25" ht="13.5" thickBot="1" x14ac:dyDescent="0.35">
      <c r="A314" s="54">
        <v>301</v>
      </c>
      <c r="B314" s="54">
        <v>49</v>
      </c>
      <c r="C314" s="54">
        <f t="shared" si="87"/>
        <v>1</v>
      </c>
      <c r="D314" s="55">
        <f t="shared" ref="D314:D324" si="91">$D313</f>
        <v>27090.839527195105</v>
      </c>
      <c r="E314" s="57">
        <f t="shared" si="80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v>0</v>
      </c>
      <c r="K314" s="54" t="s">
        <v>79</v>
      </c>
      <c r="L314" s="55">
        <v>0</v>
      </c>
      <c r="M314" s="55">
        <f t="shared" si="84"/>
        <v>-316</v>
      </c>
      <c r="N314" s="54">
        <v>109</v>
      </c>
      <c r="O314" s="55">
        <v>0</v>
      </c>
      <c r="P314" s="55">
        <v>0</v>
      </c>
      <c r="Q314" s="54" t="s">
        <v>79</v>
      </c>
      <c r="R314" s="57">
        <v>0</v>
      </c>
      <c r="S314" s="55">
        <f t="shared" si="90"/>
        <v>-3163.1745069661783</v>
      </c>
      <c r="T314" s="55">
        <v>0</v>
      </c>
      <c r="U314" s="54">
        <v>109</v>
      </c>
      <c r="V314" s="57">
        <f t="shared" si="85"/>
        <v>-3500</v>
      </c>
      <c r="W314" s="55">
        <v>0</v>
      </c>
      <c r="X314" s="55">
        <f t="shared" si="82"/>
        <v>9316.6205663244618</v>
      </c>
      <c r="Y314" s="117">
        <f t="shared" si="83"/>
        <v>2192134.3316110908</v>
      </c>
    </row>
    <row r="315" spans="1:25" ht="13.5" thickBot="1" x14ac:dyDescent="0.35">
      <c r="A315" s="54">
        <v>302</v>
      </c>
      <c r="B315" s="54">
        <v>49</v>
      </c>
      <c r="C315" s="54">
        <f t="shared" si="87"/>
        <v>2</v>
      </c>
      <c r="D315" s="55">
        <f t="shared" si="91"/>
        <v>27090.839527195105</v>
      </c>
      <c r="E315" s="57">
        <f t="shared" si="80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v>0</v>
      </c>
      <c r="K315" s="54" t="s">
        <v>79</v>
      </c>
      <c r="L315" s="55">
        <v>0</v>
      </c>
      <c r="M315" s="55">
        <f t="shared" si="84"/>
        <v>-318</v>
      </c>
      <c r="N315" s="54">
        <v>110</v>
      </c>
      <c r="O315" s="55">
        <v>0</v>
      </c>
      <c r="P315" s="55">
        <v>0</v>
      </c>
      <c r="Q315" s="54" t="s">
        <v>79</v>
      </c>
      <c r="R315" s="57">
        <v>0</v>
      </c>
      <c r="S315" s="55">
        <f t="shared" si="90"/>
        <v>-3163.1745069661783</v>
      </c>
      <c r="T315" s="55">
        <v>0</v>
      </c>
      <c r="U315" s="54">
        <v>110</v>
      </c>
      <c r="V315" s="57">
        <f t="shared" si="85"/>
        <v>-3510</v>
      </c>
      <c r="W315" s="55">
        <v>0</v>
      </c>
      <c r="X315" s="55">
        <f t="shared" si="82"/>
        <v>9304.6205663244618</v>
      </c>
      <c r="Y315" s="117">
        <f t="shared" si="83"/>
        <v>2210572.8452257947</v>
      </c>
    </row>
    <row r="316" spans="1:25" ht="13.5" thickBot="1" x14ac:dyDescent="0.35">
      <c r="A316" s="54">
        <v>303</v>
      </c>
      <c r="B316" s="54">
        <v>49</v>
      </c>
      <c r="C316" s="54">
        <f t="shared" si="87"/>
        <v>3</v>
      </c>
      <c r="D316" s="55">
        <f t="shared" si="91"/>
        <v>27090.839527195105</v>
      </c>
      <c r="E316" s="57">
        <f t="shared" si="80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v>0</v>
      </c>
      <c r="K316" s="54" t="s">
        <v>79</v>
      </c>
      <c r="L316" s="55">
        <v>0</v>
      </c>
      <c r="M316" s="55">
        <f t="shared" si="84"/>
        <v>-320</v>
      </c>
      <c r="N316" s="54">
        <v>111</v>
      </c>
      <c r="O316" s="55">
        <v>0</v>
      </c>
      <c r="P316" s="55">
        <v>0</v>
      </c>
      <c r="Q316" s="54" t="s">
        <v>79</v>
      </c>
      <c r="R316" s="57">
        <v>0</v>
      </c>
      <c r="S316" s="55">
        <f t="shared" si="90"/>
        <v>-3163.1745069661783</v>
      </c>
      <c r="T316" s="55">
        <v>0</v>
      </c>
      <c r="U316" s="54">
        <v>111</v>
      </c>
      <c r="V316" s="57">
        <f t="shared" si="85"/>
        <v>-3520</v>
      </c>
      <c r="W316" s="55">
        <v>0</v>
      </c>
      <c r="X316" s="55">
        <f t="shared" si="82"/>
        <v>9292.6205663244618</v>
      </c>
      <c r="Y316" s="117">
        <f t="shared" si="83"/>
        <v>2229076.1859805598</v>
      </c>
    </row>
    <row r="317" spans="1:25" ht="13.5" thickBot="1" x14ac:dyDescent="0.35">
      <c r="A317" s="54">
        <v>304</v>
      </c>
      <c r="B317" s="54">
        <v>49</v>
      </c>
      <c r="C317" s="54">
        <f t="shared" si="87"/>
        <v>4</v>
      </c>
      <c r="D317" s="55">
        <f t="shared" si="91"/>
        <v>27090.839527195105</v>
      </c>
      <c r="E317" s="57">
        <f t="shared" si="80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v>0</v>
      </c>
      <c r="K317" s="54" t="s">
        <v>79</v>
      </c>
      <c r="L317" s="55">
        <v>0</v>
      </c>
      <c r="M317" s="55">
        <f t="shared" si="84"/>
        <v>-322</v>
      </c>
      <c r="N317" s="54">
        <v>112</v>
      </c>
      <c r="O317" s="55">
        <v>0</v>
      </c>
      <c r="P317" s="55">
        <v>0</v>
      </c>
      <c r="Q317" s="54" t="s">
        <v>79</v>
      </c>
      <c r="R317" s="57">
        <v>0</v>
      </c>
      <c r="S317" s="55">
        <f t="shared" si="90"/>
        <v>-3163.1745069661783</v>
      </c>
      <c r="T317" s="55">
        <v>0</v>
      </c>
      <c r="U317" s="54">
        <v>112</v>
      </c>
      <c r="V317" s="57">
        <f t="shared" si="85"/>
        <v>-3530</v>
      </c>
      <c r="W317" s="55">
        <v>0</v>
      </c>
      <c r="X317" s="55">
        <f t="shared" si="82"/>
        <v>9280.6205663244618</v>
      </c>
      <c r="Y317" s="117">
        <f t="shared" si="83"/>
        <v>2247644.6239884696</v>
      </c>
    </row>
    <row r="318" spans="1:25" ht="13.5" thickBot="1" x14ac:dyDescent="0.35">
      <c r="A318" s="54">
        <v>305</v>
      </c>
      <c r="B318" s="54">
        <v>49</v>
      </c>
      <c r="C318" s="54">
        <f t="shared" si="87"/>
        <v>5</v>
      </c>
      <c r="D318" s="55">
        <f t="shared" si="91"/>
        <v>27090.839527195105</v>
      </c>
      <c r="E318" s="57">
        <f t="shared" si="80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v>0</v>
      </c>
      <c r="K318" s="54" t="s">
        <v>79</v>
      </c>
      <c r="L318" s="55">
        <v>0</v>
      </c>
      <c r="M318" s="55">
        <f t="shared" si="84"/>
        <v>-324</v>
      </c>
      <c r="N318" s="54">
        <v>113</v>
      </c>
      <c r="O318" s="55">
        <v>0</v>
      </c>
      <c r="P318" s="55">
        <v>0</v>
      </c>
      <c r="Q318" s="54" t="s">
        <v>79</v>
      </c>
      <c r="R318" s="57">
        <v>0</v>
      </c>
      <c r="S318" s="55">
        <f t="shared" si="90"/>
        <v>-3163.1745069661783</v>
      </c>
      <c r="T318" s="55">
        <v>0</v>
      </c>
      <c r="U318" s="54">
        <v>113</v>
      </c>
      <c r="V318" s="57">
        <f t="shared" si="85"/>
        <v>-3540</v>
      </c>
      <c r="W318" s="55">
        <v>0</v>
      </c>
      <c r="X318" s="55">
        <f t="shared" si="82"/>
        <v>9268.6205663244618</v>
      </c>
      <c r="Y318" s="117">
        <f t="shared" si="83"/>
        <v>2266278.4304880793</v>
      </c>
    </row>
    <row r="319" spans="1:25" ht="13.5" thickBot="1" x14ac:dyDescent="0.35">
      <c r="A319" s="54">
        <v>306</v>
      </c>
      <c r="B319" s="54">
        <v>49</v>
      </c>
      <c r="C319" s="54">
        <f t="shared" si="87"/>
        <v>6</v>
      </c>
      <c r="D319" s="55">
        <f t="shared" si="91"/>
        <v>27090.839527195105</v>
      </c>
      <c r="E319" s="57">
        <f t="shared" si="80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v>0</v>
      </c>
      <c r="K319" s="54" t="s">
        <v>79</v>
      </c>
      <c r="L319" s="55">
        <v>0</v>
      </c>
      <c r="M319" s="55">
        <f t="shared" si="84"/>
        <v>-326</v>
      </c>
      <c r="N319" s="54">
        <v>114</v>
      </c>
      <c r="O319" s="55">
        <v>0</v>
      </c>
      <c r="P319" s="55">
        <v>0</v>
      </c>
      <c r="Q319" s="54" t="s">
        <v>79</v>
      </c>
      <c r="R319" s="57">
        <v>0</v>
      </c>
      <c r="S319" s="55">
        <f t="shared" si="90"/>
        <v>-3163.1745069661783</v>
      </c>
      <c r="T319" s="55">
        <v>0</v>
      </c>
      <c r="U319" s="54">
        <v>114</v>
      </c>
      <c r="V319" s="57">
        <f t="shared" si="85"/>
        <v>-3550</v>
      </c>
      <c r="W319" s="55">
        <v>0</v>
      </c>
      <c r="X319" s="55">
        <f t="shared" si="82"/>
        <v>9256.6205663244618</v>
      </c>
      <c r="Y319" s="117">
        <f t="shared" si="83"/>
        <v>2284977.8778481041</v>
      </c>
    </row>
    <row r="320" spans="1:25" ht="13.5" thickBot="1" x14ac:dyDescent="0.35">
      <c r="A320" s="54">
        <v>307</v>
      </c>
      <c r="B320" s="54">
        <v>49</v>
      </c>
      <c r="C320" s="54">
        <f t="shared" si="87"/>
        <v>7</v>
      </c>
      <c r="D320" s="55">
        <f t="shared" si="91"/>
        <v>27090.839527195105</v>
      </c>
      <c r="E320" s="57">
        <f t="shared" si="80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v>0</v>
      </c>
      <c r="K320" s="54" t="s">
        <v>79</v>
      </c>
      <c r="L320" s="55">
        <v>0</v>
      </c>
      <c r="M320" s="55">
        <f t="shared" si="84"/>
        <v>-328</v>
      </c>
      <c r="N320" s="54">
        <v>115</v>
      </c>
      <c r="O320" s="55">
        <v>0</v>
      </c>
      <c r="P320" s="55">
        <v>0</v>
      </c>
      <c r="Q320" s="54" t="s">
        <v>79</v>
      </c>
      <c r="R320" s="57">
        <v>0</v>
      </c>
      <c r="S320" s="55">
        <f t="shared" si="90"/>
        <v>-3163.1745069661783</v>
      </c>
      <c r="T320" s="55">
        <v>0</v>
      </c>
      <c r="U320" s="54">
        <v>115</v>
      </c>
      <c r="V320" s="57">
        <f t="shared" si="85"/>
        <v>-3560</v>
      </c>
      <c r="W320" s="55">
        <v>0</v>
      </c>
      <c r="X320" s="55">
        <f t="shared" si="82"/>
        <v>9244.6205663244618</v>
      </c>
      <c r="Y320" s="117">
        <f t="shared" si="83"/>
        <v>2303743.2395721287</v>
      </c>
    </row>
    <row r="321" spans="1:25" ht="13.5" thickBot="1" x14ac:dyDescent="0.35">
      <c r="A321" s="54">
        <v>308</v>
      </c>
      <c r="B321" s="54">
        <v>49</v>
      </c>
      <c r="C321" s="54">
        <f t="shared" si="87"/>
        <v>8</v>
      </c>
      <c r="D321" s="55">
        <f t="shared" si="91"/>
        <v>27090.839527195105</v>
      </c>
      <c r="E321" s="57">
        <f t="shared" si="80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v>0</v>
      </c>
      <c r="K321" s="54" t="s">
        <v>79</v>
      </c>
      <c r="L321" s="55">
        <v>0</v>
      </c>
      <c r="M321" s="55">
        <f t="shared" si="84"/>
        <v>-330</v>
      </c>
      <c r="N321" s="54">
        <v>116</v>
      </c>
      <c r="O321" s="55">
        <v>0</v>
      </c>
      <c r="P321" s="55">
        <v>0</v>
      </c>
      <c r="Q321" s="54" t="s">
        <v>79</v>
      </c>
      <c r="R321" s="57">
        <v>0</v>
      </c>
      <c r="S321" s="55">
        <f t="shared" si="90"/>
        <v>-3163.1745069661783</v>
      </c>
      <c r="T321" s="55">
        <v>0</v>
      </c>
      <c r="U321" s="54">
        <v>116</v>
      </c>
      <c r="V321" s="57">
        <f t="shared" si="85"/>
        <v>-3570</v>
      </c>
      <c r="W321" s="55">
        <v>0</v>
      </c>
      <c r="X321" s="55">
        <f t="shared" si="82"/>
        <v>9232.6205663244618</v>
      </c>
      <c r="Y321" s="117">
        <f t="shared" si="83"/>
        <v>2322574.7903033369</v>
      </c>
    </row>
    <row r="322" spans="1:25" ht="13.5" thickBot="1" x14ac:dyDescent="0.35">
      <c r="A322" s="54">
        <v>309</v>
      </c>
      <c r="B322" s="54">
        <v>49</v>
      </c>
      <c r="C322" s="54">
        <f t="shared" si="87"/>
        <v>9</v>
      </c>
      <c r="D322" s="55">
        <f t="shared" si="91"/>
        <v>27090.839527195105</v>
      </c>
      <c r="E322" s="57">
        <f t="shared" si="80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v>0</v>
      </c>
      <c r="K322" s="54" t="s">
        <v>79</v>
      </c>
      <c r="L322" s="55">
        <v>0</v>
      </c>
      <c r="M322" s="55">
        <f t="shared" si="84"/>
        <v>-332</v>
      </c>
      <c r="N322" s="54">
        <v>117</v>
      </c>
      <c r="O322" s="55">
        <v>0</v>
      </c>
      <c r="P322" s="55">
        <v>0</v>
      </c>
      <c r="Q322" s="54" t="s">
        <v>79</v>
      </c>
      <c r="R322" s="57">
        <v>0</v>
      </c>
      <c r="S322" s="55">
        <f t="shared" si="90"/>
        <v>-3163.1745069661783</v>
      </c>
      <c r="T322" s="55">
        <v>0</v>
      </c>
      <c r="U322" s="54">
        <v>117</v>
      </c>
      <c r="V322" s="57">
        <f t="shared" si="85"/>
        <v>-3580</v>
      </c>
      <c r="W322" s="55">
        <v>0</v>
      </c>
      <c r="X322" s="55">
        <f t="shared" si="82"/>
        <v>9220.6205663244618</v>
      </c>
      <c r="Y322" s="117">
        <f t="shared" si="83"/>
        <v>2341472.8058292586</v>
      </c>
    </row>
    <row r="323" spans="1:25" ht="13.5" thickBot="1" x14ac:dyDescent="0.35">
      <c r="A323" s="54">
        <v>310</v>
      </c>
      <c r="B323" s="54">
        <v>49</v>
      </c>
      <c r="C323" s="54">
        <f t="shared" si="87"/>
        <v>10</v>
      </c>
      <c r="D323" s="55">
        <f t="shared" si="91"/>
        <v>27090.839527195105</v>
      </c>
      <c r="E323" s="57">
        <f t="shared" si="80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v>0</v>
      </c>
      <c r="K323" s="54" t="s">
        <v>79</v>
      </c>
      <c r="L323" s="55">
        <v>0</v>
      </c>
      <c r="M323" s="55">
        <f t="shared" si="84"/>
        <v>-334</v>
      </c>
      <c r="N323" s="54">
        <v>118</v>
      </c>
      <c r="O323" s="55">
        <v>0</v>
      </c>
      <c r="P323" s="55">
        <v>0</v>
      </c>
      <c r="Q323" s="54" t="s">
        <v>79</v>
      </c>
      <c r="R323" s="57">
        <v>0</v>
      </c>
      <c r="S323" s="55">
        <f t="shared" si="90"/>
        <v>-3163.1745069661783</v>
      </c>
      <c r="T323" s="55">
        <v>0</v>
      </c>
      <c r="U323" s="54">
        <v>118</v>
      </c>
      <c r="V323" s="57">
        <f t="shared" si="85"/>
        <v>-3590</v>
      </c>
      <c r="W323" s="55">
        <v>0</v>
      </c>
      <c r="X323" s="55">
        <f t="shared" si="82"/>
        <v>9208.6205663244618</v>
      </c>
      <c r="Y323" s="117">
        <f t="shared" si="83"/>
        <v>2360437.5630865381</v>
      </c>
    </row>
    <row r="324" spans="1:25" ht="13.5" thickBot="1" x14ac:dyDescent="0.35">
      <c r="A324" s="54">
        <v>311</v>
      </c>
      <c r="B324" s="54">
        <v>49</v>
      </c>
      <c r="C324" s="54">
        <f t="shared" si="87"/>
        <v>11</v>
      </c>
      <c r="D324" s="55">
        <f t="shared" si="91"/>
        <v>27090.839527195105</v>
      </c>
      <c r="E324" s="57">
        <f t="shared" si="80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v>0</v>
      </c>
      <c r="K324" s="54" t="s">
        <v>79</v>
      </c>
      <c r="L324" s="55">
        <v>0</v>
      </c>
      <c r="M324" s="55">
        <f t="shared" si="84"/>
        <v>-336</v>
      </c>
      <c r="N324" s="54">
        <v>119</v>
      </c>
      <c r="O324" s="55">
        <v>0</v>
      </c>
      <c r="P324" s="55">
        <v>0</v>
      </c>
      <c r="Q324" s="54" t="s">
        <v>79</v>
      </c>
      <c r="R324" s="57">
        <v>0</v>
      </c>
      <c r="S324" s="55">
        <f t="shared" si="90"/>
        <v>-3163.1745069661783</v>
      </c>
      <c r="T324" s="55">
        <v>0</v>
      </c>
      <c r="U324" s="54">
        <v>119</v>
      </c>
      <c r="V324" s="57">
        <f t="shared" si="85"/>
        <v>-3600</v>
      </c>
      <c r="W324" s="55">
        <v>0</v>
      </c>
      <c r="X324" s="55">
        <f t="shared" si="82"/>
        <v>9196.6205663244618</v>
      </c>
      <c r="Y324" s="117">
        <f t="shared" si="83"/>
        <v>2379469.3401657231</v>
      </c>
    </row>
    <row r="325" spans="1:25" ht="13.5" thickBot="1" x14ac:dyDescent="0.35">
      <c r="A325" s="54">
        <v>312</v>
      </c>
      <c r="B325" s="54">
        <v>50</v>
      </c>
      <c r="C325" s="54">
        <f t="shared" si="87"/>
        <v>0</v>
      </c>
      <c r="D325" s="55">
        <f>$D314*(1+$D$4)</f>
        <v>28445.381503554861</v>
      </c>
      <c r="E325" s="57">
        <f t="shared" si="80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v>0</v>
      </c>
      <c r="K325" s="54" t="s">
        <v>79</v>
      </c>
      <c r="L325" s="55">
        <v>0</v>
      </c>
      <c r="M325" s="55">
        <f t="shared" si="84"/>
        <v>-338</v>
      </c>
      <c r="N325" s="54">
        <v>120</v>
      </c>
      <c r="O325" s="55">
        <v>0</v>
      </c>
      <c r="P325" s="55">
        <v>0</v>
      </c>
      <c r="Q325" s="54" t="s">
        <v>79</v>
      </c>
      <c r="R325" s="57">
        <v>0</v>
      </c>
      <c r="S325" s="55">
        <f t="shared" si="90"/>
        <v>-3163.1745069661783</v>
      </c>
      <c r="T325" s="55">
        <v>0</v>
      </c>
      <c r="U325" s="54">
        <v>120</v>
      </c>
      <c r="V325" s="57">
        <f t="shared" si="85"/>
        <v>-3610</v>
      </c>
      <c r="W325" s="55">
        <v>0</v>
      </c>
      <c r="X325" s="55">
        <f t="shared" si="82"/>
        <v>9956.0543951667387</v>
      </c>
      <c r="Y325" s="117">
        <f t="shared" si="83"/>
        <v>2399339.8501449134</v>
      </c>
    </row>
    <row r="326" spans="1:25" ht="13.5" thickBot="1" x14ac:dyDescent="0.35">
      <c r="A326" s="54">
        <v>313</v>
      </c>
      <c r="B326" s="54">
        <v>50</v>
      </c>
      <c r="C326" s="54">
        <f t="shared" si="87"/>
        <v>1</v>
      </c>
      <c r="D326" s="55">
        <f t="shared" ref="D326:D336" si="92">$D325</f>
        <v>28445.381503554861</v>
      </c>
      <c r="E326" s="57">
        <f t="shared" si="80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v>0</v>
      </c>
      <c r="K326" s="54" t="s">
        <v>79</v>
      </c>
      <c r="L326" s="55">
        <v>0</v>
      </c>
      <c r="M326" s="55">
        <f t="shared" si="84"/>
        <v>-340</v>
      </c>
      <c r="N326" s="54">
        <v>121</v>
      </c>
      <c r="O326" s="55">
        <v>0</v>
      </c>
      <c r="P326" s="55">
        <v>0</v>
      </c>
      <c r="Q326" s="54" t="s">
        <v>79</v>
      </c>
      <c r="R326" s="57">
        <v>0</v>
      </c>
      <c r="S326" s="55">
        <f t="shared" si="90"/>
        <v>-3163.1745069661783</v>
      </c>
      <c r="T326" s="55">
        <v>0</v>
      </c>
      <c r="U326" s="54">
        <v>121</v>
      </c>
      <c r="V326" s="57">
        <f t="shared" si="85"/>
        <v>-3620</v>
      </c>
      <c r="W326" s="55">
        <v>0</v>
      </c>
      <c r="X326" s="55">
        <f t="shared" si="82"/>
        <v>9944.0543951667387</v>
      </c>
      <c r="Y326" s="117">
        <f t="shared" si="83"/>
        <v>2419281.1539156837</v>
      </c>
    </row>
    <row r="327" spans="1:25" ht="13.5" thickBot="1" x14ac:dyDescent="0.35">
      <c r="A327" s="54">
        <v>314</v>
      </c>
      <c r="B327" s="54">
        <v>50</v>
      </c>
      <c r="C327" s="54">
        <f t="shared" si="87"/>
        <v>2</v>
      </c>
      <c r="D327" s="55">
        <f t="shared" si="92"/>
        <v>28445.381503554861</v>
      </c>
      <c r="E327" s="57">
        <f t="shared" si="80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v>0</v>
      </c>
      <c r="K327" s="54" t="s">
        <v>79</v>
      </c>
      <c r="L327" s="55">
        <v>0</v>
      </c>
      <c r="M327" s="55">
        <f t="shared" si="84"/>
        <v>-342</v>
      </c>
      <c r="N327" s="54">
        <v>122</v>
      </c>
      <c r="O327" s="55">
        <v>0</v>
      </c>
      <c r="P327" s="55">
        <v>0</v>
      </c>
      <c r="Q327" s="54" t="s">
        <v>79</v>
      </c>
      <c r="R327" s="57">
        <v>0</v>
      </c>
      <c r="S327" s="55">
        <f t="shared" si="90"/>
        <v>-3163.1745069661783</v>
      </c>
      <c r="T327" s="55">
        <v>0</v>
      </c>
      <c r="U327" s="54">
        <v>122</v>
      </c>
      <c r="V327" s="57">
        <f t="shared" si="85"/>
        <v>-3630</v>
      </c>
      <c r="W327" s="55">
        <v>0</v>
      </c>
      <c r="X327" s="55">
        <f t="shared" si="82"/>
        <v>9932.0543951667387</v>
      </c>
      <c r="Y327" s="117">
        <f t="shared" si="83"/>
        <v>2439293.5464521656</v>
      </c>
    </row>
    <row r="328" spans="1:25" ht="13.5" thickBot="1" x14ac:dyDescent="0.35">
      <c r="A328" s="54">
        <v>315</v>
      </c>
      <c r="B328" s="54">
        <v>50</v>
      </c>
      <c r="C328" s="54">
        <f t="shared" si="87"/>
        <v>3</v>
      </c>
      <c r="D328" s="55">
        <f t="shared" si="92"/>
        <v>28445.381503554861</v>
      </c>
      <c r="E328" s="57">
        <f t="shared" si="80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v>0</v>
      </c>
      <c r="K328" s="54" t="s">
        <v>79</v>
      </c>
      <c r="L328" s="55">
        <v>0</v>
      </c>
      <c r="M328" s="55">
        <f t="shared" si="84"/>
        <v>-344</v>
      </c>
      <c r="N328" s="54">
        <v>123</v>
      </c>
      <c r="O328" s="55">
        <v>0</v>
      </c>
      <c r="P328" s="55">
        <v>0</v>
      </c>
      <c r="Q328" s="54" t="s">
        <v>79</v>
      </c>
      <c r="R328" s="57">
        <v>0</v>
      </c>
      <c r="S328" s="55">
        <f t="shared" si="90"/>
        <v>-3163.1745069661783</v>
      </c>
      <c r="T328" s="55">
        <v>0</v>
      </c>
      <c r="U328" s="54">
        <v>123</v>
      </c>
      <c r="V328" s="57">
        <f t="shared" si="85"/>
        <v>-3640</v>
      </c>
      <c r="W328" s="55">
        <v>0</v>
      </c>
      <c r="X328" s="55">
        <f t="shared" si="82"/>
        <v>9920.0543951667387</v>
      </c>
      <c r="Y328" s="117">
        <f t="shared" si="83"/>
        <v>2459377.3239575494</v>
      </c>
    </row>
    <row r="329" spans="1:25" ht="13.5" thickBot="1" x14ac:dyDescent="0.35">
      <c r="A329" s="54">
        <v>316</v>
      </c>
      <c r="B329" s="54">
        <v>50</v>
      </c>
      <c r="C329" s="54">
        <f t="shared" si="87"/>
        <v>4</v>
      </c>
      <c r="D329" s="55">
        <f t="shared" si="92"/>
        <v>28445.381503554861</v>
      </c>
      <c r="E329" s="57">
        <f t="shared" si="80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v>0</v>
      </c>
      <c r="K329" s="54" t="s">
        <v>79</v>
      </c>
      <c r="L329" s="55">
        <v>0</v>
      </c>
      <c r="M329" s="55">
        <f t="shared" si="84"/>
        <v>-346</v>
      </c>
      <c r="N329" s="54">
        <v>124</v>
      </c>
      <c r="O329" s="55">
        <v>0</v>
      </c>
      <c r="P329" s="55">
        <v>0</v>
      </c>
      <c r="Q329" s="54" t="s">
        <v>79</v>
      </c>
      <c r="R329" s="57">
        <v>0</v>
      </c>
      <c r="S329" s="55">
        <f t="shared" si="90"/>
        <v>-3163.1745069661783</v>
      </c>
      <c r="T329" s="55">
        <v>0</v>
      </c>
      <c r="U329" s="54">
        <v>124</v>
      </c>
      <c r="V329" s="57">
        <f t="shared" si="85"/>
        <v>-3650</v>
      </c>
      <c r="W329" s="55">
        <v>0</v>
      </c>
      <c r="X329" s="55">
        <f t="shared" si="82"/>
        <v>9908.0543951667387</v>
      </c>
      <c r="Y329" s="117">
        <f t="shared" si="83"/>
        <v>2479532.783869206</v>
      </c>
    </row>
    <row r="330" spans="1:25" ht="13.5" thickBot="1" x14ac:dyDescent="0.35">
      <c r="A330" s="54">
        <v>317</v>
      </c>
      <c r="B330" s="54">
        <v>50</v>
      </c>
      <c r="C330" s="54">
        <f t="shared" si="87"/>
        <v>5</v>
      </c>
      <c r="D330" s="55">
        <f t="shared" si="92"/>
        <v>28445.381503554861</v>
      </c>
      <c r="E330" s="57">
        <f t="shared" si="80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v>0</v>
      </c>
      <c r="K330" s="54" t="s">
        <v>79</v>
      </c>
      <c r="L330" s="55">
        <v>0</v>
      </c>
      <c r="M330" s="55">
        <f t="shared" si="84"/>
        <v>-348</v>
      </c>
      <c r="N330" s="54">
        <v>125</v>
      </c>
      <c r="O330" s="55">
        <v>0</v>
      </c>
      <c r="P330" s="55">
        <v>0</v>
      </c>
      <c r="Q330" s="54" t="s">
        <v>79</v>
      </c>
      <c r="R330" s="57">
        <v>0</v>
      </c>
      <c r="S330" s="55">
        <f t="shared" si="90"/>
        <v>-3163.1745069661783</v>
      </c>
      <c r="T330" s="55">
        <v>0</v>
      </c>
      <c r="U330" s="54">
        <v>125</v>
      </c>
      <c r="V330" s="57">
        <f t="shared" si="85"/>
        <v>-3660</v>
      </c>
      <c r="W330" s="55">
        <v>0</v>
      </c>
      <c r="X330" s="55">
        <f t="shared" si="82"/>
        <v>9896.0543951667387</v>
      </c>
      <c r="Y330" s="117">
        <f t="shared" si="83"/>
        <v>2499760.2248638277</v>
      </c>
    </row>
    <row r="331" spans="1:25" ht="13.5" thickBot="1" x14ac:dyDescent="0.35">
      <c r="A331" s="54">
        <v>318</v>
      </c>
      <c r="B331" s="54">
        <v>50</v>
      </c>
      <c r="C331" s="54">
        <f t="shared" si="87"/>
        <v>6</v>
      </c>
      <c r="D331" s="55">
        <f t="shared" si="92"/>
        <v>28445.381503554861</v>
      </c>
      <c r="E331" s="57">
        <f t="shared" si="80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v>0</v>
      </c>
      <c r="K331" s="54" t="s">
        <v>79</v>
      </c>
      <c r="L331" s="55">
        <v>0</v>
      </c>
      <c r="M331" s="55">
        <f t="shared" si="84"/>
        <v>-350</v>
      </c>
      <c r="N331" s="54">
        <v>126</v>
      </c>
      <c r="O331" s="55">
        <v>0</v>
      </c>
      <c r="P331" s="55">
        <v>0</v>
      </c>
      <c r="Q331" s="54" t="s">
        <v>79</v>
      </c>
      <c r="R331" s="57">
        <v>0</v>
      </c>
      <c r="S331" s="55">
        <f t="shared" si="90"/>
        <v>-3163.1745069661783</v>
      </c>
      <c r="T331" s="55">
        <v>0</v>
      </c>
      <c r="U331" s="54">
        <v>126</v>
      </c>
      <c r="V331" s="57">
        <f t="shared" si="85"/>
        <v>-3670</v>
      </c>
      <c r="W331" s="55">
        <v>0</v>
      </c>
      <c r="X331" s="55">
        <f t="shared" si="82"/>
        <v>9884.0543951667387</v>
      </c>
      <c r="Y331" s="117">
        <f t="shared" si="83"/>
        <v>2520059.9468625938</v>
      </c>
    </row>
    <row r="332" spans="1:25" ht="13.5" thickBot="1" x14ac:dyDescent="0.35">
      <c r="A332" s="54">
        <v>319</v>
      </c>
      <c r="B332" s="54">
        <v>50</v>
      </c>
      <c r="C332" s="54">
        <f t="shared" si="87"/>
        <v>7</v>
      </c>
      <c r="D332" s="55">
        <f t="shared" si="92"/>
        <v>28445.381503554861</v>
      </c>
      <c r="E332" s="57">
        <f t="shared" si="80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v>0</v>
      </c>
      <c r="K332" s="54" t="s">
        <v>79</v>
      </c>
      <c r="L332" s="55">
        <v>0</v>
      </c>
      <c r="M332" s="55">
        <f t="shared" si="84"/>
        <v>-352</v>
      </c>
      <c r="N332" s="54">
        <v>127</v>
      </c>
      <c r="O332" s="55">
        <v>0</v>
      </c>
      <c r="P332" s="55">
        <v>0</v>
      </c>
      <c r="Q332" s="54" t="s">
        <v>79</v>
      </c>
      <c r="R332" s="57">
        <v>0</v>
      </c>
      <c r="S332" s="55">
        <f t="shared" si="90"/>
        <v>-3163.1745069661783</v>
      </c>
      <c r="T332" s="55">
        <v>0</v>
      </c>
      <c r="U332" s="54">
        <v>127</v>
      </c>
      <c r="V332" s="57">
        <f t="shared" si="85"/>
        <v>-3680</v>
      </c>
      <c r="W332" s="55">
        <v>0</v>
      </c>
      <c r="X332" s="55">
        <f t="shared" si="82"/>
        <v>9872.0543951667387</v>
      </c>
      <c r="Y332" s="117">
        <f t="shared" si="83"/>
        <v>2540432.2510363543</v>
      </c>
    </row>
    <row r="333" spans="1:25" ht="13.5" thickBot="1" x14ac:dyDescent="0.35">
      <c r="A333" s="54">
        <v>320</v>
      </c>
      <c r="B333" s="54">
        <v>50</v>
      </c>
      <c r="C333" s="54">
        <f t="shared" si="87"/>
        <v>8</v>
      </c>
      <c r="D333" s="55">
        <f t="shared" si="92"/>
        <v>28445.381503554861</v>
      </c>
      <c r="E333" s="57">
        <f t="shared" si="80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v>0</v>
      </c>
      <c r="K333" s="54" t="s">
        <v>79</v>
      </c>
      <c r="L333" s="55">
        <v>0</v>
      </c>
      <c r="M333" s="55">
        <f t="shared" si="84"/>
        <v>-354</v>
      </c>
      <c r="N333" s="54">
        <v>128</v>
      </c>
      <c r="O333" s="55">
        <v>0</v>
      </c>
      <c r="P333" s="55">
        <v>0</v>
      </c>
      <c r="Q333" s="54" t="s">
        <v>79</v>
      </c>
      <c r="R333" s="57">
        <v>0</v>
      </c>
      <c r="S333" s="55">
        <f t="shared" si="90"/>
        <v>-3163.1745069661783</v>
      </c>
      <c r="T333" s="55">
        <v>0</v>
      </c>
      <c r="U333" s="54">
        <v>128</v>
      </c>
      <c r="V333" s="57">
        <f t="shared" si="85"/>
        <v>-3690</v>
      </c>
      <c r="W333" s="55">
        <v>0</v>
      </c>
      <c r="X333" s="55">
        <f t="shared" si="82"/>
        <v>9860.0543951667387</v>
      </c>
      <c r="Y333" s="117">
        <f t="shared" si="83"/>
        <v>2560877.439810839</v>
      </c>
    </row>
    <row r="334" spans="1:25" ht="13.5" thickBot="1" x14ac:dyDescent="0.35">
      <c r="A334" s="54">
        <v>321</v>
      </c>
      <c r="B334" s="54">
        <v>50</v>
      </c>
      <c r="C334" s="54">
        <f t="shared" si="87"/>
        <v>9</v>
      </c>
      <c r="D334" s="55">
        <f t="shared" si="92"/>
        <v>28445.381503554861</v>
      </c>
      <c r="E334" s="57">
        <f t="shared" ref="E334:E397" si="93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v>0</v>
      </c>
      <c r="K334" s="54" t="s">
        <v>79</v>
      </c>
      <c r="L334" s="55">
        <v>0</v>
      </c>
      <c r="M334" s="55">
        <f t="shared" si="84"/>
        <v>-356</v>
      </c>
      <c r="N334" s="54">
        <v>129</v>
      </c>
      <c r="O334" s="55">
        <v>0</v>
      </c>
      <c r="P334" s="55">
        <v>0</v>
      </c>
      <c r="Q334" s="54" t="s">
        <v>79</v>
      </c>
      <c r="R334" s="57">
        <v>0</v>
      </c>
      <c r="S334" s="55">
        <f t="shared" ref="S334:S365" si="94">PMT(5%/12,180,400000)</f>
        <v>-3163.1745069661783</v>
      </c>
      <c r="T334" s="55">
        <v>0</v>
      </c>
      <c r="U334" s="54">
        <v>129</v>
      </c>
      <c r="V334" s="57">
        <f t="shared" si="85"/>
        <v>-3700</v>
      </c>
      <c r="W334" s="55">
        <v>0</v>
      </c>
      <c r="X334" s="55">
        <f t="shared" ref="X334:X397" si="95">D334+E334+F334+G334+H334+I334+J334+L334+M334+R334+S334+T334+V334+W334+O334+P334</f>
        <v>9848.0543951667387</v>
      </c>
      <c r="Y334" s="117">
        <f t="shared" ref="Y334:Y397" si="96">X334+(Y333*(1+($D$7/12)))</f>
        <v>2581395.8168718843</v>
      </c>
    </row>
    <row r="335" spans="1:25" ht="13.5" thickBot="1" x14ac:dyDescent="0.35">
      <c r="A335" s="54">
        <v>322</v>
      </c>
      <c r="B335" s="54">
        <v>50</v>
      </c>
      <c r="C335" s="54">
        <f t="shared" si="87"/>
        <v>10</v>
      </c>
      <c r="D335" s="55">
        <f t="shared" si="92"/>
        <v>28445.381503554861</v>
      </c>
      <c r="E335" s="57">
        <f t="shared" si="93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v>0</v>
      </c>
      <c r="K335" s="54" t="s">
        <v>79</v>
      </c>
      <c r="L335" s="55">
        <v>0</v>
      </c>
      <c r="M335" s="55">
        <f t="shared" ref="M335:M398" si="97">M334-2</f>
        <v>-358</v>
      </c>
      <c r="N335" s="54">
        <v>130</v>
      </c>
      <c r="O335" s="55">
        <v>0</v>
      </c>
      <c r="P335" s="55">
        <v>0</v>
      </c>
      <c r="Q335" s="54" t="s">
        <v>79</v>
      </c>
      <c r="R335" s="57">
        <v>0</v>
      </c>
      <c r="S335" s="55">
        <f t="shared" si="94"/>
        <v>-3163.1745069661783</v>
      </c>
      <c r="T335" s="55">
        <v>0</v>
      </c>
      <c r="U335" s="54">
        <v>130</v>
      </c>
      <c r="V335" s="57">
        <f t="shared" ref="V335:V398" si="98">$V334-10</f>
        <v>-3710</v>
      </c>
      <c r="W335" s="55">
        <v>0</v>
      </c>
      <c r="X335" s="55">
        <f t="shared" si="95"/>
        <v>9836.0543951667387</v>
      </c>
      <c r="Y335" s="117">
        <f t="shared" si="96"/>
        <v>2601987.6871706839</v>
      </c>
    </row>
    <row r="336" spans="1:25" ht="13.5" thickBot="1" x14ac:dyDescent="0.35">
      <c r="A336" s="54">
        <v>323</v>
      </c>
      <c r="B336" s="54">
        <v>50</v>
      </c>
      <c r="C336" s="54">
        <f t="shared" si="87"/>
        <v>11</v>
      </c>
      <c r="D336" s="55">
        <f t="shared" si="92"/>
        <v>28445.381503554861</v>
      </c>
      <c r="E336" s="57">
        <f t="shared" si="93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v>0</v>
      </c>
      <c r="K336" s="54" t="s">
        <v>79</v>
      </c>
      <c r="L336" s="55">
        <v>0</v>
      </c>
      <c r="M336" s="55">
        <f t="shared" si="97"/>
        <v>-360</v>
      </c>
      <c r="N336" s="54">
        <v>131</v>
      </c>
      <c r="O336" s="55">
        <v>0</v>
      </c>
      <c r="P336" s="55">
        <v>0</v>
      </c>
      <c r="Q336" s="54" t="s">
        <v>79</v>
      </c>
      <c r="R336" s="57">
        <v>0</v>
      </c>
      <c r="S336" s="55">
        <f t="shared" si="94"/>
        <v>-3163.1745069661783</v>
      </c>
      <c r="T336" s="55">
        <v>0</v>
      </c>
      <c r="U336" s="54">
        <v>131</v>
      </c>
      <c r="V336" s="57">
        <f t="shared" si="98"/>
        <v>-3720</v>
      </c>
      <c r="W336" s="55">
        <v>0</v>
      </c>
      <c r="X336" s="55">
        <f t="shared" si="95"/>
        <v>9824.0543951667387</v>
      </c>
      <c r="Y336" s="117">
        <f t="shared" si="96"/>
        <v>2622653.3569290619</v>
      </c>
    </row>
    <row r="337" spans="1:25" ht="13.5" thickBot="1" x14ac:dyDescent="0.35">
      <c r="A337" s="54">
        <v>324</v>
      </c>
      <c r="B337" s="54">
        <v>51</v>
      </c>
      <c r="C337" s="54">
        <f t="shared" si="87"/>
        <v>0</v>
      </c>
      <c r="D337" s="55">
        <f>$D326*(1+$D$4)</f>
        <v>29867.650578732606</v>
      </c>
      <c r="E337" s="57">
        <f t="shared" si="93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v>0</v>
      </c>
      <c r="K337" s="54" t="s">
        <v>79</v>
      </c>
      <c r="L337" s="55">
        <v>0</v>
      </c>
      <c r="M337" s="55">
        <f t="shared" si="97"/>
        <v>-362</v>
      </c>
      <c r="N337" s="54">
        <v>132</v>
      </c>
      <c r="O337" s="55">
        <v>0</v>
      </c>
      <c r="P337" s="55">
        <v>0</v>
      </c>
      <c r="Q337" s="54" t="s">
        <v>79</v>
      </c>
      <c r="R337" s="57">
        <v>0</v>
      </c>
      <c r="S337" s="55">
        <f t="shared" si="94"/>
        <v>-3163.1745069661783</v>
      </c>
      <c r="T337" s="55">
        <v>0</v>
      </c>
      <c r="U337" s="54">
        <v>132</v>
      </c>
      <c r="V337" s="57">
        <f t="shared" si="98"/>
        <v>-3730</v>
      </c>
      <c r="W337" s="55">
        <v>0</v>
      </c>
      <c r="X337" s="55">
        <f t="shared" si="95"/>
        <v>10665.415840273388</v>
      </c>
      <c r="Y337" s="117">
        <f t="shared" si="96"/>
        <v>2644246.4950898727</v>
      </c>
    </row>
    <row r="338" spans="1:25" ht="13.5" thickBot="1" x14ac:dyDescent="0.35">
      <c r="A338" s="54">
        <v>325</v>
      </c>
      <c r="B338" s="54">
        <v>51</v>
      </c>
      <c r="C338" s="54">
        <f t="shared" si="87"/>
        <v>1</v>
      </c>
      <c r="D338" s="55">
        <f t="shared" ref="D338:D348" si="99">$D337</f>
        <v>29867.650578732606</v>
      </c>
      <c r="E338" s="57">
        <f t="shared" si="93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v>0</v>
      </c>
      <c r="K338" s="54" t="s">
        <v>79</v>
      </c>
      <c r="L338" s="55">
        <v>0</v>
      </c>
      <c r="M338" s="55">
        <f t="shared" si="97"/>
        <v>-364</v>
      </c>
      <c r="N338" s="54">
        <v>133</v>
      </c>
      <c r="O338" s="55">
        <v>0</v>
      </c>
      <c r="P338" s="55">
        <v>0</v>
      </c>
      <c r="Q338" s="54" t="s">
        <v>79</v>
      </c>
      <c r="R338" s="57">
        <v>0</v>
      </c>
      <c r="S338" s="55">
        <f t="shared" si="94"/>
        <v>-3163.1745069661783</v>
      </c>
      <c r="T338" s="55">
        <v>0</v>
      </c>
      <c r="U338" s="54">
        <v>133</v>
      </c>
      <c r="V338" s="57">
        <f t="shared" si="98"/>
        <v>-3740</v>
      </c>
      <c r="W338" s="55">
        <v>0</v>
      </c>
      <c r="X338" s="55">
        <f t="shared" si="95"/>
        <v>10653.415840273388</v>
      </c>
      <c r="Y338" s="117">
        <f t="shared" si="96"/>
        <v>2665917.6046596873</v>
      </c>
    </row>
    <row r="339" spans="1:25" ht="13.5" thickBot="1" x14ac:dyDescent="0.35">
      <c r="A339" s="54">
        <v>326</v>
      </c>
      <c r="B339" s="54">
        <v>51</v>
      </c>
      <c r="C339" s="54">
        <f t="shared" si="87"/>
        <v>2</v>
      </c>
      <c r="D339" s="55">
        <f t="shared" si="99"/>
        <v>29867.650578732606</v>
      </c>
      <c r="E339" s="57">
        <f t="shared" si="93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v>0</v>
      </c>
      <c r="K339" s="54" t="s">
        <v>79</v>
      </c>
      <c r="L339" s="55">
        <v>0</v>
      </c>
      <c r="M339" s="55">
        <f t="shared" si="97"/>
        <v>-366</v>
      </c>
      <c r="N339" s="54">
        <v>134</v>
      </c>
      <c r="O339" s="55">
        <v>0</v>
      </c>
      <c r="P339" s="55">
        <v>0</v>
      </c>
      <c r="Q339" s="54" t="s">
        <v>79</v>
      </c>
      <c r="R339" s="57">
        <v>0</v>
      </c>
      <c r="S339" s="55">
        <f t="shared" si="94"/>
        <v>-3163.1745069661783</v>
      </c>
      <c r="T339" s="55">
        <v>0</v>
      </c>
      <c r="U339" s="54">
        <v>134</v>
      </c>
      <c r="V339" s="57">
        <f t="shared" si="98"/>
        <v>-3750</v>
      </c>
      <c r="W339" s="55">
        <v>0</v>
      </c>
      <c r="X339" s="55">
        <f t="shared" si="95"/>
        <v>10641.415840273388</v>
      </c>
      <c r="Y339" s="117">
        <f t="shared" si="96"/>
        <v>2687667.010519376</v>
      </c>
    </row>
    <row r="340" spans="1:25" ht="13.5" thickBot="1" x14ac:dyDescent="0.35">
      <c r="A340" s="54">
        <v>327</v>
      </c>
      <c r="B340" s="54">
        <v>51</v>
      </c>
      <c r="C340" s="54">
        <f t="shared" si="87"/>
        <v>3</v>
      </c>
      <c r="D340" s="55">
        <f t="shared" si="99"/>
        <v>29867.650578732606</v>
      </c>
      <c r="E340" s="57">
        <f t="shared" si="93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v>0</v>
      </c>
      <c r="K340" s="54" t="s">
        <v>79</v>
      </c>
      <c r="L340" s="55">
        <v>0</v>
      </c>
      <c r="M340" s="55">
        <f t="shared" si="97"/>
        <v>-368</v>
      </c>
      <c r="N340" s="54">
        <v>135</v>
      </c>
      <c r="O340" s="55">
        <v>0</v>
      </c>
      <c r="P340" s="55">
        <v>0</v>
      </c>
      <c r="Q340" s="54" t="s">
        <v>79</v>
      </c>
      <c r="R340" s="57">
        <v>0</v>
      </c>
      <c r="S340" s="55">
        <f t="shared" si="94"/>
        <v>-3163.1745069661783</v>
      </c>
      <c r="T340" s="55">
        <v>0</v>
      </c>
      <c r="U340" s="54">
        <v>135</v>
      </c>
      <c r="V340" s="57">
        <f t="shared" si="98"/>
        <v>-3760</v>
      </c>
      <c r="W340" s="55">
        <v>0</v>
      </c>
      <c r="X340" s="55">
        <f t="shared" si="95"/>
        <v>10629.415840273388</v>
      </c>
      <c r="Y340" s="117">
        <f t="shared" si="96"/>
        <v>2709495.0389034799</v>
      </c>
    </row>
    <row r="341" spans="1:25" ht="13.5" thickBot="1" x14ac:dyDescent="0.35">
      <c r="A341" s="54">
        <v>328</v>
      </c>
      <c r="B341" s="54">
        <v>51</v>
      </c>
      <c r="C341" s="54">
        <f t="shared" si="87"/>
        <v>4</v>
      </c>
      <c r="D341" s="55">
        <f t="shared" si="99"/>
        <v>29867.650578732606</v>
      </c>
      <c r="E341" s="57">
        <f t="shared" si="93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v>0</v>
      </c>
      <c r="K341" s="54" t="s">
        <v>79</v>
      </c>
      <c r="L341" s="55">
        <v>0</v>
      </c>
      <c r="M341" s="55">
        <f t="shared" si="97"/>
        <v>-370</v>
      </c>
      <c r="N341" s="54">
        <v>136</v>
      </c>
      <c r="O341" s="55">
        <v>0</v>
      </c>
      <c r="P341" s="55">
        <v>0</v>
      </c>
      <c r="Q341" s="54" t="s">
        <v>79</v>
      </c>
      <c r="R341" s="57">
        <v>0</v>
      </c>
      <c r="S341" s="55">
        <f t="shared" si="94"/>
        <v>-3163.1745069661783</v>
      </c>
      <c r="T341" s="55">
        <v>0</v>
      </c>
      <c r="U341" s="54">
        <v>136</v>
      </c>
      <c r="V341" s="57">
        <f t="shared" si="98"/>
        <v>-3770</v>
      </c>
      <c r="W341" s="55">
        <v>0</v>
      </c>
      <c r="X341" s="55">
        <f t="shared" si="95"/>
        <v>10617.415840273388</v>
      </c>
      <c r="Y341" s="117">
        <f t="shared" si="96"/>
        <v>2731402.0174058508</v>
      </c>
    </row>
    <row r="342" spans="1:25" ht="13.5" thickBot="1" x14ac:dyDescent="0.35">
      <c r="A342" s="54">
        <v>329</v>
      </c>
      <c r="B342" s="54">
        <v>51</v>
      </c>
      <c r="C342" s="54">
        <f t="shared" si="87"/>
        <v>5</v>
      </c>
      <c r="D342" s="55">
        <f t="shared" si="99"/>
        <v>29867.650578732606</v>
      </c>
      <c r="E342" s="57">
        <f t="shared" si="93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v>0</v>
      </c>
      <c r="K342" s="54" t="s">
        <v>79</v>
      </c>
      <c r="L342" s="55">
        <v>0</v>
      </c>
      <c r="M342" s="55">
        <f t="shared" si="97"/>
        <v>-372</v>
      </c>
      <c r="N342" s="54">
        <v>137</v>
      </c>
      <c r="O342" s="55">
        <v>0</v>
      </c>
      <c r="P342" s="55">
        <v>0</v>
      </c>
      <c r="Q342" s="54" t="s">
        <v>79</v>
      </c>
      <c r="R342" s="57">
        <v>0</v>
      </c>
      <c r="S342" s="55">
        <f t="shared" si="94"/>
        <v>-3163.1745069661783</v>
      </c>
      <c r="T342" s="55">
        <v>0</v>
      </c>
      <c r="U342" s="54">
        <v>137</v>
      </c>
      <c r="V342" s="57">
        <f t="shared" si="98"/>
        <v>-3780</v>
      </c>
      <c r="W342" s="55">
        <v>0</v>
      </c>
      <c r="X342" s="55">
        <f t="shared" si="95"/>
        <v>10605.415840273388</v>
      </c>
      <c r="Y342" s="117">
        <f t="shared" si="96"/>
        <v>2753388.2749853153</v>
      </c>
    </row>
    <row r="343" spans="1:25" ht="13.5" thickBot="1" x14ac:dyDescent="0.35">
      <c r="A343" s="54">
        <v>330</v>
      </c>
      <c r="B343" s="54">
        <v>51</v>
      </c>
      <c r="C343" s="54">
        <f t="shared" si="87"/>
        <v>6</v>
      </c>
      <c r="D343" s="55">
        <f t="shared" si="99"/>
        <v>29867.650578732606</v>
      </c>
      <c r="E343" s="57">
        <f t="shared" si="93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v>0</v>
      </c>
      <c r="K343" s="54" t="s">
        <v>79</v>
      </c>
      <c r="L343" s="55">
        <v>0</v>
      </c>
      <c r="M343" s="55">
        <f t="shared" si="97"/>
        <v>-374</v>
      </c>
      <c r="N343" s="54">
        <v>138</v>
      </c>
      <c r="O343" s="55">
        <v>0</v>
      </c>
      <c r="P343" s="55">
        <v>0</v>
      </c>
      <c r="Q343" s="54" t="s">
        <v>79</v>
      </c>
      <c r="R343" s="57">
        <v>0</v>
      </c>
      <c r="S343" s="55">
        <f t="shared" si="94"/>
        <v>-3163.1745069661783</v>
      </c>
      <c r="T343" s="55">
        <v>0</v>
      </c>
      <c r="U343" s="54">
        <v>138</v>
      </c>
      <c r="V343" s="57">
        <f t="shared" si="98"/>
        <v>-3790</v>
      </c>
      <c r="W343" s="55">
        <v>0</v>
      </c>
      <c r="X343" s="55">
        <f t="shared" si="95"/>
        <v>10593.415840273388</v>
      </c>
      <c r="Y343" s="117">
        <f t="shared" si="96"/>
        <v>2775454.1419713604</v>
      </c>
    </row>
    <row r="344" spans="1:25" ht="13.5" thickBot="1" x14ac:dyDescent="0.35">
      <c r="A344" s="54">
        <v>331</v>
      </c>
      <c r="B344" s="54">
        <v>51</v>
      </c>
      <c r="C344" s="54">
        <f t="shared" si="87"/>
        <v>7</v>
      </c>
      <c r="D344" s="55">
        <f t="shared" si="99"/>
        <v>29867.650578732606</v>
      </c>
      <c r="E344" s="57">
        <f t="shared" si="93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v>0</v>
      </c>
      <c r="K344" s="54" t="s">
        <v>79</v>
      </c>
      <c r="L344" s="55">
        <v>0</v>
      </c>
      <c r="M344" s="55">
        <f t="shared" si="97"/>
        <v>-376</v>
      </c>
      <c r="N344" s="54">
        <v>139</v>
      </c>
      <c r="O344" s="55">
        <v>0</v>
      </c>
      <c r="P344" s="55">
        <v>0</v>
      </c>
      <c r="Q344" s="54" t="s">
        <v>79</v>
      </c>
      <c r="R344" s="57">
        <v>0</v>
      </c>
      <c r="S344" s="55">
        <f t="shared" si="94"/>
        <v>-3163.1745069661783</v>
      </c>
      <c r="T344" s="55">
        <v>0</v>
      </c>
      <c r="U344" s="54">
        <v>139</v>
      </c>
      <c r="V344" s="57">
        <f t="shared" si="98"/>
        <v>-3800</v>
      </c>
      <c r="W344" s="55">
        <v>0</v>
      </c>
      <c r="X344" s="55">
        <f t="shared" si="95"/>
        <v>10581.415840273388</v>
      </c>
      <c r="Y344" s="117">
        <f t="shared" si="96"/>
        <v>2797599.9500698475</v>
      </c>
    </row>
    <row r="345" spans="1:25" ht="13.5" thickBot="1" x14ac:dyDescent="0.35">
      <c r="A345" s="54">
        <v>332</v>
      </c>
      <c r="B345" s="54">
        <v>51</v>
      </c>
      <c r="C345" s="54">
        <f t="shared" ref="C345:C408" si="100">C333</f>
        <v>8</v>
      </c>
      <c r="D345" s="55">
        <f t="shared" si="99"/>
        <v>29867.650578732606</v>
      </c>
      <c r="E345" s="57">
        <f t="shared" si="93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v>0</v>
      </c>
      <c r="K345" s="54" t="s">
        <v>79</v>
      </c>
      <c r="L345" s="55">
        <v>0</v>
      </c>
      <c r="M345" s="55">
        <f t="shared" si="97"/>
        <v>-378</v>
      </c>
      <c r="N345" s="54">
        <v>140</v>
      </c>
      <c r="O345" s="55">
        <v>0</v>
      </c>
      <c r="P345" s="55">
        <v>0</v>
      </c>
      <c r="Q345" s="54" t="s">
        <v>79</v>
      </c>
      <c r="R345" s="57">
        <v>0</v>
      </c>
      <c r="S345" s="55">
        <f t="shared" si="94"/>
        <v>-3163.1745069661783</v>
      </c>
      <c r="T345" s="55">
        <v>0</v>
      </c>
      <c r="U345" s="54">
        <v>140</v>
      </c>
      <c r="V345" s="57">
        <f t="shared" si="98"/>
        <v>-3810</v>
      </c>
      <c r="W345" s="55">
        <v>0</v>
      </c>
      <c r="X345" s="55">
        <f t="shared" si="95"/>
        <v>10569.415840273388</v>
      </c>
      <c r="Y345" s="117">
        <f t="shared" si="96"/>
        <v>2819826.0323687452</v>
      </c>
    </row>
    <row r="346" spans="1:25" ht="13.5" thickBot="1" x14ac:dyDescent="0.35">
      <c r="A346" s="54">
        <v>333</v>
      </c>
      <c r="B346" s="54">
        <v>51</v>
      </c>
      <c r="C346" s="54">
        <f t="shared" si="100"/>
        <v>9</v>
      </c>
      <c r="D346" s="55">
        <f t="shared" si="99"/>
        <v>29867.650578732606</v>
      </c>
      <c r="E346" s="57">
        <f t="shared" si="93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v>0</v>
      </c>
      <c r="K346" s="54" t="s">
        <v>79</v>
      </c>
      <c r="L346" s="55">
        <v>0</v>
      </c>
      <c r="M346" s="55">
        <f t="shared" si="97"/>
        <v>-380</v>
      </c>
      <c r="N346" s="54">
        <v>141</v>
      </c>
      <c r="O346" s="55">
        <v>0</v>
      </c>
      <c r="P346" s="55">
        <v>0</v>
      </c>
      <c r="Q346" s="54" t="s">
        <v>79</v>
      </c>
      <c r="R346" s="57">
        <v>0</v>
      </c>
      <c r="S346" s="55">
        <f t="shared" si="94"/>
        <v>-3163.1745069661783</v>
      </c>
      <c r="T346" s="55">
        <v>0</v>
      </c>
      <c r="U346" s="54">
        <v>141</v>
      </c>
      <c r="V346" s="57">
        <f t="shared" si="98"/>
        <v>-3820</v>
      </c>
      <c r="W346" s="55">
        <v>0</v>
      </c>
      <c r="X346" s="55">
        <f t="shared" si="95"/>
        <v>10557.415840273388</v>
      </c>
      <c r="Y346" s="117">
        <f t="shared" si="96"/>
        <v>2842132.7233438883</v>
      </c>
    </row>
    <row r="347" spans="1:25" ht="13.5" thickBot="1" x14ac:dyDescent="0.35">
      <c r="A347" s="54">
        <v>334</v>
      </c>
      <c r="B347" s="54">
        <v>51</v>
      </c>
      <c r="C347" s="54">
        <f t="shared" si="100"/>
        <v>10</v>
      </c>
      <c r="D347" s="55">
        <f t="shared" si="99"/>
        <v>29867.650578732606</v>
      </c>
      <c r="E347" s="57">
        <f t="shared" si="93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v>0</v>
      </c>
      <c r="K347" s="54" t="s">
        <v>79</v>
      </c>
      <c r="L347" s="55">
        <v>0</v>
      </c>
      <c r="M347" s="55">
        <f t="shared" si="97"/>
        <v>-382</v>
      </c>
      <c r="N347" s="54">
        <v>142</v>
      </c>
      <c r="O347" s="55">
        <v>0</v>
      </c>
      <c r="P347" s="55">
        <v>0</v>
      </c>
      <c r="Q347" s="54" t="s">
        <v>79</v>
      </c>
      <c r="R347" s="57">
        <v>0</v>
      </c>
      <c r="S347" s="55">
        <f t="shared" si="94"/>
        <v>-3163.1745069661783</v>
      </c>
      <c r="T347" s="55">
        <v>0</v>
      </c>
      <c r="U347" s="54">
        <v>142</v>
      </c>
      <c r="V347" s="57">
        <f t="shared" si="98"/>
        <v>-3830</v>
      </c>
      <c r="W347" s="55">
        <v>0</v>
      </c>
      <c r="X347" s="55">
        <f t="shared" si="95"/>
        <v>10545.415840273388</v>
      </c>
      <c r="Y347" s="117">
        <f t="shared" si="96"/>
        <v>2864520.358864761</v>
      </c>
    </row>
    <row r="348" spans="1:25" ht="13.5" thickBot="1" x14ac:dyDescent="0.35">
      <c r="A348" s="54">
        <v>335</v>
      </c>
      <c r="B348" s="54">
        <v>51</v>
      </c>
      <c r="C348" s="54">
        <f t="shared" si="100"/>
        <v>11</v>
      </c>
      <c r="D348" s="55">
        <f t="shared" si="99"/>
        <v>29867.650578732606</v>
      </c>
      <c r="E348" s="57">
        <f t="shared" si="93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v>0</v>
      </c>
      <c r="K348" s="54" t="s">
        <v>79</v>
      </c>
      <c r="L348" s="55">
        <v>0</v>
      </c>
      <c r="M348" s="55">
        <f t="shared" si="97"/>
        <v>-384</v>
      </c>
      <c r="N348" s="54">
        <v>143</v>
      </c>
      <c r="O348" s="55">
        <v>0</v>
      </c>
      <c r="P348" s="55">
        <v>0</v>
      </c>
      <c r="Q348" s="54" t="s">
        <v>79</v>
      </c>
      <c r="R348" s="57">
        <v>0</v>
      </c>
      <c r="S348" s="55">
        <f t="shared" si="94"/>
        <v>-3163.1745069661783</v>
      </c>
      <c r="T348" s="55">
        <v>0</v>
      </c>
      <c r="U348" s="54">
        <v>143</v>
      </c>
      <c r="V348" s="57">
        <f t="shared" si="98"/>
        <v>-3840</v>
      </c>
      <c r="W348" s="55">
        <v>0</v>
      </c>
      <c r="X348" s="55">
        <f t="shared" si="95"/>
        <v>10533.415840273388</v>
      </c>
      <c r="Y348" s="117">
        <f t="shared" si="96"/>
        <v>2886989.2762003038</v>
      </c>
    </row>
    <row r="349" spans="1:25" ht="13.5" thickBot="1" x14ac:dyDescent="0.35">
      <c r="A349" s="54">
        <v>336</v>
      </c>
      <c r="B349" s="54">
        <v>52</v>
      </c>
      <c r="C349" s="54">
        <f t="shared" si="100"/>
        <v>0</v>
      </c>
      <c r="D349" s="55">
        <f>$D338*(1+$D$4)</f>
        <v>31361.033107669238</v>
      </c>
      <c r="E349" s="57">
        <f t="shared" si="93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v>0</v>
      </c>
      <c r="K349" s="54" t="s">
        <v>79</v>
      </c>
      <c r="L349" s="55">
        <v>0</v>
      </c>
      <c r="M349" s="55">
        <f t="shared" si="97"/>
        <v>-386</v>
      </c>
      <c r="N349" s="54">
        <v>144</v>
      </c>
      <c r="O349" s="55">
        <v>0</v>
      </c>
      <c r="P349" s="55">
        <v>0</v>
      </c>
      <c r="Q349" s="54" t="s">
        <v>79</v>
      </c>
      <c r="R349" s="57">
        <v>0</v>
      </c>
      <c r="S349" s="55">
        <f t="shared" si="94"/>
        <v>-3163.1745069661783</v>
      </c>
      <c r="T349" s="55">
        <v>0</v>
      </c>
      <c r="U349" s="54">
        <v>144</v>
      </c>
      <c r="V349" s="57">
        <f t="shared" si="98"/>
        <v>-3850</v>
      </c>
      <c r="W349" s="55">
        <v>0</v>
      </c>
      <c r="X349" s="55">
        <f t="shared" si="95"/>
        <v>11417.44535763537</v>
      </c>
      <c r="Y349" s="117">
        <f t="shared" si="96"/>
        <v>2910435.8435421069</v>
      </c>
    </row>
    <row r="350" spans="1:25" ht="13.5" thickBot="1" x14ac:dyDescent="0.35">
      <c r="A350" s="54">
        <v>337</v>
      </c>
      <c r="B350" s="54">
        <v>52</v>
      </c>
      <c r="C350" s="54">
        <f t="shared" si="100"/>
        <v>1</v>
      </c>
      <c r="D350" s="55">
        <f t="shared" ref="D350:D360" si="101">$D349</f>
        <v>31361.033107669238</v>
      </c>
      <c r="E350" s="57">
        <f t="shared" si="93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v>0</v>
      </c>
      <c r="K350" s="54" t="s">
        <v>79</v>
      </c>
      <c r="L350" s="55">
        <v>0</v>
      </c>
      <c r="M350" s="55">
        <f t="shared" si="97"/>
        <v>-388</v>
      </c>
      <c r="N350" s="54">
        <v>145</v>
      </c>
      <c r="O350" s="55">
        <v>0</v>
      </c>
      <c r="P350" s="55">
        <v>0</v>
      </c>
      <c r="Q350" s="54" t="s">
        <v>79</v>
      </c>
      <c r="R350" s="57">
        <v>0</v>
      </c>
      <c r="S350" s="55">
        <f t="shared" si="94"/>
        <v>-3163.1745069661783</v>
      </c>
      <c r="T350" s="55">
        <v>0</v>
      </c>
      <c r="U350" s="54">
        <v>145</v>
      </c>
      <c r="V350" s="57">
        <f t="shared" si="98"/>
        <v>-3860</v>
      </c>
      <c r="W350" s="55">
        <v>0</v>
      </c>
      <c r="X350" s="55">
        <f t="shared" si="95"/>
        <v>11405.44535763537</v>
      </c>
      <c r="Y350" s="117">
        <f t="shared" si="96"/>
        <v>2933968.1049145008</v>
      </c>
    </row>
    <row r="351" spans="1:25" ht="13.5" thickBot="1" x14ac:dyDescent="0.35">
      <c r="A351" s="54">
        <v>338</v>
      </c>
      <c r="B351" s="54">
        <v>52</v>
      </c>
      <c r="C351" s="54">
        <f t="shared" si="100"/>
        <v>2</v>
      </c>
      <c r="D351" s="55">
        <f t="shared" si="101"/>
        <v>31361.033107669238</v>
      </c>
      <c r="E351" s="57">
        <f t="shared" si="93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v>0</v>
      </c>
      <c r="K351" s="54" t="s">
        <v>79</v>
      </c>
      <c r="L351" s="55">
        <v>0</v>
      </c>
      <c r="M351" s="55">
        <f t="shared" si="97"/>
        <v>-390</v>
      </c>
      <c r="N351" s="54">
        <v>146</v>
      </c>
      <c r="O351" s="55">
        <v>0</v>
      </c>
      <c r="P351" s="55">
        <v>0</v>
      </c>
      <c r="Q351" s="54" t="s">
        <v>79</v>
      </c>
      <c r="R351" s="57">
        <v>0</v>
      </c>
      <c r="S351" s="55">
        <f t="shared" si="94"/>
        <v>-3163.1745069661783</v>
      </c>
      <c r="T351" s="55">
        <v>0</v>
      </c>
      <c r="U351" s="54">
        <v>146</v>
      </c>
      <c r="V351" s="57">
        <f t="shared" si="98"/>
        <v>-3870</v>
      </c>
      <c r="W351" s="55">
        <v>0</v>
      </c>
      <c r="X351" s="55">
        <f t="shared" si="95"/>
        <v>11393.44535763537</v>
      </c>
      <c r="Y351" s="117">
        <f t="shared" si="96"/>
        <v>2957586.4173759464</v>
      </c>
    </row>
    <row r="352" spans="1:25" ht="13.5" thickBot="1" x14ac:dyDescent="0.35">
      <c r="A352" s="54">
        <v>339</v>
      </c>
      <c r="B352" s="54">
        <v>52</v>
      </c>
      <c r="C352" s="54">
        <f t="shared" si="100"/>
        <v>3</v>
      </c>
      <c r="D352" s="55">
        <f t="shared" si="101"/>
        <v>31361.033107669238</v>
      </c>
      <c r="E352" s="57">
        <f t="shared" si="93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v>0</v>
      </c>
      <c r="K352" s="54" t="s">
        <v>79</v>
      </c>
      <c r="L352" s="55">
        <v>0</v>
      </c>
      <c r="M352" s="55">
        <f t="shared" si="97"/>
        <v>-392</v>
      </c>
      <c r="N352" s="54">
        <v>147</v>
      </c>
      <c r="O352" s="55">
        <v>0</v>
      </c>
      <c r="P352" s="55">
        <v>0</v>
      </c>
      <c r="Q352" s="54" t="s">
        <v>79</v>
      </c>
      <c r="R352" s="57">
        <v>0</v>
      </c>
      <c r="S352" s="55">
        <f t="shared" si="94"/>
        <v>-3163.1745069661783</v>
      </c>
      <c r="T352" s="55">
        <v>0</v>
      </c>
      <c r="U352" s="54">
        <v>147</v>
      </c>
      <c r="V352" s="57">
        <f t="shared" si="98"/>
        <v>-3880</v>
      </c>
      <c r="W352" s="55">
        <v>0</v>
      </c>
      <c r="X352" s="55">
        <f t="shared" si="95"/>
        <v>11381.44535763537</v>
      </c>
      <c r="Y352" s="117">
        <f t="shared" si="96"/>
        <v>2981291.139472648</v>
      </c>
    </row>
    <row r="353" spans="1:25" ht="13.5" thickBot="1" x14ac:dyDescent="0.35">
      <c r="A353" s="54">
        <v>340</v>
      </c>
      <c r="B353" s="54">
        <v>52</v>
      </c>
      <c r="C353" s="54">
        <f t="shared" si="100"/>
        <v>4</v>
      </c>
      <c r="D353" s="55">
        <f t="shared" si="101"/>
        <v>31361.033107669238</v>
      </c>
      <c r="E353" s="57">
        <f t="shared" si="93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v>0</v>
      </c>
      <c r="K353" s="54" t="s">
        <v>79</v>
      </c>
      <c r="L353" s="55">
        <v>0</v>
      </c>
      <c r="M353" s="55">
        <f t="shared" si="97"/>
        <v>-394</v>
      </c>
      <c r="N353" s="54">
        <v>148</v>
      </c>
      <c r="O353" s="55">
        <v>0</v>
      </c>
      <c r="P353" s="55">
        <v>0</v>
      </c>
      <c r="Q353" s="54" t="s">
        <v>79</v>
      </c>
      <c r="R353" s="57">
        <v>0</v>
      </c>
      <c r="S353" s="55">
        <f t="shared" si="94"/>
        <v>-3163.1745069661783</v>
      </c>
      <c r="T353" s="55">
        <v>0</v>
      </c>
      <c r="U353" s="54">
        <v>148</v>
      </c>
      <c r="V353" s="57">
        <f t="shared" si="98"/>
        <v>-3890</v>
      </c>
      <c r="W353" s="55">
        <v>0</v>
      </c>
      <c r="X353" s="55">
        <f t="shared" si="95"/>
        <v>11369.44535763537</v>
      </c>
      <c r="Y353" s="117">
        <f t="shared" si="96"/>
        <v>3005082.6312447526</v>
      </c>
    </row>
    <row r="354" spans="1:25" ht="13.5" thickBot="1" x14ac:dyDescent="0.35">
      <c r="A354" s="54">
        <v>341</v>
      </c>
      <c r="B354" s="54">
        <v>52</v>
      </c>
      <c r="C354" s="54">
        <f t="shared" si="100"/>
        <v>5</v>
      </c>
      <c r="D354" s="55">
        <f t="shared" si="101"/>
        <v>31361.033107669238</v>
      </c>
      <c r="E354" s="57">
        <f t="shared" si="93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v>0</v>
      </c>
      <c r="K354" s="54" t="s">
        <v>79</v>
      </c>
      <c r="L354" s="55">
        <v>0</v>
      </c>
      <c r="M354" s="55">
        <f t="shared" si="97"/>
        <v>-396</v>
      </c>
      <c r="N354" s="54">
        <v>149</v>
      </c>
      <c r="O354" s="55">
        <v>0</v>
      </c>
      <c r="P354" s="55">
        <v>0</v>
      </c>
      <c r="Q354" s="54" t="s">
        <v>79</v>
      </c>
      <c r="R354" s="57">
        <v>0</v>
      </c>
      <c r="S354" s="55">
        <f t="shared" si="94"/>
        <v>-3163.1745069661783</v>
      </c>
      <c r="T354" s="55">
        <v>0</v>
      </c>
      <c r="U354" s="54">
        <v>149</v>
      </c>
      <c r="V354" s="57">
        <f t="shared" si="98"/>
        <v>-3900</v>
      </c>
      <c r="W354" s="55">
        <v>0</v>
      </c>
      <c r="X354" s="55">
        <f t="shared" si="95"/>
        <v>11357.44535763537</v>
      </c>
      <c r="Y354" s="117">
        <f t="shared" si="96"/>
        <v>3028961.2542325743</v>
      </c>
    </row>
    <row r="355" spans="1:25" ht="13.5" thickBot="1" x14ac:dyDescent="0.35">
      <c r="A355" s="54">
        <v>342</v>
      </c>
      <c r="B355" s="54">
        <v>52</v>
      </c>
      <c r="C355" s="54">
        <f t="shared" si="100"/>
        <v>6</v>
      </c>
      <c r="D355" s="55">
        <f t="shared" si="101"/>
        <v>31361.033107669238</v>
      </c>
      <c r="E355" s="57">
        <f t="shared" si="93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v>0</v>
      </c>
      <c r="K355" s="54" t="s">
        <v>79</v>
      </c>
      <c r="L355" s="55">
        <v>0</v>
      </c>
      <c r="M355" s="55">
        <f t="shared" si="97"/>
        <v>-398</v>
      </c>
      <c r="N355" s="54">
        <v>150</v>
      </c>
      <c r="O355" s="55">
        <v>0</v>
      </c>
      <c r="P355" s="55">
        <v>0</v>
      </c>
      <c r="Q355" s="54" t="s">
        <v>79</v>
      </c>
      <c r="R355" s="57">
        <v>0</v>
      </c>
      <c r="S355" s="55">
        <f t="shared" si="94"/>
        <v>-3163.1745069661783</v>
      </c>
      <c r="T355" s="55">
        <v>0</v>
      </c>
      <c r="U355" s="54">
        <v>150</v>
      </c>
      <c r="V355" s="57">
        <f t="shared" si="98"/>
        <v>-3910</v>
      </c>
      <c r="W355" s="55">
        <v>0</v>
      </c>
      <c r="X355" s="55">
        <f t="shared" si="95"/>
        <v>11345.44535763537</v>
      </c>
      <c r="Y355" s="117">
        <f t="shared" si="96"/>
        <v>3052927.3714828449</v>
      </c>
    </row>
    <row r="356" spans="1:25" ht="13.5" thickBot="1" x14ac:dyDescent="0.35">
      <c r="A356" s="54">
        <v>343</v>
      </c>
      <c r="B356" s="54">
        <v>52</v>
      </c>
      <c r="C356" s="54">
        <f t="shared" si="100"/>
        <v>7</v>
      </c>
      <c r="D356" s="55">
        <f t="shared" si="101"/>
        <v>31361.033107669238</v>
      </c>
      <c r="E356" s="57">
        <f t="shared" si="93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v>0</v>
      </c>
      <c r="K356" s="54" t="s">
        <v>79</v>
      </c>
      <c r="L356" s="55">
        <v>0</v>
      </c>
      <c r="M356" s="55">
        <f t="shared" si="97"/>
        <v>-400</v>
      </c>
      <c r="N356" s="54">
        <v>151</v>
      </c>
      <c r="O356" s="55">
        <v>0</v>
      </c>
      <c r="P356" s="55">
        <v>0</v>
      </c>
      <c r="Q356" s="54" t="s">
        <v>79</v>
      </c>
      <c r="R356" s="57">
        <v>0</v>
      </c>
      <c r="S356" s="55">
        <f t="shared" si="94"/>
        <v>-3163.1745069661783</v>
      </c>
      <c r="T356" s="55">
        <v>0</v>
      </c>
      <c r="U356" s="54">
        <v>151</v>
      </c>
      <c r="V356" s="57">
        <f t="shared" si="98"/>
        <v>-3920</v>
      </c>
      <c r="W356" s="55">
        <v>0</v>
      </c>
      <c r="X356" s="55">
        <f t="shared" si="95"/>
        <v>11333.44535763537</v>
      </c>
      <c r="Y356" s="117">
        <f t="shared" si="96"/>
        <v>3076981.347554992</v>
      </c>
    </row>
    <row r="357" spans="1:25" ht="13.5" thickBot="1" x14ac:dyDescent="0.35">
      <c r="A357" s="54">
        <v>344</v>
      </c>
      <c r="B357" s="54">
        <v>52</v>
      </c>
      <c r="C357" s="54">
        <f t="shared" si="100"/>
        <v>8</v>
      </c>
      <c r="D357" s="55">
        <f t="shared" si="101"/>
        <v>31361.033107669238</v>
      </c>
      <c r="E357" s="57">
        <f t="shared" si="93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v>0</v>
      </c>
      <c r="K357" s="54" t="s">
        <v>79</v>
      </c>
      <c r="L357" s="55">
        <v>0</v>
      </c>
      <c r="M357" s="55">
        <f t="shared" si="97"/>
        <v>-402</v>
      </c>
      <c r="N357" s="54">
        <v>152</v>
      </c>
      <c r="O357" s="55">
        <v>0</v>
      </c>
      <c r="P357" s="55">
        <v>0</v>
      </c>
      <c r="Q357" s="54" t="s">
        <v>79</v>
      </c>
      <c r="R357" s="57">
        <v>0</v>
      </c>
      <c r="S357" s="55">
        <f t="shared" si="94"/>
        <v>-3163.1745069661783</v>
      </c>
      <c r="T357" s="55">
        <v>0</v>
      </c>
      <c r="U357" s="54">
        <v>152</v>
      </c>
      <c r="V357" s="57">
        <f t="shared" si="98"/>
        <v>-3930</v>
      </c>
      <c r="W357" s="55">
        <v>0</v>
      </c>
      <c r="X357" s="55">
        <f t="shared" si="95"/>
        <v>11321.44535763537</v>
      </c>
      <c r="Y357" s="117">
        <f t="shared" si="96"/>
        <v>3101123.5485274396</v>
      </c>
    </row>
    <row r="358" spans="1:25" ht="13.5" thickBot="1" x14ac:dyDescent="0.35">
      <c r="A358" s="54">
        <v>345</v>
      </c>
      <c r="B358" s="54">
        <v>52</v>
      </c>
      <c r="C358" s="54">
        <f t="shared" si="100"/>
        <v>9</v>
      </c>
      <c r="D358" s="55">
        <f t="shared" si="101"/>
        <v>31361.033107669238</v>
      </c>
      <c r="E358" s="57">
        <f t="shared" si="93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v>0</v>
      </c>
      <c r="K358" s="54" t="s">
        <v>79</v>
      </c>
      <c r="L358" s="55">
        <v>0</v>
      </c>
      <c r="M358" s="55">
        <f t="shared" si="97"/>
        <v>-404</v>
      </c>
      <c r="N358" s="54">
        <v>153</v>
      </c>
      <c r="O358" s="55">
        <v>0</v>
      </c>
      <c r="P358" s="55">
        <v>0</v>
      </c>
      <c r="Q358" s="54" t="s">
        <v>79</v>
      </c>
      <c r="R358" s="57">
        <v>0</v>
      </c>
      <c r="S358" s="55">
        <f t="shared" si="94"/>
        <v>-3163.1745069661783</v>
      </c>
      <c r="T358" s="55">
        <v>0</v>
      </c>
      <c r="U358" s="54">
        <v>153</v>
      </c>
      <c r="V358" s="57">
        <f t="shared" si="98"/>
        <v>-3940</v>
      </c>
      <c r="W358" s="55">
        <v>0</v>
      </c>
      <c r="X358" s="55">
        <f t="shared" si="95"/>
        <v>11309.44535763537</v>
      </c>
      <c r="Y358" s="117">
        <f t="shared" si="96"/>
        <v>3125354.3420039392</v>
      </c>
    </row>
    <row r="359" spans="1:25" ht="13.5" thickBot="1" x14ac:dyDescent="0.35">
      <c r="A359" s="54">
        <v>346</v>
      </c>
      <c r="B359" s="54">
        <v>52</v>
      </c>
      <c r="C359" s="54">
        <f t="shared" si="100"/>
        <v>10</v>
      </c>
      <c r="D359" s="55">
        <f t="shared" si="101"/>
        <v>31361.033107669238</v>
      </c>
      <c r="E359" s="57">
        <f t="shared" si="93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v>0</v>
      </c>
      <c r="K359" s="54" t="s">
        <v>79</v>
      </c>
      <c r="L359" s="55">
        <v>0</v>
      </c>
      <c r="M359" s="55">
        <f t="shared" si="97"/>
        <v>-406</v>
      </c>
      <c r="N359" s="54">
        <v>154</v>
      </c>
      <c r="O359" s="55">
        <v>0</v>
      </c>
      <c r="P359" s="55">
        <v>0</v>
      </c>
      <c r="Q359" s="54" t="s">
        <v>79</v>
      </c>
      <c r="R359" s="57">
        <v>0</v>
      </c>
      <c r="S359" s="55">
        <f t="shared" si="94"/>
        <v>-3163.1745069661783</v>
      </c>
      <c r="T359" s="55">
        <v>0</v>
      </c>
      <c r="U359" s="54">
        <v>154</v>
      </c>
      <c r="V359" s="57">
        <f t="shared" si="98"/>
        <v>-3950</v>
      </c>
      <c r="W359" s="55">
        <v>0</v>
      </c>
      <c r="X359" s="55">
        <f t="shared" si="95"/>
        <v>11297.44535763537</v>
      </c>
      <c r="Y359" s="117">
        <f t="shared" si="96"/>
        <v>3149674.0971199241</v>
      </c>
    </row>
    <row r="360" spans="1:25" ht="13.5" thickBot="1" x14ac:dyDescent="0.35">
      <c r="A360" s="54">
        <v>347</v>
      </c>
      <c r="B360" s="54">
        <v>52</v>
      </c>
      <c r="C360" s="54">
        <f t="shared" si="100"/>
        <v>11</v>
      </c>
      <c r="D360" s="55">
        <f t="shared" si="101"/>
        <v>31361.033107669238</v>
      </c>
      <c r="E360" s="57">
        <f t="shared" si="93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v>0</v>
      </c>
      <c r="K360" s="54" t="s">
        <v>79</v>
      </c>
      <c r="L360" s="55">
        <v>0</v>
      </c>
      <c r="M360" s="55">
        <f t="shared" si="97"/>
        <v>-408</v>
      </c>
      <c r="N360" s="54">
        <v>155</v>
      </c>
      <c r="O360" s="55">
        <v>0</v>
      </c>
      <c r="P360" s="55">
        <v>0</v>
      </c>
      <c r="Q360" s="54" t="s">
        <v>79</v>
      </c>
      <c r="R360" s="57">
        <v>0</v>
      </c>
      <c r="S360" s="55">
        <f t="shared" si="94"/>
        <v>-3163.1745069661783</v>
      </c>
      <c r="T360" s="55">
        <v>0</v>
      </c>
      <c r="U360" s="54">
        <v>155</v>
      </c>
      <c r="V360" s="57">
        <f t="shared" si="98"/>
        <v>-3960</v>
      </c>
      <c r="W360" s="55">
        <v>0</v>
      </c>
      <c r="X360" s="55">
        <f t="shared" si="95"/>
        <v>11285.44535763537</v>
      </c>
      <c r="Y360" s="117">
        <f t="shared" si="96"/>
        <v>3174083.1845488921</v>
      </c>
    </row>
    <row r="361" spans="1:25" ht="13.5" thickBot="1" x14ac:dyDescent="0.35">
      <c r="A361" s="54">
        <v>348</v>
      </c>
      <c r="B361" s="54">
        <v>53</v>
      </c>
      <c r="C361" s="54">
        <f t="shared" si="100"/>
        <v>0</v>
      </c>
      <c r="D361" s="55">
        <f>$D350*(1+$D$4)</f>
        <v>32929.084763052699</v>
      </c>
      <c r="E361" s="57">
        <f t="shared" si="93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v>0</v>
      </c>
      <c r="K361" s="54" t="s">
        <v>79</v>
      </c>
      <c r="L361" s="55">
        <v>0</v>
      </c>
      <c r="M361" s="55">
        <f t="shared" si="97"/>
        <v>-410</v>
      </c>
      <c r="N361" s="54">
        <v>156</v>
      </c>
      <c r="O361" s="55">
        <v>0</v>
      </c>
      <c r="P361" s="55">
        <v>0</v>
      </c>
      <c r="Q361" s="54" t="s">
        <v>79</v>
      </c>
      <c r="R361" s="57">
        <v>0</v>
      </c>
      <c r="S361" s="55">
        <f t="shared" si="94"/>
        <v>-3163.1745069661783</v>
      </c>
      <c r="T361" s="55">
        <v>0</v>
      </c>
      <c r="U361" s="54">
        <v>156</v>
      </c>
      <c r="V361" s="57">
        <f t="shared" si="98"/>
        <v>-3970</v>
      </c>
      <c r="W361" s="55">
        <v>0</v>
      </c>
      <c r="X361" s="55">
        <f t="shared" si="95"/>
        <v>12214.276350865443</v>
      </c>
      <c r="Y361" s="117">
        <f t="shared" si="96"/>
        <v>3199522.8075020448</v>
      </c>
    </row>
    <row r="362" spans="1:25" ht="13.5" thickBot="1" x14ac:dyDescent="0.35">
      <c r="A362" s="54">
        <v>349</v>
      </c>
      <c r="B362" s="54">
        <v>53</v>
      </c>
      <c r="C362" s="54">
        <f t="shared" si="100"/>
        <v>1</v>
      </c>
      <c r="D362" s="55">
        <f t="shared" ref="D362:D372" si="102">$D361</f>
        <v>32929.084763052699</v>
      </c>
      <c r="E362" s="57">
        <f t="shared" si="93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v>0</v>
      </c>
      <c r="K362" s="54" t="s">
        <v>79</v>
      </c>
      <c r="L362" s="55">
        <v>0</v>
      </c>
      <c r="M362" s="55">
        <f t="shared" si="97"/>
        <v>-412</v>
      </c>
      <c r="N362" s="54">
        <v>157</v>
      </c>
      <c r="O362" s="55">
        <v>0</v>
      </c>
      <c r="P362" s="55">
        <v>0</v>
      </c>
      <c r="Q362" s="54" t="s">
        <v>79</v>
      </c>
      <c r="R362" s="57">
        <v>0</v>
      </c>
      <c r="S362" s="55">
        <f t="shared" si="94"/>
        <v>-3163.1745069661783</v>
      </c>
      <c r="T362" s="55">
        <v>0</v>
      </c>
      <c r="U362" s="54">
        <v>157</v>
      </c>
      <c r="V362" s="57">
        <f t="shared" si="98"/>
        <v>-3980</v>
      </c>
      <c r="W362" s="55">
        <v>0</v>
      </c>
      <c r="X362" s="55">
        <f t="shared" si="95"/>
        <v>12202.276350865443</v>
      </c>
      <c r="Y362" s="117">
        <f t="shared" si="96"/>
        <v>3225056.4288841691</v>
      </c>
    </row>
    <row r="363" spans="1:25" ht="13.5" thickBot="1" x14ac:dyDescent="0.35">
      <c r="A363" s="54">
        <v>350</v>
      </c>
      <c r="B363" s="54">
        <v>53</v>
      </c>
      <c r="C363" s="54">
        <f t="shared" si="100"/>
        <v>2</v>
      </c>
      <c r="D363" s="55">
        <f t="shared" si="102"/>
        <v>32929.084763052699</v>
      </c>
      <c r="E363" s="57">
        <f t="shared" si="93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v>0</v>
      </c>
      <c r="K363" s="54" t="s">
        <v>79</v>
      </c>
      <c r="L363" s="55">
        <v>0</v>
      </c>
      <c r="M363" s="55">
        <f t="shared" si="97"/>
        <v>-414</v>
      </c>
      <c r="N363" s="54">
        <v>158</v>
      </c>
      <c r="O363" s="55">
        <v>0</v>
      </c>
      <c r="P363" s="55">
        <v>0</v>
      </c>
      <c r="Q363" s="54" t="s">
        <v>79</v>
      </c>
      <c r="R363" s="57">
        <v>0</v>
      </c>
      <c r="S363" s="55">
        <f t="shared" si="94"/>
        <v>-3163.1745069661783</v>
      </c>
      <c r="T363" s="55">
        <v>0</v>
      </c>
      <c r="U363" s="54">
        <v>158</v>
      </c>
      <c r="V363" s="57">
        <f t="shared" si="98"/>
        <v>-3990</v>
      </c>
      <c r="W363" s="55">
        <v>0</v>
      </c>
      <c r="X363" s="55">
        <f t="shared" si="95"/>
        <v>12190.276350865443</v>
      </c>
      <c r="Y363" s="117">
        <f t="shared" si="96"/>
        <v>3250684.4403553852</v>
      </c>
    </row>
    <row r="364" spans="1:25" ht="13.5" thickBot="1" x14ac:dyDescent="0.35">
      <c r="A364" s="54">
        <v>351</v>
      </c>
      <c r="B364" s="54">
        <v>53</v>
      </c>
      <c r="C364" s="54">
        <f t="shared" si="100"/>
        <v>3</v>
      </c>
      <c r="D364" s="55">
        <f t="shared" si="102"/>
        <v>32929.084763052699</v>
      </c>
      <c r="E364" s="57">
        <f t="shared" si="93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v>0</v>
      </c>
      <c r="K364" s="54" t="s">
        <v>79</v>
      </c>
      <c r="L364" s="55">
        <v>0</v>
      </c>
      <c r="M364" s="55">
        <f t="shared" si="97"/>
        <v>-416</v>
      </c>
      <c r="N364" s="54">
        <v>159</v>
      </c>
      <c r="O364" s="55">
        <v>0</v>
      </c>
      <c r="P364" s="55">
        <v>0</v>
      </c>
      <c r="Q364" s="54" t="s">
        <v>79</v>
      </c>
      <c r="R364" s="57">
        <v>0</v>
      </c>
      <c r="S364" s="55">
        <f t="shared" si="94"/>
        <v>-3163.1745069661783</v>
      </c>
      <c r="T364" s="55">
        <v>0</v>
      </c>
      <c r="U364" s="54">
        <v>159</v>
      </c>
      <c r="V364" s="57">
        <f t="shared" si="98"/>
        <v>-4000</v>
      </c>
      <c r="W364" s="55">
        <v>0</v>
      </c>
      <c r="X364" s="55">
        <f t="shared" si="95"/>
        <v>12178.276350865443</v>
      </c>
      <c r="Y364" s="117">
        <f t="shared" si="96"/>
        <v>3276407.2352077314</v>
      </c>
    </row>
    <row r="365" spans="1:25" ht="13.5" thickBot="1" x14ac:dyDescent="0.35">
      <c r="A365" s="54">
        <v>352</v>
      </c>
      <c r="B365" s="54">
        <v>53</v>
      </c>
      <c r="C365" s="54">
        <f t="shared" si="100"/>
        <v>4</v>
      </c>
      <c r="D365" s="55">
        <f t="shared" si="102"/>
        <v>32929.084763052699</v>
      </c>
      <c r="E365" s="57">
        <f t="shared" si="93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v>0</v>
      </c>
      <c r="K365" s="54" t="s">
        <v>79</v>
      </c>
      <c r="L365" s="55">
        <v>0</v>
      </c>
      <c r="M365" s="55">
        <f t="shared" si="97"/>
        <v>-418</v>
      </c>
      <c r="N365" s="54">
        <v>160</v>
      </c>
      <c r="O365" s="55">
        <v>0</v>
      </c>
      <c r="P365" s="55">
        <v>0</v>
      </c>
      <c r="Q365" s="54" t="s">
        <v>79</v>
      </c>
      <c r="R365" s="57">
        <v>0</v>
      </c>
      <c r="S365" s="55">
        <f t="shared" si="94"/>
        <v>-3163.1745069661783</v>
      </c>
      <c r="T365" s="55">
        <v>0</v>
      </c>
      <c r="U365" s="54">
        <v>160</v>
      </c>
      <c r="V365" s="57">
        <f t="shared" si="98"/>
        <v>-4010</v>
      </c>
      <c r="W365" s="55">
        <v>0</v>
      </c>
      <c r="X365" s="55">
        <f t="shared" si="95"/>
        <v>12166.276350865443</v>
      </c>
      <c r="Y365" s="117">
        <f t="shared" si="96"/>
        <v>3302225.2083719624</v>
      </c>
    </row>
    <row r="366" spans="1:25" ht="13.5" thickBot="1" x14ac:dyDescent="0.35">
      <c r="A366" s="54">
        <v>353</v>
      </c>
      <c r="B366" s="54">
        <v>53</v>
      </c>
      <c r="C366" s="54">
        <f t="shared" si="100"/>
        <v>5</v>
      </c>
      <c r="D366" s="55">
        <f t="shared" si="102"/>
        <v>32929.084763052699</v>
      </c>
      <c r="E366" s="57">
        <f t="shared" si="93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v>0</v>
      </c>
      <c r="K366" s="54" t="s">
        <v>79</v>
      </c>
      <c r="L366" s="55">
        <v>0</v>
      </c>
      <c r="M366" s="55">
        <f t="shared" si="97"/>
        <v>-420</v>
      </c>
      <c r="N366" s="54">
        <v>161</v>
      </c>
      <c r="O366" s="55">
        <v>0</v>
      </c>
      <c r="P366" s="55">
        <v>0</v>
      </c>
      <c r="Q366" s="54" t="s">
        <v>79</v>
      </c>
      <c r="R366" s="57">
        <v>0</v>
      </c>
      <c r="S366" s="55">
        <f t="shared" ref="S366:S385" si="103">PMT(5%/12,180,400000)</f>
        <v>-3163.1745069661783</v>
      </c>
      <c r="T366" s="55">
        <v>0</v>
      </c>
      <c r="U366" s="54">
        <v>161</v>
      </c>
      <c r="V366" s="57">
        <f t="shared" si="98"/>
        <v>-4020</v>
      </c>
      <c r="W366" s="55">
        <v>0</v>
      </c>
      <c r="X366" s="55">
        <f t="shared" si="95"/>
        <v>12154.276350865443</v>
      </c>
      <c r="Y366" s="117">
        <f t="shared" si="96"/>
        <v>3328138.7564243777</v>
      </c>
    </row>
    <row r="367" spans="1:25" ht="13.5" thickBot="1" x14ac:dyDescent="0.35">
      <c r="A367" s="54">
        <v>354</v>
      </c>
      <c r="B367" s="54">
        <v>53</v>
      </c>
      <c r="C367" s="54">
        <f t="shared" si="100"/>
        <v>6</v>
      </c>
      <c r="D367" s="55">
        <f t="shared" si="102"/>
        <v>32929.084763052699</v>
      </c>
      <c r="E367" s="57">
        <f t="shared" si="93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v>0</v>
      </c>
      <c r="K367" s="54" t="s">
        <v>79</v>
      </c>
      <c r="L367" s="55">
        <v>0</v>
      </c>
      <c r="M367" s="55">
        <f t="shared" si="97"/>
        <v>-422</v>
      </c>
      <c r="N367" s="54">
        <v>162</v>
      </c>
      <c r="O367" s="55">
        <v>0</v>
      </c>
      <c r="P367" s="55">
        <v>0</v>
      </c>
      <c r="Q367" s="54" t="s">
        <v>79</v>
      </c>
      <c r="R367" s="57">
        <v>0</v>
      </c>
      <c r="S367" s="55">
        <f t="shared" si="103"/>
        <v>-3163.1745069661783</v>
      </c>
      <c r="T367" s="55">
        <v>0</v>
      </c>
      <c r="U367" s="54">
        <v>162</v>
      </c>
      <c r="V367" s="57">
        <f t="shared" si="98"/>
        <v>-4030</v>
      </c>
      <c r="W367" s="55">
        <v>0</v>
      </c>
      <c r="X367" s="55">
        <f t="shared" si="95"/>
        <v>12142.276350865443</v>
      </c>
      <c r="Y367" s="117">
        <f t="shared" si="96"/>
        <v>3354148.2775936783</v>
      </c>
    </row>
    <row r="368" spans="1:25" ht="13.5" thickBot="1" x14ac:dyDescent="0.35">
      <c r="A368" s="54">
        <v>355</v>
      </c>
      <c r="B368" s="54">
        <v>53</v>
      </c>
      <c r="C368" s="54">
        <f t="shared" si="100"/>
        <v>7</v>
      </c>
      <c r="D368" s="55">
        <f t="shared" si="102"/>
        <v>32929.084763052699</v>
      </c>
      <c r="E368" s="57">
        <f t="shared" si="93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v>0</v>
      </c>
      <c r="K368" s="54" t="s">
        <v>79</v>
      </c>
      <c r="L368" s="55">
        <v>0</v>
      </c>
      <c r="M368" s="55">
        <f t="shared" si="97"/>
        <v>-424</v>
      </c>
      <c r="N368" s="54">
        <v>163</v>
      </c>
      <c r="O368" s="55">
        <v>0</v>
      </c>
      <c r="P368" s="55">
        <v>0</v>
      </c>
      <c r="Q368" s="54" t="s">
        <v>79</v>
      </c>
      <c r="R368" s="57">
        <v>0</v>
      </c>
      <c r="S368" s="55">
        <f t="shared" si="103"/>
        <v>-3163.1745069661783</v>
      </c>
      <c r="T368" s="55">
        <v>0</v>
      </c>
      <c r="U368" s="54">
        <v>163</v>
      </c>
      <c r="V368" s="57">
        <f t="shared" si="98"/>
        <v>-4040</v>
      </c>
      <c r="W368" s="55">
        <v>0</v>
      </c>
      <c r="X368" s="55">
        <f t="shared" si="95"/>
        <v>12130.276350865443</v>
      </c>
      <c r="Y368" s="117">
        <f t="shared" si="96"/>
        <v>3380254.1717678509</v>
      </c>
    </row>
    <row r="369" spans="1:25" ht="13.5" thickBot="1" x14ac:dyDescent="0.35">
      <c r="A369" s="54">
        <v>356</v>
      </c>
      <c r="B369" s="54">
        <v>53</v>
      </c>
      <c r="C369" s="54">
        <f t="shared" si="100"/>
        <v>8</v>
      </c>
      <c r="D369" s="55">
        <f t="shared" si="102"/>
        <v>32929.084763052699</v>
      </c>
      <c r="E369" s="57">
        <f t="shared" si="93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v>0</v>
      </c>
      <c r="K369" s="54" t="s">
        <v>79</v>
      </c>
      <c r="L369" s="55">
        <v>0</v>
      </c>
      <c r="M369" s="55">
        <f t="shared" si="97"/>
        <v>-426</v>
      </c>
      <c r="N369" s="54">
        <v>164</v>
      </c>
      <c r="O369" s="55">
        <v>0</v>
      </c>
      <c r="P369" s="55">
        <v>0</v>
      </c>
      <c r="Q369" s="54" t="s">
        <v>79</v>
      </c>
      <c r="R369" s="57">
        <v>0</v>
      </c>
      <c r="S369" s="55">
        <f t="shared" si="103"/>
        <v>-3163.1745069661783</v>
      </c>
      <c r="T369" s="55">
        <v>0</v>
      </c>
      <c r="U369" s="54">
        <v>164</v>
      </c>
      <c r="V369" s="57">
        <f t="shared" si="98"/>
        <v>-4050</v>
      </c>
      <c r="W369" s="55">
        <v>0</v>
      </c>
      <c r="X369" s="55">
        <f t="shared" si="95"/>
        <v>12118.276350865443</v>
      </c>
      <c r="Y369" s="117">
        <f t="shared" si="96"/>
        <v>3406456.8405010826</v>
      </c>
    </row>
    <row r="370" spans="1:25" ht="13.5" thickBot="1" x14ac:dyDescent="0.35">
      <c r="A370" s="54">
        <v>357</v>
      </c>
      <c r="B370" s="54">
        <v>53</v>
      </c>
      <c r="C370" s="54">
        <f t="shared" si="100"/>
        <v>9</v>
      </c>
      <c r="D370" s="55">
        <f t="shared" si="102"/>
        <v>32929.084763052699</v>
      </c>
      <c r="E370" s="57">
        <f t="shared" si="93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v>0</v>
      </c>
      <c r="K370" s="54" t="s">
        <v>79</v>
      </c>
      <c r="L370" s="55">
        <v>0</v>
      </c>
      <c r="M370" s="55">
        <f t="shared" si="97"/>
        <v>-428</v>
      </c>
      <c r="N370" s="54">
        <v>165</v>
      </c>
      <c r="O370" s="55">
        <v>0</v>
      </c>
      <c r="P370" s="55">
        <v>0</v>
      </c>
      <c r="Q370" s="54" t="s">
        <v>79</v>
      </c>
      <c r="R370" s="57">
        <v>0</v>
      </c>
      <c r="S370" s="55">
        <f t="shared" si="103"/>
        <v>-3163.1745069661783</v>
      </c>
      <c r="T370" s="55">
        <v>0</v>
      </c>
      <c r="U370" s="54">
        <v>165</v>
      </c>
      <c r="V370" s="57">
        <f t="shared" si="98"/>
        <v>-4060</v>
      </c>
      <c r="W370" s="55">
        <v>0</v>
      </c>
      <c r="X370" s="55">
        <f t="shared" si="95"/>
        <v>12106.276350865443</v>
      </c>
      <c r="Y370" s="117">
        <f t="shared" si="96"/>
        <v>3432756.6870207028</v>
      </c>
    </row>
    <row r="371" spans="1:25" ht="13.5" thickBot="1" x14ac:dyDescent="0.35">
      <c r="A371" s="54">
        <v>358</v>
      </c>
      <c r="B371" s="54">
        <v>53</v>
      </c>
      <c r="C371" s="54">
        <f t="shared" si="100"/>
        <v>10</v>
      </c>
      <c r="D371" s="55">
        <f t="shared" si="102"/>
        <v>32929.084763052699</v>
      </c>
      <c r="E371" s="57">
        <f t="shared" si="93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v>0</v>
      </c>
      <c r="K371" s="54" t="s">
        <v>79</v>
      </c>
      <c r="L371" s="55">
        <v>0</v>
      </c>
      <c r="M371" s="55">
        <f t="shared" si="97"/>
        <v>-430</v>
      </c>
      <c r="N371" s="54">
        <v>166</v>
      </c>
      <c r="O371" s="55">
        <v>0</v>
      </c>
      <c r="P371" s="55">
        <v>0</v>
      </c>
      <c r="Q371" s="54" t="s">
        <v>79</v>
      </c>
      <c r="R371" s="57">
        <v>0</v>
      </c>
      <c r="S371" s="55">
        <f t="shared" si="103"/>
        <v>-3163.1745069661783</v>
      </c>
      <c r="T371" s="55">
        <v>0</v>
      </c>
      <c r="U371" s="54">
        <v>166</v>
      </c>
      <c r="V371" s="57">
        <f t="shared" si="98"/>
        <v>-4070</v>
      </c>
      <c r="W371" s="55">
        <v>0</v>
      </c>
      <c r="X371" s="55">
        <f t="shared" si="95"/>
        <v>12094.276350865443</v>
      </c>
      <c r="Y371" s="117">
        <f t="shared" si="96"/>
        <v>3459154.1162341544</v>
      </c>
    </row>
    <row r="372" spans="1:25" ht="13.5" thickBot="1" x14ac:dyDescent="0.35">
      <c r="A372" s="54">
        <v>359</v>
      </c>
      <c r="B372" s="54">
        <v>53</v>
      </c>
      <c r="C372" s="54">
        <f t="shared" si="100"/>
        <v>11</v>
      </c>
      <c r="D372" s="55">
        <f t="shared" si="102"/>
        <v>32929.084763052699</v>
      </c>
      <c r="E372" s="57">
        <f t="shared" si="93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v>0</v>
      </c>
      <c r="K372" s="54" t="s">
        <v>79</v>
      </c>
      <c r="L372" s="55">
        <v>0</v>
      </c>
      <c r="M372" s="55">
        <f t="shared" si="97"/>
        <v>-432</v>
      </c>
      <c r="N372" s="54">
        <v>167</v>
      </c>
      <c r="O372" s="55">
        <v>0</v>
      </c>
      <c r="P372" s="55">
        <v>0</v>
      </c>
      <c r="Q372" s="54" t="s">
        <v>79</v>
      </c>
      <c r="R372" s="57">
        <v>0</v>
      </c>
      <c r="S372" s="55">
        <f t="shared" si="103"/>
        <v>-3163.1745069661783</v>
      </c>
      <c r="T372" s="55">
        <v>0</v>
      </c>
      <c r="U372" s="54">
        <v>167</v>
      </c>
      <c r="V372" s="57">
        <f t="shared" si="98"/>
        <v>-4080</v>
      </c>
      <c r="W372" s="55">
        <v>0</v>
      </c>
      <c r="X372" s="55">
        <f t="shared" si="95"/>
        <v>12082.276350865443</v>
      </c>
      <c r="Y372" s="117">
        <f t="shared" si="96"/>
        <v>3485649.5347359958</v>
      </c>
    </row>
    <row r="373" spans="1:25" ht="13.5" thickBot="1" x14ac:dyDescent="0.35">
      <c r="A373" s="54">
        <v>360</v>
      </c>
      <c r="B373" s="54">
        <v>54</v>
      </c>
      <c r="C373" s="54">
        <f t="shared" si="100"/>
        <v>0</v>
      </c>
      <c r="D373" s="55">
        <f>$D362*(1+$D$4)</f>
        <v>34575.539001205332</v>
      </c>
      <c r="E373" s="57">
        <f t="shared" si="93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v>0</v>
      </c>
      <c r="K373" s="54" t="s">
        <v>79</v>
      </c>
      <c r="L373" s="55">
        <v>0</v>
      </c>
      <c r="M373" s="55">
        <f t="shared" si="97"/>
        <v>-434</v>
      </c>
      <c r="N373" s="54">
        <v>168</v>
      </c>
      <c r="O373" s="55">
        <v>0</v>
      </c>
      <c r="P373" s="55">
        <v>0</v>
      </c>
      <c r="Q373" s="54" t="s">
        <v>79</v>
      </c>
      <c r="R373" s="57">
        <v>0</v>
      </c>
      <c r="S373" s="55">
        <f t="shared" si="103"/>
        <v>-3163.1745069661783</v>
      </c>
      <c r="T373" s="55">
        <v>0</v>
      </c>
      <c r="U373" s="54">
        <v>168</v>
      </c>
      <c r="V373" s="57">
        <f t="shared" si="98"/>
        <v>-4090</v>
      </c>
      <c r="W373" s="55">
        <v>0</v>
      </c>
      <c r="X373" s="55">
        <f t="shared" si="95"/>
        <v>13058.148893757018</v>
      </c>
      <c r="Y373" s="117">
        <f t="shared" si="96"/>
        <v>3513231.223357819</v>
      </c>
    </row>
    <row r="374" spans="1:25" ht="13.5" thickBot="1" x14ac:dyDescent="0.35">
      <c r="A374" s="54">
        <v>361</v>
      </c>
      <c r="B374" s="54">
        <v>54</v>
      </c>
      <c r="C374" s="54">
        <f t="shared" si="100"/>
        <v>1</v>
      </c>
      <c r="D374" s="55">
        <f t="shared" ref="D374:D384" si="104">$D373</f>
        <v>34575.539001205332</v>
      </c>
      <c r="E374" s="57">
        <f t="shared" si="93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v>0</v>
      </c>
      <c r="K374" s="54" t="s">
        <v>79</v>
      </c>
      <c r="L374" s="55">
        <v>0</v>
      </c>
      <c r="M374" s="55">
        <f t="shared" si="97"/>
        <v>-436</v>
      </c>
      <c r="N374" s="54">
        <v>169</v>
      </c>
      <c r="O374" s="55">
        <v>0</v>
      </c>
      <c r="P374" s="55">
        <v>0</v>
      </c>
      <c r="Q374" s="54" t="s">
        <v>79</v>
      </c>
      <c r="R374" s="57">
        <v>0</v>
      </c>
      <c r="S374" s="55">
        <f t="shared" si="103"/>
        <v>-3163.1745069661783</v>
      </c>
      <c r="T374" s="55">
        <v>0</v>
      </c>
      <c r="U374" s="54">
        <v>169</v>
      </c>
      <c r="V374" s="57">
        <f t="shared" si="98"/>
        <v>-4100</v>
      </c>
      <c r="W374" s="55">
        <v>0</v>
      </c>
      <c r="X374" s="55">
        <f t="shared" si="95"/>
        <v>13046.148893757018</v>
      </c>
      <c r="Y374" s="117">
        <f t="shared" si="96"/>
        <v>3540915.8356822333</v>
      </c>
    </row>
    <row r="375" spans="1:25" ht="13.5" thickBot="1" x14ac:dyDescent="0.35">
      <c r="A375" s="54">
        <v>362</v>
      </c>
      <c r="B375" s="54">
        <v>54</v>
      </c>
      <c r="C375" s="54">
        <f t="shared" si="100"/>
        <v>2</v>
      </c>
      <c r="D375" s="55">
        <f t="shared" si="104"/>
        <v>34575.539001205332</v>
      </c>
      <c r="E375" s="57">
        <f t="shared" si="93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v>0</v>
      </c>
      <c r="K375" s="54" t="s">
        <v>79</v>
      </c>
      <c r="L375" s="55">
        <v>0</v>
      </c>
      <c r="M375" s="55">
        <f t="shared" si="97"/>
        <v>-438</v>
      </c>
      <c r="N375" s="54">
        <v>170</v>
      </c>
      <c r="O375" s="55">
        <v>0</v>
      </c>
      <c r="P375" s="55">
        <v>0</v>
      </c>
      <c r="Q375" s="54" t="s">
        <v>79</v>
      </c>
      <c r="R375" s="57">
        <v>0</v>
      </c>
      <c r="S375" s="55">
        <f t="shared" si="103"/>
        <v>-3163.1745069661783</v>
      </c>
      <c r="T375" s="55">
        <v>0</v>
      </c>
      <c r="U375" s="54">
        <v>170</v>
      </c>
      <c r="V375" s="57">
        <f t="shared" si="98"/>
        <v>-4110</v>
      </c>
      <c r="W375" s="55">
        <v>0</v>
      </c>
      <c r="X375" s="55">
        <f t="shared" si="95"/>
        <v>13034.148893757018</v>
      </c>
      <c r="Y375" s="117">
        <f t="shared" si="96"/>
        <v>3568703.8005579994</v>
      </c>
    </row>
    <row r="376" spans="1:25" ht="13.5" thickBot="1" x14ac:dyDescent="0.35">
      <c r="A376" s="54">
        <v>363</v>
      </c>
      <c r="B376" s="54">
        <v>54</v>
      </c>
      <c r="C376" s="54">
        <f t="shared" si="100"/>
        <v>3</v>
      </c>
      <c r="D376" s="55">
        <f t="shared" si="104"/>
        <v>34575.539001205332</v>
      </c>
      <c r="E376" s="57">
        <f t="shared" si="93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v>0</v>
      </c>
      <c r="K376" s="54" t="s">
        <v>79</v>
      </c>
      <c r="L376" s="55">
        <v>0</v>
      </c>
      <c r="M376" s="55">
        <f t="shared" si="97"/>
        <v>-440</v>
      </c>
      <c r="N376" s="54">
        <v>171</v>
      </c>
      <c r="O376" s="55">
        <v>0</v>
      </c>
      <c r="P376" s="55">
        <v>0</v>
      </c>
      <c r="Q376" s="54" t="s">
        <v>79</v>
      </c>
      <c r="R376" s="57">
        <v>0</v>
      </c>
      <c r="S376" s="55">
        <f t="shared" si="103"/>
        <v>-3163.1745069661783</v>
      </c>
      <c r="T376" s="55">
        <v>0</v>
      </c>
      <c r="U376" s="54">
        <v>171</v>
      </c>
      <c r="V376" s="57">
        <f t="shared" si="98"/>
        <v>-4120</v>
      </c>
      <c r="W376" s="55">
        <v>0</v>
      </c>
      <c r="X376" s="55">
        <f t="shared" si="95"/>
        <v>13022.148893757018</v>
      </c>
      <c r="Y376" s="117">
        <f t="shared" si="96"/>
        <v>3596595.5486207479</v>
      </c>
    </row>
    <row r="377" spans="1:25" ht="13.5" thickBot="1" x14ac:dyDescent="0.35">
      <c r="A377" s="54">
        <v>364</v>
      </c>
      <c r="B377" s="54">
        <v>54</v>
      </c>
      <c r="C377" s="54">
        <f t="shared" si="100"/>
        <v>4</v>
      </c>
      <c r="D377" s="55">
        <f t="shared" si="104"/>
        <v>34575.539001205332</v>
      </c>
      <c r="E377" s="57">
        <f t="shared" si="93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v>0</v>
      </c>
      <c r="K377" s="54" t="s">
        <v>79</v>
      </c>
      <c r="L377" s="55">
        <v>0</v>
      </c>
      <c r="M377" s="55">
        <f t="shared" si="97"/>
        <v>-442</v>
      </c>
      <c r="N377" s="54">
        <v>172</v>
      </c>
      <c r="O377" s="55">
        <v>0</v>
      </c>
      <c r="P377" s="55">
        <v>0</v>
      </c>
      <c r="Q377" s="54" t="s">
        <v>79</v>
      </c>
      <c r="R377" s="57">
        <v>0</v>
      </c>
      <c r="S377" s="55">
        <f t="shared" si="103"/>
        <v>-3163.1745069661783</v>
      </c>
      <c r="T377" s="55">
        <v>0</v>
      </c>
      <c r="U377" s="54">
        <v>172</v>
      </c>
      <c r="V377" s="57">
        <f t="shared" si="98"/>
        <v>-4130</v>
      </c>
      <c r="W377" s="55">
        <v>0</v>
      </c>
      <c r="X377" s="55">
        <f t="shared" si="95"/>
        <v>13010.148893757018</v>
      </c>
      <c r="Y377" s="117">
        <f t="shared" si="96"/>
        <v>3624591.5123004243</v>
      </c>
    </row>
    <row r="378" spans="1:25" ht="13.5" thickBot="1" x14ac:dyDescent="0.35">
      <c r="A378" s="54">
        <v>365</v>
      </c>
      <c r="B378" s="54">
        <v>54</v>
      </c>
      <c r="C378" s="54">
        <f t="shared" si="100"/>
        <v>5</v>
      </c>
      <c r="D378" s="55">
        <f t="shared" si="104"/>
        <v>34575.539001205332</v>
      </c>
      <c r="E378" s="57">
        <f t="shared" si="93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v>0</v>
      </c>
      <c r="K378" s="54" t="s">
        <v>79</v>
      </c>
      <c r="L378" s="55">
        <v>0</v>
      </c>
      <c r="M378" s="55">
        <f t="shared" si="97"/>
        <v>-444</v>
      </c>
      <c r="N378" s="54">
        <v>173</v>
      </c>
      <c r="O378" s="55">
        <v>0</v>
      </c>
      <c r="P378" s="55">
        <v>0</v>
      </c>
      <c r="Q378" s="54" t="s">
        <v>79</v>
      </c>
      <c r="R378" s="57">
        <v>0</v>
      </c>
      <c r="S378" s="55">
        <f t="shared" si="103"/>
        <v>-3163.1745069661783</v>
      </c>
      <c r="T378" s="55">
        <v>0</v>
      </c>
      <c r="U378" s="54">
        <v>173</v>
      </c>
      <c r="V378" s="57">
        <f t="shared" si="98"/>
        <v>-4140</v>
      </c>
      <c r="W378" s="55">
        <v>0</v>
      </c>
      <c r="X378" s="55">
        <f t="shared" si="95"/>
        <v>12998.148893757018</v>
      </c>
      <c r="Y378" s="117">
        <f t="shared" si="96"/>
        <v>3652692.1258287663</v>
      </c>
    </row>
    <row r="379" spans="1:25" ht="13.5" thickBot="1" x14ac:dyDescent="0.35">
      <c r="A379" s="54">
        <v>366</v>
      </c>
      <c r="B379" s="54">
        <v>54</v>
      </c>
      <c r="C379" s="54">
        <f t="shared" si="100"/>
        <v>6</v>
      </c>
      <c r="D379" s="55">
        <f t="shared" si="104"/>
        <v>34575.539001205332</v>
      </c>
      <c r="E379" s="57">
        <f t="shared" si="93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v>0</v>
      </c>
      <c r="K379" s="54" t="s">
        <v>79</v>
      </c>
      <c r="L379" s="55">
        <v>0</v>
      </c>
      <c r="M379" s="55">
        <f t="shared" si="97"/>
        <v>-446</v>
      </c>
      <c r="N379" s="54">
        <v>174</v>
      </c>
      <c r="O379" s="55">
        <v>0</v>
      </c>
      <c r="P379" s="55">
        <v>0</v>
      </c>
      <c r="Q379" s="54" t="s">
        <v>79</v>
      </c>
      <c r="R379" s="57">
        <v>0</v>
      </c>
      <c r="S379" s="55">
        <f t="shared" si="103"/>
        <v>-3163.1745069661783</v>
      </c>
      <c r="T379" s="55">
        <v>0</v>
      </c>
      <c r="U379" s="54">
        <v>174</v>
      </c>
      <c r="V379" s="57">
        <f t="shared" si="98"/>
        <v>-4150</v>
      </c>
      <c r="W379" s="55">
        <v>0</v>
      </c>
      <c r="X379" s="55">
        <f t="shared" si="95"/>
        <v>12986.148893757018</v>
      </c>
      <c r="Y379" s="117">
        <f t="shared" si="96"/>
        <v>3680897.8252468095</v>
      </c>
    </row>
    <row r="380" spans="1:25" ht="13.5" thickBot="1" x14ac:dyDescent="0.35">
      <c r="A380" s="54">
        <v>367</v>
      </c>
      <c r="B380" s="54">
        <v>54</v>
      </c>
      <c r="C380" s="54">
        <f t="shared" si="100"/>
        <v>7</v>
      </c>
      <c r="D380" s="55">
        <f t="shared" si="104"/>
        <v>34575.539001205332</v>
      </c>
      <c r="E380" s="57">
        <f t="shared" si="93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v>0</v>
      </c>
      <c r="K380" s="54" t="s">
        <v>79</v>
      </c>
      <c r="L380" s="55">
        <v>0</v>
      </c>
      <c r="M380" s="55">
        <f t="shared" si="97"/>
        <v>-448</v>
      </c>
      <c r="N380" s="54">
        <v>175</v>
      </c>
      <c r="O380" s="55">
        <v>0</v>
      </c>
      <c r="P380" s="55">
        <v>0</v>
      </c>
      <c r="Q380" s="54" t="s">
        <v>79</v>
      </c>
      <c r="R380" s="57">
        <v>0</v>
      </c>
      <c r="S380" s="55">
        <f t="shared" si="103"/>
        <v>-3163.1745069661783</v>
      </c>
      <c r="T380" s="55">
        <v>0</v>
      </c>
      <c r="U380" s="54">
        <v>175</v>
      </c>
      <c r="V380" s="57">
        <f t="shared" si="98"/>
        <v>-4160</v>
      </c>
      <c r="W380" s="55">
        <v>0</v>
      </c>
      <c r="X380" s="55">
        <f t="shared" si="95"/>
        <v>12974.148893757018</v>
      </c>
      <c r="Y380" s="117">
        <f t="shared" si="96"/>
        <v>3709209.0484124278</v>
      </c>
    </row>
    <row r="381" spans="1:25" ht="13.5" thickBot="1" x14ac:dyDescent="0.35">
      <c r="A381" s="54">
        <v>368</v>
      </c>
      <c r="B381" s="54">
        <v>54</v>
      </c>
      <c r="C381" s="54">
        <f t="shared" si="100"/>
        <v>8</v>
      </c>
      <c r="D381" s="55">
        <f t="shared" si="104"/>
        <v>34575.539001205332</v>
      </c>
      <c r="E381" s="57">
        <f t="shared" si="93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v>0</v>
      </c>
      <c r="K381" s="54" t="s">
        <v>79</v>
      </c>
      <c r="L381" s="55">
        <v>0</v>
      </c>
      <c r="M381" s="55">
        <f t="shared" si="97"/>
        <v>-450</v>
      </c>
      <c r="N381" s="54">
        <v>176</v>
      </c>
      <c r="O381" s="55">
        <v>0</v>
      </c>
      <c r="P381" s="55">
        <v>0</v>
      </c>
      <c r="Q381" s="54" t="s">
        <v>79</v>
      </c>
      <c r="R381" s="57">
        <v>0</v>
      </c>
      <c r="S381" s="55">
        <f t="shared" si="103"/>
        <v>-3163.1745069661783</v>
      </c>
      <c r="T381" s="55">
        <v>0</v>
      </c>
      <c r="U381" s="54">
        <v>176</v>
      </c>
      <c r="V381" s="57">
        <f t="shared" si="98"/>
        <v>-4170</v>
      </c>
      <c r="W381" s="55">
        <v>0</v>
      </c>
      <c r="X381" s="55">
        <f t="shared" si="95"/>
        <v>12962.148893757018</v>
      </c>
      <c r="Y381" s="117">
        <f t="shared" si="96"/>
        <v>3737626.2350079031</v>
      </c>
    </row>
    <row r="382" spans="1:25" ht="13.5" thickBot="1" x14ac:dyDescent="0.35">
      <c r="A382" s="54">
        <v>369</v>
      </c>
      <c r="B382" s="54">
        <v>54</v>
      </c>
      <c r="C382" s="54">
        <f t="shared" si="100"/>
        <v>9</v>
      </c>
      <c r="D382" s="55">
        <f t="shared" si="104"/>
        <v>34575.539001205332</v>
      </c>
      <c r="E382" s="57">
        <f t="shared" si="93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v>0</v>
      </c>
      <c r="K382" s="54" t="s">
        <v>79</v>
      </c>
      <c r="L382" s="55">
        <v>0</v>
      </c>
      <c r="M382" s="55">
        <f t="shared" si="97"/>
        <v>-452</v>
      </c>
      <c r="N382" s="54">
        <v>177</v>
      </c>
      <c r="O382" s="55">
        <v>0</v>
      </c>
      <c r="P382" s="55">
        <v>0</v>
      </c>
      <c r="Q382" s="54" t="s">
        <v>79</v>
      </c>
      <c r="R382" s="57">
        <v>0</v>
      </c>
      <c r="S382" s="55">
        <f t="shared" si="103"/>
        <v>-3163.1745069661783</v>
      </c>
      <c r="T382" s="55">
        <v>0</v>
      </c>
      <c r="U382" s="54">
        <v>177</v>
      </c>
      <c r="V382" s="57">
        <f t="shared" si="98"/>
        <v>-4180</v>
      </c>
      <c r="W382" s="55">
        <v>0</v>
      </c>
      <c r="X382" s="55">
        <f t="shared" si="95"/>
        <v>12950.148893757018</v>
      </c>
      <c r="Y382" s="117">
        <f t="shared" si="96"/>
        <v>3766149.8265475263</v>
      </c>
    </row>
    <row r="383" spans="1:25" ht="13.5" thickBot="1" x14ac:dyDescent="0.35">
      <c r="A383" s="54">
        <v>370</v>
      </c>
      <c r="B383" s="54">
        <v>54</v>
      </c>
      <c r="C383" s="54">
        <f t="shared" si="100"/>
        <v>10</v>
      </c>
      <c r="D383" s="55">
        <f t="shared" si="104"/>
        <v>34575.539001205332</v>
      </c>
      <c r="E383" s="57">
        <f t="shared" si="93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v>0</v>
      </c>
      <c r="K383" s="54" t="s">
        <v>79</v>
      </c>
      <c r="L383" s="55">
        <v>0</v>
      </c>
      <c r="M383" s="55">
        <f t="shared" si="97"/>
        <v>-454</v>
      </c>
      <c r="N383" s="54">
        <v>178</v>
      </c>
      <c r="O383" s="55">
        <v>0</v>
      </c>
      <c r="P383" s="55">
        <v>0</v>
      </c>
      <c r="Q383" s="54" t="s">
        <v>79</v>
      </c>
      <c r="R383" s="57">
        <v>0</v>
      </c>
      <c r="S383" s="55">
        <f t="shared" si="103"/>
        <v>-3163.1745069661783</v>
      </c>
      <c r="T383" s="55">
        <v>0</v>
      </c>
      <c r="U383" s="54">
        <v>178</v>
      </c>
      <c r="V383" s="57">
        <f t="shared" si="98"/>
        <v>-4190</v>
      </c>
      <c r="W383" s="55">
        <v>0</v>
      </c>
      <c r="X383" s="55">
        <f t="shared" si="95"/>
        <v>12938.148893757018</v>
      </c>
      <c r="Y383" s="117">
        <f t="shared" si="96"/>
        <v>3794780.2663852312</v>
      </c>
    </row>
    <row r="384" spans="1:25" ht="13.5" thickBot="1" x14ac:dyDescent="0.35">
      <c r="A384" s="54">
        <v>371</v>
      </c>
      <c r="B384" s="54">
        <v>54</v>
      </c>
      <c r="C384" s="54">
        <f t="shared" si="100"/>
        <v>11</v>
      </c>
      <c r="D384" s="55">
        <f t="shared" si="104"/>
        <v>34575.539001205332</v>
      </c>
      <c r="E384" s="57">
        <f t="shared" si="93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v>0</v>
      </c>
      <c r="K384" s="54" t="s">
        <v>79</v>
      </c>
      <c r="L384" s="55">
        <v>0</v>
      </c>
      <c r="M384" s="55">
        <f t="shared" si="97"/>
        <v>-456</v>
      </c>
      <c r="N384" s="54">
        <v>179</v>
      </c>
      <c r="O384" s="55">
        <v>0</v>
      </c>
      <c r="P384" s="55">
        <v>0</v>
      </c>
      <c r="Q384" s="54" t="s">
        <v>79</v>
      </c>
      <c r="R384" s="57">
        <v>0</v>
      </c>
      <c r="S384" s="55">
        <f t="shared" si="103"/>
        <v>-3163.1745069661783</v>
      </c>
      <c r="T384" s="55">
        <v>0</v>
      </c>
      <c r="U384" s="54">
        <v>179</v>
      </c>
      <c r="V384" s="57">
        <f t="shared" si="98"/>
        <v>-4200</v>
      </c>
      <c r="W384" s="55">
        <v>0</v>
      </c>
      <c r="X384" s="55">
        <f t="shared" si="95"/>
        <v>12926.148893757018</v>
      </c>
      <c r="Y384" s="117">
        <f t="shared" si="96"/>
        <v>3823517.9997222596</v>
      </c>
    </row>
    <row r="385" spans="1:25" ht="13.5" thickBot="1" x14ac:dyDescent="0.35">
      <c r="A385" s="54">
        <v>372</v>
      </c>
      <c r="B385" s="54">
        <v>55</v>
      </c>
      <c r="C385" s="54">
        <f t="shared" si="100"/>
        <v>0</v>
      </c>
      <c r="D385" s="55">
        <f>$D374*(1+$D$4)</f>
        <v>36304.315951265598</v>
      </c>
      <c r="E385" s="57">
        <f t="shared" si="93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v>0</v>
      </c>
      <c r="K385" s="54" t="s">
        <v>79</v>
      </c>
      <c r="L385" s="55">
        <v>0</v>
      </c>
      <c r="M385" s="55">
        <f t="shared" si="97"/>
        <v>-458</v>
      </c>
      <c r="N385" s="54">
        <v>180</v>
      </c>
      <c r="O385" s="55">
        <v>0</v>
      </c>
      <c r="P385" s="55">
        <v>0</v>
      </c>
      <c r="Q385" s="54" t="s">
        <v>79</v>
      </c>
      <c r="R385" s="57">
        <v>0</v>
      </c>
      <c r="S385" s="55">
        <f t="shared" si="103"/>
        <v>-3163.1745069661783</v>
      </c>
      <c r="T385" s="55">
        <v>0</v>
      </c>
      <c r="U385" s="54">
        <v>180</v>
      </c>
      <c r="V385" s="57">
        <f t="shared" si="98"/>
        <v>-4210</v>
      </c>
      <c r="W385" s="55">
        <v>0</v>
      </c>
      <c r="X385" s="55">
        <f t="shared" si="95"/>
        <v>13951.415063793182</v>
      </c>
      <c r="Y385" s="117">
        <f t="shared" si="96"/>
        <v>3853400.7397848954</v>
      </c>
    </row>
    <row r="386" spans="1:25" ht="13.5" thickBot="1" x14ac:dyDescent="0.35">
      <c r="A386" s="54">
        <v>373</v>
      </c>
      <c r="B386" s="54">
        <v>55</v>
      </c>
      <c r="C386" s="54">
        <f t="shared" si="100"/>
        <v>1</v>
      </c>
      <c r="D386" s="55">
        <f t="shared" ref="D386:D396" si="105">$D385</f>
        <v>36304.315951265598</v>
      </c>
      <c r="E386" s="57">
        <f t="shared" si="93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v>0</v>
      </c>
      <c r="K386" s="54" t="s">
        <v>79</v>
      </c>
      <c r="L386" s="55">
        <v>0</v>
      </c>
      <c r="M386" s="55">
        <f t="shared" si="97"/>
        <v>-460</v>
      </c>
      <c r="N386" s="54">
        <v>181</v>
      </c>
      <c r="O386" s="55">
        <v>0</v>
      </c>
      <c r="P386" s="55">
        <v>0</v>
      </c>
      <c r="Q386" s="54" t="s">
        <v>79</v>
      </c>
      <c r="R386" s="57">
        <v>0</v>
      </c>
      <c r="S386" s="55">
        <v>0</v>
      </c>
      <c r="T386" s="55">
        <v>0</v>
      </c>
      <c r="U386" s="54">
        <v>181</v>
      </c>
      <c r="V386" s="57">
        <f t="shared" si="98"/>
        <v>-4220</v>
      </c>
      <c r="W386" s="55">
        <v>0</v>
      </c>
      <c r="X386" s="55">
        <f t="shared" si="95"/>
        <v>17102.589570759359</v>
      </c>
      <c r="Y386" s="117">
        <f t="shared" si="96"/>
        <v>3886559.1657714252</v>
      </c>
    </row>
    <row r="387" spans="1:25" ht="13.5" thickBot="1" x14ac:dyDescent="0.35">
      <c r="A387" s="54">
        <v>374</v>
      </c>
      <c r="B387" s="54">
        <v>55</v>
      </c>
      <c r="C387" s="54">
        <f t="shared" si="100"/>
        <v>2</v>
      </c>
      <c r="D387" s="55">
        <f t="shared" si="105"/>
        <v>36304.315951265598</v>
      </c>
      <c r="E387" s="57">
        <f t="shared" si="93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v>0</v>
      </c>
      <c r="K387" s="54" t="s">
        <v>79</v>
      </c>
      <c r="L387" s="55">
        <v>0</v>
      </c>
      <c r="M387" s="55">
        <f t="shared" si="97"/>
        <v>-462</v>
      </c>
      <c r="N387" s="54">
        <v>182</v>
      </c>
      <c r="O387" s="55">
        <v>0</v>
      </c>
      <c r="P387" s="55">
        <v>0</v>
      </c>
      <c r="Q387" s="54" t="s">
        <v>79</v>
      </c>
      <c r="R387" s="57">
        <v>0</v>
      </c>
      <c r="S387" s="55">
        <v>0</v>
      </c>
      <c r="T387" s="55">
        <v>0</v>
      </c>
      <c r="U387" s="54">
        <v>182</v>
      </c>
      <c r="V387" s="57">
        <f t="shared" si="98"/>
        <v>-4230</v>
      </c>
      <c r="W387" s="55">
        <v>0</v>
      </c>
      <c r="X387" s="55">
        <f t="shared" si="95"/>
        <v>17090.589570759359</v>
      </c>
      <c r="Y387" s="117">
        <f t="shared" si="96"/>
        <v>3919843.7518662321</v>
      </c>
    </row>
    <row r="388" spans="1:25" ht="13.5" thickBot="1" x14ac:dyDescent="0.35">
      <c r="A388" s="54">
        <v>375</v>
      </c>
      <c r="B388" s="54">
        <v>55</v>
      </c>
      <c r="C388" s="54">
        <f t="shared" si="100"/>
        <v>3</v>
      </c>
      <c r="D388" s="55">
        <f t="shared" si="105"/>
        <v>36304.315951265598</v>
      </c>
      <c r="E388" s="57">
        <f t="shared" si="93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v>0</v>
      </c>
      <c r="K388" s="54" t="s">
        <v>79</v>
      </c>
      <c r="L388" s="55">
        <v>0</v>
      </c>
      <c r="M388" s="55">
        <f t="shared" si="97"/>
        <v>-464</v>
      </c>
      <c r="N388" s="54">
        <v>183</v>
      </c>
      <c r="O388" s="55">
        <v>0</v>
      </c>
      <c r="P388" s="55">
        <v>0</v>
      </c>
      <c r="Q388" s="54" t="s">
        <v>79</v>
      </c>
      <c r="R388" s="57">
        <v>0</v>
      </c>
      <c r="S388" s="55">
        <v>0</v>
      </c>
      <c r="T388" s="55">
        <v>0</v>
      </c>
      <c r="U388" s="54">
        <v>183</v>
      </c>
      <c r="V388" s="57">
        <f t="shared" si="98"/>
        <v>-4240</v>
      </c>
      <c r="W388" s="55">
        <v>0</v>
      </c>
      <c r="X388" s="55">
        <f t="shared" si="95"/>
        <v>17078.589570759359</v>
      </c>
      <c r="Y388" s="117">
        <f t="shared" si="96"/>
        <v>3953255.0237364341</v>
      </c>
    </row>
    <row r="389" spans="1:25" ht="13.5" thickBot="1" x14ac:dyDescent="0.35">
      <c r="A389" s="54">
        <v>376</v>
      </c>
      <c r="B389" s="54">
        <v>55</v>
      </c>
      <c r="C389" s="54">
        <f t="shared" si="100"/>
        <v>4</v>
      </c>
      <c r="D389" s="55">
        <f t="shared" si="105"/>
        <v>36304.315951265598</v>
      </c>
      <c r="E389" s="57">
        <f t="shared" si="93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v>0</v>
      </c>
      <c r="K389" s="54" t="s">
        <v>79</v>
      </c>
      <c r="L389" s="55">
        <v>0</v>
      </c>
      <c r="M389" s="55">
        <f t="shared" si="97"/>
        <v>-466</v>
      </c>
      <c r="N389" s="54">
        <v>184</v>
      </c>
      <c r="O389" s="55">
        <v>0</v>
      </c>
      <c r="P389" s="55">
        <v>0</v>
      </c>
      <c r="Q389" s="54" t="s">
        <v>79</v>
      </c>
      <c r="R389" s="57">
        <v>0</v>
      </c>
      <c r="S389" s="55">
        <v>0</v>
      </c>
      <c r="T389" s="55">
        <v>0</v>
      </c>
      <c r="U389" s="54">
        <v>184</v>
      </c>
      <c r="V389" s="57">
        <f t="shared" si="98"/>
        <v>-4250</v>
      </c>
      <c r="W389" s="55">
        <v>0</v>
      </c>
      <c r="X389" s="55">
        <f t="shared" si="95"/>
        <v>17066.589570759359</v>
      </c>
      <c r="Y389" s="117">
        <f t="shared" si="96"/>
        <v>3986793.5092394287</v>
      </c>
    </row>
    <row r="390" spans="1:25" ht="13.5" thickBot="1" x14ac:dyDescent="0.35">
      <c r="A390" s="54">
        <v>377</v>
      </c>
      <c r="B390" s="54">
        <v>55</v>
      </c>
      <c r="C390" s="54">
        <f t="shared" si="100"/>
        <v>5</v>
      </c>
      <c r="D390" s="55">
        <f t="shared" si="105"/>
        <v>36304.315951265598</v>
      </c>
      <c r="E390" s="57">
        <f t="shared" si="93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v>0</v>
      </c>
      <c r="K390" s="54" t="s">
        <v>79</v>
      </c>
      <c r="L390" s="55">
        <v>0</v>
      </c>
      <c r="M390" s="55">
        <f t="shared" si="97"/>
        <v>-468</v>
      </c>
      <c r="N390" s="54">
        <v>185</v>
      </c>
      <c r="O390" s="55">
        <v>0</v>
      </c>
      <c r="P390" s="55">
        <v>0</v>
      </c>
      <c r="Q390" s="54" t="s">
        <v>79</v>
      </c>
      <c r="R390" s="57">
        <v>0</v>
      </c>
      <c r="S390" s="55">
        <v>0</v>
      </c>
      <c r="T390" s="55">
        <v>0</v>
      </c>
      <c r="U390" s="54">
        <v>185</v>
      </c>
      <c r="V390" s="57">
        <f t="shared" si="98"/>
        <v>-4260</v>
      </c>
      <c r="W390" s="55">
        <v>0</v>
      </c>
      <c r="X390" s="55">
        <f t="shared" si="95"/>
        <v>17054.589570759359</v>
      </c>
      <c r="Y390" s="117">
        <f t="shared" si="96"/>
        <v>4020459.738432019</v>
      </c>
    </row>
    <row r="391" spans="1:25" ht="13.5" thickBot="1" x14ac:dyDescent="0.35">
      <c r="A391" s="54">
        <v>378</v>
      </c>
      <c r="B391" s="54">
        <v>55</v>
      </c>
      <c r="C391" s="54">
        <f t="shared" si="100"/>
        <v>6</v>
      </c>
      <c r="D391" s="55">
        <f t="shared" si="105"/>
        <v>36304.315951265598</v>
      </c>
      <c r="E391" s="57">
        <f t="shared" si="93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v>0</v>
      </c>
      <c r="K391" s="54" t="s">
        <v>79</v>
      </c>
      <c r="L391" s="55">
        <v>0</v>
      </c>
      <c r="M391" s="55">
        <f t="shared" si="97"/>
        <v>-470</v>
      </c>
      <c r="N391" s="54">
        <v>186</v>
      </c>
      <c r="O391" s="55">
        <v>0</v>
      </c>
      <c r="P391" s="55">
        <v>0</v>
      </c>
      <c r="Q391" s="54" t="s">
        <v>79</v>
      </c>
      <c r="R391" s="57">
        <v>0</v>
      </c>
      <c r="S391" s="55">
        <v>0</v>
      </c>
      <c r="T391" s="55">
        <v>0</v>
      </c>
      <c r="U391" s="54">
        <v>186</v>
      </c>
      <c r="V391" s="57">
        <f t="shared" si="98"/>
        <v>-4270</v>
      </c>
      <c r="W391" s="55">
        <v>0</v>
      </c>
      <c r="X391" s="55">
        <f t="shared" si="95"/>
        <v>17042.589570759359</v>
      </c>
      <c r="Y391" s="117">
        <f t="shared" si="96"/>
        <v>4054254.2435795786</v>
      </c>
    </row>
    <row r="392" spans="1:25" ht="13.5" thickBot="1" x14ac:dyDescent="0.35">
      <c r="A392" s="54">
        <v>379</v>
      </c>
      <c r="B392" s="54">
        <v>55</v>
      </c>
      <c r="C392" s="54">
        <f t="shared" si="100"/>
        <v>7</v>
      </c>
      <c r="D392" s="55">
        <f t="shared" si="105"/>
        <v>36304.315951265598</v>
      </c>
      <c r="E392" s="57">
        <f t="shared" si="93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v>0</v>
      </c>
      <c r="K392" s="54" t="s">
        <v>79</v>
      </c>
      <c r="L392" s="55">
        <v>0</v>
      </c>
      <c r="M392" s="55">
        <f t="shared" si="97"/>
        <v>-472</v>
      </c>
      <c r="N392" s="54">
        <v>187</v>
      </c>
      <c r="O392" s="55">
        <v>0</v>
      </c>
      <c r="P392" s="55">
        <v>0</v>
      </c>
      <c r="Q392" s="54" t="s">
        <v>79</v>
      </c>
      <c r="R392" s="57">
        <v>0</v>
      </c>
      <c r="S392" s="55">
        <v>0</v>
      </c>
      <c r="T392" s="55">
        <v>0</v>
      </c>
      <c r="U392" s="54">
        <v>187</v>
      </c>
      <c r="V392" s="57">
        <f t="shared" si="98"/>
        <v>-4280</v>
      </c>
      <c r="W392" s="55">
        <v>0</v>
      </c>
      <c r="X392" s="55">
        <f t="shared" si="95"/>
        <v>17030.589570759359</v>
      </c>
      <c r="Y392" s="117">
        <f t="shared" si="96"/>
        <v>4088177.5591652528</v>
      </c>
    </row>
    <row r="393" spans="1:25" ht="13.5" thickBot="1" x14ac:dyDescent="0.35">
      <c r="A393" s="54">
        <v>380</v>
      </c>
      <c r="B393" s="54">
        <v>55</v>
      </c>
      <c r="C393" s="54">
        <f t="shared" si="100"/>
        <v>8</v>
      </c>
      <c r="D393" s="55">
        <f t="shared" si="105"/>
        <v>36304.315951265598</v>
      </c>
      <c r="E393" s="57">
        <f t="shared" si="93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v>0</v>
      </c>
      <c r="K393" s="54" t="s">
        <v>79</v>
      </c>
      <c r="L393" s="55">
        <v>0</v>
      </c>
      <c r="M393" s="55">
        <f t="shared" si="97"/>
        <v>-474</v>
      </c>
      <c r="N393" s="54">
        <v>188</v>
      </c>
      <c r="O393" s="55">
        <v>0</v>
      </c>
      <c r="P393" s="55">
        <v>0</v>
      </c>
      <c r="Q393" s="54" t="s">
        <v>79</v>
      </c>
      <c r="R393" s="57">
        <v>0</v>
      </c>
      <c r="S393" s="55">
        <v>0</v>
      </c>
      <c r="T393" s="55">
        <v>0</v>
      </c>
      <c r="U393" s="54">
        <v>188</v>
      </c>
      <c r="V393" s="57">
        <f t="shared" si="98"/>
        <v>-4290</v>
      </c>
      <c r="W393" s="55">
        <v>0</v>
      </c>
      <c r="X393" s="55">
        <f t="shared" si="95"/>
        <v>17018.589570759359</v>
      </c>
      <c r="Y393" s="117">
        <f t="shared" si="96"/>
        <v>4122230.2218992007</v>
      </c>
    </row>
    <row r="394" spans="1:25" ht="13.5" thickBot="1" x14ac:dyDescent="0.35">
      <c r="A394" s="54">
        <v>381</v>
      </c>
      <c r="B394" s="54">
        <v>55</v>
      </c>
      <c r="C394" s="54">
        <f t="shared" si="100"/>
        <v>9</v>
      </c>
      <c r="D394" s="55">
        <f t="shared" si="105"/>
        <v>36304.315951265598</v>
      </c>
      <c r="E394" s="57">
        <f t="shared" si="93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v>0</v>
      </c>
      <c r="K394" s="54" t="s">
        <v>79</v>
      </c>
      <c r="L394" s="55">
        <v>0</v>
      </c>
      <c r="M394" s="55">
        <f t="shared" si="97"/>
        <v>-476</v>
      </c>
      <c r="N394" s="54">
        <v>189</v>
      </c>
      <c r="O394" s="55">
        <v>0</v>
      </c>
      <c r="P394" s="55">
        <v>0</v>
      </c>
      <c r="Q394" s="54" t="s">
        <v>79</v>
      </c>
      <c r="R394" s="57">
        <v>0</v>
      </c>
      <c r="S394" s="55">
        <v>0</v>
      </c>
      <c r="T394" s="55">
        <v>0</v>
      </c>
      <c r="U394" s="54">
        <v>189</v>
      </c>
      <c r="V394" s="57">
        <f t="shared" si="98"/>
        <v>-4300</v>
      </c>
      <c r="W394" s="55">
        <v>0</v>
      </c>
      <c r="X394" s="55">
        <f t="shared" si="95"/>
        <v>17006.589570759359</v>
      </c>
      <c r="Y394" s="117">
        <f t="shared" si="96"/>
        <v>4156412.7707278733</v>
      </c>
    </row>
    <row r="395" spans="1:25" ht="13.5" thickBot="1" x14ac:dyDescent="0.35">
      <c r="A395" s="54">
        <v>382</v>
      </c>
      <c r="B395" s="54">
        <v>55</v>
      </c>
      <c r="C395" s="54">
        <f t="shared" si="100"/>
        <v>10</v>
      </c>
      <c r="D395" s="55">
        <f t="shared" si="105"/>
        <v>36304.315951265598</v>
      </c>
      <c r="E395" s="57">
        <f t="shared" si="93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v>0</v>
      </c>
      <c r="K395" s="54" t="s">
        <v>79</v>
      </c>
      <c r="L395" s="55">
        <v>0</v>
      </c>
      <c r="M395" s="55">
        <f t="shared" si="97"/>
        <v>-478</v>
      </c>
      <c r="N395" s="54">
        <v>190</v>
      </c>
      <c r="O395" s="55">
        <v>0</v>
      </c>
      <c r="P395" s="55">
        <v>0</v>
      </c>
      <c r="Q395" s="54" t="s">
        <v>79</v>
      </c>
      <c r="R395" s="57">
        <v>0</v>
      </c>
      <c r="S395" s="55">
        <v>0</v>
      </c>
      <c r="T395" s="55">
        <v>0</v>
      </c>
      <c r="U395" s="54">
        <v>190</v>
      </c>
      <c r="V395" s="57">
        <f t="shared" si="98"/>
        <v>-4310</v>
      </c>
      <c r="W395" s="55">
        <v>0</v>
      </c>
      <c r="X395" s="55">
        <f t="shared" si="95"/>
        <v>16994.589570759359</v>
      </c>
      <c r="Y395" s="117">
        <f t="shared" si="96"/>
        <v>4190725.746843332</v>
      </c>
    </row>
    <row r="396" spans="1:25" ht="13.5" thickBot="1" x14ac:dyDescent="0.35">
      <c r="A396" s="54">
        <v>383</v>
      </c>
      <c r="B396" s="54">
        <v>55</v>
      </c>
      <c r="C396" s="54">
        <f t="shared" si="100"/>
        <v>11</v>
      </c>
      <c r="D396" s="55">
        <f t="shared" si="105"/>
        <v>36304.315951265598</v>
      </c>
      <c r="E396" s="57">
        <f t="shared" si="93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v>0</v>
      </c>
      <c r="K396" s="54" t="s">
        <v>79</v>
      </c>
      <c r="L396" s="55">
        <v>0</v>
      </c>
      <c r="M396" s="55">
        <f t="shared" si="97"/>
        <v>-480</v>
      </c>
      <c r="N396" s="54">
        <v>191</v>
      </c>
      <c r="O396" s="55">
        <v>0</v>
      </c>
      <c r="P396" s="55">
        <v>0</v>
      </c>
      <c r="Q396" s="54" t="s">
        <v>79</v>
      </c>
      <c r="R396" s="57">
        <v>0</v>
      </c>
      <c r="S396" s="55">
        <v>0</v>
      </c>
      <c r="T396" s="55">
        <v>0</v>
      </c>
      <c r="U396" s="54">
        <v>191</v>
      </c>
      <c r="V396" s="57">
        <f t="shared" si="98"/>
        <v>-4320</v>
      </c>
      <c r="W396" s="55">
        <v>0</v>
      </c>
      <c r="X396" s="55">
        <f t="shared" si="95"/>
        <v>16982.589570759359</v>
      </c>
      <c r="Y396" s="117">
        <f t="shared" si="96"/>
        <v>4225169.6936926059</v>
      </c>
    </row>
    <row r="397" spans="1:25" ht="13.5" thickBot="1" x14ac:dyDescent="0.35">
      <c r="A397" s="54">
        <v>384</v>
      </c>
      <c r="B397" s="54">
        <v>56</v>
      </c>
      <c r="C397" s="54">
        <f t="shared" si="100"/>
        <v>0</v>
      </c>
      <c r="D397" s="55">
        <f>$D386*(1+$D$4)</f>
        <v>38119.531748828878</v>
      </c>
      <c r="E397" s="57">
        <f t="shared" si="93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v>0</v>
      </c>
      <c r="K397" s="54" t="s">
        <v>79</v>
      </c>
      <c r="L397" s="55">
        <v>0</v>
      </c>
      <c r="M397" s="55">
        <f t="shared" si="97"/>
        <v>-482</v>
      </c>
      <c r="N397" s="54">
        <v>192</v>
      </c>
      <c r="O397" s="55">
        <v>0</v>
      </c>
      <c r="P397" s="55">
        <v>0</v>
      </c>
      <c r="Q397" s="54" t="s">
        <v>79</v>
      </c>
      <c r="R397" s="57">
        <v>0</v>
      </c>
      <c r="S397" s="55">
        <v>0</v>
      </c>
      <c r="T397" s="55">
        <v>0</v>
      </c>
      <c r="U397" s="54">
        <v>192</v>
      </c>
      <c r="V397" s="57">
        <f t="shared" si="98"/>
        <v>-4330</v>
      </c>
      <c r="W397" s="55">
        <v>0</v>
      </c>
      <c r="X397" s="55">
        <f t="shared" si="95"/>
        <v>18059.719049297331</v>
      </c>
      <c r="Y397" s="117">
        <f t="shared" si="96"/>
        <v>4260834.2864656225</v>
      </c>
    </row>
    <row r="398" spans="1:25" ht="13.5" thickBot="1" x14ac:dyDescent="0.35">
      <c r="A398" s="54">
        <v>385</v>
      </c>
      <c r="B398" s="54">
        <v>56</v>
      </c>
      <c r="C398" s="54">
        <f t="shared" si="100"/>
        <v>1</v>
      </c>
      <c r="D398" s="55">
        <f t="shared" ref="D398:D408" si="106">$D397</f>
        <v>38119.531748828878</v>
      </c>
      <c r="E398" s="57">
        <f t="shared" ref="E398:E445" si="107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v>0</v>
      </c>
      <c r="K398" s="54" t="s">
        <v>79</v>
      </c>
      <c r="L398" s="55">
        <v>0</v>
      </c>
      <c r="M398" s="55">
        <f t="shared" si="97"/>
        <v>-484</v>
      </c>
      <c r="N398" s="54">
        <v>193</v>
      </c>
      <c r="O398" s="55">
        <v>0</v>
      </c>
      <c r="P398" s="55">
        <v>0</v>
      </c>
      <c r="Q398" s="54" t="s">
        <v>79</v>
      </c>
      <c r="R398" s="57">
        <v>0</v>
      </c>
      <c r="S398" s="55">
        <v>0</v>
      </c>
      <c r="T398" s="55">
        <v>0</v>
      </c>
      <c r="U398" s="54">
        <v>193</v>
      </c>
      <c r="V398" s="57">
        <f t="shared" si="98"/>
        <v>-4340</v>
      </c>
      <c r="W398" s="55">
        <v>0</v>
      </c>
      <c r="X398" s="55">
        <f t="shared" ref="X398:X444" si="108">D398+E398+F398+G398+H398+I398+J398+L398+M398+R398+S398+T398+V398+W398+O398+P398</f>
        <v>18047.719049297331</v>
      </c>
      <c r="Y398" s="117">
        <f t="shared" ref="Y398:Y445" si="109">X398+(Y397*(1+($D$7/12)))</f>
        <v>4296635.4817085266</v>
      </c>
    </row>
    <row r="399" spans="1:25" ht="13.5" thickBot="1" x14ac:dyDescent="0.35">
      <c r="A399" s="54">
        <v>386</v>
      </c>
      <c r="B399" s="54">
        <v>56</v>
      </c>
      <c r="C399" s="54">
        <f t="shared" si="100"/>
        <v>2</v>
      </c>
      <c r="D399" s="55">
        <f t="shared" si="106"/>
        <v>38119.531748828878</v>
      </c>
      <c r="E399" s="57">
        <f t="shared" si="107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v>0</v>
      </c>
      <c r="K399" s="54" t="s">
        <v>79</v>
      </c>
      <c r="L399" s="55">
        <v>0</v>
      </c>
      <c r="M399" s="55">
        <f t="shared" ref="M399:M445" si="110">M398-2</f>
        <v>-486</v>
      </c>
      <c r="N399" s="54">
        <v>194</v>
      </c>
      <c r="O399" s="55">
        <v>0</v>
      </c>
      <c r="P399" s="55">
        <v>0</v>
      </c>
      <c r="Q399" s="54" t="s">
        <v>79</v>
      </c>
      <c r="R399" s="57">
        <v>0</v>
      </c>
      <c r="S399" s="55">
        <v>0</v>
      </c>
      <c r="T399" s="55">
        <v>0</v>
      </c>
      <c r="U399" s="54">
        <v>194</v>
      </c>
      <c r="V399" s="57">
        <f t="shared" ref="V399:V445" si="111">$V398-10</f>
        <v>-4350</v>
      </c>
      <c r="W399" s="55">
        <v>0</v>
      </c>
      <c r="X399" s="55">
        <f t="shared" si="108"/>
        <v>18035.719049297331</v>
      </c>
      <c r="Y399" s="117">
        <f t="shared" si="109"/>
        <v>4332573.8485982763</v>
      </c>
    </row>
    <row r="400" spans="1:25" ht="13.5" thickBot="1" x14ac:dyDescent="0.35">
      <c r="A400" s="54">
        <v>387</v>
      </c>
      <c r="B400" s="54">
        <v>56</v>
      </c>
      <c r="C400" s="54">
        <f t="shared" si="100"/>
        <v>3</v>
      </c>
      <c r="D400" s="55">
        <f t="shared" si="106"/>
        <v>38119.531748828878</v>
      </c>
      <c r="E400" s="57">
        <f t="shared" si="107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v>0</v>
      </c>
      <c r="K400" s="54" t="s">
        <v>79</v>
      </c>
      <c r="L400" s="55">
        <v>0</v>
      </c>
      <c r="M400" s="55">
        <f t="shared" si="110"/>
        <v>-488</v>
      </c>
      <c r="N400" s="54">
        <v>195</v>
      </c>
      <c r="O400" s="55">
        <v>0</v>
      </c>
      <c r="P400" s="55">
        <v>0</v>
      </c>
      <c r="Q400" s="54" t="s">
        <v>79</v>
      </c>
      <c r="R400" s="57">
        <v>0</v>
      </c>
      <c r="S400" s="55">
        <v>0</v>
      </c>
      <c r="T400" s="55">
        <v>0</v>
      </c>
      <c r="U400" s="54">
        <v>195</v>
      </c>
      <c r="V400" s="57">
        <f t="shared" si="111"/>
        <v>-4360</v>
      </c>
      <c r="W400" s="55">
        <v>0</v>
      </c>
      <c r="X400" s="55">
        <f t="shared" si="108"/>
        <v>18023.719049297331</v>
      </c>
      <c r="Y400" s="117">
        <f t="shared" si="109"/>
        <v>4368649.9586833995</v>
      </c>
    </row>
    <row r="401" spans="1:25" ht="13.5" thickBot="1" x14ac:dyDescent="0.35">
      <c r="A401" s="54">
        <v>388</v>
      </c>
      <c r="B401" s="54">
        <v>56</v>
      </c>
      <c r="C401" s="54">
        <f t="shared" si="100"/>
        <v>4</v>
      </c>
      <c r="D401" s="55">
        <f t="shared" si="106"/>
        <v>38119.531748828878</v>
      </c>
      <c r="E401" s="57">
        <f t="shared" si="107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v>0</v>
      </c>
      <c r="K401" s="54" t="s">
        <v>79</v>
      </c>
      <c r="L401" s="55">
        <v>0</v>
      </c>
      <c r="M401" s="55">
        <f t="shared" si="110"/>
        <v>-490</v>
      </c>
      <c r="N401" s="54">
        <v>196</v>
      </c>
      <c r="O401" s="55">
        <v>0</v>
      </c>
      <c r="P401" s="55">
        <v>0</v>
      </c>
      <c r="Q401" s="54" t="s">
        <v>79</v>
      </c>
      <c r="R401" s="57">
        <v>0</v>
      </c>
      <c r="S401" s="55">
        <v>0</v>
      </c>
      <c r="T401" s="55">
        <v>0</v>
      </c>
      <c r="U401" s="54">
        <v>196</v>
      </c>
      <c r="V401" s="57">
        <f t="shared" si="111"/>
        <v>-4370</v>
      </c>
      <c r="W401" s="55">
        <v>0</v>
      </c>
      <c r="X401" s="55">
        <f t="shared" si="108"/>
        <v>18011.719049297331</v>
      </c>
      <c r="Y401" s="117">
        <f t="shared" si="109"/>
        <v>4404864.3858938776</v>
      </c>
    </row>
    <row r="402" spans="1:25" ht="13.5" thickBot="1" x14ac:dyDescent="0.35">
      <c r="A402" s="54">
        <v>389</v>
      </c>
      <c r="B402" s="54">
        <v>56</v>
      </c>
      <c r="C402" s="54">
        <f t="shared" si="100"/>
        <v>5</v>
      </c>
      <c r="D402" s="55">
        <f t="shared" si="106"/>
        <v>38119.531748828878</v>
      </c>
      <c r="E402" s="57">
        <f t="shared" si="107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v>0</v>
      </c>
      <c r="K402" s="54" t="s">
        <v>79</v>
      </c>
      <c r="L402" s="55">
        <v>0</v>
      </c>
      <c r="M402" s="55">
        <f t="shared" si="110"/>
        <v>-492</v>
      </c>
      <c r="N402" s="54">
        <v>197</v>
      </c>
      <c r="O402" s="55">
        <v>0</v>
      </c>
      <c r="P402" s="55">
        <v>0</v>
      </c>
      <c r="Q402" s="54" t="s">
        <v>79</v>
      </c>
      <c r="R402" s="57">
        <v>0</v>
      </c>
      <c r="S402" s="55">
        <v>0</v>
      </c>
      <c r="T402" s="55">
        <v>0</v>
      </c>
      <c r="U402" s="54">
        <v>197</v>
      </c>
      <c r="V402" s="57">
        <f t="shared" si="111"/>
        <v>-4380</v>
      </c>
      <c r="W402" s="55">
        <v>0</v>
      </c>
      <c r="X402" s="55">
        <f t="shared" si="108"/>
        <v>17999.719049297331</v>
      </c>
      <c r="Y402" s="117">
        <f t="shared" si="109"/>
        <v>4441217.7065510657</v>
      </c>
    </row>
    <row r="403" spans="1:25" ht="13.5" thickBot="1" x14ac:dyDescent="0.35">
      <c r="A403" s="54">
        <v>390</v>
      </c>
      <c r="B403" s="54">
        <v>56</v>
      </c>
      <c r="C403" s="54">
        <f t="shared" si="100"/>
        <v>6</v>
      </c>
      <c r="D403" s="55">
        <f t="shared" si="106"/>
        <v>38119.531748828878</v>
      </c>
      <c r="E403" s="57">
        <f t="shared" si="107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v>0</v>
      </c>
      <c r="K403" s="54" t="s">
        <v>79</v>
      </c>
      <c r="L403" s="55">
        <v>0</v>
      </c>
      <c r="M403" s="55">
        <f t="shared" si="110"/>
        <v>-494</v>
      </c>
      <c r="N403" s="54">
        <v>198</v>
      </c>
      <c r="O403" s="55">
        <v>0</v>
      </c>
      <c r="P403" s="55">
        <v>0</v>
      </c>
      <c r="Q403" s="54" t="s">
        <v>79</v>
      </c>
      <c r="R403" s="57">
        <v>0</v>
      </c>
      <c r="S403" s="55">
        <v>0</v>
      </c>
      <c r="T403" s="55">
        <v>0</v>
      </c>
      <c r="U403" s="54">
        <v>198</v>
      </c>
      <c r="V403" s="57">
        <f t="shared" si="111"/>
        <v>-4390</v>
      </c>
      <c r="W403" s="55">
        <v>0</v>
      </c>
      <c r="X403" s="55">
        <f t="shared" si="108"/>
        <v>17987.719049297331</v>
      </c>
      <c r="Y403" s="117">
        <f t="shared" si="109"/>
        <v>4477710.4993776586</v>
      </c>
    </row>
    <row r="404" spans="1:25" ht="13.5" thickBot="1" x14ac:dyDescent="0.35">
      <c r="A404" s="54">
        <v>391</v>
      </c>
      <c r="B404" s="54">
        <v>56</v>
      </c>
      <c r="C404" s="54">
        <f t="shared" si="100"/>
        <v>7</v>
      </c>
      <c r="D404" s="55">
        <f t="shared" si="106"/>
        <v>38119.531748828878</v>
      </c>
      <c r="E404" s="57">
        <f t="shared" si="107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v>0</v>
      </c>
      <c r="K404" s="54" t="s">
        <v>79</v>
      </c>
      <c r="L404" s="55">
        <v>0</v>
      </c>
      <c r="M404" s="55">
        <f t="shared" si="110"/>
        <v>-496</v>
      </c>
      <c r="N404" s="54">
        <v>199</v>
      </c>
      <c r="O404" s="55">
        <v>0</v>
      </c>
      <c r="P404" s="55">
        <v>0</v>
      </c>
      <c r="Q404" s="54" t="s">
        <v>79</v>
      </c>
      <c r="R404" s="57">
        <v>0</v>
      </c>
      <c r="S404" s="55">
        <v>0</v>
      </c>
      <c r="T404" s="55">
        <v>0</v>
      </c>
      <c r="U404" s="54">
        <v>199</v>
      </c>
      <c r="V404" s="57">
        <f t="shared" si="111"/>
        <v>-4400</v>
      </c>
      <c r="W404" s="55">
        <v>0</v>
      </c>
      <c r="X404" s="55">
        <f t="shared" si="108"/>
        <v>17975.719049297331</v>
      </c>
      <c r="Y404" s="117">
        <f t="shared" si="109"/>
        <v>4514343.3455076963</v>
      </c>
    </row>
    <row r="405" spans="1:25" ht="13.5" thickBot="1" x14ac:dyDescent="0.35">
      <c r="A405" s="54">
        <v>392</v>
      </c>
      <c r="B405" s="54">
        <v>56</v>
      </c>
      <c r="C405" s="54">
        <f t="shared" si="100"/>
        <v>8</v>
      </c>
      <c r="D405" s="55">
        <f t="shared" si="106"/>
        <v>38119.531748828878</v>
      </c>
      <c r="E405" s="57">
        <f t="shared" si="107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v>0</v>
      </c>
      <c r="K405" s="54" t="s">
        <v>79</v>
      </c>
      <c r="L405" s="55">
        <v>0</v>
      </c>
      <c r="M405" s="55">
        <f t="shared" si="110"/>
        <v>-498</v>
      </c>
      <c r="N405" s="54">
        <v>200</v>
      </c>
      <c r="O405" s="55">
        <v>0</v>
      </c>
      <c r="P405" s="55">
        <v>0</v>
      </c>
      <c r="Q405" s="54" t="s">
        <v>79</v>
      </c>
      <c r="R405" s="57">
        <v>0</v>
      </c>
      <c r="S405" s="55">
        <v>0</v>
      </c>
      <c r="T405" s="55">
        <v>0</v>
      </c>
      <c r="U405" s="54">
        <v>200</v>
      </c>
      <c r="V405" s="57">
        <f t="shared" si="111"/>
        <v>-4410</v>
      </c>
      <c r="W405" s="55">
        <v>0</v>
      </c>
      <c r="X405" s="55">
        <f t="shared" si="108"/>
        <v>17963.719049297331</v>
      </c>
      <c r="Y405" s="117">
        <f t="shared" si="109"/>
        <v>4551116.8284966089</v>
      </c>
    </row>
    <row r="406" spans="1:25" ht="13.5" thickBot="1" x14ac:dyDescent="0.35">
      <c r="A406" s="54">
        <v>393</v>
      </c>
      <c r="B406" s="54">
        <v>56</v>
      </c>
      <c r="C406" s="54">
        <f t="shared" si="100"/>
        <v>9</v>
      </c>
      <c r="D406" s="55">
        <f t="shared" si="106"/>
        <v>38119.531748828878</v>
      </c>
      <c r="E406" s="57">
        <f t="shared" si="107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v>0</v>
      </c>
      <c r="K406" s="54" t="s">
        <v>79</v>
      </c>
      <c r="L406" s="55">
        <v>0</v>
      </c>
      <c r="M406" s="55">
        <f t="shared" si="110"/>
        <v>-500</v>
      </c>
      <c r="N406" s="54">
        <v>201</v>
      </c>
      <c r="O406" s="55">
        <v>0</v>
      </c>
      <c r="P406" s="55">
        <v>0</v>
      </c>
      <c r="Q406" s="54" t="s">
        <v>79</v>
      </c>
      <c r="R406" s="57">
        <v>0</v>
      </c>
      <c r="S406" s="55">
        <v>0</v>
      </c>
      <c r="T406" s="55">
        <v>0</v>
      </c>
      <c r="U406" s="54">
        <v>201</v>
      </c>
      <c r="V406" s="57">
        <f t="shared" si="111"/>
        <v>-4420</v>
      </c>
      <c r="W406" s="55">
        <v>0</v>
      </c>
      <c r="X406" s="55">
        <f t="shared" si="108"/>
        <v>17951.719049297331</v>
      </c>
      <c r="Y406" s="117">
        <f t="shared" si="109"/>
        <v>4588031.5343313087</v>
      </c>
    </row>
    <row r="407" spans="1:25" ht="13.5" thickBot="1" x14ac:dyDescent="0.35">
      <c r="A407" s="54">
        <v>394</v>
      </c>
      <c r="B407" s="54">
        <v>56</v>
      </c>
      <c r="C407" s="54">
        <f t="shared" si="100"/>
        <v>10</v>
      </c>
      <c r="D407" s="55">
        <f t="shared" si="106"/>
        <v>38119.531748828878</v>
      </c>
      <c r="E407" s="57">
        <f t="shared" si="107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v>0</v>
      </c>
      <c r="K407" s="54" t="s">
        <v>79</v>
      </c>
      <c r="L407" s="55">
        <v>0</v>
      </c>
      <c r="M407" s="55">
        <f t="shared" si="110"/>
        <v>-502</v>
      </c>
      <c r="N407" s="54">
        <v>202</v>
      </c>
      <c r="O407" s="55">
        <v>0</v>
      </c>
      <c r="P407" s="55">
        <v>0</v>
      </c>
      <c r="Q407" s="54" t="s">
        <v>79</v>
      </c>
      <c r="R407" s="57">
        <v>0</v>
      </c>
      <c r="S407" s="55">
        <v>0</v>
      </c>
      <c r="T407" s="55">
        <v>0</v>
      </c>
      <c r="U407" s="54">
        <v>202</v>
      </c>
      <c r="V407" s="57">
        <f t="shared" si="111"/>
        <v>-4430</v>
      </c>
      <c r="W407" s="55">
        <v>0</v>
      </c>
      <c r="X407" s="55">
        <f t="shared" si="108"/>
        <v>17939.719049297331</v>
      </c>
      <c r="Y407" s="117">
        <f t="shared" si="109"/>
        <v>4625088.05144032</v>
      </c>
    </row>
    <row r="408" spans="1:25" ht="13.5" thickBot="1" x14ac:dyDescent="0.35">
      <c r="A408" s="54">
        <v>395</v>
      </c>
      <c r="B408" s="54">
        <v>56</v>
      </c>
      <c r="C408" s="54">
        <f t="shared" si="100"/>
        <v>11</v>
      </c>
      <c r="D408" s="55">
        <f t="shared" si="106"/>
        <v>38119.531748828878</v>
      </c>
      <c r="E408" s="57">
        <f t="shared" si="107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v>0</v>
      </c>
      <c r="K408" s="54" t="s">
        <v>79</v>
      </c>
      <c r="L408" s="55">
        <v>0</v>
      </c>
      <c r="M408" s="55">
        <f t="shared" si="110"/>
        <v>-504</v>
      </c>
      <c r="N408" s="54">
        <v>203</v>
      </c>
      <c r="O408" s="55">
        <v>0</v>
      </c>
      <c r="P408" s="55">
        <v>0</v>
      </c>
      <c r="Q408" s="54" t="s">
        <v>79</v>
      </c>
      <c r="R408" s="57">
        <v>0</v>
      </c>
      <c r="S408" s="55">
        <v>0</v>
      </c>
      <c r="T408" s="55">
        <v>0</v>
      </c>
      <c r="U408" s="54">
        <v>203</v>
      </c>
      <c r="V408" s="57">
        <f t="shared" si="111"/>
        <v>-4440</v>
      </c>
      <c r="W408" s="55">
        <v>0</v>
      </c>
      <c r="X408" s="55">
        <f t="shared" si="108"/>
        <v>17927.719049297331</v>
      </c>
      <c r="Y408" s="117">
        <f t="shared" si="109"/>
        <v>4662286.970703952</v>
      </c>
    </row>
    <row r="409" spans="1:25" ht="13.5" thickBot="1" x14ac:dyDescent="0.35">
      <c r="A409" s="54">
        <v>396</v>
      </c>
      <c r="B409" s="54">
        <v>57</v>
      </c>
      <c r="C409" s="54">
        <f t="shared" ref="C409:C445" si="112">C397</f>
        <v>0</v>
      </c>
      <c r="D409" s="55">
        <f>$D398*(1+$D$4)</f>
        <v>40025.508336270323</v>
      </c>
      <c r="E409" s="57">
        <f t="shared" si="107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v>0</v>
      </c>
      <c r="K409" s="54" t="s">
        <v>79</v>
      </c>
      <c r="L409" s="55">
        <v>0</v>
      </c>
      <c r="M409" s="55">
        <f t="shared" si="110"/>
        <v>-506</v>
      </c>
      <c r="N409" s="54">
        <v>204</v>
      </c>
      <c r="O409" s="55">
        <v>0</v>
      </c>
      <c r="P409" s="55">
        <v>0</v>
      </c>
      <c r="Q409" s="54" t="s">
        <v>79</v>
      </c>
      <c r="R409" s="57">
        <v>0</v>
      </c>
      <c r="S409" s="55">
        <v>0</v>
      </c>
      <c r="T409" s="55">
        <v>0</v>
      </c>
      <c r="U409" s="54">
        <v>204</v>
      </c>
      <c r="V409" s="57">
        <f t="shared" si="111"/>
        <v>-4450</v>
      </c>
      <c r="W409" s="55">
        <v>0</v>
      </c>
      <c r="X409" s="55">
        <f t="shared" si="108"/>
        <v>19059.305001762194</v>
      </c>
      <c r="Y409" s="117">
        <f t="shared" si="109"/>
        <v>4700772.47141698</v>
      </c>
    </row>
    <row r="410" spans="1:25" ht="13.5" thickBot="1" x14ac:dyDescent="0.35">
      <c r="A410" s="54">
        <v>397</v>
      </c>
      <c r="B410" s="54">
        <v>57</v>
      </c>
      <c r="C410" s="54">
        <f t="shared" si="112"/>
        <v>1</v>
      </c>
      <c r="D410" s="55">
        <f t="shared" ref="D410:D420" si="113">$D409</f>
        <v>40025.508336270323</v>
      </c>
      <c r="E410" s="57">
        <f t="shared" si="107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v>0</v>
      </c>
      <c r="K410" s="54" t="s">
        <v>79</v>
      </c>
      <c r="L410" s="55">
        <v>0</v>
      </c>
      <c r="M410" s="55">
        <f t="shared" si="110"/>
        <v>-508</v>
      </c>
      <c r="N410" s="54">
        <v>205</v>
      </c>
      <c r="O410" s="55">
        <v>0</v>
      </c>
      <c r="P410" s="55">
        <v>0</v>
      </c>
      <c r="Q410" s="54" t="s">
        <v>79</v>
      </c>
      <c r="R410" s="57">
        <v>0</v>
      </c>
      <c r="S410" s="55">
        <v>0</v>
      </c>
      <c r="T410" s="55">
        <v>0</v>
      </c>
      <c r="U410" s="54">
        <v>205</v>
      </c>
      <c r="V410" s="57">
        <f t="shared" si="111"/>
        <v>-4460</v>
      </c>
      <c r="W410" s="55">
        <v>0</v>
      </c>
      <c r="X410" s="55">
        <f t="shared" si="108"/>
        <v>19047.305001762194</v>
      </c>
      <c r="Y410" s="117">
        <f t="shared" si="109"/>
        <v>4739406.3283829791</v>
      </c>
    </row>
    <row r="411" spans="1:25" ht="13.5" thickBot="1" x14ac:dyDescent="0.35">
      <c r="A411" s="54">
        <v>398</v>
      </c>
      <c r="B411" s="54">
        <v>57</v>
      </c>
      <c r="C411" s="54">
        <f t="shared" si="112"/>
        <v>2</v>
      </c>
      <c r="D411" s="55">
        <f t="shared" si="113"/>
        <v>40025.508336270323</v>
      </c>
      <c r="E411" s="57">
        <f t="shared" si="107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v>0</v>
      </c>
      <c r="K411" s="54" t="s">
        <v>79</v>
      </c>
      <c r="L411" s="55">
        <v>0</v>
      </c>
      <c r="M411" s="55">
        <f t="shared" si="110"/>
        <v>-510</v>
      </c>
      <c r="N411" s="54">
        <v>206</v>
      </c>
      <c r="O411" s="55">
        <v>0</v>
      </c>
      <c r="P411" s="55">
        <v>0</v>
      </c>
      <c r="Q411" s="54" t="s">
        <v>79</v>
      </c>
      <c r="R411" s="57">
        <v>0</v>
      </c>
      <c r="S411" s="55">
        <v>0</v>
      </c>
      <c r="T411" s="55">
        <v>0</v>
      </c>
      <c r="U411" s="54">
        <v>206</v>
      </c>
      <c r="V411" s="57">
        <f t="shared" si="111"/>
        <v>-4470</v>
      </c>
      <c r="W411" s="55">
        <v>0</v>
      </c>
      <c r="X411" s="55">
        <f t="shared" si="108"/>
        <v>19035.305001762194</v>
      </c>
      <c r="Y411" s="117">
        <f t="shared" si="109"/>
        <v>4778189.1597530032</v>
      </c>
    </row>
    <row r="412" spans="1:25" ht="13.5" thickBot="1" x14ac:dyDescent="0.35">
      <c r="A412" s="54">
        <v>399</v>
      </c>
      <c r="B412" s="54">
        <v>57</v>
      </c>
      <c r="C412" s="54">
        <f t="shared" si="112"/>
        <v>3</v>
      </c>
      <c r="D412" s="55">
        <f t="shared" si="113"/>
        <v>40025.508336270323</v>
      </c>
      <c r="E412" s="57">
        <f t="shared" si="107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v>0</v>
      </c>
      <c r="K412" s="54" t="s">
        <v>79</v>
      </c>
      <c r="L412" s="55">
        <v>0</v>
      </c>
      <c r="M412" s="55">
        <f t="shared" si="110"/>
        <v>-512</v>
      </c>
      <c r="N412" s="54">
        <v>207</v>
      </c>
      <c r="O412" s="55">
        <v>0</v>
      </c>
      <c r="P412" s="55">
        <v>0</v>
      </c>
      <c r="Q412" s="54" t="s">
        <v>79</v>
      </c>
      <c r="R412" s="57">
        <v>0</v>
      </c>
      <c r="S412" s="55">
        <v>0</v>
      </c>
      <c r="T412" s="55">
        <v>0</v>
      </c>
      <c r="U412" s="54">
        <v>207</v>
      </c>
      <c r="V412" s="57">
        <f t="shared" si="111"/>
        <v>-4480</v>
      </c>
      <c r="W412" s="55">
        <v>0</v>
      </c>
      <c r="X412" s="55">
        <f t="shared" si="108"/>
        <v>19023.305001762194</v>
      </c>
      <c r="Y412" s="117">
        <f t="shared" si="109"/>
        <v>4817121.5862537352</v>
      </c>
    </row>
    <row r="413" spans="1:25" ht="13.5" thickBot="1" x14ac:dyDescent="0.35">
      <c r="A413" s="54">
        <v>400</v>
      </c>
      <c r="B413" s="54">
        <v>57</v>
      </c>
      <c r="C413" s="54">
        <f t="shared" si="112"/>
        <v>4</v>
      </c>
      <c r="D413" s="55">
        <f t="shared" si="113"/>
        <v>40025.508336270323</v>
      </c>
      <c r="E413" s="57">
        <f t="shared" si="107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v>0</v>
      </c>
      <c r="K413" s="54" t="s">
        <v>79</v>
      </c>
      <c r="L413" s="55">
        <v>0</v>
      </c>
      <c r="M413" s="55">
        <f t="shared" si="110"/>
        <v>-514</v>
      </c>
      <c r="N413" s="54">
        <v>208</v>
      </c>
      <c r="O413" s="55">
        <v>0</v>
      </c>
      <c r="P413" s="55">
        <v>0</v>
      </c>
      <c r="Q413" s="54" t="s">
        <v>79</v>
      </c>
      <c r="R413" s="57">
        <v>0</v>
      </c>
      <c r="S413" s="55">
        <v>0</v>
      </c>
      <c r="T413" s="55">
        <v>0</v>
      </c>
      <c r="U413" s="54">
        <v>208</v>
      </c>
      <c r="V413" s="57">
        <f t="shared" si="111"/>
        <v>-4490</v>
      </c>
      <c r="W413" s="55">
        <v>0</v>
      </c>
      <c r="X413" s="55">
        <f t="shared" si="108"/>
        <v>19011.305001762194</v>
      </c>
      <c r="Y413" s="117">
        <f t="shared" si="109"/>
        <v>4856204.2311982205</v>
      </c>
    </row>
    <row r="414" spans="1:25" ht="13.5" thickBot="1" x14ac:dyDescent="0.35">
      <c r="A414" s="54">
        <v>401</v>
      </c>
      <c r="B414" s="54">
        <v>57</v>
      </c>
      <c r="C414" s="54">
        <f t="shared" si="112"/>
        <v>5</v>
      </c>
      <c r="D414" s="55">
        <f t="shared" si="113"/>
        <v>40025.508336270323</v>
      </c>
      <c r="E414" s="57">
        <f t="shared" si="107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v>0</v>
      </c>
      <c r="K414" s="54" t="s">
        <v>79</v>
      </c>
      <c r="L414" s="55">
        <v>0</v>
      </c>
      <c r="M414" s="55">
        <f t="shared" si="110"/>
        <v>-516</v>
      </c>
      <c r="N414" s="54">
        <v>209</v>
      </c>
      <c r="O414" s="55">
        <v>0</v>
      </c>
      <c r="P414" s="55">
        <v>0</v>
      </c>
      <c r="Q414" s="54" t="s">
        <v>79</v>
      </c>
      <c r="R414" s="57">
        <v>0</v>
      </c>
      <c r="S414" s="55">
        <v>0</v>
      </c>
      <c r="T414" s="55">
        <v>0</v>
      </c>
      <c r="U414" s="54">
        <v>209</v>
      </c>
      <c r="V414" s="57">
        <f t="shared" si="111"/>
        <v>-4500</v>
      </c>
      <c r="W414" s="55">
        <v>0</v>
      </c>
      <c r="X414" s="55">
        <f t="shared" si="108"/>
        <v>18999.305001762194</v>
      </c>
      <c r="Y414" s="117">
        <f t="shared" si="109"/>
        <v>4895437.7204966415</v>
      </c>
    </row>
    <row r="415" spans="1:25" ht="13.5" thickBot="1" x14ac:dyDescent="0.35">
      <c r="A415" s="54">
        <v>402</v>
      </c>
      <c r="B415" s="54">
        <v>57</v>
      </c>
      <c r="C415" s="54">
        <f t="shared" si="112"/>
        <v>6</v>
      </c>
      <c r="D415" s="55">
        <f t="shared" si="113"/>
        <v>40025.508336270323</v>
      </c>
      <c r="E415" s="57">
        <f t="shared" si="107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v>0</v>
      </c>
      <c r="K415" s="54" t="s">
        <v>79</v>
      </c>
      <c r="L415" s="55">
        <v>0</v>
      </c>
      <c r="M415" s="55">
        <f t="shared" si="110"/>
        <v>-518</v>
      </c>
      <c r="N415" s="54">
        <v>210</v>
      </c>
      <c r="O415" s="55">
        <v>0</v>
      </c>
      <c r="P415" s="55">
        <v>0</v>
      </c>
      <c r="Q415" s="54" t="s">
        <v>79</v>
      </c>
      <c r="R415" s="57">
        <v>0</v>
      </c>
      <c r="S415" s="55">
        <v>0</v>
      </c>
      <c r="T415" s="55">
        <v>0</v>
      </c>
      <c r="U415" s="54">
        <v>210</v>
      </c>
      <c r="V415" s="57">
        <f t="shared" si="111"/>
        <v>-4510</v>
      </c>
      <c r="W415" s="55">
        <v>0</v>
      </c>
      <c r="X415" s="55">
        <f t="shared" si="108"/>
        <v>18987.305001762194</v>
      </c>
      <c r="Y415" s="117">
        <f t="shared" si="109"/>
        <v>4934822.682667139</v>
      </c>
    </row>
    <row r="416" spans="1:25" ht="13.5" thickBot="1" x14ac:dyDescent="0.35">
      <c r="A416" s="54">
        <v>403</v>
      </c>
      <c r="B416" s="54">
        <v>57</v>
      </c>
      <c r="C416" s="54">
        <f t="shared" si="112"/>
        <v>7</v>
      </c>
      <c r="D416" s="55">
        <f t="shared" si="113"/>
        <v>40025.508336270323</v>
      </c>
      <c r="E416" s="57">
        <f t="shared" si="107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v>0</v>
      </c>
      <c r="K416" s="54" t="s">
        <v>79</v>
      </c>
      <c r="L416" s="55">
        <v>0</v>
      </c>
      <c r="M416" s="55">
        <f t="shared" si="110"/>
        <v>-520</v>
      </c>
      <c r="N416" s="54">
        <v>211</v>
      </c>
      <c r="O416" s="55">
        <v>0</v>
      </c>
      <c r="P416" s="55">
        <v>0</v>
      </c>
      <c r="Q416" s="54" t="s">
        <v>79</v>
      </c>
      <c r="R416" s="57">
        <v>0</v>
      </c>
      <c r="S416" s="55">
        <v>0</v>
      </c>
      <c r="T416" s="55">
        <v>0</v>
      </c>
      <c r="U416" s="54">
        <v>211</v>
      </c>
      <c r="V416" s="57">
        <f t="shared" si="111"/>
        <v>-4520</v>
      </c>
      <c r="W416" s="55">
        <v>0</v>
      </c>
      <c r="X416" s="55">
        <f t="shared" si="108"/>
        <v>18975.305001762194</v>
      </c>
      <c r="Y416" s="117">
        <f t="shared" si="109"/>
        <v>4974359.7488466809</v>
      </c>
    </row>
    <row r="417" spans="1:25" ht="13.5" thickBot="1" x14ac:dyDescent="0.35">
      <c r="A417" s="54">
        <v>404</v>
      </c>
      <c r="B417" s="54">
        <v>57</v>
      </c>
      <c r="C417" s="54">
        <f t="shared" si="112"/>
        <v>8</v>
      </c>
      <c r="D417" s="55">
        <f t="shared" si="113"/>
        <v>40025.508336270323</v>
      </c>
      <c r="E417" s="57">
        <f t="shared" si="107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v>0</v>
      </c>
      <c r="K417" s="54" t="s">
        <v>79</v>
      </c>
      <c r="L417" s="55">
        <v>0</v>
      </c>
      <c r="M417" s="55">
        <f t="shared" si="110"/>
        <v>-522</v>
      </c>
      <c r="N417" s="54">
        <v>212</v>
      </c>
      <c r="O417" s="55">
        <v>0</v>
      </c>
      <c r="P417" s="55">
        <v>0</v>
      </c>
      <c r="Q417" s="54" t="s">
        <v>79</v>
      </c>
      <c r="R417" s="57">
        <v>0</v>
      </c>
      <c r="S417" s="55">
        <v>0</v>
      </c>
      <c r="T417" s="55">
        <v>0</v>
      </c>
      <c r="U417" s="54">
        <v>212</v>
      </c>
      <c r="V417" s="57">
        <f t="shared" si="111"/>
        <v>-4530</v>
      </c>
      <c r="W417" s="55">
        <v>0</v>
      </c>
      <c r="X417" s="55">
        <f t="shared" si="108"/>
        <v>18963.305001762194</v>
      </c>
      <c r="Y417" s="117">
        <f t="shared" si="109"/>
        <v>5014049.5528019704</v>
      </c>
    </row>
    <row r="418" spans="1:25" ht="13.5" thickBot="1" x14ac:dyDescent="0.35">
      <c r="A418" s="54">
        <v>405</v>
      </c>
      <c r="B418" s="54">
        <v>57</v>
      </c>
      <c r="C418" s="54">
        <f t="shared" si="112"/>
        <v>9</v>
      </c>
      <c r="D418" s="55">
        <f t="shared" si="113"/>
        <v>40025.508336270323</v>
      </c>
      <c r="E418" s="57">
        <f t="shared" si="107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v>0</v>
      </c>
      <c r="K418" s="54" t="s">
        <v>79</v>
      </c>
      <c r="L418" s="55">
        <v>0</v>
      </c>
      <c r="M418" s="55">
        <f t="shared" si="110"/>
        <v>-524</v>
      </c>
      <c r="N418" s="54">
        <v>213</v>
      </c>
      <c r="O418" s="55">
        <v>0</v>
      </c>
      <c r="P418" s="55">
        <v>0</v>
      </c>
      <c r="Q418" s="54" t="s">
        <v>79</v>
      </c>
      <c r="R418" s="57">
        <v>0</v>
      </c>
      <c r="S418" s="55">
        <v>0</v>
      </c>
      <c r="T418" s="55">
        <v>0</v>
      </c>
      <c r="U418" s="54">
        <v>213</v>
      </c>
      <c r="V418" s="57">
        <f t="shared" si="111"/>
        <v>-4540</v>
      </c>
      <c r="W418" s="55">
        <v>0</v>
      </c>
      <c r="X418" s="55">
        <f t="shared" si="108"/>
        <v>18951.305001762194</v>
      </c>
      <c r="Y418" s="117">
        <f t="shared" si="109"/>
        <v>5053892.7309404071</v>
      </c>
    </row>
    <row r="419" spans="1:25" ht="13.5" thickBot="1" x14ac:dyDescent="0.35">
      <c r="A419" s="54">
        <v>406</v>
      </c>
      <c r="B419" s="54">
        <v>57</v>
      </c>
      <c r="C419" s="54">
        <f t="shared" si="112"/>
        <v>10</v>
      </c>
      <c r="D419" s="55">
        <f t="shared" si="113"/>
        <v>40025.508336270323</v>
      </c>
      <c r="E419" s="57">
        <f t="shared" si="107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v>0</v>
      </c>
      <c r="K419" s="54" t="s">
        <v>79</v>
      </c>
      <c r="L419" s="55">
        <v>0</v>
      </c>
      <c r="M419" s="55">
        <f t="shared" si="110"/>
        <v>-526</v>
      </c>
      <c r="N419" s="54">
        <v>214</v>
      </c>
      <c r="O419" s="55">
        <v>0</v>
      </c>
      <c r="P419" s="55">
        <v>0</v>
      </c>
      <c r="Q419" s="54" t="s">
        <v>79</v>
      </c>
      <c r="R419" s="57">
        <v>0</v>
      </c>
      <c r="S419" s="55">
        <v>0</v>
      </c>
      <c r="T419" s="55">
        <v>0</v>
      </c>
      <c r="U419" s="54">
        <v>214</v>
      </c>
      <c r="V419" s="57">
        <f t="shared" si="111"/>
        <v>-4550</v>
      </c>
      <c r="W419" s="55">
        <v>0</v>
      </c>
      <c r="X419" s="55">
        <f t="shared" si="108"/>
        <v>18939.305001762194</v>
      </c>
      <c r="Y419" s="117">
        <f t="shared" si="109"/>
        <v>5093889.9223210867</v>
      </c>
    </row>
    <row r="420" spans="1:25" ht="13.5" thickBot="1" x14ac:dyDescent="0.35">
      <c r="A420" s="54">
        <v>407</v>
      </c>
      <c r="B420" s="54">
        <v>57</v>
      </c>
      <c r="C420" s="54">
        <f t="shared" si="112"/>
        <v>11</v>
      </c>
      <c r="D420" s="55">
        <f t="shared" si="113"/>
        <v>40025.508336270323</v>
      </c>
      <c r="E420" s="57">
        <f t="shared" si="107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v>0</v>
      </c>
      <c r="K420" s="54" t="s">
        <v>79</v>
      </c>
      <c r="L420" s="55">
        <v>0</v>
      </c>
      <c r="M420" s="55">
        <f t="shared" si="110"/>
        <v>-528</v>
      </c>
      <c r="N420" s="54">
        <v>215</v>
      </c>
      <c r="O420" s="55">
        <v>0</v>
      </c>
      <c r="P420" s="55">
        <v>0</v>
      </c>
      <c r="Q420" s="54" t="s">
        <v>79</v>
      </c>
      <c r="R420" s="57">
        <v>0</v>
      </c>
      <c r="S420" s="55">
        <v>0</v>
      </c>
      <c r="T420" s="55">
        <v>0</v>
      </c>
      <c r="U420" s="54">
        <v>215</v>
      </c>
      <c r="V420" s="57">
        <f t="shared" si="111"/>
        <v>-4560</v>
      </c>
      <c r="W420" s="55">
        <v>0</v>
      </c>
      <c r="X420" s="55">
        <f t="shared" si="108"/>
        <v>18927.305001762194</v>
      </c>
      <c r="Y420" s="117">
        <f t="shared" si="109"/>
        <v>5134041.768665853</v>
      </c>
    </row>
    <row r="421" spans="1:25" ht="13.5" thickBot="1" x14ac:dyDescent="0.35">
      <c r="A421" s="54">
        <v>408</v>
      </c>
      <c r="B421" s="54">
        <v>58</v>
      </c>
      <c r="C421" s="54">
        <f t="shared" si="112"/>
        <v>0</v>
      </c>
      <c r="D421" s="55">
        <f>$D410*(1+$D$4)</f>
        <v>42026.783753083837</v>
      </c>
      <c r="E421" s="57">
        <f t="shared" si="107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v>0</v>
      </c>
      <c r="K421" s="54" t="s">
        <v>79</v>
      </c>
      <c r="L421" s="55">
        <v>0</v>
      </c>
      <c r="M421" s="55">
        <f t="shared" si="110"/>
        <v>-530</v>
      </c>
      <c r="N421" s="54">
        <v>216</v>
      </c>
      <c r="O421" s="55">
        <v>0</v>
      </c>
      <c r="P421" s="55">
        <v>0</v>
      </c>
      <c r="Q421" s="54" t="s">
        <v>79</v>
      </c>
      <c r="R421" s="57">
        <v>0</v>
      </c>
      <c r="S421" s="55">
        <v>0</v>
      </c>
      <c r="T421" s="55">
        <v>0</v>
      </c>
      <c r="U421" s="54">
        <v>216</v>
      </c>
      <c r="V421" s="57">
        <f t="shared" si="111"/>
        <v>-4570</v>
      </c>
      <c r="W421" s="55">
        <v>0</v>
      </c>
      <c r="X421" s="55">
        <f t="shared" si="108"/>
        <v>20116.070251850302</v>
      </c>
      <c r="Y421" s="117">
        <f t="shared" si="109"/>
        <v>5175549.6796204774</v>
      </c>
    </row>
    <row r="422" spans="1:25" ht="13.5" thickBot="1" x14ac:dyDescent="0.35">
      <c r="A422" s="54">
        <v>409</v>
      </c>
      <c r="B422" s="54">
        <v>58</v>
      </c>
      <c r="C422" s="54">
        <f t="shared" si="112"/>
        <v>1</v>
      </c>
      <c r="D422" s="55">
        <f t="shared" ref="D422:D432" si="114">$D421</f>
        <v>42026.783753083837</v>
      </c>
      <c r="E422" s="57">
        <f t="shared" si="107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v>0</v>
      </c>
      <c r="K422" s="54" t="s">
        <v>79</v>
      </c>
      <c r="L422" s="55">
        <v>0</v>
      </c>
      <c r="M422" s="55">
        <f t="shared" si="110"/>
        <v>-532</v>
      </c>
      <c r="N422" s="54">
        <v>217</v>
      </c>
      <c r="O422" s="55">
        <v>0</v>
      </c>
      <c r="P422" s="55">
        <v>0</v>
      </c>
      <c r="Q422" s="54" t="s">
        <v>79</v>
      </c>
      <c r="R422" s="57">
        <v>0</v>
      </c>
      <c r="S422" s="55">
        <v>0</v>
      </c>
      <c r="T422" s="55">
        <v>0</v>
      </c>
      <c r="U422" s="54">
        <v>217</v>
      </c>
      <c r="V422" s="57">
        <f t="shared" si="111"/>
        <v>-4580</v>
      </c>
      <c r="W422" s="55">
        <v>0</v>
      </c>
      <c r="X422" s="55">
        <f t="shared" si="108"/>
        <v>20104.070251850302</v>
      </c>
      <c r="Y422" s="117">
        <f t="shared" si="109"/>
        <v>5217218.5402040798</v>
      </c>
    </row>
    <row r="423" spans="1:25" ht="13.5" thickBot="1" x14ac:dyDescent="0.35">
      <c r="A423" s="54">
        <v>410</v>
      </c>
      <c r="B423" s="54">
        <v>58</v>
      </c>
      <c r="C423" s="54">
        <f t="shared" si="112"/>
        <v>2</v>
      </c>
      <c r="D423" s="55">
        <f t="shared" si="114"/>
        <v>42026.783753083837</v>
      </c>
      <c r="E423" s="57">
        <f t="shared" si="107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v>0</v>
      </c>
      <c r="K423" s="54" t="s">
        <v>79</v>
      </c>
      <c r="L423" s="55">
        <v>0</v>
      </c>
      <c r="M423" s="55">
        <f t="shared" si="110"/>
        <v>-534</v>
      </c>
      <c r="N423" s="54">
        <v>218</v>
      </c>
      <c r="O423" s="55">
        <v>0</v>
      </c>
      <c r="P423" s="55">
        <v>0</v>
      </c>
      <c r="Q423" s="54" t="s">
        <v>79</v>
      </c>
      <c r="R423" s="57">
        <v>0</v>
      </c>
      <c r="S423" s="55">
        <v>0</v>
      </c>
      <c r="T423" s="55">
        <v>0</v>
      </c>
      <c r="U423" s="54">
        <v>218</v>
      </c>
      <c r="V423" s="57">
        <f t="shared" si="111"/>
        <v>-4590</v>
      </c>
      <c r="W423" s="55">
        <v>0</v>
      </c>
      <c r="X423" s="55">
        <f t="shared" si="108"/>
        <v>20092.070251850302</v>
      </c>
      <c r="Y423" s="117">
        <f t="shared" si="109"/>
        <v>5259049.0210401136</v>
      </c>
    </row>
    <row r="424" spans="1:25" ht="13.5" thickBot="1" x14ac:dyDescent="0.35">
      <c r="A424" s="54">
        <v>411</v>
      </c>
      <c r="B424" s="54">
        <v>58</v>
      </c>
      <c r="C424" s="54">
        <f t="shared" si="112"/>
        <v>3</v>
      </c>
      <c r="D424" s="55">
        <f t="shared" si="114"/>
        <v>42026.783753083837</v>
      </c>
      <c r="E424" s="57">
        <f t="shared" si="107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v>0</v>
      </c>
      <c r="K424" s="54" t="s">
        <v>79</v>
      </c>
      <c r="L424" s="55">
        <v>0</v>
      </c>
      <c r="M424" s="55">
        <f t="shared" si="110"/>
        <v>-536</v>
      </c>
      <c r="N424" s="54">
        <v>219</v>
      </c>
      <c r="O424" s="55">
        <v>0</v>
      </c>
      <c r="P424" s="55">
        <v>0</v>
      </c>
      <c r="Q424" s="54" t="s">
        <v>79</v>
      </c>
      <c r="R424" s="57">
        <v>0</v>
      </c>
      <c r="S424" s="55">
        <v>0</v>
      </c>
      <c r="T424" s="55">
        <v>0</v>
      </c>
      <c r="U424" s="54">
        <v>219</v>
      </c>
      <c r="V424" s="57">
        <f t="shared" si="111"/>
        <v>-4600</v>
      </c>
      <c r="W424" s="55">
        <v>0</v>
      </c>
      <c r="X424" s="55">
        <f t="shared" si="108"/>
        <v>20080.070251850302</v>
      </c>
      <c r="Y424" s="117">
        <f t="shared" si="109"/>
        <v>5301041.7955462979</v>
      </c>
    </row>
    <row r="425" spans="1:25" ht="13.5" thickBot="1" x14ac:dyDescent="0.35">
      <c r="A425" s="54">
        <v>412</v>
      </c>
      <c r="B425" s="54">
        <v>58</v>
      </c>
      <c r="C425" s="54">
        <f t="shared" si="112"/>
        <v>4</v>
      </c>
      <c r="D425" s="55">
        <f t="shared" si="114"/>
        <v>42026.783753083837</v>
      </c>
      <c r="E425" s="57">
        <f t="shared" si="107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v>0</v>
      </c>
      <c r="K425" s="54" t="s">
        <v>79</v>
      </c>
      <c r="L425" s="55">
        <v>0</v>
      </c>
      <c r="M425" s="55">
        <f t="shared" si="110"/>
        <v>-538</v>
      </c>
      <c r="N425" s="54">
        <v>220</v>
      </c>
      <c r="O425" s="55">
        <v>0</v>
      </c>
      <c r="P425" s="55">
        <v>0</v>
      </c>
      <c r="Q425" s="54" t="s">
        <v>79</v>
      </c>
      <c r="R425" s="57">
        <v>0</v>
      </c>
      <c r="S425" s="55">
        <v>0</v>
      </c>
      <c r="T425" s="55">
        <v>0</v>
      </c>
      <c r="U425" s="54">
        <v>220</v>
      </c>
      <c r="V425" s="57">
        <f t="shared" si="111"/>
        <v>-4610</v>
      </c>
      <c r="W425" s="55">
        <v>0</v>
      </c>
      <c r="X425" s="55">
        <f t="shared" si="108"/>
        <v>20068.070251850302</v>
      </c>
      <c r="Y425" s="117">
        <f t="shared" si="109"/>
        <v>5343197.5399462581</v>
      </c>
    </row>
    <row r="426" spans="1:25" ht="13.5" thickBot="1" x14ac:dyDescent="0.35">
      <c r="A426" s="54">
        <v>413</v>
      </c>
      <c r="B426" s="54">
        <v>58</v>
      </c>
      <c r="C426" s="54">
        <f t="shared" si="112"/>
        <v>5</v>
      </c>
      <c r="D426" s="55">
        <f t="shared" si="114"/>
        <v>42026.783753083837</v>
      </c>
      <c r="E426" s="57">
        <f t="shared" si="107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v>0</v>
      </c>
      <c r="K426" s="54" t="s">
        <v>79</v>
      </c>
      <c r="L426" s="55">
        <v>0</v>
      </c>
      <c r="M426" s="55">
        <f t="shared" si="110"/>
        <v>-540</v>
      </c>
      <c r="N426" s="54">
        <v>221</v>
      </c>
      <c r="O426" s="55">
        <v>0</v>
      </c>
      <c r="P426" s="55">
        <v>0</v>
      </c>
      <c r="Q426" s="54" t="s">
        <v>79</v>
      </c>
      <c r="R426" s="57">
        <v>0</v>
      </c>
      <c r="S426" s="55">
        <v>0</v>
      </c>
      <c r="T426" s="55">
        <v>0</v>
      </c>
      <c r="U426" s="54">
        <v>221</v>
      </c>
      <c r="V426" s="57">
        <f t="shared" si="111"/>
        <v>-4620</v>
      </c>
      <c r="W426" s="55">
        <v>0</v>
      </c>
      <c r="X426" s="55">
        <f t="shared" si="108"/>
        <v>20056.070251850302</v>
      </c>
      <c r="Y426" s="117">
        <f t="shared" si="109"/>
        <v>5385516.9332812177</v>
      </c>
    </row>
    <row r="427" spans="1:25" ht="13.5" thickBot="1" x14ac:dyDescent="0.35">
      <c r="A427" s="54">
        <v>414</v>
      </c>
      <c r="B427" s="54">
        <v>58</v>
      </c>
      <c r="C427" s="54">
        <f t="shared" si="112"/>
        <v>6</v>
      </c>
      <c r="D427" s="55">
        <f t="shared" si="114"/>
        <v>42026.783753083837</v>
      </c>
      <c r="E427" s="57">
        <f t="shared" si="107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v>0</v>
      </c>
      <c r="K427" s="54" t="s">
        <v>79</v>
      </c>
      <c r="L427" s="55">
        <v>0</v>
      </c>
      <c r="M427" s="55">
        <f t="shared" si="110"/>
        <v>-542</v>
      </c>
      <c r="N427" s="54">
        <v>222</v>
      </c>
      <c r="O427" s="55">
        <v>0</v>
      </c>
      <c r="P427" s="55">
        <v>0</v>
      </c>
      <c r="Q427" s="54" t="s">
        <v>79</v>
      </c>
      <c r="R427" s="57">
        <v>0</v>
      </c>
      <c r="S427" s="55">
        <v>0</v>
      </c>
      <c r="T427" s="55">
        <v>0</v>
      </c>
      <c r="U427" s="54">
        <v>222</v>
      </c>
      <c r="V427" s="57">
        <f t="shared" si="111"/>
        <v>-4630</v>
      </c>
      <c r="W427" s="55">
        <v>0</v>
      </c>
      <c r="X427" s="55">
        <f t="shared" si="108"/>
        <v>20044.070251850302</v>
      </c>
      <c r="Y427" s="117">
        <f t="shared" si="109"/>
        <v>5428000.6574217398</v>
      </c>
    </row>
    <row r="428" spans="1:25" ht="13.5" thickBot="1" x14ac:dyDescent="0.35">
      <c r="A428" s="54">
        <v>415</v>
      </c>
      <c r="B428" s="54">
        <v>58</v>
      </c>
      <c r="C428" s="54">
        <f t="shared" si="112"/>
        <v>7</v>
      </c>
      <c r="D428" s="55">
        <f t="shared" si="114"/>
        <v>42026.783753083837</v>
      </c>
      <c r="E428" s="57">
        <f t="shared" si="107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v>0</v>
      </c>
      <c r="K428" s="54" t="s">
        <v>79</v>
      </c>
      <c r="L428" s="55">
        <v>0</v>
      </c>
      <c r="M428" s="55">
        <f t="shared" si="110"/>
        <v>-544</v>
      </c>
      <c r="N428" s="54">
        <v>223</v>
      </c>
      <c r="O428" s="55">
        <v>0</v>
      </c>
      <c r="P428" s="55">
        <v>0</v>
      </c>
      <c r="Q428" s="54" t="s">
        <v>79</v>
      </c>
      <c r="R428" s="57">
        <v>0</v>
      </c>
      <c r="S428" s="55">
        <v>0</v>
      </c>
      <c r="T428" s="55">
        <v>0</v>
      </c>
      <c r="U428" s="54">
        <v>223</v>
      </c>
      <c r="V428" s="57">
        <f t="shared" si="111"/>
        <v>-4640</v>
      </c>
      <c r="W428" s="55">
        <v>0</v>
      </c>
      <c r="X428" s="55">
        <f t="shared" si="108"/>
        <v>20032.070251850302</v>
      </c>
      <c r="Y428" s="117">
        <f t="shared" si="109"/>
        <v>5470649.3970795143</v>
      </c>
    </row>
    <row r="429" spans="1:25" ht="13.5" thickBot="1" x14ac:dyDescent="0.35">
      <c r="A429" s="54">
        <v>416</v>
      </c>
      <c r="B429" s="54">
        <v>58</v>
      </c>
      <c r="C429" s="54">
        <f t="shared" si="112"/>
        <v>8</v>
      </c>
      <c r="D429" s="55">
        <f t="shared" si="114"/>
        <v>42026.783753083837</v>
      </c>
      <c r="E429" s="57">
        <f t="shared" si="107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v>0</v>
      </c>
      <c r="K429" s="54" t="s">
        <v>79</v>
      </c>
      <c r="L429" s="55">
        <v>0</v>
      </c>
      <c r="M429" s="55">
        <f t="shared" si="110"/>
        <v>-546</v>
      </c>
      <c r="N429" s="54">
        <v>224</v>
      </c>
      <c r="O429" s="55">
        <v>0</v>
      </c>
      <c r="P429" s="55">
        <v>0</v>
      </c>
      <c r="Q429" s="54" t="s">
        <v>79</v>
      </c>
      <c r="R429" s="57">
        <v>0</v>
      </c>
      <c r="S429" s="55">
        <v>0</v>
      </c>
      <c r="T429" s="55">
        <v>0</v>
      </c>
      <c r="U429" s="54">
        <v>224</v>
      </c>
      <c r="V429" s="57">
        <f t="shared" si="111"/>
        <v>-4650</v>
      </c>
      <c r="W429" s="55">
        <v>0</v>
      </c>
      <c r="X429" s="55">
        <f t="shared" si="108"/>
        <v>20020.070251850302</v>
      </c>
      <c r="Y429" s="117">
        <f t="shared" si="109"/>
        <v>5513463.8398191957</v>
      </c>
    </row>
    <row r="430" spans="1:25" ht="13.5" thickBot="1" x14ac:dyDescent="0.35">
      <c r="A430" s="54">
        <v>417</v>
      </c>
      <c r="B430" s="54">
        <v>58</v>
      </c>
      <c r="C430" s="54">
        <f t="shared" si="112"/>
        <v>9</v>
      </c>
      <c r="D430" s="55">
        <f t="shared" si="114"/>
        <v>42026.783753083837</v>
      </c>
      <c r="E430" s="57">
        <f t="shared" si="107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v>0</v>
      </c>
      <c r="K430" s="54" t="s">
        <v>79</v>
      </c>
      <c r="L430" s="55">
        <v>0</v>
      </c>
      <c r="M430" s="55">
        <f t="shared" si="110"/>
        <v>-548</v>
      </c>
      <c r="N430" s="54">
        <v>225</v>
      </c>
      <c r="O430" s="55">
        <v>0</v>
      </c>
      <c r="P430" s="55">
        <v>0</v>
      </c>
      <c r="Q430" s="54" t="s">
        <v>79</v>
      </c>
      <c r="R430" s="57">
        <v>0</v>
      </c>
      <c r="S430" s="55">
        <v>0</v>
      </c>
      <c r="T430" s="55">
        <v>0</v>
      </c>
      <c r="U430" s="54">
        <v>225</v>
      </c>
      <c r="V430" s="57">
        <f t="shared" si="111"/>
        <v>-4660</v>
      </c>
      <c r="W430" s="55">
        <v>0</v>
      </c>
      <c r="X430" s="55">
        <f t="shared" si="108"/>
        <v>20008.070251850302</v>
      </c>
      <c r="Y430" s="117">
        <f t="shared" si="109"/>
        <v>5556444.6760702925</v>
      </c>
    </row>
    <row r="431" spans="1:25" ht="13.5" thickBot="1" x14ac:dyDescent="0.35">
      <c r="A431" s="54">
        <v>418</v>
      </c>
      <c r="B431" s="54">
        <v>58</v>
      </c>
      <c r="C431" s="54">
        <f t="shared" si="112"/>
        <v>10</v>
      </c>
      <c r="D431" s="55">
        <f t="shared" si="114"/>
        <v>42026.783753083837</v>
      </c>
      <c r="E431" s="57">
        <f t="shared" si="107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v>0</v>
      </c>
      <c r="K431" s="54" t="s">
        <v>79</v>
      </c>
      <c r="L431" s="55">
        <v>0</v>
      </c>
      <c r="M431" s="55">
        <f t="shared" si="110"/>
        <v>-550</v>
      </c>
      <c r="N431" s="54">
        <v>226</v>
      </c>
      <c r="O431" s="55">
        <v>0</v>
      </c>
      <c r="P431" s="55">
        <v>0</v>
      </c>
      <c r="Q431" s="54" t="s">
        <v>79</v>
      </c>
      <c r="R431" s="57">
        <v>0</v>
      </c>
      <c r="S431" s="55">
        <v>0</v>
      </c>
      <c r="T431" s="55">
        <v>0</v>
      </c>
      <c r="U431" s="54">
        <v>226</v>
      </c>
      <c r="V431" s="57">
        <f t="shared" si="111"/>
        <v>-4670</v>
      </c>
      <c r="W431" s="55">
        <v>0</v>
      </c>
      <c r="X431" s="55">
        <f t="shared" si="108"/>
        <v>19996.070251850302</v>
      </c>
      <c r="Y431" s="117">
        <f t="shared" si="109"/>
        <v>5599592.5991391027</v>
      </c>
    </row>
    <row r="432" spans="1:25" ht="13.5" thickBot="1" x14ac:dyDescent="0.35">
      <c r="A432" s="54">
        <v>419</v>
      </c>
      <c r="B432" s="54">
        <v>58</v>
      </c>
      <c r="C432" s="54">
        <f t="shared" si="112"/>
        <v>11</v>
      </c>
      <c r="D432" s="55">
        <f t="shared" si="114"/>
        <v>42026.783753083837</v>
      </c>
      <c r="E432" s="57">
        <f t="shared" si="107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v>0</v>
      </c>
      <c r="K432" s="54" t="s">
        <v>79</v>
      </c>
      <c r="L432" s="55">
        <v>0</v>
      </c>
      <c r="M432" s="55">
        <f t="shared" si="110"/>
        <v>-552</v>
      </c>
      <c r="N432" s="54">
        <v>227</v>
      </c>
      <c r="O432" s="55">
        <v>0</v>
      </c>
      <c r="P432" s="55">
        <v>0</v>
      </c>
      <c r="Q432" s="54" t="s">
        <v>79</v>
      </c>
      <c r="R432" s="57">
        <v>0</v>
      </c>
      <c r="S432" s="55">
        <v>0</v>
      </c>
      <c r="T432" s="55">
        <v>0</v>
      </c>
      <c r="U432" s="54">
        <v>227</v>
      </c>
      <c r="V432" s="57">
        <f t="shared" si="111"/>
        <v>-4680</v>
      </c>
      <c r="W432" s="55">
        <v>0</v>
      </c>
      <c r="X432" s="55">
        <f t="shared" si="108"/>
        <v>19984.070251850302</v>
      </c>
      <c r="Y432" s="117">
        <f t="shared" si="109"/>
        <v>5642908.3052206989</v>
      </c>
    </row>
    <row r="433" spans="1:25" ht="13.5" thickBot="1" x14ac:dyDescent="0.35">
      <c r="A433" s="54">
        <v>420</v>
      </c>
      <c r="B433" s="54">
        <v>59</v>
      </c>
      <c r="C433" s="54">
        <f t="shared" si="112"/>
        <v>0</v>
      </c>
      <c r="D433" s="55">
        <f>$D422*(1+$D$4)</f>
        <v>44128.122940738031</v>
      </c>
      <c r="E433" s="57">
        <f t="shared" si="107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v>0</v>
      </c>
      <c r="K433" s="54" t="s">
        <v>79</v>
      </c>
      <c r="L433" s="55">
        <v>0</v>
      </c>
      <c r="M433" s="55">
        <f t="shared" si="110"/>
        <v>-554</v>
      </c>
      <c r="N433" s="54">
        <v>228</v>
      </c>
      <c r="O433" s="55">
        <v>0</v>
      </c>
      <c r="P433" s="55">
        <v>0</v>
      </c>
      <c r="Q433" s="54" t="s">
        <v>79</v>
      </c>
      <c r="R433" s="57">
        <v>0</v>
      </c>
      <c r="S433" s="55">
        <v>0</v>
      </c>
      <c r="T433" s="55">
        <v>0</v>
      </c>
      <c r="U433" s="54">
        <v>228</v>
      </c>
      <c r="V433" s="57">
        <f t="shared" si="111"/>
        <v>-4690</v>
      </c>
      <c r="W433" s="55">
        <v>0</v>
      </c>
      <c r="X433" s="55">
        <f t="shared" si="108"/>
        <v>21232.873764442818</v>
      </c>
      <c r="Y433" s="117">
        <f t="shared" si="109"/>
        <v>5687653.296923562</v>
      </c>
    </row>
    <row r="434" spans="1:25" ht="13.5" thickBot="1" x14ac:dyDescent="0.35">
      <c r="A434" s="54">
        <v>421</v>
      </c>
      <c r="B434" s="54">
        <v>59</v>
      </c>
      <c r="C434" s="54">
        <f t="shared" si="112"/>
        <v>1</v>
      </c>
      <c r="D434" s="55">
        <f t="shared" ref="D434:D445" si="115">$D433</f>
        <v>44128.122940738031</v>
      </c>
      <c r="E434" s="57">
        <f t="shared" si="107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v>0</v>
      </c>
      <c r="K434" s="54" t="s">
        <v>79</v>
      </c>
      <c r="L434" s="55">
        <v>0</v>
      </c>
      <c r="M434" s="55">
        <f t="shared" si="110"/>
        <v>-556</v>
      </c>
      <c r="N434" s="54">
        <v>229</v>
      </c>
      <c r="O434" s="55">
        <v>0</v>
      </c>
      <c r="P434" s="55">
        <v>0</v>
      </c>
      <c r="Q434" s="54" t="s">
        <v>79</v>
      </c>
      <c r="R434" s="57">
        <v>0</v>
      </c>
      <c r="S434" s="55">
        <v>0</v>
      </c>
      <c r="T434" s="55">
        <v>0</v>
      </c>
      <c r="U434" s="54">
        <v>229</v>
      </c>
      <c r="V434" s="57">
        <f t="shared" si="111"/>
        <v>-4700</v>
      </c>
      <c r="W434" s="55">
        <v>0</v>
      </c>
      <c r="X434" s="55">
        <f t="shared" si="108"/>
        <v>21220.873764442818</v>
      </c>
      <c r="Y434" s="117">
        <f t="shared" si="109"/>
        <v>5732572.7260918533</v>
      </c>
    </row>
    <row r="435" spans="1:25" ht="13.5" thickBot="1" x14ac:dyDescent="0.35">
      <c r="A435" s="54">
        <v>422</v>
      </c>
      <c r="B435" s="54">
        <v>59</v>
      </c>
      <c r="C435" s="54">
        <f t="shared" si="112"/>
        <v>2</v>
      </c>
      <c r="D435" s="55">
        <f t="shared" si="115"/>
        <v>44128.122940738031</v>
      </c>
      <c r="E435" s="57">
        <f t="shared" si="107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v>0</v>
      </c>
      <c r="K435" s="54" t="s">
        <v>79</v>
      </c>
      <c r="L435" s="55">
        <v>0</v>
      </c>
      <c r="M435" s="55">
        <f t="shared" si="110"/>
        <v>-558</v>
      </c>
      <c r="N435" s="54">
        <v>230</v>
      </c>
      <c r="O435" s="55">
        <v>0</v>
      </c>
      <c r="P435" s="55">
        <v>0</v>
      </c>
      <c r="Q435" s="54" t="s">
        <v>79</v>
      </c>
      <c r="R435" s="57">
        <v>0</v>
      </c>
      <c r="S435" s="55">
        <v>0</v>
      </c>
      <c r="T435" s="55">
        <v>0</v>
      </c>
      <c r="U435" s="54">
        <v>230</v>
      </c>
      <c r="V435" s="57">
        <f t="shared" si="111"/>
        <v>-4710</v>
      </c>
      <c r="W435" s="55">
        <v>0</v>
      </c>
      <c r="X435" s="55">
        <f t="shared" si="108"/>
        <v>21208.873764442818</v>
      </c>
      <c r="Y435" s="117">
        <f t="shared" si="109"/>
        <v>5777667.3195483461</v>
      </c>
    </row>
    <row r="436" spans="1:25" ht="13.5" thickBot="1" x14ac:dyDescent="0.35">
      <c r="A436" s="54">
        <v>423</v>
      </c>
      <c r="B436" s="54">
        <v>59</v>
      </c>
      <c r="C436" s="54">
        <f t="shared" si="112"/>
        <v>3</v>
      </c>
      <c r="D436" s="55">
        <f t="shared" si="115"/>
        <v>44128.122940738031</v>
      </c>
      <c r="E436" s="57">
        <f t="shared" si="107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v>0</v>
      </c>
      <c r="K436" s="54" t="s">
        <v>79</v>
      </c>
      <c r="L436" s="55">
        <v>0</v>
      </c>
      <c r="M436" s="55">
        <f t="shared" si="110"/>
        <v>-560</v>
      </c>
      <c r="N436" s="54">
        <v>231</v>
      </c>
      <c r="O436" s="55">
        <v>0</v>
      </c>
      <c r="P436" s="55">
        <v>0</v>
      </c>
      <c r="Q436" s="54" t="s">
        <v>79</v>
      </c>
      <c r="R436" s="57">
        <v>0</v>
      </c>
      <c r="S436" s="55">
        <v>0</v>
      </c>
      <c r="T436" s="55">
        <v>0</v>
      </c>
      <c r="U436" s="54">
        <v>231</v>
      </c>
      <c r="V436" s="57">
        <f t="shared" si="111"/>
        <v>-4720</v>
      </c>
      <c r="W436" s="55">
        <v>0</v>
      </c>
      <c r="X436" s="55">
        <f t="shared" si="108"/>
        <v>21196.873764442818</v>
      </c>
      <c r="Y436" s="117">
        <f t="shared" si="109"/>
        <v>5822937.8071442405</v>
      </c>
    </row>
    <row r="437" spans="1:25" ht="13.5" thickBot="1" x14ac:dyDescent="0.35">
      <c r="A437" s="54">
        <v>424</v>
      </c>
      <c r="B437" s="54">
        <v>59</v>
      </c>
      <c r="C437" s="54">
        <f t="shared" si="112"/>
        <v>4</v>
      </c>
      <c r="D437" s="55">
        <f t="shared" si="115"/>
        <v>44128.122940738031</v>
      </c>
      <c r="E437" s="57">
        <f t="shared" si="107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v>0</v>
      </c>
      <c r="K437" s="54" t="s">
        <v>79</v>
      </c>
      <c r="L437" s="55">
        <v>0</v>
      </c>
      <c r="M437" s="55">
        <f t="shared" si="110"/>
        <v>-562</v>
      </c>
      <c r="N437" s="54">
        <v>232</v>
      </c>
      <c r="O437" s="55">
        <v>0</v>
      </c>
      <c r="P437" s="55">
        <v>0</v>
      </c>
      <c r="Q437" s="54" t="s">
        <v>79</v>
      </c>
      <c r="R437" s="57">
        <v>0</v>
      </c>
      <c r="S437" s="55">
        <v>0</v>
      </c>
      <c r="T437" s="55">
        <v>0</v>
      </c>
      <c r="U437" s="54">
        <v>232</v>
      </c>
      <c r="V437" s="57">
        <f t="shared" si="111"/>
        <v>-4730</v>
      </c>
      <c r="W437" s="55">
        <v>0</v>
      </c>
      <c r="X437" s="55">
        <f t="shared" si="108"/>
        <v>21184.873764442818</v>
      </c>
      <c r="Y437" s="117">
        <f t="shared" si="109"/>
        <v>5868384.9217717843</v>
      </c>
    </row>
    <row r="438" spans="1:25" ht="13.5" thickBot="1" x14ac:dyDescent="0.35">
      <c r="A438" s="54">
        <v>425</v>
      </c>
      <c r="B438" s="54">
        <v>59</v>
      </c>
      <c r="C438" s="54">
        <f t="shared" si="112"/>
        <v>5</v>
      </c>
      <c r="D438" s="55">
        <f t="shared" si="115"/>
        <v>44128.122940738031</v>
      </c>
      <c r="E438" s="57">
        <f t="shared" si="107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v>0</v>
      </c>
      <c r="K438" s="54" t="s">
        <v>79</v>
      </c>
      <c r="L438" s="55">
        <v>0</v>
      </c>
      <c r="M438" s="55">
        <f t="shared" si="110"/>
        <v>-564</v>
      </c>
      <c r="N438" s="54">
        <v>233</v>
      </c>
      <c r="O438" s="55">
        <v>0</v>
      </c>
      <c r="P438" s="55">
        <v>0</v>
      </c>
      <c r="Q438" s="54" t="s">
        <v>79</v>
      </c>
      <c r="R438" s="57">
        <v>0</v>
      </c>
      <c r="S438" s="55">
        <v>0</v>
      </c>
      <c r="T438" s="55">
        <v>0</v>
      </c>
      <c r="U438" s="54">
        <v>233</v>
      </c>
      <c r="V438" s="57">
        <f t="shared" si="111"/>
        <v>-4740</v>
      </c>
      <c r="W438" s="55">
        <v>0</v>
      </c>
      <c r="X438" s="55">
        <f t="shared" si="108"/>
        <v>21172.873764442818</v>
      </c>
      <c r="Y438" s="117">
        <f t="shared" si="109"/>
        <v>5914009.3993769428</v>
      </c>
    </row>
    <row r="439" spans="1:25" ht="13.5" thickBot="1" x14ac:dyDescent="0.35">
      <c r="A439" s="54">
        <v>426</v>
      </c>
      <c r="B439" s="54">
        <v>59</v>
      </c>
      <c r="C439" s="54">
        <f t="shared" si="112"/>
        <v>6</v>
      </c>
      <c r="D439" s="55">
        <f t="shared" si="115"/>
        <v>44128.122940738031</v>
      </c>
      <c r="E439" s="57">
        <f t="shared" si="107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v>0</v>
      </c>
      <c r="K439" s="54" t="s">
        <v>79</v>
      </c>
      <c r="L439" s="55">
        <v>0</v>
      </c>
      <c r="M439" s="55">
        <f t="shared" si="110"/>
        <v>-566</v>
      </c>
      <c r="N439" s="54">
        <v>234</v>
      </c>
      <c r="O439" s="55">
        <v>0</v>
      </c>
      <c r="P439" s="55">
        <v>0</v>
      </c>
      <c r="Q439" s="54" t="s">
        <v>79</v>
      </c>
      <c r="R439" s="57">
        <v>0</v>
      </c>
      <c r="S439" s="55">
        <v>0</v>
      </c>
      <c r="T439" s="55">
        <v>0</v>
      </c>
      <c r="U439" s="54">
        <v>234</v>
      </c>
      <c r="V439" s="57">
        <f t="shared" si="111"/>
        <v>-4750</v>
      </c>
      <c r="W439" s="55">
        <v>0</v>
      </c>
      <c r="X439" s="55">
        <f t="shared" si="108"/>
        <v>21160.873764442818</v>
      </c>
      <c r="Y439" s="117">
        <f t="shared" si="109"/>
        <v>5959811.978972123</v>
      </c>
    </row>
    <row r="440" spans="1:25" ht="13.5" thickBot="1" x14ac:dyDescent="0.35">
      <c r="A440" s="54">
        <v>427</v>
      </c>
      <c r="B440" s="54">
        <v>59</v>
      </c>
      <c r="C440" s="54">
        <f t="shared" si="112"/>
        <v>7</v>
      </c>
      <c r="D440" s="55">
        <f t="shared" si="115"/>
        <v>44128.122940738031</v>
      </c>
      <c r="E440" s="57">
        <f t="shared" si="107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v>0</v>
      </c>
      <c r="K440" s="54" t="s">
        <v>79</v>
      </c>
      <c r="L440" s="55">
        <v>0</v>
      </c>
      <c r="M440" s="55">
        <f t="shared" si="110"/>
        <v>-568</v>
      </c>
      <c r="N440" s="54">
        <v>235</v>
      </c>
      <c r="O440" s="55">
        <v>0</v>
      </c>
      <c r="P440" s="55">
        <v>0</v>
      </c>
      <c r="Q440" s="54" t="s">
        <v>79</v>
      </c>
      <c r="R440" s="57">
        <v>0</v>
      </c>
      <c r="S440" s="55">
        <v>0</v>
      </c>
      <c r="T440" s="55">
        <v>0</v>
      </c>
      <c r="U440" s="54">
        <v>235</v>
      </c>
      <c r="V440" s="57">
        <f t="shared" si="111"/>
        <v>-4760</v>
      </c>
      <c r="W440" s="55">
        <v>0</v>
      </c>
      <c r="X440" s="55">
        <f t="shared" si="108"/>
        <v>21148.873764442818</v>
      </c>
      <c r="Y440" s="117">
        <f t="shared" si="109"/>
        <v>6005793.40264895</v>
      </c>
    </row>
    <row r="441" spans="1:25" ht="15.75" customHeight="1" thickBot="1" x14ac:dyDescent="0.35">
      <c r="A441" s="54">
        <v>428</v>
      </c>
      <c r="B441" s="54">
        <v>59</v>
      </c>
      <c r="C441" s="54">
        <f t="shared" si="112"/>
        <v>8</v>
      </c>
      <c r="D441" s="55">
        <f t="shared" si="115"/>
        <v>44128.122940738031</v>
      </c>
      <c r="E441" s="57">
        <f t="shared" si="107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v>0</v>
      </c>
      <c r="K441" s="54" t="s">
        <v>79</v>
      </c>
      <c r="L441" s="55">
        <v>0</v>
      </c>
      <c r="M441" s="55">
        <f t="shared" si="110"/>
        <v>-570</v>
      </c>
      <c r="N441" s="54">
        <v>236</v>
      </c>
      <c r="O441" s="55">
        <v>0</v>
      </c>
      <c r="P441" s="55">
        <v>0</v>
      </c>
      <c r="Q441" s="54" t="s">
        <v>79</v>
      </c>
      <c r="R441" s="57">
        <v>0</v>
      </c>
      <c r="S441" s="55">
        <v>0</v>
      </c>
      <c r="T441" s="55">
        <v>0</v>
      </c>
      <c r="U441" s="54">
        <v>236</v>
      </c>
      <c r="V441" s="57">
        <f t="shared" si="111"/>
        <v>-4770</v>
      </c>
      <c r="W441" s="55">
        <v>0</v>
      </c>
      <c r="X441" s="55">
        <f t="shared" si="108"/>
        <v>21136.873764442818</v>
      </c>
      <c r="Y441" s="117">
        <f t="shared" si="109"/>
        <v>6051954.4155910974</v>
      </c>
    </row>
    <row r="442" spans="1:25" ht="15.75" customHeight="1" thickBot="1" x14ac:dyDescent="0.35">
      <c r="A442" s="54">
        <v>429</v>
      </c>
      <c r="B442" s="54">
        <v>59</v>
      </c>
      <c r="C442" s="54">
        <f t="shared" si="112"/>
        <v>9</v>
      </c>
      <c r="D442" s="55">
        <f t="shared" si="115"/>
        <v>44128.122940738031</v>
      </c>
      <c r="E442" s="57">
        <f t="shared" si="107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v>0</v>
      </c>
      <c r="K442" s="54" t="s">
        <v>79</v>
      </c>
      <c r="L442" s="55">
        <v>0</v>
      </c>
      <c r="M442" s="55">
        <f t="shared" si="110"/>
        <v>-572</v>
      </c>
      <c r="N442" s="54">
        <v>237</v>
      </c>
      <c r="O442" s="55">
        <v>0</v>
      </c>
      <c r="P442" s="55">
        <v>0</v>
      </c>
      <c r="Q442" s="54" t="s">
        <v>79</v>
      </c>
      <c r="R442" s="57">
        <v>0</v>
      </c>
      <c r="S442" s="55">
        <v>0</v>
      </c>
      <c r="T442" s="55">
        <v>0</v>
      </c>
      <c r="U442" s="54">
        <v>237</v>
      </c>
      <c r="V442" s="57">
        <f t="shared" si="111"/>
        <v>-4780</v>
      </c>
      <c r="W442" s="55">
        <v>0</v>
      </c>
      <c r="X442" s="55">
        <f t="shared" si="108"/>
        <v>21124.873764442818</v>
      </c>
      <c r="Y442" s="117">
        <f t="shared" si="109"/>
        <v>6098295.7660871698</v>
      </c>
    </row>
    <row r="443" spans="1:25" ht="15.75" customHeight="1" thickBot="1" x14ac:dyDescent="0.35">
      <c r="A443" s="54">
        <v>430</v>
      </c>
      <c r="B443" s="54">
        <v>59</v>
      </c>
      <c r="C443" s="54">
        <f t="shared" si="112"/>
        <v>10</v>
      </c>
      <c r="D443" s="55">
        <f t="shared" si="115"/>
        <v>44128.122940738031</v>
      </c>
      <c r="E443" s="57">
        <f t="shared" si="107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v>0</v>
      </c>
      <c r="K443" s="54" t="s">
        <v>79</v>
      </c>
      <c r="L443" s="55">
        <v>0</v>
      </c>
      <c r="M443" s="55">
        <f t="shared" si="110"/>
        <v>-574</v>
      </c>
      <c r="N443" s="54">
        <v>238</v>
      </c>
      <c r="O443" s="55">
        <v>0</v>
      </c>
      <c r="P443" s="55">
        <v>0</v>
      </c>
      <c r="Q443" s="54" t="s">
        <v>79</v>
      </c>
      <c r="R443" s="57">
        <v>0</v>
      </c>
      <c r="S443" s="55">
        <v>0</v>
      </c>
      <c r="T443" s="55">
        <v>0</v>
      </c>
      <c r="U443" s="54">
        <v>238</v>
      </c>
      <c r="V443" s="57">
        <f t="shared" si="111"/>
        <v>-4790</v>
      </c>
      <c r="W443" s="55">
        <v>0</v>
      </c>
      <c r="X443" s="55">
        <f t="shared" si="108"/>
        <v>21112.873764442818</v>
      </c>
      <c r="Y443" s="117">
        <f t="shared" si="109"/>
        <v>6144818.2055436429</v>
      </c>
    </row>
    <row r="444" spans="1:25" ht="15.75" customHeight="1" thickBot="1" x14ac:dyDescent="0.35">
      <c r="A444" s="54">
        <v>431</v>
      </c>
      <c r="B444" s="54">
        <v>59</v>
      </c>
      <c r="C444" s="54">
        <f t="shared" si="112"/>
        <v>11</v>
      </c>
      <c r="D444" s="55">
        <f t="shared" si="115"/>
        <v>44128.122940738031</v>
      </c>
      <c r="E444" s="57">
        <f t="shared" si="107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v>0</v>
      </c>
      <c r="K444" s="54" t="s">
        <v>79</v>
      </c>
      <c r="L444" s="55">
        <v>0</v>
      </c>
      <c r="M444" s="55">
        <f t="shared" si="110"/>
        <v>-576</v>
      </c>
      <c r="N444" s="54">
        <v>239</v>
      </c>
      <c r="O444" s="55">
        <v>0</v>
      </c>
      <c r="P444" s="55">
        <v>0</v>
      </c>
      <c r="Q444" s="54" t="s">
        <v>79</v>
      </c>
      <c r="R444" s="57">
        <v>0</v>
      </c>
      <c r="S444" s="55">
        <v>0</v>
      </c>
      <c r="T444" s="55">
        <v>0</v>
      </c>
      <c r="U444" s="54">
        <v>239</v>
      </c>
      <c r="V444" s="57">
        <f t="shared" si="111"/>
        <v>-4800</v>
      </c>
      <c r="W444" s="55">
        <v>0</v>
      </c>
      <c r="X444" s="55">
        <f t="shared" si="108"/>
        <v>21100.873764442818</v>
      </c>
      <c r="Y444" s="117">
        <f t="shared" si="109"/>
        <v>6191522.4884978514</v>
      </c>
    </row>
    <row r="445" spans="1:25" ht="15.75" customHeight="1" thickBot="1" x14ac:dyDescent="0.35">
      <c r="A445" s="54">
        <v>432</v>
      </c>
      <c r="B445" s="54">
        <v>60</v>
      </c>
      <c r="C445" s="54">
        <f t="shared" si="112"/>
        <v>0</v>
      </c>
      <c r="D445" s="55">
        <f t="shared" si="115"/>
        <v>44128.122940738031</v>
      </c>
      <c r="E445" s="57">
        <f t="shared" si="107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v>0</v>
      </c>
      <c r="K445" s="54" t="s">
        <v>79</v>
      </c>
      <c r="L445" s="55">
        <v>0</v>
      </c>
      <c r="M445" s="55">
        <f t="shared" si="110"/>
        <v>-578</v>
      </c>
      <c r="N445" s="54">
        <v>240</v>
      </c>
      <c r="O445" s="55">
        <v>0</v>
      </c>
      <c r="P445" s="55">
        <v>0</v>
      </c>
      <c r="Q445" s="54" t="s">
        <v>79</v>
      </c>
      <c r="R445" s="57">
        <v>0</v>
      </c>
      <c r="S445" s="55">
        <v>0</v>
      </c>
      <c r="T445" s="55">
        <v>902000</v>
      </c>
      <c r="U445" s="54">
        <v>240</v>
      </c>
      <c r="V445" s="57">
        <f t="shared" si="111"/>
        <v>-4810</v>
      </c>
      <c r="W445" s="55">
        <v>0</v>
      </c>
      <c r="X445" s="55">
        <f>D445+E445+F445+G445+H445+I445+J445+L445+M445+R445+S445+T445+V445+W445+E449+W447+O445+P445</f>
        <v>2676933.6751255621</v>
      </c>
      <c r="Y445" s="117">
        <f t="shared" si="109"/>
        <v>8894254.1739921551</v>
      </c>
    </row>
    <row r="446" spans="1:25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</row>
    <row r="447" spans="1:25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FV(8%/12,432,,-(NPV(8%/12,W14:W445)+W13))</f>
        <v>0</v>
      </c>
      <c r="X447" s="114"/>
      <c r="Y447" s="114"/>
    </row>
    <row r="448" spans="1:25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A1:AB1"/>
    <mergeCell ref="W11:W12"/>
    <mergeCell ref="X11:X12"/>
    <mergeCell ref="Y11:Y12"/>
    <mergeCell ref="A1:B1"/>
    <mergeCell ref="C1:K1"/>
    <mergeCell ref="A2:Z2"/>
    <mergeCell ref="A11:A12"/>
    <mergeCell ref="B11:C11"/>
    <mergeCell ref="D11:D12"/>
    <mergeCell ref="F11:F12"/>
    <mergeCell ref="G11:G12"/>
    <mergeCell ref="H11:Q11"/>
    <mergeCell ref="R11:U11"/>
    <mergeCell ref="V11:V12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B031E-7EDA-41E4-8305-3F86A1EE9FB3}">
  <sheetPr>
    <tabColor theme="9" tint="0.79998168889431442"/>
    <outlinePr summaryBelow="0" summaryRight="0"/>
  </sheetPr>
  <dimension ref="A1:AB449"/>
  <sheetViews>
    <sheetView zoomScale="70" zoomScaleNormal="70" workbookViewId="0">
      <pane ySplit="12" topLeftCell="A426" activePane="bottomLeft" state="frozen"/>
      <selection activeCell="O9" sqref="O9"/>
      <selection pane="bottomLeft" activeCell="O445" sqref="O445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0" style="35" bestFit="1" customWidth="1"/>
    <col min="11" max="11" width="11.7265625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19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95</v>
      </c>
      <c r="B1" s="143"/>
      <c r="C1" s="139" t="s">
        <v>96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M5</f>
        <v>6719808.8204641892</v>
      </c>
      <c r="AB2" s="118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1114938.5826523472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19">
        <f t="dataTable" ref="AB3:AB10" dt2D="1" dtr="1" r1="Z1" r2="D7"/>
        <v>4256770.8358994639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19">
        <v>6719808.8204641892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6719808.8204641892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19">
        <v>9235895.7545804642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19">
        <v>57653021.847563721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19">
        <v>241334129.13899884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19">
        <v>5385612219.9265566</v>
      </c>
    </row>
    <row r="9" spans="1:28" ht="14.5" x14ac:dyDescent="0.35">
      <c r="A9" s="49"/>
      <c r="B9" s="49"/>
      <c r="C9" s="49"/>
      <c r="D9" s="49"/>
      <c r="E9" s="49"/>
      <c r="F9" s="49"/>
      <c r="G9" s="46"/>
      <c r="H9" s="48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114"/>
      <c r="Z9" s="114"/>
      <c r="AA9" s="97">
        <v>0.35</v>
      </c>
      <c r="AB9" s="119">
        <v>26805593005.862572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20">
        <v>135620960330.52783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35" t="s">
        <v>56</v>
      </c>
      <c r="G11" s="156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53" t="s">
        <v>63</v>
      </c>
      <c r="Z11" s="114"/>
      <c r="AA11" s="114"/>
      <c r="AB11" s="114"/>
    </row>
    <row r="12" spans="1:28" ht="26.5" thickBot="1" x14ac:dyDescent="0.35">
      <c r="A12" s="138"/>
      <c r="B12" s="52" t="s">
        <v>64</v>
      </c>
      <c r="C12" s="52" t="s">
        <v>65</v>
      </c>
      <c r="D12" s="146"/>
      <c r="E12" s="52" t="s">
        <v>66</v>
      </c>
      <c r="F12" s="147"/>
      <c r="G12" s="157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54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62">
        <v>0</v>
      </c>
      <c r="F13" s="115">
        <v>0</v>
      </c>
      <c r="G13" s="114">
        <v>0</v>
      </c>
      <c r="H13" s="55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4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8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7">
        <f t="shared" ref="G14:G77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5">
        <v>0</v>
      </c>
      <c r="X14" s="55">
        <f t="shared" ref="X14:X77" si="3">D14+E14+F14+G14+H14+I14+J14+L14+M14+R14+S14+T14+V14+W14+O14+P14</f>
        <v>2936.5512371593813</v>
      </c>
      <c r="Y14" s="117">
        <f t="shared" ref="Y14:Y77" si="4">X14+(Y13*(1+($D$7/12)))</f>
        <v>11471.967903826047</v>
      </c>
      <c r="Z14" s="114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5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6">$V14-10</f>
        <v>-510</v>
      </c>
      <c r="W15" s="55">
        <v>0</v>
      </c>
      <c r="X15" s="55">
        <f t="shared" si="3"/>
        <v>2926.5512371593813</v>
      </c>
      <c r="Y15" s="117">
        <f t="shared" si="4"/>
        <v>14446.31900725137</v>
      </c>
      <c r="Z15" s="114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5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7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6"/>
        <v>-520</v>
      </c>
      <c r="W16" s="55">
        <v>0</v>
      </c>
      <c r="X16" s="55">
        <f t="shared" si="3"/>
        <v>2916.5512371593813</v>
      </c>
      <c r="Y16" s="117">
        <f t="shared" si="4"/>
        <v>17423.063240274299</v>
      </c>
      <c r="Z16" s="114"/>
      <c r="AA16" s="114"/>
      <c r="AB16" s="114"/>
    </row>
    <row r="17" spans="1:25" ht="15.75" customHeight="1" thickBot="1" x14ac:dyDescent="0.35">
      <c r="A17" s="54">
        <v>4</v>
      </c>
      <c r="B17" s="54">
        <v>24</v>
      </c>
      <c r="C17" s="54">
        <v>4</v>
      </c>
      <c r="D17" s="55">
        <f t="shared" si="5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7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6"/>
        <v>-530</v>
      </c>
      <c r="W17" s="55">
        <v>0</v>
      </c>
      <c r="X17" s="55">
        <f t="shared" si="3"/>
        <v>2906.5512371593813</v>
      </c>
      <c r="Y17" s="117">
        <f t="shared" si="4"/>
        <v>20402.21057426816</v>
      </c>
    </row>
    <row r="18" spans="1:25" ht="15.75" customHeight="1" thickBot="1" x14ac:dyDescent="0.35">
      <c r="A18" s="54">
        <v>5</v>
      </c>
      <c r="B18" s="54">
        <v>24</v>
      </c>
      <c r="C18" s="54">
        <v>5</v>
      </c>
      <c r="D18" s="55">
        <f t="shared" si="5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7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6"/>
        <v>-540</v>
      </c>
      <c r="W18" s="55">
        <v>0</v>
      </c>
      <c r="X18" s="55">
        <f t="shared" si="3"/>
        <v>2896.5512371593813</v>
      </c>
      <c r="Y18" s="117">
        <f t="shared" si="4"/>
        <v>23383.771022153654</v>
      </c>
    </row>
    <row r="19" spans="1:25" ht="15.75" customHeight="1" thickBot="1" x14ac:dyDescent="0.35">
      <c r="A19" s="54">
        <v>6</v>
      </c>
      <c r="B19" s="54">
        <v>24</v>
      </c>
      <c r="C19" s="54">
        <v>6</v>
      </c>
      <c r="D19" s="55">
        <f t="shared" si="5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7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6"/>
        <v>-550</v>
      </c>
      <c r="W19" s="55">
        <v>0</v>
      </c>
      <c r="X19" s="55">
        <f t="shared" si="3"/>
        <v>2886.5512371593813</v>
      </c>
      <c r="Y19" s="117">
        <f t="shared" si="4"/>
        <v>26367.754638572012</v>
      </c>
    </row>
    <row r="20" spans="1:25" ht="15.75" customHeight="1" thickBot="1" x14ac:dyDescent="0.35">
      <c r="A20" s="54">
        <v>7</v>
      </c>
      <c r="B20" s="54">
        <v>24</v>
      </c>
      <c r="C20" s="54">
        <v>7</v>
      </c>
      <c r="D20" s="55">
        <f t="shared" si="5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7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6"/>
        <v>-560</v>
      </c>
      <c r="W20" s="55">
        <v>0</v>
      </c>
      <c r="X20" s="55">
        <f t="shared" si="3"/>
        <v>2876.5512371593813</v>
      </c>
      <c r="Y20" s="117">
        <f t="shared" si="4"/>
        <v>29354.171520058779</v>
      </c>
    </row>
    <row r="21" spans="1:25" ht="15.75" customHeight="1" thickBot="1" x14ac:dyDescent="0.35">
      <c r="A21" s="54">
        <v>8</v>
      </c>
      <c r="B21" s="54">
        <v>24</v>
      </c>
      <c r="C21" s="54">
        <v>8</v>
      </c>
      <c r="D21" s="55">
        <f t="shared" si="5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7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6"/>
        <v>-570</v>
      </c>
      <c r="W21" s="55">
        <v>0</v>
      </c>
      <c r="X21" s="55">
        <f t="shared" si="3"/>
        <v>2866.5512371593813</v>
      </c>
      <c r="Y21" s="117">
        <f t="shared" si="4"/>
        <v>32343.031805218401</v>
      </c>
    </row>
    <row r="22" spans="1:25" ht="15.75" customHeight="1" thickBot="1" x14ac:dyDescent="0.35">
      <c r="A22" s="54">
        <v>9</v>
      </c>
      <c r="B22" s="54">
        <v>24</v>
      </c>
      <c r="C22" s="54">
        <v>9</v>
      </c>
      <c r="D22" s="55">
        <f t="shared" si="5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7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6"/>
        <v>-580</v>
      </c>
      <c r="W22" s="55">
        <v>0</v>
      </c>
      <c r="X22" s="55">
        <f t="shared" si="3"/>
        <v>2856.5512371593813</v>
      </c>
      <c r="Y22" s="117">
        <f t="shared" si="4"/>
        <v>35334.345674899523</v>
      </c>
    </row>
    <row r="23" spans="1:25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5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7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6"/>
        <v>-590</v>
      </c>
      <c r="W23" s="55">
        <v>0</v>
      </c>
      <c r="X23" s="55">
        <f t="shared" si="3"/>
        <v>2846.5512371593813</v>
      </c>
      <c r="Y23" s="117">
        <f t="shared" si="4"/>
        <v>38328.123352370982</v>
      </c>
    </row>
    <row r="24" spans="1:25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5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7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6"/>
        <v>-600</v>
      </c>
      <c r="W24" s="55">
        <v>0</v>
      </c>
      <c r="X24" s="55">
        <f t="shared" si="3"/>
        <v>2836.5512371593813</v>
      </c>
      <c r="Y24" s="117">
        <f t="shared" si="4"/>
        <v>41324.375103498576</v>
      </c>
    </row>
    <row r="25" spans="1:25" ht="15.75" customHeight="1" thickBot="1" x14ac:dyDescent="0.35">
      <c r="A25" s="54">
        <v>12</v>
      </c>
      <c r="B25" s="54">
        <v>25</v>
      </c>
      <c r="C25" s="54">
        <f t="shared" ref="C25:C88" si="8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7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(1.06)*R24</f>
        <v>-1590</v>
      </c>
      <c r="S25" s="55">
        <v>0</v>
      </c>
      <c r="T25" s="55">
        <v>0</v>
      </c>
      <c r="U25" s="54" t="s">
        <v>79</v>
      </c>
      <c r="V25" s="57">
        <f t="shared" si="6"/>
        <v>-610</v>
      </c>
      <c r="W25" s="55">
        <v>0</v>
      </c>
      <c r="X25" s="55">
        <f t="shared" si="3"/>
        <v>2973.2179038260474</v>
      </c>
      <c r="Y25" s="117">
        <f t="shared" si="4"/>
        <v>44469.777903589202</v>
      </c>
    </row>
    <row r="26" spans="1:25" ht="15.75" customHeight="1" thickBot="1" x14ac:dyDescent="0.35">
      <c r="A26" s="54">
        <v>13</v>
      </c>
      <c r="B26" s="54">
        <v>25</v>
      </c>
      <c r="C26" s="54">
        <f t="shared" si="8"/>
        <v>1</v>
      </c>
      <c r="D26" s="55">
        <f t="shared" ref="D26:D36" si="9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0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1">$R25</f>
        <v>-1590</v>
      </c>
      <c r="S26" s="55">
        <v>0</v>
      </c>
      <c r="T26" s="55">
        <v>0</v>
      </c>
      <c r="U26" s="54" t="s">
        <v>79</v>
      </c>
      <c r="V26" s="57">
        <f t="shared" si="6"/>
        <v>-620</v>
      </c>
      <c r="W26" s="55">
        <v>0</v>
      </c>
      <c r="X26" s="55">
        <f t="shared" si="3"/>
        <v>2960.2179038260474</v>
      </c>
      <c r="Y26" s="117">
        <f t="shared" si="4"/>
        <v>47615.286548680204</v>
      </c>
    </row>
    <row r="27" spans="1:25" ht="15.75" customHeight="1" thickBot="1" x14ac:dyDescent="0.35">
      <c r="A27" s="54">
        <v>14</v>
      </c>
      <c r="B27" s="54">
        <v>25</v>
      </c>
      <c r="C27" s="54">
        <f t="shared" si="8"/>
        <v>2</v>
      </c>
      <c r="D27" s="55">
        <f t="shared" si="9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1"/>
        <v>-1590</v>
      </c>
      <c r="S27" s="55">
        <v>0</v>
      </c>
      <c r="T27" s="55">
        <v>0</v>
      </c>
      <c r="U27" s="54" t="s">
        <v>79</v>
      </c>
      <c r="V27" s="57">
        <f t="shared" si="6"/>
        <v>-630</v>
      </c>
      <c r="W27" s="55">
        <v>0</v>
      </c>
      <c r="X27" s="55">
        <f t="shared" si="3"/>
        <v>2950.2179038260474</v>
      </c>
      <c r="Y27" s="117">
        <f t="shared" si="4"/>
        <v>50763.901479792417</v>
      </c>
    </row>
    <row r="28" spans="1:25" ht="15.75" customHeight="1" thickBot="1" x14ac:dyDescent="0.35">
      <c r="A28" s="54">
        <v>15</v>
      </c>
      <c r="B28" s="54">
        <v>25</v>
      </c>
      <c r="C28" s="54">
        <f t="shared" si="8"/>
        <v>3</v>
      </c>
      <c r="D28" s="55">
        <f t="shared" si="9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2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1"/>
        <v>-1590</v>
      </c>
      <c r="S28" s="55">
        <v>0</v>
      </c>
      <c r="T28" s="55">
        <v>0</v>
      </c>
      <c r="U28" s="54" t="s">
        <v>79</v>
      </c>
      <c r="V28" s="57">
        <f t="shared" si="6"/>
        <v>-640</v>
      </c>
      <c r="W28" s="55">
        <v>0</v>
      </c>
      <c r="X28" s="55">
        <f t="shared" si="3"/>
        <v>2940.2179038260474</v>
      </c>
      <c r="Y28" s="117">
        <f t="shared" si="4"/>
        <v>53915.635639784261</v>
      </c>
    </row>
    <row r="29" spans="1:25" ht="15.75" customHeight="1" thickBot="1" x14ac:dyDescent="0.35">
      <c r="A29" s="54">
        <v>16</v>
      </c>
      <c r="B29" s="54">
        <v>25</v>
      </c>
      <c r="C29" s="54">
        <f t="shared" si="8"/>
        <v>4</v>
      </c>
      <c r="D29" s="55">
        <f t="shared" si="9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2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1"/>
        <v>-1590</v>
      </c>
      <c r="S29" s="55">
        <v>0</v>
      </c>
      <c r="T29" s="55">
        <v>0</v>
      </c>
      <c r="U29" s="54" t="s">
        <v>79</v>
      </c>
      <c r="V29" s="57">
        <f t="shared" si="6"/>
        <v>-650</v>
      </c>
      <c r="W29" s="55">
        <v>0</v>
      </c>
      <c r="X29" s="55">
        <f t="shared" si="3"/>
        <v>2930.2179038260474</v>
      </c>
      <c r="Y29" s="117">
        <f t="shared" si="4"/>
        <v>57070.502025442736</v>
      </c>
    </row>
    <row r="30" spans="1:25" ht="15.75" customHeight="1" thickBot="1" x14ac:dyDescent="0.35">
      <c r="A30" s="54">
        <v>17</v>
      </c>
      <c r="B30" s="54">
        <v>25</v>
      </c>
      <c r="C30" s="54">
        <f t="shared" si="8"/>
        <v>5</v>
      </c>
      <c r="D30" s="55">
        <f t="shared" si="9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2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1"/>
        <v>-1590</v>
      </c>
      <c r="S30" s="55">
        <v>0</v>
      </c>
      <c r="T30" s="55">
        <v>0</v>
      </c>
      <c r="U30" s="54" t="s">
        <v>79</v>
      </c>
      <c r="V30" s="57">
        <f t="shared" si="6"/>
        <v>-660</v>
      </c>
      <c r="W30" s="55">
        <v>0</v>
      </c>
      <c r="X30" s="55">
        <f t="shared" si="3"/>
        <v>2920.2179038260474</v>
      </c>
      <c r="Y30" s="117">
        <f t="shared" si="4"/>
        <v>60228.513687708124</v>
      </c>
    </row>
    <row r="31" spans="1:25" ht="15.75" customHeight="1" thickBot="1" x14ac:dyDescent="0.35">
      <c r="A31" s="54">
        <v>18</v>
      </c>
      <c r="B31" s="54">
        <v>25</v>
      </c>
      <c r="C31" s="54">
        <f t="shared" si="8"/>
        <v>6</v>
      </c>
      <c r="D31" s="55">
        <f t="shared" si="9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2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1"/>
        <v>-1590</v>
      </c>
      <c r="S31" s="55">
        <v>0</v>
      </c>
      <c r="T31" s="55">
        <v>0</v>
      </c>
      <c r="U31" s="54" t="s">
        <v>79</v>
      </c>
      <c r="V31" s="57">
        <f t="shared" si="6"/>
        <v>-670</v>
      </c>
      <c r="W31" s="55">
        <v>0</v>
      </c>
      <c r="X31" s="55">
        <f t="shared" si="3"/>
        <v>2910.2179038260474</v>
      </c>
      <c r="Y31" s="117">
        <f t="shared" si="4"/>
        <v>63389.683731899626</v>
      </c>
    </row>
    <row r="32" spans="1:25" ht="15.75" customHeight="1" thickBot="1" x14ac:dyDescent="0.35">
      <c r="A32" s="54">
        <v>19</v>
      </c>
      <c r="B32" s="54">
        <v>25</v>
      </c>
      <c r="C32" s="54">
        <f t="shared" si="8"/>
        <v>7</v>
      </c>
      <c r="D32" s="55">
        <f t="shared" si="9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2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1"/>
        <v>-1590</v>
      </c>
      <c r="S32" s="55">
        <v>0</v>
      </c>
      <c r="T32" s="55">
        <v>0</v>
      </c>
      <c r="U32" s="54" t="s">
        <v>79</v>
      </c>
      <c r="V32" s="57">
        <f t="shared" si="6"/>
        <v>-680</v>
      </c>
      <c r="W32" s="55">
        <v>0</v>
      </c>
      <c r="X32" s="55">
        <f t="shared" si="3"/>
        <v>2900.2179038260474</v>
      </c>
      <c r="Y32" s="117">
        <f t="shared" si="4"/>
        <v>66554.025317941923</v>
      </c>
    </row>
    <row r="33" spans="1:25" ht="15.75" customHeight="1" thickBot="1" x14ac:dyDescent="0.35">
      <c r="A33" s="54">
        <v>20</v>
      </c>
      <c r="B33" s="54">
        <v>25</v>
      </c>
      <c r="C33" s="54">
        <f t="shared" si="8"/>
        <v>8</v>
      </c>
      <c r="D33" s="55">
        <f t="shared" si="9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2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1"/>
        <v>-1590</v>
      </c>
      <c r="S33" s="55">
        <v>0</v>
      </c>
      <c r="T33" s="55">
        <v>0</v>
      </c>
      <c r="U33" s="54" t="s">
        <v>79</v>
      </c>
      <c r="V33" s="57">
        <f t="shared" si="6"/>
        <v>-690</v>
      </c>
      <c r="W33" s="55">
        <v>0</v>
      </c>
      <c r="X33" s="55">
        <f t="shared" si="3"/>
        <v>2890.2179038260474</v>
      </c>
      <c r="Y33" s="117">
        <f t="shared" si="4"/>
        <v>69721.551660592726</v>
      </c>
    </row>
    <row r="34" spans="1:25" ht="15.75" customHeight="1" thickBot="1" x14ac:dyDescent="0.35">
      <c r="A34" s="54">
        <v>21</v>
      </c>
      <c r="B34" s="54">
        <v>25</v>
      </c>
      <c r="C34" s="54">
        <f t="shared" si="8"/>
        <v>9</v>
      </c>
      <c r="D34" s="55">
        <f t="shared" si="9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2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1"/>
        <v>-1590</v>
      </c>
      <c r="S34" s="55">
        <v>0</v>
      </c>
      <c r="T34" s="55">
        <v>0</v>
      </c>
      <c r="U34" s="54" t="s">
        <v>79</v>
      </c>
      <c r="V34" s="57">
        <f t="shared" si="6"/>
        <v>-700</v>
      </c>
      <c r="W34" s="55">
        <v>0</v>
      </c>
      <c r="X34" s="55">
        <f t="shared" si="3"/>
        <v>2880.2179038260474</v>
      </c>
      <c r="Y34" s="117">
        <f t="shared" si="4"/>
        <v>72892.276029671251</v>
      </c>
    </row>
    <row r="35" spans="1:25" ht="15.75" customHeight="1" thickBot="1" x14ac:dyDescent="0.35">
      <c r="A35" s="54">
        <v>22</v>
      </c>
      <c r="B35" s="54">
        <v>25</v>
      </c>
      <c r="C35" s="54">
        <f t="shared" si="8"/>
        <v>10</v>
      </c>
      <c r="D35" s="55">
        <f t="shared" si="9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2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1"/>
        <v>-1590</v>
      </c>
      <c r="S35" s="55">
        <v>0</v>
      </c>
      <c r="T35" s="55">
        <v>0</v>
      </c>
      <c r="U35" s="54" t="s">
        <v>79</v>
      </c>
      <c r="V35" s="57">
        <f t="shared" si="6"/>
        <v>-710</v>
      </c>
      <c r="W35" s="55">
        <v>0</v>
      </c>
      <c r="X35" s="55">
        <f t="shared" si="3"/>
        <v>2870.2179038260474</v>
      </c>
      <c r="Y35" s="117">
        <f t="shared" si="4"/>
        <v>76066.211750287592</v>
      </c>
    </row>
    <row r="36" spans="1:25" ht="15.75" customHeight="1" thickBot="1" x14ac:dyDescent="0.35">
      <c r="A36" s="54">
        <v>23</v>
      </c>
      <c r="B36" s="54">
        <v>25</v>
      </c>
      <c r="C36" s="54">
        <f t="shared" si="8"/>
        <v>11</v>
      </c>
      <c r="D36" s="55">
        <f t="shared" si="9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2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1"/>
        <v>-1590</v>
      </c>
      <c r="S36" s="55">
        <v>0</v>
      </c>
      <c r="T36" s="55">
        <v>0</v>
      </c>
      <c r="U36" s="54" t="s">
        <v>79</v>
      </c>
      <c r="V36" s="57">
        <f t="shared" si="6"/>
        <v>-720</v>
      </c>
      <c r="W36" s="55">
        <v>0</v>
      </c>
      <c r="X36" s="55">
        <f t="shared" si="3"/>
        <v>2860.2179038260474</v>
      </c>
      <c r="Y36" s="117">
        <f t="shared" si="4"/>
        <v>79243.372203073173</v>
      </c>
    </row>
    <row r="37" spans="1:25" ht="13.5" thickBot="1" x14ac:dyDescent="0.35">
      <c r="A37" s="54">
        <v>24</v>
      </c>
      <c r="B37" s="54">
        <v>26</v>
      </c>
      <c r="C37" s="54">
        <f t="shared" si="8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2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6"/>
        <v>-730</v>
      </c>
      <c r="W37" s="55">
        <v>0</v>
      </c>
      <c r="X37" s="55">
        <f t="shared" si="3"/>
        <v>2985.8179038260473</v>
      </c>
      <c r="Y37" s="117">
        <f t="shared" si="4"/>
        <v>82559.370824412021</v>
      </c>
    </row>
    <row r="38" spans="1:25" ht="13.5" thickBot="1" x14ac:dyDescent="0.35">
      <c r="A38" s="54">
        <v>25</v>
      </c>
      <c r="B38" s="54">
        <v>26</v>
      </c>
      <c r="C38" s="54">
        <f t="shared" si="8"/>
        <v>1</v>
      </c>
      <c r="D38" s="55">
        <f t="shared" ref="D38:D48" si="13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0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4">$R37</f>
        <v>-1685.4</v>
      </c>
      <c r="S38" s="55">
        <v>0</v>
      </c>
      <c r="T38" s="55">
        <v>0</v>
      </c>
      <c r="U38" s="54" t="s">
        <v>79</v>
      </c>
      <c r="V38" s="57">
        <f t="shared" si="6"/>
        <v>-740</v>
      </c>
      <c r="W38" s="55">
        <v>0</v>
      </c>
      <c r="X38" s="55">
        <f t="shared" si="3"/>
        <v>2972.8179038260473</v>
      </c>
      <c r="Y38" s="117">
        <f t="shared" si="4"/>
        <v>85876.186106673107</v>
      </c>
    </row>
    <row r="39" spans="1:25" ht="13.5" thickBot="1" x14ac:dyDescent="0.35">
      <c r="A39" s="54">
        <v>26</v>
      </c>
      <c r="B39" s="54">
        <v>26</v>
      </c>
      <c r="C39" s="54">
        <f t="shared" si="8"/>
        <v>2</v>
      </c>
      <c r="D39" s="55">
        <f t="shared" si="13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4"/>
        <v>-1685.4</v>
      </c>
      <c r="S39" s="55">
        <v>0</v>
      </c>
      <c r="T39" s="55">
        <v>0</v>
      </c>
      <c r="U39" s="54" t="s">
        <v>79</v>
      </c>
      <c r="V39" s="57">
        <f t="shared" si="6"/>
        <v>-750</v>
      </c>
      <c r="W39" s="55">
        <v>0</v>
      </c>
      <c r="X39" s="55">
        <f t="shared" si="3"/>
        <v>2962.8179038260473</v>
      </c>
      <c r="Y39" s="117">
        <f t="shared" si="4"/>
        <v>89196.821452610282</v>
      </c>
    </row>
    <row r="40" spans="1:25" ht="13.5" thickBot="1" x14ac:dyDescent="0.35">
      <c r="A40" s="54">
        <v>27</v>
      </c>
      <c r="B40" s="54">
        <v>26</v>
      </c>
      <c r="C40" s="54">
        <f t="shared" si="8"/>
        <v>3</v>
      </c>
      <c r="D40" s="55">
        <f t="shared" si="13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5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4"/>
        <v>-1685.4</v>
      </c>
      <c r="S40" s="55">
        <v>0</v>
      </c>
      <c r="T40" s="55">
        <v>0</v>
      </c>
      <c r="U40" s="54" t="s">
        <v>79</v>
      </c>
      <c r="V40" s="57">
        <f t="shared" si="6"/>
        <v>-760</v>
      </c>
      <c r="W40" s="55">
        <v>0</v>
      </c>
      <c r="X40" s="55">
        <f t="shared" si="3"/>
        <v>2952.8179038260473</v>
      </c>
      <c r="Y40" s="117">
        <f t="shared" si="4"/>
        <v>92521.292779155527</v>
      </c>
    </row>
    <row r="41" spans="1:25" ht="13.5" thickBot="1" x14ac:dyDescent="0.35">
      <c r="A41" s="54">
        <v>28</v>
      </c>
      <c r="B41" s="54">
        <v>26</v>
      </c>
      <c r="C41" s="54">
        <f t="shared" si="8"/>
        <v>4</v>
      </c>
      <c r="D41" s="55">
        <f t="shared" si="13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5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4"/>
        <v>-1685.4</v>
      </c>
      <c r="S41" s="55">
        <v>0</v>
      </c>
      <c r="T41" s="55">
        <v>0</v>
      </c>
      <c r="U41" s="54" t="s">
        <v>79</v>
      </c>
      <c r="V41" s="57">
        <f t="shared" si="6"/>
        <v>-770</v>
      </c>
      <c r="W41" s="55">
        <v>0</v>
      </c>
      <c r="X41" s="55">
        <f t="shared" si="3"/>
        <v>2942.8179038260473</v>
      </c>
      <c r="Y41" s="117">
        <f t="shared" si="4"/>
        <v>95849.61606956138</v>
      </c>
    </row>
    <row r="42" spans="1:25" ht="13.5" thickBot="1" x14ac:dyDescent="0.35">
      <c r="A42" s="54">
        <v>29</v>
      </c>
      <c r="B42" s="54">
        <v>26</v>
      </c>
      <c r="C42" s="54">
        <f t="shared" si="8"/>
        <v>5</v>
      </c>
      <c r="D42" s="55">
        <f t="shared" si="13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5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4"/>
        <v>-1685.4</v>
      </c>
      <c r="S42" s="55">
        <v>0</v>
      </c>
      <c r="T42" s="55">
        <v>0</v>
      </c>
      <c r="U42" s="54" t="s">
        <v>79</v>
      </c>
      <c r="V42" s="57">
        <f t="shared" si="6"/>
        <v>-780</v>
      </c>
      <c r="W42" s="55">
        <v>0</v>
      </c>
      <c r="X42" s="55">
        <f t="shared" si="3"/>
        <v>2932.8179038260473</v>
      </c>
      <c r="Y42" s="117">
        <f t="shared" si="4"/>
        <v>99181.807373677264</v>
      </c>
    </row>
    <row r="43" spans="1:25" ht="13.5" thickBot="1" x14ac:dyDescent="0.35">
      <c r="A43" s="54">
        <v>30</v>
      </c>
      <c r="B43" s="54">
        <v>26</v>
      </c>
      <c r="C43" s="54">
        <f t="shared" si="8"/>
        <v>6</v>
      </c>
      <c r="D43" s="55">
        <f t="shared" si="13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5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4"/>
        <v>-1685.4</v>
      </c>
      <c r="S43" s="55">
        <v>0</v>
      </c>
      <c r="T43" s="55">
        <v>0</v>
      </c>
      <c r="U43" s="54" t="s">
        <v>79</v>
      </c>
      <c r="V43" s="57">
        <f t="shared" si="6"/>
        <v>-790</v>
      </c>
      <c r="W43" s="55">
        <v>0</v>
      </c>
      <c r="X43" s="55">
        <f t="shared" si="3"/>
        <v>2922.8179038260473</v>
      </c>
      <c r="Y43" s="117">
        <f t="shared" si="4"/>
        <v>102517.88280822696</v>
      </c>
    </row>
    <row r="44" spans="1:25" ht="13.5" thickBot="1" x14ac:dyDescent="0.35">
      <c r="A44" s="54">
        <v>31</v>
      </c>
      <c r="B44" s="54">
        <v>26</v>
      </c>
      <c r="C44" s="54">
        <f t="shared" si="8"/>
        <v>7</v>
      </c>
      <c r="D44" s="55">
        <f t="shared" si="13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5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4"/>
        <v>-1685.4</v>
      </c>
      <c r="S44" s="55">
        <v>0</v>
      </c>
      <c r="T44" s="55">
        <v>0</v>
      </c>
      <c r="U44" s="54" t="s">
        <v>79</v>
      </c>
      <c r="V44" s="57">
        <f t="shared" si="6"/>
        <v>-800</v>
      </c>
      <c r="W44" s="55">
        <v>0</v>
      </c>
      <c r="X44" s="55">
        <f t="shared" si="3"/>
        <v>2912.8179038260473</v>
      </c>
      <c r="Y44" s="117">
        <f t="shared" si="4"/>
        <v>105857.85855708728</v>
      </c>
    </row>
    <row r="45" spans="1:25" ht="13.5" thickBot="1" x14ac:dyDescent="0.35">
      <c r="A45" s="54">
        <v>32</v>
      </c>
      <c r="B45" s="54">
        <v>26</v>
      </c>
      <c r="C45" s="54">
        <f t="shared" si="8"/>
        <v>8</v>
      </c>
      <c r="D45" s="55">
        <f t="shared" si="13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5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4"/>
        <v>-1685.4</v>
      </c>
      <c r="S45" s="55">
        <v>0</v>
      </c>
      <c r="T45" s="55">
        <v>0</v>
      </c>
      <c r="U45" s="54" t="s">
        <v>79</v>
      </c>
      <c r="V45" s="57">
        <f t="shared" si="6"/>
        <v>-810</v>
      </c>
      <c r="W45" s="55">
        <v>0</v>
      </c>
      <c r="X45" s="55">
        <f t="shared" si="3"/>
        <v>2902.8179038260473</v>
      </c>
      <c r="Y45" s="117">
        <f t="shared" si="4"/>
        <v>109201.75087156786</v>
      </c>
    </row>
    <row r="46" spans="1:25" ht="13.5" thickBot="1" x14ac:dyDescent="0.35">
      <c r="A46" s="54">
        <v>33</v>
      </c>
      <c r="B46" s="54">
        <v>26</v>
      </c>
      <c r="C46" s="54">
        <f t="shared" si="8"/>
        <v>9</v>
      </c>
      <c r="D46" s="55">
        <f t="shared" si="13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si="1"/>
        <v>-752.61542950728563</v>
      </c>
      <c r="H46" s="57">
        <f t="shared" si="15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4"/>
        <v>-1685.4</v>
      </c>
      <c r="S46" s="55">
        <v>0</v>
      </c>
      <c r="T46" s="55">
        <v>0</v>
      </c>
      <c r="U46" s="54" t="s">
        <v>79</v>
      </c>
      <c r="V46" s="57">
        <f t="shared" si="6"/>
        <v>-820</v>
      </c>
      <c r="W46" s="55">
        <v>0</v>
      </c>
      <c r="X46" s="55">
        <f t="shared" si="3"/>
        <v>2892.8179038260473</v>
      </c>
      <c r="Y46" s="117">
        <f t="shared" si="4"/>
        <v>112549.5760706921</v>
      </c>
    </row>
    <row r="47" spans="1:25" ht="13.5" thickBot="1" x14ac:dyDescent="0.35">
      <c r="A47" s="54">
        <v>34</v>
      </c>
      <c r="B47" s="54">
        <v>26</v>
      </c>
      <c r="C47" s="54">
        <f t="shared" si="8"/>
        <v>10</v>
      </c>
      <c r="D47" s="55">
        <f t="shared" si="13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"/>
        <v>-752.61542950728563</v>
      </c>
      <c r="H47" s="57">
        <f t="shared" si="15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4"/>
        <v>-1685.4</v>
      </c>
      <c r="S47" s="55">
        <v>0</v>
      </c>
      <c r="T47" s="55">
        <v>0</v>
      </c>
      <c r="U47" s="54" t="s">
        <v>79</v>
      </c>
      <c r="V47" s="57">
        <f t="shared" si="6"/>
        <v>-830</v>
      </c>
      <c r="W47" s="55">
        <v>0</v>
      </c>
      <c r="X47" s="55">
        <f t="shared" si="3"/>
        <v>2882.8179038260473</v>
      </c>
      <c r="Y47" s="117">
        <f t="shared" si="4"/>
        <v>115901.35054147936</v>
      </c>
    </row>
    <row r="48" spans="1:25" ht="13.5" thickBot="1" x14ac:dyDescent="0.35">
      <c r="A48" s="54">
        <v>35</v>
      </c>
      <c r="B48" s="54">
        <v>26</v>
      </c>
      <c r="C48" s="54">
        <f t="shared" si="8"/>
        <v>11</v>
      </c>
      <c r="D48" s="55">
        <f t="shared" si="13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"/>
        <v>-752.61542950728563</v>
      </c>
      <c r="H48" s="57">
        <f t="shared" si="15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4"/>
        <v>-1685.4</v>
      </c>
      <c r="S48" s="55">
        <v>0</v>
      </c>
      <c r="T48" s="55">
        <v>0</v>
      </c>
      <c r="U48" s="54" t="s">
        <v>79</v>
      </c>
      <c r="V48" s="57">
        <f t="shared" si="6"/>
        <v>-840</v>
      </c>
      <c r="W48" s="55">
        <v>0</v>
      </c>
      <c r="X48" s="55">
        <f t="shared" si="3"/>
        <v>2872.8179038260473</v>
      </c>
      <c r="Y48" s="117">
        <f t="shared" si="4"/>
        <v>119257.09073922824</v>
      </c>
    </row>
    <row r="49" spans="1:25" ht="13.5" thickBot="1" x14ac:dyDescent="0.35">
      <c r="A49" s="54">
        <v>36</v>
      </c>
      <c r="B49" s="54">
        <v>27</v>
      </c>
      <c r="C49" s="54">
        <f t="shared" si="8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"/>
        <v>-752.61542950728563</v>
      </c>
      <c r="H49" s="57">
        <f t="shared" si="15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6"/>
        <v>-850</v>
      </c>
      <c r="W49" s="55">
        <v>0</v>
      </c>
      <c r="X49" s="55">
        <f t="shared" si="3"/>
        <v>3004.2439038260472</v>
      </c>
      <c r="Y49" s="117">
        <f t="shared" si="4"/>
        <v>122758.23918780107</v>
      </c>
    </row>
    <row r="50" spans="1:25" ht="13.5" thickBot="1" x14ac:dyDescent="0.35">
      <c r="A50" s="54">
        <v>37</v>
      </c>
      <c r="B50" s="54">
        <v>27</v>
      </c>
      <c r="C50" s="54">
        <f t="shared" si="8"/>
        <v>1</v>
      </c>
      <c r="D50" s="55">
        <f t="shared" ref="D50:D60" si="16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"/>
        <v>-752.61542950728563</v>
      </c>
      <c r="H50" s="57">
        <f t="shared" si="10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7">$R49</f>
        <v>-1786.5240000000001</v>
      </c>
      <c r="S50" s="55">
        <v>0</v>
      </c>
      <c r="T50" s="55">
        <v>0</v>
      </c>
      <c r="U50" s="54" t="s">
        <v>79</v>
      </c>
      <c r="V50" s="57">
        <f t="shared" si="6"/>
        <v>-860</v>
      </c>
      <c r="W50" s="55">
        <v>0</v>
      </c>
      <c r="X50" s="55">
        <f t="shared" si="3"/>
        <v>2991.2439038260472</v>
      </c>
      <c r="Y50" s="117">
        <f t="shared" si="4"/>
        <v>126260.97575490962</v>
      </c>
    </row>
    <row r="51" spans="1:25" ht="13.5" thickBot="1" x14ac:dyDescent="0.35">
      <c r="A51" s="54">
        <v>38</v>
      </c>
      <c r="B51" s="54">
        <v>27</v>
      </c>
      <c r="C51" s="54">
        <f t="shared" si="8"/>
        <v>2</v>
      </c>
      <c r="D51" s="55">
        <f t="shared" si="16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7"/>
        <v>-1786.5240000000001</v>
      </c>
      <c r="S51" s="55">
        <v>0</v>
      </c>
      <c r="T51" s="55">
        <v>0</v>
      </c>
      <c r="U51" s="54" t="s">
        <v>79</v>
      </c>
      <c r="V51" s="57">
        <f t="shared" si="6"/>
        <v>-870</v>
      </c>
      <c r="W51" s="55">
        <v>0</v>
      </c>
      <c r="X51" s="55">
        <f t="shared" si="3"/>
        <v>2981.2439038260472</v>
      </c>
      <c r="Y51" s="117">
        <f t="shared" si="4"/>
        <v>129768.30705771447</v>
      </c>
    </row>
    <row r="52" spans="1:25" ht="13.5" thickBot="1" x14ac:dyDescent="0.35">
      <c r="A52" s="54">
        <v>39</v>
      </c>
      <c r="B52" s="54">
        <v>27</v>
      </c>
      <c r="C52" s="54">
        <f t="shared" si="8"/>
        <v>3</v>
      </c>
      <c r="D52" s="55">
        <f t="shared" si="16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"/>
        <v>-752.61542950728563</v>
      </c>
      <c r="H52" s="57">
        <f t="shared" ref="H52:H61" si="18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7"/>
        <v>-1786.5240000000001</v>
      </c>
      <c r="S52" s="55">
        <v>0</v>
      </c>
      <c r="T52" s="55">
        <v>0</v>
      </c>
      <c r="U52" s="54" t="s">
        <v>79</v>
      </c>
      <c r="V52" s="57">
        <f t="shared" si="6"/>
        <v>-880</v>
      </c>
      <c r="W52" s="55">
        <v>0</v>
      </c>
      <c r="X52" s="55">
        <f t="shared" si="3"/>
        <v>2971.2439038260472</v>
      </c>
      <c r="Y52" s="117">
        <f t="shared" si="4"/>
        <v>133280.25224094765</v>
      </c>
    </row>
    <row r="53" spans="1:25" ht="13.5" thickBot="1" x14ac:dyDescent="0.35">
      <c r="A53" s="54">
        <v>40</v>
      </c>
      <c r="B53" s="54">
        <v>27</v>
      </c>
      <c r="C53" s="54">
        <f t="shared" si="8"/>
        <v>4</v>
      </c>
      <c r="D53" s="55">
        <f t="shared" si="16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"/>
        <v>-752.61542950728563</v>
      </c>
      <c r="H53" s="57">
        <f t="shared" si="18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7"/>
        <v>-1786.5240000000001</v>
      </c>
      <c r="S53" s="55">
        <v>0</v>
      </c>
      <c r="T53" s="55">
        <v>0</v>
      </c>
      <c r="U53" s="54" t="s">
        <v>79</v>
      </c>
      <c r="V53" s="57">
        <f t="shared" si="6"/>
        <v>-890</v>
      </c>
      <c r="W53" s="55">
        <v>0</v>
      </c>
      <c r="X53" s="55">
        <f t="shared" si="3"/>
        <v>2961.2439038260472</v>
      </c>
      <c r="Y53" s="117">
        <f t="shared" si="4"/>
        <v>136796.83052911097</v>
      </c>
    </row>
    <row r="54" spans="1:25" ht="13.5" thickBot="1" x14ac:dyDescent="0.35">
      <c r="A54" s="54">
        <v>41</v>
      </c>
      <c r="B54" s="54">
        <v>27</v>
      </c>
      <c r="C54" s="54">
        <f t="shared" si="8"/>
        <v>5</v>
      </c>
      <c r="D54" s="55">
        <f t="shared" si="16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"/>
        <v>-752.61542950728563</v>
      </c>
      <c r="H54" s="57">
        <f t="shared" si="18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7"/>
        <v>-1786.5240000000001</v>
      </c>
      <c r="S54" s="55">
        <v>0</v>
      </c>
      <c r="T54" s="55">
        <v>0</v>
      </c>
      <c r="U54" s="54" t="s">
        <v>79</v>
      </c>
      <c r="V54" s="57">
        <f t="shared" si="6"/>
        <v>-900</v>
      </c>
      <c r="W54" s="55">
        <v>0</v>
      </c>
      <c r="X54" s="55">
        <f t="shared" si="3"/>
        <v>2951.2439038260472</v>
      </c>
      <c r="Y54" s="117">
        <f t="shared" si="4"/>
        <v>140318.06122680832</v>
      </c>
    </row>
    <row r="55" spans="1:25" ht="13.5" thickBot="1" x14ac:dyDescent="0.35">
      <c r="A55" s="54">
        <v>42</v>
      </c>
      <c r="B55" s="54">
        <v>27</v>
      </c>
      <c r="C55" s="54">
        <f t="shared" si="8"/>
        <v>6</v>
      </c>
      <c r="D55" s="55">
        <f t="shared" si="16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"/>
        <v>-752.61542950728563</v>
      </c>
      <c r="H55" s="57">
        <f t="shared" si="18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7"/>
        <v>-1786.5240000000001</v>
      </c>
      <c r="S55" s="55">
        <v>0</v>
      </c>
      <c r="T55" s="55">
        <v>0</v>
      </c>
      <c r="U55" s="54" t="s">
        <v>79</v>
      </c>
      <c r="V55" s="57">
        <f t="shared" si="6"/>
        <v>-910</v>
      </c>
      <c r="W55" s="55">
        <v>0</v>
      </c>
      <c r="X55" s="55">
        <f t="shared" si="3"/>
        <v>2941.2439038260472</v>
      </c>
      <c r="Y55" s="117">
        <f t="shared" si="4"/>
        <v>143843.96371907942</v>
      </c>
    </row>
    <row r="56" spans="1:25" ht="13.5" thickBot="1" x14ac:dyDescent="0.35">
      <c r="A56" s="54">
        <v>43</v>
      </c>
      <c r="B56" s="54">
        <v>27</v>
      </c>
      <c r="C56" s="54">
        <f t="shared" si="8"/>
        <v>7</v>
      </c>
      <c r="D56" s="55">
        <f t="shared" si="16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"/>
        <v>-752.61542950728563</v>
      </c>
      <c r="H56" s="57">
        <f t="shared" si="18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7"/>
        <v>-1786.5240000000001</v>
      </c>
      <c r="S56" s="55">
        <v>0</v>
      </c>
      <c r="T56" s="55">
        <v>0</v>
      </c>
      <c r="U56" s="54" t="s">
        <v>79</v>
      </c>
      <c r="V56" s="57">
        <f t="shared" si="6"/>
        <v>-920</v>
      </c>
      <c r="W56" s="55">
        <v>0</v>
      </c>
      <c r="X56" s="55">
        <f t="shared" si="3"/>
        <v>2931.2439038260472</v>
      </c>
      <c r="Y56" s="117">
        <f t="shared" si="4"/>
        <v>147374.55747173497</v>
      </c>
    </row>
    <row r="57" spans="1:25" ht="13.5" thickBot="1" x14ac:dyDescent="0.35">
      <c r="A57" s="54">
        <v>44</v>
      </c>
      <c r="B57" s="54">
        <v>27</v>
      </c>
      <c r="C57" s="54">
        <f t="shared" si="8"/>
        <v>8</v>
      </c>
      <c r="D57" s="55">
        <f t="shared" si="16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"/>
        <v>-752.61542950728563</v>
      </c>
      <c r="H57" s="57">
        <f t="shared" si="18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7"/>
        <v>-1786.5240000000001</v>
      </c>
      <c r="S57" s="55">
        <v>0</v>
      </c>
      <c r="T57" s="55">
        <v>0</v>
      </c>
      <c r="U57" s="54" t="s">
        <v>79</v>
      </c>
      <c r="V57" s="57">
        <f t="shared" si="6"/>
        <v>-930</v>
      </c>
      <c r="W57" s="55">
        <v>0</v>
      </c>
      <c r="X57" s="55">
        <f t="shared" si="3"/>
        <v>2921.2439038260472</v>
      </c>
      <c r="Y57" s="117">
        <f t="shared" si="4"/>
        <v>150909.86203169325</v>
      </c>
    </row>
    <row r="58" spans="1:25" ht="13.5" thickBot="1" x14ac:dyDescent="0.35">
      <c r="A58" s="54">
        <v>45</v>
      </c>
      <c r="B58" s="54">
        <v>27</v>
      </c>
      <c r="C58" s="54">
        <f t="shared" si="8"/>
        <v>9</v>
      </c>
      <c r="D58" s="55">
        <f t="shared" si="16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"/>
        <v>-752.61542950728563</v>
      </c>
      <c r="H58" s="57">
        <f t="shared" si="18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7"/>
        <v>-1786.5240000000001</v>
      </c>
      <c r="S58" s="55">
        <v>0</v>
      </c>
      <c r="T58" s="55">
        <v>0</v>
      </c>
      <c r="U58" s="54" t="s">
        <v>79</v>
      </c>
      <c r="V58" s="57">
        <f t="shared" si="6"/>
        <v>-940</v>
      </c>
      <c r="W58" s="55">
        <v>0</v>
      </c>
      <c r="X58" s="55">
        <f t="shared" si="3"/>
        <v>2911.2439038260472</v>
      </c>
      <c r="Y58" s="117">
        <f t="shared" si="4"/>
        <v>154449.89702731802</v>
      </c>
    </row>
    <row r="59" spans="1:25" ht="13.5" thickBot="1" x14ac:dyDescent="0.35">
      <c r="A59" s="54">
        <v>46</v>
      </c>
      <c r="B59" s="54">
        <v>27</v>
      </c>
      <c r="C59" s="54">
        <f t="shared" si="8"/>
        <v>10</v>
      </c>
      <c r="D59" s="55">
        <f t="shared" si="16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"/>
        <v>-752.61542950728563</v>
      </c>
      <c r="H59" s="57">
        <f t="shared" si="18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7"/>
        <v>-1786.5240000000001</v>
      </c>
      <c r="S59" s="55">
        <v>0</v>
      </c>
      <c r="T59" s="55">
        <v>0</v>
      </c>
      <c r="U59" s="54" t="s">
        <v>79</v>
      </c>
      <c r="V59" s="57">
        <f t="shared" si="6"/>
        <v>-950</v>
      </c>
      <c r="W59" s="55">
        <v>0</v>
      </c>
      <c r="X59" s="55">
        <f t="shared" si="3"/>
        <v>2901.2439038260472</v>
      </c>
      <c r="Y59" s="117">
        <f t="shared" si="4"/>
        <v>157994.68216875789</v>
      </c>
    </row>
    <row r="60" spans="1:25" ht="13.5" thickBot="1" x14ac:dyDescent="0.35">
      <c r="A60" s="54">
        <v>47</v>
      </c>
      <c r="B60" s="54">
        <v>27</v>
      </c>
      <c r="C60" s="54">
        <f t="shared" si="8"/>
        <v>11</v>
      </c>
      <c r="D60" s="55">
        <f t="shared" si="16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"/>
        <v>-752.61542950728563</v>
      </c>
      <c r="H60" s="57">
        <f t="shared" si="18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7"/>
        <v>-1786.5240000000001</v>
      </c>
      <c r="S60" s="55">
        <v>0</v>
      </c>
      <c r="T60" s="55">
        <v>0</v>
      </c>
      <c r="U60" s="54" t="s">
        <v>79</v>
      </c>
      <c r="V60" s="57">
        <f t="shared" si="6"/>
        <v>-960</v>
      </c>
      <c r="W60" s="55">
        <v>0</v>
      </c>
      <c r="X60" s="55">
        <f t="shared" si="3"/>
        <v>2891.2439038260472</v>
      </c>
      <c r="Y60" s="117">
        <f t="shared" si="4"/>
        <v>161544.2372482871</v>
      </c>
    </row>
    <row r="61" spans="1:25" ht="13.5" thickBot="1" x14ac:dyDescent="0.35">
      <c r="A61" s="54">
        <v>48</v>
      </c>
      <c r="B61" s="54">
        <v>28</v>
      </c>
      <c r="C61" s="54">
        <f t="shared" si="8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"/>
        <v>-752.61542950728563</v>
      </c>
      <c r="H61" s="57">
        <f t="shared" si="18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6"/>
        <v>-970</v>
      </c>
      <c r="W61" s="55">
        <v>0</v>
      </c>
      <c r="X61" s="55">
        <f t="shared" si="3"/>
        <v>3028.7299638260492</v>
      </c>
      <c r="Y61" s="117">
        <f t="shared" si="4"/>
        <v>165246.06820064769</v>
      </c>
    </row>
    <row r="62" spans="1:25" ht="13.5" thickBot="1" x14ac:dyDescent="0.35">
      <c r="A62" s="54">
        <v>49</v>
      </c>
      <c r="B62" s="54">
        <v>28</v>
      </c>
      <c r="C62" s="54">
        <f t="shared" si="8"/>
        <v>1</v>
      </c>
      <c r="D62" s="55">
        <f t="shared" ref="D62:D72" si="19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"/>
        <v>-752.61542950728563</v>
      </c>
      <c r="H62" s="57">
        <f t="shared" si="10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0">$R61</f>
        <v>-1893.7154400000002</v>
      </c>
      <c r="S62" s="55">
        <v>0</v>
      </c>
      <c r="T62" s="55">
        <v>0</v>
      </c>
      <c r="U62" s="54" t="s">
        <v>79</v>
      </c>
      <c r="V62" s="57">
        <f t="shared" si="6"/>
        <v>-980</v>
      </c>
      <c r="W62" s="55">
        <v>0</v>
      </c>
      <c r="X62" s="55">
        <f t="shared" si="3"/>
        <v>3015.7299638260492</v>
      </c>
      <c r="Y62" s="117">
        <f t="shared" si="4"/>
        <v>168950.32344864309</v>
      </c>
    </row>
    <row r="63" spans="1:25" ht="13.5" thickBot="1" x14ac:dyDescent="0.35">
      <c r="A63" s="54">
        <v>50</v>
      </c>
      <c r="B63" s="54">
        <v>28</v>
      </c>
      <c r="C63" s="54">
        <f t="shared" si="8"/>
        <v>2</v>
      </c>
      <c r="D63" s="55">
        <f t="shared" si="19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0"/>
        <v>-1893.7154400000002</v>
      </c>
      <c r="S63" s="55">
        <v>0</v>
      </c>
      <c r="T63" s="55">
        <v>0</v>
      </c>
      <c r="U63" s="54" t="s">
        <v>79</v>
      </c>
      <c r="V63" s="57">
        <f t="shared" si="6"/>
        <v>-990</v>
      </c>
      <c r="W63" s="55">
        <v>0</v>
      </c>
      <c r="X63" s="55">
        <f t="shared" si="3"/>
        <v>3005.7299638260492</v>
      </c>
      <c r="Y63" s="117">
        <f t="shared" si="4"/>
        <v>172660.01309350514</v>
      </c>
    </row>
    <row r="64" spans="1:25" ht="13.5" thickBot="1" x14ac:dyDescent="0.35">
      <c r="A64" s="54">
        <v>51</v>
      </c>
      <c r="B64" s="54">
        <v>28</v>
      </c>
      <c r="C64" s="54">
        <f t="shared" si="8"/>
        <v>3</v>
      </c>
      <c r="D64" s="55">
        <f t="shared" si="19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"/>
        <v>-752.61542950728563</v>
      </c>
      <c r="H64" s="57">
        <f t="shared" ref="H64:H73" si="21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0"/>
        <v>-1893.7154400000002</v>
      </c>
      <c r="S64" s="55">
        <v>0</v>
      </c>
      <c r="T64" s="55">
        <v>0</v>
      </c>
      <c r="U64" s="54" t="s">
        <v>79</v>
      </c>
      <c r="V64" s="57">
        <f t="shared" si="6"/>
        <v>-1000</v>
      </c>
      <c r="W64" s="55">
        <v>0</v>
      </c>
      <c r="X64" s="55">
        <f t="shared" si="3"/>
        <v>2995.7299638260492</v>
      </c>
      <c r="Y64" s="117">
        <f t="shared" si="4"/>
        <v>176375.15977855411</v>
      </c>
    </row>
    <row r="65" spans="1:25" ht="13.5" thickBot="1" x14ac:dyDescent="0.35">
      <c r="A65" s="54">
        <v>52</v>
      </c>
      <c r="B65" s="54">
        <v>28</v>
      </c>
      <c r="C65" s="54">
        <f t="shared" si="8"/>
        <v>4</v>
      </c>
      <c r="D65" s="55">
        <f t="shared" si="19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"/>
        <v>-752.61542950728563</v>
      </c>
      <c r="H65" s="57">
        <f t="shared" si="21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0"/>
        <v>-1893.7154400000002</v>
      </c>
      <c r="S65" s="55">
        <v>0</v>
      </c>
      <c r="T65" s="55">
        <v>0</v>
      </c>
      <c r="U65" s="54" t="s">
        <v>79</v>
      </c>
      <c r="V65" s="57">
        <f t="shared" si="6"/>
        <v>-1010</v>
      </c>
      <c r="W65" s="55">
        <v>0</v>
      </c>
      <c r="X65" s="55">
        <f t="shared" si="3"/>
        <v>2985.7299638260492</v>
      </c>
      <c r="Y65" s="117">
        <f t="shared" si="4"/>
        <v>180095.78624145745</v>
      </c>
    </row>
    <row r="66" spans="1:25" ht="13.5" thickBot="1" x14ac:dyDescent="0.35">
      <c r="A66" s="54">
        <v>53</v>
      </c>
      <c r="B66" s="54">
        <v>28</v>
      </c>
      <c r="C66" s="54">
        <f t="shared" si="8"/>
        <v>5</v>
      </c>
      <c r="D66" s="55">
        <f t="shared" si="19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"/>
        <v>-752.61542950728563</v>
      </c>
      <c r="H66" s="57">
        <f t="shared" si="21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0"/>
        <v>-1893.7154400000002</v>
      </c>
      <c r="S66" s="55">
        <v>0</v>
      </c>
      <c r="T66" s="55">
        <v>0</v>
      </c>
      <c r="U66" s="54" t="s">
        <v>79</v>
      </c>
      <c r="V66" s="57">
        <f t="shared" si="6"/>
        <v>-1020</v>
      </c>
      <c r="W66" s="55">
        <v>0</v>
      </c>
      <c r="X66" s="55">
        <f t="shared" si="3"/>
        <v>2975.7299638260492</v>
      </c>
      <c r="Y66" s="117">
        <f t="shared" si="4"/>
        <v>183821.91531462289</v>
      </c>
    </row>
    <row r="67" spans="1:25" ht="13.5" thickBot="1" x14ac:dyDescent="0.35">
      <c r="A67" s="54">
        <v>54</v>
      </c>
      <c r="B67" s="54">
        <v>28</v>
      </c>
      <c r="C67" s="54">
        <f t="shared" si="8"/>
        <v>6</v>
      </c>
      <c r="D67" s="55">
        <f t="shared" si="19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"/>
        <v>-752.61542950728563</v>
      </c>
      <c r="H67" s="57">
        <f t="shared" si="21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0"/>
        <v>-1893.7154400000002</v>
      </c>
      <c r="S67" s="55">
        <v>0</v>
      </c>
      <c r="T67" s="55">
        <v>0</v>
      </c>
      <c r="U67" s="54" t="s">
        <v>79</v>
      </c>
      <c r="V67" s="57">
        <f t="shared" si="6"/>
        <v>-1030</v>
      </c>
      <c r="W67" s="55">
        <v>0</v>
      </c>
      <c r="X67" s="55">
        <f t="shared" si="3"/>
        <v>2965.7299638260492</v>
      </c>
      <c r="Y67" s="117">
        <f t="shared" si="4"/>
        <v>187553.56992559318</v>
      </c>
    </row>
    <row r="68" spans="1:25" ht="13.5" thickBot="1" x14ac:dyDescent="0.35">
      <c r="A68" s="54">
        <v>55</v>
      </c>
      <c r="B68" s="54">
        <v>28</v>
      </c>
      <c r="C68" s="54">
        <f t="shared" si="8"/>
        <v>7</v>
      </c>
      <c r="D68" s="55">
        <f t="shared" si="19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"/>
        <v>-752.61542950728563</v>
      </c>
      <c r="H68" s="57">
        <f t="shared" si="21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0"/>
        <v>-1893.7154400000002</v>
      </c>
      <c r="S68" s="55">
        <v>0</v>
      </c>
      <c r="T68" s="55">
        <v>0</v>
      </c>
      <c r="U68" s="54" t="s">
        <v>79</v>
      </c>
      <c r="V68" s="57">
        <f t="shared" si="6"/>
        <v>-1040</v>
      </c>
      <c r="W68" s="55">
        <v>0</v>
      </c>
      <c r="X68" s="55">
        <f t="shared" si="3"/>
        <v>2955.7299638260492</v>
      </c>
      <c r="Y68" s="117">
        <f t="shared" si="4"/>
        <v>191290.77309744252</v>
      </c>
    </row>
    <row r="69" spans="1:25" ht="13.5" thickBot="1" x14ac:dyDescent="0.35">
      <c r="A69" s="54">
        <v>56</v>
      </c>
      <c r="B69" s="54">
        <v>28</v>
      </c>
      <c r="C69" s="54">
        <f t="shared" si="8"/>
        <v>8</v>
      </c>
      <c r="D69" s="55">
        <f t="shared" si="19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"/>
        <v>-752.61542950728563</v>
      </c>
      <c r="H69" s="57">
        <f t="shared" si="21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0"/>
        <v>-1893.7154400000002</v>
      </c>
      <c r="S69" s="55">
        <v>0</v>
      </c>
      <c r="T69" s="55">
        <v>0</v>
      </c>
      <c r="U69" s="54" t="s">
        <v>79</v>
      </c>
      <c r="V69" s="57">
        <f t="shared" si="6"/>
        <v>-1050</v>
      </c>
      <c r="W69" s="55">
        <v>0</v>
      </c>
      <c r="X69" s="55">
        <f t="shared" si="3"/>
        <v>2945.7299638260492</v>
      </c>
      <c r="Y69" s="117">
        <f t="shared" si="4"/>
        <v>195033.54794917456</v>
      </c>
    </row>
    <row r="70" spans="1:25" ht="13.5" thickBot="1" x14ac:dyDescent="0.35">
      <c r="A70" s="54">
        <v>57</v>
      </c>
      <c r="B70" s="54">
        <v>28</v>
      </c>
      <c r="C70" s="54">
        <f t="shared" si="8"/>
        <v>9</v>
      </c>
      <c r="D70" s="55">
        <f t="shared" si="19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"/>
        <v>-752.61542950728563</v>
      </c>
      <c r="H70" s="57">
        <f t="shared" si="21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0"/>
        <v>-1893.7154400000002</v>
      </c>
      <c r="S70" s="55">
        <v>0</v>
      </c>
      <c r="T70" s="55">
        <v>0</v>
      </c>
      <c r="U70" s="54" t="s">
        <v>79</v>
      </c>
      <c r="V70" s="57">
        <f t="shared" si="6"/>
        <v>-1060</v>
      </c>
      <c r="W70" s="55">
        <v>0</v>
      </c>
      <c r="X70" s="55">
        <f t="shared" si="3"/>
        <v>2935.7299638260492</v>
      </c>
      <c r="Y70" s="117">
        <f t="shared" si="4"/>
        <v>198781.91769612217</v>
      </c>
    </row>
    <row r="71" spans="1:25" ht="13.5" thickBot="1" x14ac:dyDescent="0.35">
      <c r="A71" s="54">
        <v>58</v>
      </c>
      <c r="B71" s="54">
        <v>28</v>
      </c>
      <c r="C71" s="54">
        <f t="shared" si="8"/>
        <v>10</v>
      </c>
      <c r="D71" s="55">
        <f t="shared" si="19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"/>
        <v>-752.61542950728563</v>
      </c>
      <c r="H71" s="57">
        <f t="shared" si="21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0"/>
        <v>-1893.7154400000002</v>
      </c>
      <c r="S71" s="55">
        <v>0</v>
      </c>
      <c r="T71" s="55">
        <v>0</v>
      </c>
      <c r="U71" s="54" t="s">
        <v>79</v>
      </c>
      <c r="V71" s="57">
        <f t="shared" si="6"/>
        <v>-1070</v>
      </c>
      <c r="W71" s="55">
        <v>0</v>
      </c>
      <c r="X71" s="55">
        <f t="shared" si="3"/>
        <v>2925.7299638260492</v>
      </c>
      <c r="Y71" s="117">
        <f t="shared" si="4"/>
        <v>202535.90565034872</v>
      </c>
    </row>
    <row r="72" spans="1:25" ht="13.5" thickBot="1" x14ac:dyDescent="0.35">
      <c r="A72" s="54">
        <v>59</v>
      </c>
      <c r="B72" s="54">
        <v>28</v>
      </c>
      <c r="C72" s="54">
        <f t="shared" si="8"/>
        <v>11</v>
      </c>
      <c r="D72" s="55">
        <f t="shared" si="19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"/>
        <v>-752.61542950728563</v>
      </c>
      <c r="H72" s="57">
        <f t="shared" si="21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0"/>
        <v>-1893.7154400000002</v>
      </c>
      <c r="S72" s="55">
        <v>0</v>
      </c>
      <c r="T72" s="55">
        <v>0</v>
      </c>
      <c r="U72" s="54" t="s">
        <v>79</v>
      </c>
      <c r="V72" s="57">
        <f t="shared" si="6"/>
        <v>-1080</v>
      </c>
      <c r="W72" s="55">
        <v>0</v>
      </c>
      <c r="X72" s="55">
        <f t="shared" si="3"/>
        <v>2915.7299638260492</v>
      </c>
      <c r="Y72" s="117">
        <f t="shared" si="4"/>
        <v>206295.53522105122</v>
      </c>
    </row>
    <row r="73" spans="1:25" ht="13.5" thickBot="1" x14ac:dyDescent="0.35">
      <c r="A73" s="54">
        <v>60</v>
      </c>
      <c r="B73" s="54">
        <v>29</v>
      </c>
      <c r="C73" s="54">
        <f t="shared" si="8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"/>
        <v>-752.61542950728563</v>
      </c>
      <c r="H73" s="57">
        <f t="shared" si="21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6"/>
        <v>-1090</v>
      </c>
      <c r="W73" s="55">
        <v>0</v>
      </c>
      <c r="X73" s="55">
        <f t="shared" si="3"/>
        <v>3059.5184124260486</v>
      </c>
      <c r="Y73" s="117">
        <f t="shared" si="4"/>
        <v>210214.61836356498</v>
      </c>
    </row>
    <row r="74" spans="1:25" ht="13.5" thickBot="1" x14ac:dyDescent="0.35">
      <c r="A74" s="54">
        <v>61</v>
      </c>
      <c r="B74" s="54">
        <v>29</v>
      </c>
      <c r="C74" s="54">
        <f t="shared" si="8"/>
        <v>1</v>
      </c>
      <c r="D74" s="55">
        <f t="shared" ref="D74:D84" si="22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"/>
        <v>-752.61542950728563</v>
      </c>
      <c r="H74" s="57">
        <f t="shared" si="10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3">$R73</f>
        <v>-2007.3383664000003</v>
      </c>
      <c r="S74" s="55">
        <v>0</v>
      </c>
      <c r="T74" s="55">
        <v>0</v>
      </c>
      <c r="U74" s="54" t="s">
        <v>79</v>
      </c>
      <c r="V74" s="57">
        <f t="shared" si="6"/>
        <v>-1100</v>
      </c>
      <c r="W74" s="55">
        <v>0</v>
      </c>
      <c r="X74" s="55">
        <f t="shared" si="3"/>
        <v>3046.5184124260486</v>
      </c>
      <c r="Y74" s="117">
        <f t="shared" si="4"/>
        <v>214137.03101917254</v>
      </c>
    </row>
    <row r="75" spans="1:25" ht="13.5" thickBot="1" x14ac:dyDescent="0.35">
      <c r="A75" s="54">
        <v>62</v>
      </c>
      <c r="B75" s="54">
        <v>29</v>
      </c>
      <c r="C75" s="54">
        <f t="shared" si="8"/>
        <v>2</v>
      </c>
      <c r="D75" s="55">
        <f t="shared" si="22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3"/>
        <v>-2007.3383664000003</v>
      </c>
      <c r="S75" s="55">
        <v>0</v>
      </c>
      <c r="T75" s="55">
        <v>0</v>
      </c>
      <c r="U75" s="54" t="s">
        <v>79</v>
      </c>
      <c r="V75" s="57">
        <f t="shared" si="6"/>
        <v>-1110</v>
      </c>
      <c r="W75" s="55">
        <v>0</v>
      </c>
      <c r="X75" s="55">
        <f t="shared" si="3"/>
        <v>3036.5184124260486</v>
      </c>
      <c r="Y75" s="117">
        <f t="shared" si="4"/>
        <v>218065.78706084515</v>
      </c>
    </row>
    <row r="76" spans="1:25" ht="13.5" thickBot="1" x14ac:dyDescent="0.35">
      <c r="A76" s="54">
        <v>63</v>
      </c>
      <c r="B76" s="54">
        <v>29</v>
      </c>
      <c r="C76" s="54">
        <f t="shared" si="8"/>
        <v>3</v>
      </c>
      <c r="D76" s="55">
        <f t="shared" si="22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"/>
        <v>-752.61542950728563</v>
      </c>
      <c r="H76" s="57">
        <f t="shared" ref="H76:H85" si="24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3"/>
        <v>-2007.3383664000003</v>
      </c>
      <c r="S76" s="55">
        <v>0</v>
      </c>
      <c r="T76" s="55">
        <v>0</v>
      </c>
      <c r="U76" s="54" t="s">
        <v>79</v>
      </c>
      <c r="V76" s="57">
        <f t="shared" si="6"/>
        <v>-1120</v>
      </c>
      <c r="W76" s="55">
        <v>0</v>
      </c>
      <c r="X76" s="55">
        <f t="shared" si="3"/>
        <v>3026.5184124260486</v>
      </c>
      <c r="Y76" s="117">
        <f t="shared" si="4"/>
        <v>222000.91291935806</v>
      </c>
    </row>
    <row r="77" spans="1:25" ht="13.5" thickBot="1" x14ac:dyDescent="0.35">
      <c r="A77" s="54">
        <v>64</v>
      </c>
      <c r="B77" s="54">
        <v>29</v>
      </c>
      <c r="C77" s="54">
        <f t="shared" si="8"/>
        <v>4</v>
      </c>
      <c r="D77" s="55">
        <f t="shared" si="22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"/>
        <v>-752.61542950728563</v>
      </c>
      <c r="H77" s="57">
        <f t="shared" si="24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3"/>
        <v>-2007.3383664000003</v>
      </c>
      <c r="S77" s="55">
        <v>0</v>
      </c>
      <c r="T77" s="55">
        <v>0</v>
      </c>
      <c r="U77" s="54" t="s">
        <v>79</v>
      </c>
      <c r="V77" s="57">
        <f t="shared" si="6"/>
        <v>-1130</v>
      </c>
      <c r="W77" s="55">
        <v>0</v>
      </c>
      <c r="X77" s="55">
        <f t="shared" si="3"/>
        <v>3016.5184124260486</v>
      </c>
      <c r="Y77" s="117">
        <f t="shared" si="4"/>
        <v>225942.43513561477</v>
      </c>
    </row>
    <row r="78" spans="1:25" ht="13.5" thickBot="1" x14ac:dyDescent="0.35">
      <c r="A78" s="54">
        <v>65</v>
      </c>
      <c r="B78" s="54">
        <v>29</v>
      </c>
      <c r="C78" s="54">
        <f t="shared" si="8"/>
        <v>5</v>
      </c>
      <c r="D78" s="55">
        <f t="shared" si="22"/>
        <v>10210.252500000002</v>
      </c>
      <c r="E78" s="57">
        <f t="shared" ref="E78:E141" si="25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33" si="26">-PMT(4%/12,120,-(FV(4%/12,24,,-35000)+FV(4%/12,12,,-35000)))</f>
        <v>-752.61542950728563</v>
      </c>
      <c r="H78" s="57">
        <f t="shared" si="24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3"/>
        <v>-2007.3383664000003</v>
      </c>
      <c r="S78" s="55">
        <v>0</v>
      </c>
      <c r="T78" s="55">
        <v>0</v>
      </c>
      <c r="U78" s="54" t="s">
        <v>79</v>
      </c>
      <c r="V78" s="57">
        <f t="shared" si="6"/>
        <v>-1140</v>
      </c>
      <c r="W78" s="55">
        <v>0</v>
      </c>
      <c r="X78" s="55">
        <f t="shared" ref="X78:X141" si="27">D78+E78+F78+G78+H78+I78+J78+L78+M78+R78+S78+T78+V78+W78+O78+P78</f>
        <v>3006.5184124260486</v>
      </c>
      <c r="Y78" s="117">
        <f t="shared" ref="Y78:Y141" si="28">X78+(Y77*(1+($D$7/12)))</f>
        <v>229890.38036110587</v>
      </c>
    </row>
    <row r="79" spans="1:25" ht="13.5" thickBot="1" x14ac:dyDescent="0.35">
      <c r="A79" s="54">
        <v>66</v>
      </c>
      <c r="B79" s="54">
        <v>29</v>
      </c>
      <c r="C79" s="54">
        <f t="shared" si="8"/>
        <v>6</v>
      </c>
      <c r="D79" s="55">
        <f t="shared" si="22"/>
        <v>10210.252500000002</v>
      </c>
      <c r="E79" s="57">
        <f t="shared" si="25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6"/>
        <v>-752.61542950728563</v>
      </c>
      <c r="H79" s="57">
        <f t="shared" si="24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3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29">$V78-10</f>
        <v>-1150</v>
      </c>
      <c r="W79" s="55">
        <v>0</v>
      </c>
      <c r="X79" s="55">
        <f t="shared" si="27"/>
        <v>2996.5184124260486</v>
      </c>
      <c r="Y79" s="117">
        <f t="shared" si="28"/>
        <v>233844.77535836986</v>
      </c>
    </row>
    <row r="80" spans="1:25" ht="13.5" thickBot="1" x14ac:dyDescent="0.35">
      <c r="A80" s="54">
        <v>67</v>
      </c>
      <c r="B80" s="54">
        <v>29</v>
      </c>
      <c r="C80" s="54">
        <f t="shared" si="8"/>
        <v>7</v>
      </c>
      <c r="D80" s="55">
        <f t="shared" si="22"/>
        <v>10210.252500000002</v>
      </c>
      <c r="E80" s="57">
        <f t="shared" si="25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6"/>
        <v>-752.61542950728563</v>
      </c>
      <c r="H80" s="57">
        <f t="shared" si="24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3"/>
        <v>-2007.3383664000003</v>
      </c>
      <c r="S80" s="55">
        <v>0</v>
      </c>
      <c r="T80" s="55">
        <v>0</v>
      </c>
      <c r="U80" s="54" t="s">
        <v>79</v>
      </c>
      <c r="V80" s="57">
        <f t="shared" si="29"/>
        <v>-1160</v>
      </c>
      <c r="W80" s="55">
        <v>0</v>
      </c>
      <c r="X80" s="55">
        <f t="shared" si="27"/>
        <v>2986.5184124260486</v>
      </c>
      <c r="Y80" s="117">
        <f t="shared" si="28"/>
        <v>237805.6470014558</v>
      </c>
    </row>
    <row r="81" spans="1:25" ht="13.5" thickBot="1" x14ac:dyDescent="0.35">
      <c r="A81" s="54">
        <v>68</v>
      </c>
      <c r="B81" s="54">
        <v>29</v>
      </c>
      <c r="C81" s="54">
        <f t="shared" si="8"/>
        <v>8</v>
      </c>
      <c r="D81" s="55">
        <f t="shared" si="22"/>
        <v>10210.252500000002</v>
      </c>
      <c r="E81" s="57">
        <f t="shared" si="25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6"/>
        <v>-752.61542950728563</v>
      </c>
      <c r="H81" s="57">
        <f t="shared" si="24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3"/>
        <v>-2007.3383664000003</v>
      </c>
      <c r="S81" s="55">
        <v>0</v>
      </c>
      <c r="T81" s="55">
        <v>0</v>
      </c>
      <c r="U81" s="54" t="s">
        <v>79</v>
      </c>
      <c r="V81" s="57">
        <f t="shared" si="29"/>
        <v>-1170</v>
      </c>
      <c r="W81" s="55">
        <v>0</v>
      </c>
      <c r="X81" s="55">
        <f t="shared" si="27"/>
        <v>2976.5184124260486</v>
      </c>
      <c r="Y81" s="117">
        <f t="shared" si="28"/>
        <v>241773.02227638793</v>
      </c>
    </row>
    <row r="82" spans="1:25" ht="13.5" thickBot="1" x14ac:dyDescent="0.35">
      <c r="A82" s="54">
        <v>69</v>
      </c>
      <c r="B82" s="54">
        <v>29</v>
      </c>
      <c r="C82" s="54">
        <f t="shared" si="8"/>
        <v>9</v>
      </c>
      <c r="D82" s="55">
        <f t="shared" si="22"/>
        <v>10210.252500000002</v>
      </c>
      <c r="E82" s="57">
        <f t="shared" si="25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6"/>
        <v>-752.61542950728563</v>
      </c>
      <c r="H82" s="57">
        <f t="shared" si="24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3"/>
        <v>-2007.3383664000003</v>
      </c>
      <c r="S82" s="55">
        <v>0</v>
      </c>
      <c r="T82" s="55">
        <v>0</v>
      </c>
      <c r="U82" s="54" t="s">
        <v>79</v>
      </c>
      <c r="V82" s="57">
        <f t="shared" si="29"/>
        <v>-1180</v>
      </c>
      <c r="W82" s="55">
        <v>0</v>
      </c>
      <c r="X82" s="55">
        <f t="shared" si="27"/>
        <v>2966.5184124260486</v>
      </c>
      <c r="Y82" s="117">
        <f t="shared" si="28"/>
        <v>245746.92828163225</v>
      </c>
    </row>
    <row r="83" spans="1:25" ht="13.5" thickBot="1" x14ac:dyDescent="0.35">
      <c r="A83" s="54">
        <v>70</v>
      </c>
      <c r="B83" s="54">
        <v>29</v>
      </c>
      <c r="C83" s="54">
        <f t="shared" si="8"/>
        <v>10</v>
      </c>
      <c r="D83" s="55">
        <f t="shared" si="22"/>
        <v>10210.252500000002</v>
      </c>
      <c r="E83" s="57">
        <f t="shared" si="25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6"/>
        <v>-752.61542950728563</v>
      </c>
      <c r="H83" s="57">
        <f t="shared" si="24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3"/>
        <v>-2007.3383664000003</v>
      </c>
      <c r="S83" s="55">
        <v>0</v>
      </c>
      <c r="T83" s="55">
        <v>0</v>
      </c>
      <c r="U83" s="54" t="s">
        <v>79</v>
      </c>
      <c r="V83" s="57">
        <f t="shared" si="29"/>
        <v>-1190</v>
      </c>
      <c r="W83" s="55">
        <v>0</v>
      </c>
      <c r="X83" s="55">
        <f t="shared" si="27"/>
        <v>2956.5184124260486</v>
      </c>
      <c r="Y83" s="117">
        <f t="shared" si="28"/>
        <v>249727.39222856509</v>
      </c>
    </row>
    <row r="84" spans="1:25" ht="13.5" thickBot="1" x14ac:dyDescent="0.35">
      <c r="A84" s="54">
        <v>71</v>
      </c>
      <c r="B84" s="54">
        <v>29</v>
      </c>
      <c r="C84" s="54">
        <f t="shared" si="8"/>
        <v>11</v>
      </c>
      <c r="D84" s="55">
        <f t="shared" si="22"/>
        <v>10210.252500000002</v>
      </c>
      <c r="E84" s="57">
        <f t="shared" si="25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6"/>
        <v>-752.61542950728563</v>
      </c>
      <c r="H84" s="57">
        <f t="shared" si="24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3"/>
        <v>-2007.3383664000003</v>
      </c>
      <c r="S84" s="55">
        <v>0</v>
      </c>
      <c r="T84" s="55">
        <v>0</v>
      </c>
      <c r="U84" s="54" t="s">
        <v>79</v>
      </c>
      <c r="V84" s="57">
        <f t="shared" si="29"/>
        <v>-1200</v>
      </c>
      <c r="W84" s="55">
        <v>0</v>
      </c>
      <c r="X84" s="55">
        <f t="shared" si="27"/>
        <v>2946.5184124260486</v>
      </c>
      <c r="Y84" s="117">
        <f t="shared" si="28"/>
        <v>253714.44144194349</v>
      </c>
    </row>
    <row r="85" spans="1:25" ht="13.5" thickBot="1" x14ac:dyDescent="0.35">
      <c r="A85" s="54">
        <v>72</v>
      </c>
      <c r="B85" s="54">
        <v>30</v>
      </c>
      <c r="C85" s="54">
        <f t="shared" si="8"/>
        <v>0</v>
      </c>
      <c r="D85" s="55">
        <f>$D74*(1+$D$4)</f>
        <v>10720.765125000004</v>
      </c>
      <c r="E85" s="57">
        <f t="shared" si="25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6"/>
        <v>-752.61542950728563</v>
      </c>
      <c r="H85" s="57">
        <f t="shared" si="24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29"/>
        <v>-1210</v>
      </c>
      <c r="W85" s="55">
        <v>0</v>
      </c>
      <c r="X85" s="55">
        <f t="shared" si="27"/>
        <v>-2903.1399458079513</v>
      </c>
      <c r="Y85" s="117">
        <f t="shared" si="28"/>
        <v>251868.44500214362</v>
      </c>
    </row>
    <row r="86" spans="1:25" ht="13.5" thickBot="1" x14ac:dyDescent="0.35">
      <c r="A86" s="54">
        <v>73</v>
      </c>
      <c r="B86" s="54">
        <v>30</v>
      </c>
      <c r="C86" s="54">
        <f t="shared" si="8"/>
        <v>1</v>
      </c>
      <c r="D86" s="55">
        <f t="shared" ref="D86:D96" si="30">$D85</f>
        <v>10720.765125000004</v>
      </c>
      <c r="E86" s="57">
        <f t="shared" si="25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6"/>
        <v>-752.61542950728563</v>
      </c>
      <c r="H86" s="55">
        <v>0</v>
      </c>
      <c r="I86" s="57">
        <f t="shared" ref="I86:I145" si="31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2">$R85</f>
        <v>-2127.7786683840004</v>
      </c>
      <c r="S86" s="55">
        <v>0</v>
      </c>
      <c r="T86" s="55">
        <v>0</v>
      </c>
      <c r="U86" s="54" t="s">
        <v>79</v>
      </c>
      <c r="V86" s="57">
        <f t="shared" si="29"/>
        <v>-1220</v>
      </c>
      <c r="W86" s="55">
        <v>0</v>
      </c>
      <c r="X86" s="55">
        <f t="shared" si="27"/>
        <v>2694.8362667388174</v>
      </c>
      <c r="Y86" s="117">
        <f t="shared" si="28"/>
        <v>255612.73312305805</v>
      </c>
    </row>
    <row r="87" spans="1:25" ht="13.5" thickBot="1" x14ac:dyDescent="0.35">
      <c r="A87" s="54">
        <v>74</v>
      </c>
      <c r="B87" s="54">
        <v>30</v>
      </c>
      <c r="C87" s="54">
        <f t="shared" si="8"/>
        <v>2</v>
      </c>
      <c r="D87" s="55">
        <f t="shared" si="30"/>
        <v>10720.765125000004</v>
      </c>
      <c r="E87" s="57">
        <f t="shared" si="25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6"/>
        <v>-752.61542950728563</v>
      </c>
      <c r="H87" s="55">
        <v>0</v>
      </c>
      <c r="I87" s="57">
        <f t="shared" si="31"/>
        <v>-347.02378745323108</v>
      </c>
      <c r="J87" s="57">
        <f t="shared" ref="J87:J150" si="33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2"/>
        <v>-2127.7786683840004</v>
      </c>
      <c r="S87" s="55">
        <v>0</v>
      </c>
      <c r="T87" s="55">
        <v>0</v>
      </c>
      <c r="U87" s="54" t="s">
        <v>79</v>
      </c>
      <c r="V87" s="57">
        <f t="shared" si="29"/>
        <v>-1230</v>
      </c>
      <c r="W87" s="55">
        <v>0</v>
      </c>
      <c r="X87" s="55">
        <f t="shared" si="27"/>
        <v>2681.8362667388174</v>
      </c>
      <c r="Y87" s="117">
        <f t="shared" si="28"/>
        <v>259359.62244447629</v>
      </c>
    </row>
    <row r="88" spans="1:25" ht="13.5" thickBot="1" x14ac:dyDescent="0.35">
      <c r="A88" s="54">
        <v>75</v>
      </c>
      <c r="B88" s="54">
        <v>30</v>
      </c>
      <c r="C88" s="54">
        <f t="shared" si="8"/>
        <v>3</v>
      </c>
      <c r="D88" s="55">
        <f t="shared" si="30"/>
        <v>10720.765125000004</v>
      </c>
      <c r="E88" s="57">
        <f t="shared" si="25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6"/>
        <v>-752.61542950728563</v>
      </c>
      <c r="H88" s="55">
        <v>0</v>
      </c>
      <c r="I88" s="57">
        <f t="shared" si="31"/>
        <v>-347.02378745323108</v>
      </c>
      <c r="J88" s="57">
        <f t="shared" si="33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2"/>
        <v>-2127.7786683840004</v>
      </c>
      <c r="S88" s="55">
        <v>0</v>
      </c>
      <c r="T88" s="55">
        <v>0</v>
      </c>
      <c r="U88" s="54" t="s">
        <v>79</v>
      </c>
      <c r="V88" s="57">
        <f t="shared" si="29"/>
        <v>-1240</v>
      </c>
      <c r="W88" s="55">
        <v>0</v>
      </c>
      <c r="X88" s="55">
        <f t="shared" si="27"/>
        <v>2668.8362667388174</v>
      </c>
      <c r="Y88" s="117">
        <f t="shared" si="28"/>
        <v>263109.12380473374</v>
      </c>
    </row>
    <row r="89" spans="1:25" ht="13.5" thickBot="1" x14ac:dyDescent="0.35">
      <c r="A89" s="54">
        <v>76</v>
      </c>
      <c r="B89" s="54">
        <v>30</v>
      </c>
      <c r="C89" s="54">
        <f t="shared" ref="C89:C152" si="34">C77</f>
        <v>4</v>
      </c>
      <c r="D89" s="55">
        <f t="shared" si="30"/>
        <v>10720.765125000004</v>
      </c>
      <c r="E89" s="57">
        <f t="shared" si="25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6"/>
        <v>-752.61542950728563</v>
      </c>
      <c r="H89" s="55">
        <v>0</v>
      </c>
      <c r="I89" s="57">
        <f t="shared" si="31"/>
        <v>-347.02378745323108</v>
      </c>
      <c r="J89" s="57">
        <f t="shared" si="33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2"/>
        <v>-2127.7786683840004</v>
      </c>
      <c r="S89" s="55">
        <v>0</v>
      </c>
      <c r="T89" s="55">
        <v>0</v>
      </c>
      <c r="U89" s="54" t="s">
        <v>79</v>
      </c>
      <c r="V89" s="57">
        <f t="shared" si="29"/>
        <v>-1250</v>
      </c>
      <c r="W89" s="55">
        <v>0</v>
      </c>
      <c r="X89" s="55">
        <f t="shared" si="27"/>
        <v>2655.8362667388174</v>
      </c>
      <c r="Y89" s="117">
        <f t="shared" si="28"/>
        <v>266861.2480873256</v>
      </c>
    </row>
    <row r="90" spans="1:25" ht="13.5" thickBot="1" x14ac:dyDescent="0.35">
      <c r="A90" s="54">
        <v>77</v>
      </c>
      <c r="B90" s="54">
        <v>30</v>
      </c>
      <c r="C90" s="54">
        <f t="shared" si="34"/>
        <v>5</v>
      </c>
      <c r="D90" s="55">
        <f t="shared" si="30"/>
        <v>10720.765125000004</v>
      </c>
      <c r="E90" s="57">
        <f t="shared" si="25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6"/>
        <v>-752.61542950728563</v>
      </c>
      <c r="H90" s="55">
        <v>0</v>
      </c>
      <c r="I90" s="57">
        <f t="shared" si="31"/>
        <v>-347.02378745323108</v>
      </c>
      <c r="J90" s="57">
        <f t="shared" si="33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2"/>
        <v>-2127.7786683840004</v>
      </c>
      <c r="S90" s="55">
        <v>0</v>
      </c>
      <c r="T90" s="55">
        <v>0</v>
      </c>
      <c r="U90" s="54" t="s">
        <v>79</v>
      </c>
      <c r="V90" s="57">
        <f t="shared" si="29"/>
        <v>-1260</v>
      </c>
      <c r="W90" s="55">
        <v>0</v>
      </c>
      <c r="X90" s="55">
        <f t="shared" si="27"/>
        <v>2642.8362667388174</v>
      </c>
      <c r="Y90" s="117">
        <f t="shared" si="28"/>
        <v>270616.00622109493</v>
      </c>
    </row>
    <row r="91" spans="1:25" ht="13.5" thickBot="1" x14ac:dyDescent="0.35">
      <c r="A91" s="54">
        <v>78</v>
      </c>
      <c r="B91" s="54">
        <v>30</v>
      </c>
      <c r="C91" s="54">
        <f t="shared" si="34"/>
        <v>6</v>
      </c>
      <c r="D91" s="55">
        <f t="shared" si="30"/>
        <v>10720.765125000004</v>
      </c>
      <c r="E91" s="57">
        <f t="shared" si="25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6"/>
        <v>-752.61542950728563</v>
      </c>
      <c r="H91" s="55">
        <v>0</v>
      </c>
      <c r="I91" s="57">
        <f t="shared" si="31"/>
        <v>-347.02378745323108</v>
      </c>
      <c r="J91" s="57">
        <f t="shared" si="33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2"/>
        <v>-2127.7786683840004</v>
      </c>
      <c r="S91" s="55">
        <v>0</v>
      </c>
      <c r="T91" s="55">
        <v>0</v>
      </c>
      <c r="U91" s="54" t="s">
        <v>79</v>
      </c>
      <c r="V91" s="57">
        <f t="shared" si="29"/>
        <v>-1270</v>
      </c>
      <c r="W91" s="55">
        <v>0</v>
      </c>
      <c r="X91" s="55">
        <f t="shared" si="27"/>
        <v>2629.8362667388174</v>
      </c>
      <c r="Y91" s="117">
        <f t="shared" si="28"/>
        <v>274373.40918042167</v>
      </c>
    </row>
    <row r="92" spans="1:25" ht="13.5" thickBot="1" x14ac:dyDescent="0.35">
      <c r="A92" s="54">
        <v>79</v>
      </c>
      <c r="B92" s="54">
        <v>30</v>
      </c>
      <c r="C92" s="54">
        <f t="shared" si="34"/>
        <v>7</v>
      </c>
      <c r="D92" s="55">
        <f t="shared" si="30"/>
        <v>10720.765125000004</v>
      </c>
      <c r="E92" s="57">
        <f t="shared" si="25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6"/>
        <v>-752.61542950728563</v>
      </c>
      <c r="H92" s="55">
        <v>0</v>
      </c>
      <c r="I92" s="57">
        <f t="shared" si="31"/>
        <v>-347.02378745323108</v>
      </c>
      <c r="J92" s="57">
        <f t="shared" si="33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2"/>
        <v>-2127.7786683840004</v>
      </c>
      <c r="S92" s="55">
        <v>0</v>
      </c>
      <c r="T92" s="55">
        <v>0</v>
      </c>
      <c r="U92" s="54" t="s">
        <v>79</v>
      </c>
      <c r="V92" s="57">
        <f t="shared" si="29"/>
        <v>-1280</v>
      </c>
      <c r="W92" s="55">
        <v>0</v>
      </c>
      <c r="X92" s="55">
        <f t="shared" si="27"/>
        <v>2616.8362667388174</v>
      </c>
      <c r="Y92" s="117">
        <f t="shared" si="28"/>
        <v>278133.46798541228</v>
      </c>
    </row>
    <row r="93" spans="1:25" ht="13.5" thickBot="1" x14ac:dyDescent="0.35">
      <c r="A93" s="54">
        <v>80</v>
      </c>
      <c r="B93" s="54">
        <v>30</v>
      </c>
      <c r="C93" s="54">
        <f t="shared" si="34"/>
        <v>8</v>
      </c>
      <c r="D93" s="55">
        <f t="shared" si="30"/>
        <v>10720.765125000004</v>
      </c>
      <c r="E93" s="57">
        <f t="shared" si="25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6"/>
        <v>-752.61542950728563</v>
      </c>
      <c r="H93" s="55">
        <v>0</v>
      </c>
      <c r="I93" s="57">
        <f t="shared" si="31"/>
        <v>-347.02378745323108</v>
      </c>
      <c r="J93" s="57">
        <f t="shared" si="33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2"/>
        <v>-2127.7786683840004</v>
      </c>
      <c r="S93" s="55">
        <v>0</v>
      </c>
      <c r="T93" s="55">
        <v>0</v>
      </c>
      <c r="U93" s="54" t="s">
        <v>79</v>
      </c>
      <c r="V93" s="57">
        <f t="shared" si="29"/>
        <v>-1290</v>
      </c>
      <c r="W93" s="55">
        <v>0</v>
      </c>
      <c r="X93" s="55">
        <f t="shared" si="27"/>
        <v>2603.8362667388174</v>
      </c>
      <c r="Y93" s="117">
        <f t="shared" si="28"/>
        <v>281896.1937020903</v>
      </c>
    </row>
    <row r="94" spans="1:25" ht="13.5" thickBot="1" x14ac:dyDescent="0.35">
      <c r="A94" s="54">
        <v>81</v>
      </c>
      <c r="B94" s="54">
        <v>30</v>
      </c>
      <c r="C94" s="54">
        <f t="shared" si="34"/>
        <v>9</v>
      </c>
      <c r="D94" s="55">
        <f t="shared" si="30"/>
        <v>10720.765125000004</v>
      </c>
      <c r="E94" s="57">
        <f t="shared" si="25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6"/>
        <v>-752.61542950728563</v>
      </c>
      <c r="H94" s="55">
        <v>0</v>
      </c>
      <c r="I94" s="57">
        <f t="shared" si="31"/>
        <v>-347.02378745323108</v>
      </c>
      <c r="J94" s="57">
        <f t="shared" si="33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2"/>
        <v>-2127.7786683840004</v>
      </c>
      <c r="S94" s="55">
        <v>0</v>
      </c>
      <c r="T94" s="55">
        <v>0</v>
      </c>
      <c r="U94" s="54" t="s">
        <v>79</v>
      </c>
      <c r="V94" s="57">
        <f t="shared" si="29"/>
        <v>-1300</v>
      </c>
      <c r="W94" s="55">
        <v>0</v>
      </c>
      <c r="X94" s="55">
        <f t="shared" si="27"/>
        <v>2590.8362667388174</v>
      </c>
      <c r="Y94" s="117">
        <f t="shared" si="28"/>
        <v>285661.59744258784</v>
      </c>
    </row>
    <row r="95" spans="1:25" ht="13.5" thickBot="1" x14ac:dyDescent="0.35">
      <c r="A95" s="54">
        <v>82</v>
      </c>
      <c r="B95" s="54">
        <v>30</v>
      </c>
      <c r="C95" s="54">
        <f t="shared" si="34"/>
        <v>10</v>
      </c>
      <c r="D95" s="55">
        <f t="shared" si="30"/>
        <v>10720.765125000004</v>
      </c>
      <c r="E95" s="57">
        <f t="shared" si="25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6"/>
        <v>-752.61542950728563</v>
      </c>
      <c r="H95" s="55">
        <v>0</v>
      </c>
      <c r="I95" s="57">
        <f t="shared" si="31"/>
        <v>-347.02378745323108</v>
      </c>
      <c r="J95" s="57">
        <f t="shared" si="33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2"/>
        <v>-2127.7786683840004</v>
      </c>
      <c r="S95" s="55">
        <v>0</v>
      </c>
      <c r="T95" s="55">
        <v>0</v>
      </c>
      <c r="U95" s="54" t="s">
        <v>79</v>
      </c>
      <c r="V95" s="57">
        <f t="shared" si="29"/>
        <v>-1310</v>
      </c>
      <c r="W95" s="55">
        <v>0</v>
      </c>
      <c r="X95" s="55">
        <f t="shared" si="27"/>
        <v>2577.8362667388174</v>
      </c>
      <c r="Y95" s="117">
        <f t="shared" si="28"/>
        <v>289429.69036533742</v>
      </c>
    </row>
    <row r="96" spans="1:25" ht="13.5" thickBot="1" x14ac:dyDescent="0.35">
      <c r="A96" s="54">
        <v>83</v>
      </c>
      <c r="B96" s="54">
        <v>30</v>
      </c>
      <c r="C96" s="54">
        <f t="shared" si="34"/>
        <v>11</v>
      </c>
      <c r="D96" s="55">
        <f t="shared" si="30"/>
        <v>10720.765125000004</v>
      </c>
      <c r="E96" s="57">
        <f t="shared" si="25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6"/>
        <v>-752.61542950728563</v>
      </c>
      <c r="H96" s="55">
        <v>0</v>
      </c>
      <c r="I96" s="57">
        <f t="shared" si="31"/>
        <v>-347.02378745323108</v>
      </c>
      <c r="J96" s="57">
        <f t="shared" si="33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2"/>
        <v>-2127.7786683840004</v>
      </c>
      <c r="S96" s="55">
        <v>0</v>
      </c>
      <c r="T96" s="55">
        <v>0</v>
      </c>
      <c r="U96" s="54" t="s">
        <v>79</v>
      </c>
      <c r="V96" s="57">
        <f t="shared" si="29"/>
        <v>-1320</v>
      </c>
      <c r="W96" s="55">
        <v>0</v>
      </c>
      <c r="X96" s="55">
        <f t="shared" si="27"/>
        <v>2564.8362667388174</v>
      </c>
      <c r="Y96" s="117">
        <f t="shared" si="28"/>
        <v>293200.48367526516</v>
      </c>
    </row>
    <row r="97" spans="1:25" ht="13.5" thickBot="1" x14ac:dyDescent="0.35">
      <c r="A97" s="54">
        <v>84</v>
      </c>
      <c r="B97" s="54">
        <v>31</v>
      </c>
      <c r="C97" s="54">
        <f t="shared" si="34"/>
        <v>0</v>
      </c>
      <c r="D97" s="55">
        <f>$D86*(1+$D$4)</f>
        <v>11256.803381250003</v>
      </c>
      <c r="E97" s="57">
        <f t="shared" si="25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6"/>
        <v>-752.61542950728563</v>
      </c>
      <c r="H97" s="55">
        <v>0</v>
      </c>
      <c r="I97" s="57">
        <f t="shared" si="31"/>
        <v>-347.02378745323108</v>
      </c>
      <c r="J97" s="57">
        <f t="shared" si="33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29"/>
        <v>-1330</v>
      </c>
      <c r="W97" s="55">
        <v>0</v>
      </c>
      <c r="X97" s="55">
        <f t="shared" si="27"/>
        <v>2718.9905875732779</v>
      </c>
      <c r="Y97" s="117">
        <f t="shared" si="28"/>
        <v>297141.14294481871</v>
      </c>
    </row>
    <row r="98" spans="1:25" ht="13.5" thickBot="1" x14ac:dyDescent="0.35">
      <c r="A98" s="54">
        <v>85</v>
      </c>
      <c r="B98" s="54">
        <v>31</v>
      </c>
      <c r="C98" s="54">
        <f t="shared" si="34"/>
        <v>1</v>
      </c>
      <c r="D98" s="55">
        <f t="shared" ref="D98:D108" si="35">$D97</f>
        <v>11256.803381250003</v>
      </c>
      <c r="E98" s="57">
        <f t="shared" si="25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6"/>
        <v>-752.61542950728563</v>
      </c>
      <c r="H98" s="55">
        <v>0</v>
      </c>
      <c r="I98" s="57">
        <f t="shared" si="31"/>
        <v>-347.02378745323108</v>
      </c>
      <c r="J98" s="57">
        <f t="shared" si="33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6">$R97</f>
        <v>-2255.4453884870404</v>
      </c>
      <c r="S98" s="55">
        <v>0</v>
      </c>
      <c r="T98" s="55">
        <v>0</v>
      </c>
      <c r="U98" s="54" t="s">
        <v>79</v>
      </c>
      <c r="V98" s="57">
        <f t="shared" si="29"/>
        <v>-1340</v>
      </c>
      <c r="W98" s="55">
        <v>0</v>
      </c>
      <c r="X98" s="55">
        <f t="shared" si="27"/>
        <v>2705.9905875732779</v>
      </c>
      <c r="Y98" s="117">
        <f t="shared" si="28"/>
        <v>301085.22162799537</v>
      </c>
    </row>
    <row r="99" spans="1:25" ht="13.5" thickBot="1" x14ac:dyDescent="0.35">
      <c r="A99" s="54">
        <v>86</v>
      </c>
      <c r="B99" s="54">
        <v>31</v>
      </c>
      <c r="C99" s="54">
        <f t="shared" si="34"/>
        <v>2</v>
      </c>
      <c r="D99" s="55">
        <f t="shared" si="35"/>
        <v>11256.803381250003</v>
      </c>
      <c r="E99" s="57">
        <f t="shared" si="25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6"/>
        <v>-752.61542950728563</v>
      </c>
      <c r="H99" s="55">
        <v>0</v>
      </c>
      <c r="I99" s="57">
        <f t="shared" si="31"/>
        <v>-347.02378745323108</v>
      </c>
      <c r="J99" s="57">
        <f t="shared" si="33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6"/>
        <v>-2255.4453884870404</v>
      </c>
      <c r="S99" s="55">
        <v>0</v>
      </c>
      <c r="T99" s="55">
        <v>0</v>
      </c>
      <c r="U99" s="54" t="s">
        <v>79</v>
      </c>
      <c r="V99" s="57">
        <f t="shared" si="29"/>
        <v>-1350</v>
      </c>
      <c r="W99" s="55">
        <v>0</v>
      </c>
      <c r="X99" s="55">
        <f t="shared" si="27"/>
        <v>2692.9905875732779</v>
      </c>
      <c r="Y99" s="117">
        <f t="shared" si="28"/>
        <v>305032.73397235194</v>
      </c>
    </row>
    <row r="100" spans="1:25" ht="13.5" thickBot="1" x14ac:dyDescent="0.35">
      <c r="A100" s="54">
        <v>87</v>
      </c>
      <c r="B100" s="54">
        <v>31</v>
      </c>
      <c r="C100" s="54">
        <f t="shared" si="34"/>
        <v>3</v>
      </c>
      <c r="D100" s="55">
        <f t="shared" si="35"/>
        <v>11256.803381250003</v>
      </c>
      <c r="E100" s="57">
        <f t="shared" si="25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6"/>
        <v>-752.61542950728563</v>
      </c>
      <c r="H100" s="55">
        <v>0</v>
      </c>
      <c r="I100" s="57">
        <f t="shared" si="31"/>
        <v>-347.02378745323108</v>
      </c>
      <c r="J100" s="57">
        <f t="shared" si="33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6"/>
        <v>-2255.4453884870404</v>
      </c>
      <c r="S100" s="55">
        <v>0</v>
      </c>
      <c r="T100" s="55">
        <v>0</v>
      </c>
      <c r="U100" s="54" t="s">
        <v>79</v>
      </c>
      <c r="V100" s="57">
        <f t="shared" si="29"/>
        <v>-1360</v>
      </c>
      <c r="W100" s="55">
        <v>0</v>
      </c>
      <c r="X100" s="55">
        <f t="shared" si="27"/>
        <v>2679.9905875732779</v>
      </c>
      <c r="Y100" s="117">
        <f t="shared" si="28"/>
        <v>308983.69428480999</v>
      </c>
    </row>
    <row r="101" spans="1:25" ht="13.5" thickBot="1" x14ac:dyDescent="0.35">
      <c r="A101" s="54">
        <v>88</v>
      </c>
      <c r="B101" s="54">
        <v>31</v>
      </c>
      <c r="C101" s="54">
        <f t="shared" si="34"/>
        <v>4</v>
      </c>
      <c r="D101" s="55">
        <f t="shared" si="35"/>
        <v>11256.803381250003</v>
      </c>
      <c r="E101" s="57">
        <f t="shared" si="25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6"/>
        <v>-752.61542950728563</v>
      </c>
      <c r="H101" s="55">
        <v>0</v>
      </c>
      <c r="I101" s="57">
        <f t="shared" si="31"/>
        <v>-347.02378745323108</v>
      </c>
      <c r="J101" s="57">
        <f t="shared" si="33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6"/>
        <v>-2255.4453884870404</v>
      </c>
      <c r="S101" s="55">
        <v>0</v>
      </c>
      <c r="T101" s="55">
        <v>0</v>
      </c>
      <c r="U101" s="54" t="s">
        <v>79</v>
      </c>
      <c r="V101" s="57">
        <f t="shared" si="29"/>
        <v>-1370</v>
      </c>
      <c r="W101" s="55">
        <v>0</v>
      </c>
      <c r="X101" s="55">
        <f t="shared" si="27"/>
        <v>2666.9905875732779</v>
      </c>
      <c r="Y101" s="117">
        <f t="shared" si="28"/>
        <v>312938.11693190329</v>
      </c>
    </row>
    <row r="102" spans="1:25" ht="13.5" thickBot="1" x14ac:dyDescent="0.35">
      <c r="A102" s="54">
        <v>89</v>
      </c>
      <c r="B102" s="54">
        <v>31</v>
      </c>
      <c r="C102" s="54">
        <f t="shared" si="34"/>
        <v>5</v>
      </c>
      <c r="D102" s="55">
        <f t="shared" si="35"/>
        <v>11256.803381250003</v>
      </c>
      <c r="E102" s="57">
        <f t="shared" si="25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6"/>
        <v>-752.61542950728563</v>
      </c>
      <c r="H102" s="55">
        <v>0</v>
      </c>
      <c r="I102" s="57">
        <f t="shared" si="31"/>
        <v>-347.02378745323108</v>
      </c>
      <c r="J102" s="57">
        <f t="shared" si="33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6"/>
        <v>-2255.4453884870404</v>
      </c>
      <c r="S102" s="55">
        <v>0</v>
      </c>
      <c r="T102" s="55">
        <v>0</v>
      </c>
      <c r="U102" s="54" t="s">
        <v>79</v>
      </c>
      <c r="V102" s="57">
        <f t="shared" si="29"/>
        <v>-1380</v>
      </c>
      <c r="W102" s="55">
        <v>0</v>
      </c>
      <c r="X102" s="55">
        <f t="shared" si="27"/>
        <v>2653.9905875732779</v>
      </c>
      <c r="Y102" s="117">
        <f t="shared" si="28"/>
        <v>316896.01634002617</v>
      </c>
    </row>
    <row r="103" spans="1:25" ht="13.5" thickBot="1" x14ac:dyDescent="0.35">
      <c r="A103" s="54">
        <v>90</v>
      </c>
      <c r="B103" s="54">
        <v>31</v>
      </c>
      <c r="C103" s="54">
        <f t="shared" si="34"/>
        <v>6</v>
      </c>
      <c r="D103" s="55">
        <f t="shared" si="35"/>
        <v>11256.803381250003</v>
      </c>
      <c r="E103" s="57">
        <f t="shared" si="25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6"/>
        <v>-752.61542950728563</v>
      </c>
      <c r="H103" s="55">
        <v>0</v>
      </c>
      <c r="I103" s="57">
        <f t="shared" si="31"/>
        <v>-347.02378745323108</v>
      </c>
      <c r="J103" s="57">
        <f t="shared" si="33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6"/>
        <v>-2255.4453884870404</v>
      </c>
      <c r="S103" s="55">
        <v>0</v>
      </c>
      <c r="T103" s="55">
        <v>0</v>
      </c>
      <c r="U103" s="54" t="s">
        <v>79</v>
      </c>
      <c r="V103" s="57">
        <f t="shared" si="29"/>
        <v>-1390</v>
      </c>
      <c r="W103" s="55">
        <v>0</v>
      </c>
      <c r="X103" s="55">
        <f t="shared" si="27"/>
        <v>2640.9905875732779</v>
      </c>
      <c r="Y103" s="117">
        <f t="shared" si="28"/>
        <v>320857.40699568286</v>
      </c>
    </row>
    <row r="104" spans="1:25" ht="13.5" thickBot="1" x14ac:dyDescent="0.35">
      <c r="A104" s="54">
        <v>91</v>
      </c>
      <c r="B104" s="54">
        <v>31</v>
      </c>
      <c r="C104" s="54">
        <f t="shared" si="34"/>
        <v>7</v>
      </c>
      <c r="D104" s="55">
        <f t="shared" si="35"/>
        <v>11256.803381250003</v>
      </c>
      <c r="E104" s="57">
        <f t="shared" si="25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6"/>
        <v>-752.61542950728563</v>
      </c>
      <c r="H104" s="55">
        <v>0</v>
      </c>
      <c r="I104" s="57">
        <f t="shared" si="31"/>
        <v>-347.02378745323108</v>
      </c>
      <c r="J104" s="57">
        <f t="shared" si="33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6"/>
        <v>-2255.4453884870404</v>
      </c>
      <c r="S104" s="55">
        <v>0</v>
      </c>
      <c r="T104" s="55">
        <v>0</v>
      </c>
      <c r="U104" s="54" t="s">
        <v>79</v>
      </c>
      <c r="V104" s="57">
        <f t="shared" si="29"/>
        <v>-1400</v>
      </c>
      <c r="W104" s="55">
        <v>0</v>
      </c>
      <c r="X104" s="55">
        <f t="shared" si="27"/>
        <v>2627.9905875732779</v>
      </c>
      <c r="Y104" s="117">
        <f t="shared" si="28"/>
        <v>324822.30344573816</v>
      </c>
    </row>
    <row r="105" spans="1:25" ht="13.5" thickBot="1" x14ac:dyDescent="0.35">
      <c r="A105" s="54">
        <v>92</v>
      </c>
      <c r="B105" s="54">
        <v>31</v>
      </c>
      <c r="C105" s="54">
        <f t="shared" si="34"/>
        <v>8</v>
      </c>
      <c r="D105" s="55">
        <f t="shared" si="35"/>
        <v>11256.803381250003</v>
      </c>
      <c r="E105" s="57">
        <f t="shared" si="25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6"/>
        <v>-752.61542950728563</v>
      </c>
      <c r="H105" s="55">
        <v>0</v>
      </c>
      <c r="I105" s="57">
        <f t="shared" si="31"/>
        <v>-347.02378745323108</v>
      </c>
      <c r="J105" s="57">
        <f t="shared" si="33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6"/>
        <v>-2255.4453884870404</v>
      </c>
      <c r="S105" s="55">
        <v>0</v>
      </c>
      <c r="T105" s="55">
        <v>0</v>
      </c>
      <c r="U105" s="54" t="s">
        <v>79</v>
      </c>
      <c r="V105" s="57">
        <f t="shared" si="29"/>
        <v>-1410</v>
      </c>
      <c r="W105" s="55">
        <v>0</v>
      </c>
      <c r="X105" s="55">
        <f t="shared" si="27"/>
        <v>2614.9905875732779</v>
      </c>
      <c r="Y105" s="117">
        <f t="shared" si="28"/>
        <v>328790.72029766865</v>
      </c>
    </row>
    <row r="106" spans="1:25" ht="13.5" thickBot="1" x14ac:dyDescent="0.35">
      <c r="A106" s="54">
        <v>93</v>
      </c>
      <c r="B106" s="54">
        <v>31</v>
      </c>
      <c r="C106" s="54">
        <f t="shared" si="34"/>
        <v>9</v>
      </c>
      <c r="D106" s="55">
        <f t="shared" si="35"/>
        <v>11256.803381250003</v>
      </c>
      <c r="E106" s="57">
        <f t="shared" si="25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6"/>
        <v>-752.61542950728563</v>
      </c>
      <c r="H106" s="55">
        <v>0</v>
      </c>
      <c r="I106" s="57">
        <f t="shared" si="31"/>
        <v>-347.02378745323108</v>
      </c>
      <c r="J106" s="57">
        <f t="shared" si="33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6"/>
        <v>-2255.4453884870404</v>
      </c>
      <c r="S106" s="55">
        <v>0</v>
      </c>
      <c r="T106" s="55">
        <v>0</v>
      </c>
      <c r="U106" s="54" t="s">
        <v>79</v>
      </c>
      <c r="V106" s="57">
        <f t="shared" si="29"/>
        <v>-1420</v>
      </c>
      <c r="W106" s="55">
        <v>0</v>
      </c>
      <c r="X106" s="55">
        <f t="shared" si="27"/>
        <v>2601.9905875732779</v>
      </c>
      <c r="Y106" s="117">
        <f t="shared" si="28"/>
        <v>332762.67221981555</v>
      </c>
    </row>
    <row r="107" spans="1:25" ht="13.5" thickBot="1" x14ac:dyDescent="0.35">
      <c r="A107" s="54">
        <v>94</v>
      </c>
      <c r="B107" s="54">
        <v>31</v>
      </c>
      <c r="C107" s="54">
        <f t="shared" si="34"/>
        <v>10</v>
      </c>
      <c r="D107" s="55">
        <f t="shared" si="35"/>
        <v>11256.803381250003</v>
      </c>
      <c r="E107" s="57">
        <f t="shared" si="25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6"/>
        <v>-752.61542950728563</v>
      </c>
      <c r="H107" s="55">
        <v>0</v>
      </c>
      <c r="I107" s="57">
        <f t="shared" si="31"/>
        <v>-347.02378745323108</v>
      </c>
      <c r="J107" s="57">
        <f t="shared" si="33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6"/>
        <v>-2255.4453884870404</v>
      </c>
      <c r="S107" s="55">
        <v>0</v>
      </c>
      <c r="T107" s="55">
        <v>0</v>
      </c>
      <c r="U107" s="54" t="s">
        <v>79</v>
      </c>
      <c r="V107" s="57">
        <f t="shared" si="29"/>
        <v>-1430</v>
      </c>
      <c r="W107" s="55">
        <v>0</v>
      </c>
      <c r="X107" s="55">
        <f t="shared" si="27"/>
        <v>2588.9905875732779</v>
      </c>
      <c r="Y107" s="117">
        <f t="shared" si="28"/>
        <v>336738.17394163803</v>
      </c>
    </row>
    <row r="108" spans="1:25" ht="13.5" thickBot="1" x14ac:dyDescent="0.35">
      <c r="A108" s="54">
        <v>95</v>
      </c>
      <c r="B108" s="54">
        <v>31</v>
      </c>
      <c r="C108" s="54">
        <f t="shared" si="34"/>
        <v>11</v>
      </c>
      <c r="D108" s="55">
        <f t="shared" si="35"/>
        <v>11256.803381250003</v>
      </c>
      <c r="E108" s="57">
        <f t="shared" si="25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6"/>
        <v>-752.61542950728563</v>
      </c>
      <c r="H108" s="55">
        <v>0</v>
      </c>
      <c r="I108" s="57">
        <f t="shared" si="31"/>
        <v>-347.02378745323108</v>
      </c>
      <c r="J108" s="57">
        <f t="shared" si="33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6"/>
        <v>-2255.4453884870404</v>
      </c>
      <c r="S108" s="55">
        <v>0</v>
      </c>
      <c r="T108" s="55">
        <v>0</v>
      </c>
      <c r="U108" s="54" t="s">
        <v>79</v>
      </c>
      <c r="V108" s="57">
        <f t="shared" si="29"/>
        <v>-1440</v>
      </c>
      <c r="W108" s="55">
        <v>0</v>
      </c>
      <c r="X108" s="55">
        <f t="shared" si="27"/>
        <v>2575.9905875732779</v>
      </c>
      <c r="Y108" s="117">
        <f t="shared" si="28"/>
        <v>340717.24025396811</v>
      </c>
    </row>
    <row r="109" spans="1:25" ht="13.5" thickBot="1" x14ac:dyDescent="0.35">
      <c r="A109" s="54">
        <v>96</v>
      </c>
      <c r="B109" s="54">
        <v>32</v>
      </c>
      <c r="C109" s="54">
        <f t="shared" si="34"/>
        <v>0</v>
      </c>
      <c r="D109" s="55">
        <f>$D98*(1+$D$4)</f>
        <v>11819.643550312505</v>
      </c>
      <c r="E109" s="57">
        <f t="shared" si="25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6"/>
        <v>-752.61542950728563</v>
      </c>
      <c r="H109" s="55">
        <v>0</v>
      </c>
      <c r="I109" s="57">
        <f t="shared" si="31"/>
        <v>-347.02378745323108</v>
      </c>
      <c r="J109" s="57">
        <f t="shared" si="33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29"/>
        <v>-1450</v>
      </c>
      <c r="W109" s="55">
        <v>0</v>
      </c>
      <c r="X109" s="55">
        <f t="shared" si="27"/>
        <v>2737.2259572484309</v>
      </c>
      <c r="Y109" s="117">
        <f t="shared" si="28"/>
        <v>344874.1213789414</v>
      </c>
    </row>
    <row r="110" spans="1:25" ht="13.5" thickBot="1" x14ac:dyDescent="0.35">
      <c r="A110" s="54">
        <v>97</v>
      </c>
      <c r="B110" s="54">
        <v>32</v>
      </c>
      <c r="C110" s="54">
        <f t="shared" si="34"/>
        <v>1</v>
      </c>
      <c r="D110" s="55">
        <f t="shared" ref="D110:D120" si="37">$D109</f>
        <v>11819.643550312505</v>
      </c>
      <c r="E110" s="57">
        <f t="shared" si="25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si="26"/>
        <v>-752.61542950728563</v>
      </c>
      <c r="H110" s="55">
        <v>0</v>
      </c>
      <c r="I110" s="57">
        <f t="shared" si="31"/>
        <v>-347.02378745323108</v>
      </c>
      <c r="J110" s="57">
        <f t="shared" si="33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38">$R109</f>
        <v>-2390.7721117962628</v>
      </c>
      <c r="S110" s="55">
        <v>0</v>
      </c>
      <c r="T110" s="55">
        <v>0</v>
      </c>
      <c r="U110" s="54" t="s">
        <v>79</v>
      </c>
      <c r="V110" s="57">
        <f t="shared" si="29"/>
        <v>-1460</v>
      </c>
      <c r="W110" s="55">
        <v>0</v>
      </c>
      <c r="X110" s="55">
        <f t="shared" si="27"/>
        <v>2724.2259572484309</v>
      </c>
      <c r="Y110" s="117">
        <f t="shared" si="28"/>
        <v>349035.32284193538</v>
      </c>
    </row>
    <row r="111" spans="1:25" ht="13.5" thickBot="1" x14ac:dyDescent="0.35">
      <c r="A111" s="54">
        <v>98</v>
      </c>
      <c r="B111" s="54">
        <v>32</v>
      </c>
      <c r="C111" s="54">
        <f t="shared" si="34"/>
        <v>2</v>
      </c>
      <c r="D111" s="55">
        <f t="shared" si="37"/>
        <v>11819.643550312505</v>
      </c>
      <c r="E111" s="57">
        <f t="shared" si="25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26"/>
        <v>-752.61542950728563</v>
      </c>
      <c r="H111" s="55">
        <v>0</v>
      </c>
      <c r="I111" s="57">
        <f t="shared" si="31"/>
        <v>-347.02378745323108</v>
      </c>
      <c r="J111" s="57">
        <f t="shared" si="33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38"/>
        <v>-2390.7721117962628</v>
      </c>
      <c r="S111" s="55">
        <v>0</v>
      </c>
      <c r="T111" s="55">
        <v>0</v>
      </c>
      <c r="U111" s="54" t="s">
        <v>79</v>
      </c>
      <c r="V111" s="57">
        <f t="shared" si="29"/>
        <v>-1470</v>
      </c>
      <c r="W111" s="55">
        <v>0</v>
      </c>
      <c r="X111" s="55">
        <f t="shared" si="27"/>
        <v>2711.2259572484309</v>
      </c>
      <c r="Y111" s="117">
        <f t="shared" si="28"/>
        <v>353200.86264435854</v>
      </c>
    </row>
    <row r="112" spans="1:25" ht="13.5" thickBot="1" x14ac:dyDescent="0.35">
      <c r="A112" s="54">
        <v>99</v>
      </c>
      <c r="B112" s="54">
        <v>32</v>
      </c>
      <c r="C112" s="54">
        <f t="shared" si="34"/>
        <v>3</v>
      </c>
      <c r="D112" s="55">
        <f t="shared" si="37"/>
        <v>11819.643550312505</v>
      </c>
      <c r="E112" s="57">
        <f t="shared" si="25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26"/>
        <v>-752.61542950728563</v>
      </c>
      <c r="H112" s="55">
        <v>0</v>
      </c>
      <c r="I112" s="57">
        <f t="shared" si="31"/>
        <v>-347.02378745323108</v>
      </c>
      <c r="J112" s="57">
        <f t="shared" si="33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38"/>
        <v>-2390.7721117962628</v>
      </c>
      <c r="S112" s="55">
        <v>0</v>
      </c>
      <c r="T112" s="55">
        <v>0</v>
      </c>
      <c r="U112" s="54" t="s">
        <v>79</v>
      </c>
      <c r="V112" s="57">
        <f t="shared" si="29"/>
        <v>-1480</v>
      </c>
      <c r="W112" s="55">
        <v>0</v>
      </c>
      <c r="X112" s="55">
        <f t="shared" si="27"/>
        <v>2698.2259572484309</v>
      </c>
      <c r="Y112" s="117">
        <f t="shared" si="28"/>
        <v>357370.75886262511</v>
      </c>
    </row>
    <row r="113" spans="1:25" ht="13.5" thickBot="1" x14ac:dyDescent="0.35">
      <c r="A113" s="54">
        <v>100</v>
      </c>
      <c r="B113" s="54">
        <v>32</v>
      </c>
      <c r="C113" s="54">
        <f t="shared" si="34"/>
        <v>4</v>
      </c>
      <c r="D113" s="55">
        <f t="shared" si="37"/>
        <v>11819.643550312505</v>
      </c>
      <c r="E113" s="57">
        <f t="shared" si="25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26"/>
        <v>-752.61542950728563</v>
      </c>
      <c r="H113" s="55">
        <v>0</v>
      </c>
      <c r="I113" s="57">
        <f t="shared" si="31"/>
        <v>-347.02378745323108</v>
      </c>
      <c r="J113" s="57">
        <f t="shared" si="33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38"/>
        <v>-2390.7721117962628</v>
      </c>
      <c r="S113" s="55">
        <v>0</v>
      </c>
      <c r="T113" s="55">
        <v>0</v>
      </c>
      <c r="U113" s="54" t="s">
        <v>79</v>
      </c>
      <c r="V113" s="57">
        <f t="shared" si="29"/>
        <v>-1490</v>
      </c>
      <c r="W113" s="55">
        <v>0</v>
      </c>
      <c r="X113" s="55">
        <f t="shared" si="27"/>
        <v>2685.2259572484309</v>
      </c>
      <c r="Y113" s="117">
        <f t="shared" si="28"/>
        <v>361545.02964846778</v>
      </c>
    </row>
    <row r="114" spans="1:25" ht="13.5" thickBot="1" x14ac:dyDescent="0.35">
      <c r="A114" s="54">
        <v>101</v>
      </c>
      <c r="B114" s="54">
        <v>32</v>
      </c>
      <c r="C114" s="54">
        <f t="shared" si="34"/>
        <v>5</v>
      </c>
      <c r="D114" s="55">
        <f t="shared" si="37"/>
        <v>11819.643550312505</v>
      </c>
      <c r="E114" s="57">
        <f t="shared" si="25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26"/>
        <v>-752.61542950728563</v>
      </c>
      <c r="H114" s="55">
        <v>0</v>
      </c>
      <c r="I114" s="57">
        <f t="shared" si="31"/>
        <v>-347.02378745323108</v>
      </c>
      <c r="J114" s="57">
        <f t="shared" si="33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38"/>
        <v>-2390.7721117962628</v>
      </c>
      <c r="S114" s="55">
        <v>0</v>
      </c>
      <c r="T114" s="55">
        <v>0</v>
      </c>
      <c r="U114" s="54" t="s">
        <v>79</v>
      </c>
      <c r="V114" s="57">
        <f t="shared" si="29"/>
        <v>-1500</v>
      </c>
      <c r="W114" s="55">
        <v>0</v>
      </c>
      <c r="X114" s="55">
        <f t="shared" si="27"/>
        <v>2672.2259572484309</v>
      </c>
      <c r="Y114" s="117">
        <f t="shared" si="28"/>
        <v>365723.69322925148</v>
      </c>
    </row>
    <row r="115" spans="1:25" ht="13.5" thickBot="1" x14ac:dyDescent="0.35">
      <c r="A115" s="54">
        <v>102</v>
      </c>
      <c r="B115" s="54">
        <v>32</v>
      </c>
      <c r="C115" s="54">
        <f t="shared" si="34"/>
        <v>6</v>
      </c>
      <c r="D115" s="55">
        <f t="shared" si="37"/>
        <v>11819.643550312505</v>
      </c>
      <c r="E115" s="57">
        <f t="shared" si="25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26"/>
        <v>-752.61542950728563</v>
      </c>
      <c r="H115" s="55">
        <v>0</v>
      </c>
      <c r="I115" s="57">
        <f t="shared" si="31"/>
        <v>-347.02378745323108</v>
      </c>
      <c r="J115" s="57">
        <f t="shared" si="33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38"/>
        <v>-2390.7721117962628</v>
      </c>
      <c r="S115" s="55">
        <v>0</v>
      </c>
      <c r="T115" s="55">
        <v>0</v>
      </c>
      <c r="U115" s="54" t="s">
        <v>79</v>
      </c>
      <c r="V115" s="57">
        <f t="shared" si="29"/>
        <v>-1510</v>
      </c>
      <c r="W115" s="55">
        <v>0</v>
      </c>
      <c r="X115" s="55">
        <f t="shared" si="27"/>
        <v>2659.2259572484309</v>
      </c>
      <c r="Y115" s="117">
        <f t="shared" si="28"/>
        <v>369906.76790828846</v>
      </c>
    </row>
    <row r="116" spans="1:25" ht="13.5" thickBot="1" x14ac:dyDescent="0.35">
      <c r="A116" s="54">
        <v>103</v>
      </c>
      <c r="B116" s="54">
        <v>32</v>
      </c>
      <c r="C116" s="54">
        <f t="shared" si="34"/>
        <v>7</v>
      </c>
      <c r="D116" s="55">
        <f t="shared" si="37"/>
        <v>11819.643550312505</v>
      </c>
      <c r="E116" s="57">
        <f t="shared" si="25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26"/>
        <v>-752.61542950728563</v>
      </c>
      <c r="H116" s="55">
        <v>0</v>
      </c>
      <c r="I116" s="57">
        <f t="shared" si="31"/>
        <v>-347.02378745323108</v>
      </c>
      <c r="J116" s="57">
        <f t="shared" si="33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38"/>
        <v>-2390.7721117962628</v>
      </c>
      <c r="S116" s="55">
        <v>0</v>
      </c>
      <c r="T116" s="55">
        <v>0</v>
      </c>
      <c r="U116" s="54" t="s">
        <v>79</v>
      </c>
      <c r="V116" s="57">
        <f t="shared" si="29"/>
        <v>-1520</v>
      </c>
      <c r="W116" s="55">
        <v>0</v>
      </c>
      <c r="X116" s="55">
        <f t="shared" si="27"/>
        <v>2646.2259572484309</v>
      </c>
      <c r="Y116" s="117">
        <f t="shared" si="28"/>
        <v>374094.27206515474</v>
      </c>
    </row>
    <row r="117" spans="1:25" ht="13.5" thickBot="1" x14ac:dyDescent="0.35">
      <c r="A117" s="54">
        <v>104</v>
      </c>
      <c r="B117" s="54">
        <v>32</v>
      </c>
      <c r="C117" s="54">
        <f t="shared" si="34"/>
        <v>8</v>
      </c>
      <c r="D117" s="55">
        <f t="shared" si="37"/>
        <v>11819.643550312505</v>
      </c>
      <c r="E117" s="57">
        <f t="shared" si="25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26"/>
        <v>-752.61542950728563</v>
      </c>
      <c r="H117" s="55">
        <v>0</v>
      </c>
      <c r="I117" s="57">
        <f t="shared" si="31"/>
        <v>-347.02378745323108</v>
      </c>
      <c r="J117" s="57">
        <f t="shared" si="33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38"/>
        <v>-2390.7721117962628</v>
      </c>
      <c r="S117" s="55">
        <v>0</v>
      </c>
      <c r="T117" s="55">
        <v>0</v>
      </c>
      <c r="U117" s="54" t="s">
        <v>79</v>
      </c>
      <c r="V117" s="57">
        <f t="shared" si="29"/>
        <v>-1530</v>
      </c>
      <c r="W117" s="55">
        <v>0</v>
      </c>
      <c r="X117" s="55">
        <f t="shared" si="27"/>
        <v>2633.2259572484309</v>
      </c>
      <c r="Y117" s="117">
        <f t="shared" si="28"/>
        <v>378286.22415600799</v>
      </c>
    </row>
    <row r="118" spans="1:25" ht="13.5" thickBot="1" x14ac:dyDescent="0.35">
      <c r="A118" s="54">
        <v>105</v>
      </c>
      <c r="B118" s="54">
        <v>32</v>
      </c>
      <c r="C118" s="54">
        <f t="shared" si="34"/>
        <v>9</v>
      </c>
      <c r="D118" s="55">
        <f t="shared" si="37"/>
        <v>11819.643550312505</v>
      </c>
      <c r="E118" s="57">
        <f t="shared" si="25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26"/>
        <v>-752.61542950728563</v>
      </c>
      <c r="H118" s="55">
        <v>0</v>
      </c>
      <c r="I118" s="57">
        <f t="shared" si="31"/>
        <v>-347.02378745323108</v>
      </c>
      <c r="J118" s="57">
        <f t="shared" si="33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38"/>
        <v>-2390.7721117962628</v>
      </c>
      <c r="S118" s="55">
        <v>0</v>
      </c>
      <c r="T118" s="55">
        <v>0</v>
      </c>
      <c r="U118" s="54" t="s">
        <v>79</v>
      </c>
      <c r="V118" s="57">
        <f t="shared" si="29"/>
        <v>-1540</v>
      </c>
      <c r="W118" s="55">
        <v>0</v>
      </c>
      <c r="X118" s="55">
        <f t="shared" si="27"/>
        <v>2620.2259572484309</v>
      </c>
      <c r="Y118" s="117">
        <f t="shared" si="28"/>
        <v>382482.64271390642</v>
      </c>
    </row>
    <row r="119" spans="1:25" ht="13.5" thickBot="1" x14ac:dyDescent="0.35">
      <c r="A119" s="54">
        <v>106</v>
      </c>
      <c r="B119" s="54">
        <v>32</v>
      </c>
      <c r="C119" s="54">
        <f t="shared" si="34"/>
        <v>10</v>
      </c>
      <c r="D119" s="55">
        <f t="shared" si="37"/>
        <v>11819.643550312505</v>
      </c>
      <c r="E119" s="57">
        <f t="shared" si="25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26"/>
        <v>-752.61542950728563</v>
      </c>
      <c r="H119" s="55">
        <v>0</v>
      </c>
      <c r="I119" s="57">
        <f t="shared" si="31"/>
        <v>-347.02378745323108</v>
      </c>
      <c r="J119" s="57">
        <f t="shared" si="33"/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38"/>
        <v>-2390.7721117962628</v>
      </c>
      <c r="S119" s="55">
        <v>0</v>
      </c>
      <c r="T119" s="55">
        <v>0</v>
      </c>
      <c r="U119" s="54" t="s">
        <v>79</v>
      </c>
      <c r="V119" s="57">
        <f t="shared" si="29"/>
        <v>-1550</v>
      </c>
      <c r="W119" s="55">
        <v>0</v>
      </c>
      <c r="X119" s="55">
        <f t="shared" si="27"/>
        <v>2607.2259572484309</v>
      </c>
      <c r="Y119" s="117">
        <f t="shared" si="28"/>
        <v>386683.54634912946</v>
      </c>
    </row>
    <row r="120" spans="1:25" ht="13.5" thickBot="1" x14ac:dyDescent="0.35">
      <c r="A120" s="54">
        <v>107</v>
      </c>
      <c r="B120" s="54">
        <v>32</v>
      </c>
      <c r="C120" s="54">
        <f t="shared" si="34"/>
        <v>11</v>
      </c>
      <c r="D120" s="55">
        <f t="shared" si="37"/>
        <v>11819.643550312505</v>
      </c>
      <c r="E120" s="57">
        <f t="shared" si="25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26"/>
        <v>-752.61542950728563</v>
      </c>
      <c r="H120" s="55">
        <v>0</v>
      </c>
      <c r="I120" s="57">
        <f t="shared" si="31"/>
        <v>-347.02378745323108</v>
      </c>
      <c r="J120" s="57">
        <f t="shared" si="33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38"/>
        <v>-2390.7721117962628</v>
      </c>
      <c r="S120" s="55">
        <v>0</v>
      </c>
      <c r="T120" s="55">
        <v>0</v>
      </c>
      <c r="U120" s="54" t="s">
        <v>79</v>
      </c>
      <c r="V120" s="57">
        <f t="shared" si="29"/>
        <v>-1560</v>
      </c>
      <c r="W120" s="55">
        <v>0</v>
      </c>
      <c r="X120" s="55">
        <f t="shared" si="27"/>
        <v>2594.2259572484309</v>
      </c>
      <c r="Y120" s="117">
        <f t="shared" si="28"/>
        <v>390888.95374949923</v>
      </c>
    </row>
    <row r="121" spans="1:25" ht="13.5" thickBot="1" x14ac:dyDescent="0.35">
      <c r="A121" s="54">
        <v>108</v>
      </c>
      <c r="B121" s="54">
        <v>33</v>
      </c>
      <c r="C121" s="54">
        <f t="shared" si="34"/>
        <v>0</v>
      </c>
      <c r="D121" s="55">
        <f>$D110*(1+$D$4)</f>
        <v>12410.62572782813</v>
      </c>
      <c r="E121" s="57">
        <f t="shared" si="25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26"/>
        <v>-752.61542950728563</v>
      </c>
      <c r="H121" s="55">
        <v>0</v>
      </c>
      <c r="I121" s="57">
        <f t="shared" si="31"/>
        <v>-347.02378745323108</v>
      </c>
      <c r="J121" s="57">
        <f t="shared" si="33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29"/>
        <v>-1570</v>
      </c>
      <c r="W121" s="55">
        <v>0</v>
      </c>
      <c r="X121" s="55">
        <f t="shared" si="27"/>
        <v>2762.8198281742498</v>
      </c>
      <c r="Y121" s="117">
        <f t="shared" si="28"/>
        <v>395280.47755162971</v>
      </c>
    </row>
    <row r="122" spans="1:25" ht="13.5" thickBot="1" x14ac:dyDescent="0.35">
      <c r="A122" s="54">
        <v>109</v>
      </c>
      <c r="B122" s="54">
        <v>33</v>
      </c>
      <c r="C122" s="54">
        <f t="shared" si="34"/>
        <v>1</v>
      </c>
      <c r="D122" s="55">
        <f t="shared" ref="D122:D132" si="39">$D121</f>
        <v>12410.62572782813</v>
      </c>
      <c r="E122" s="57">
        <f t="shared" si="25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26"/>
        <v>-752.61542950728563</v>
      </c>
      <c r="H122" s="55">
        <v>0</v>
      </c>
      <c r="I122" s="57">
        <f t="shared" si="31"/>
        <v>-347.02378745323108</v>
      </c>
      <c r="J122" s="57">
        <f t="shared" si="33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0">$R121</f>
        <v>-2534.2184385040387</v>
      </c>
      <c r="S122" s="55">
        <v>0</v>
      </c>
      <c r="T122" s="55">
        <v>0</v>
      </c>
      <c r="U122" s="54" t="s">
        <v>79</v>
      </c>
      <c r="V122" s="57">
        <f t="shared" si="29"/>
        <v>-1580</v>
      </c>
      <c r="W122" s="55">
        <v>0</v>
      </c>
      <c r="X122" s="55">
        <f t="shared" si="27"/>
        <v>2749.8198281742498</v>
      </c>
      <c r="Y122" s="117">
        <f t="shared" si="28"/>
        <v>399677.29936960241</v>
      </c>
    </row>
    <row r="123" spans="1:25" ht="13.5" thickBot="1" x14ac:dyDescent="0.35">
      <c r="A123" s="54">
        <v>110</v>
      </c>
      <c r="B123" s="54">
        <v>33</v>
      </c>
      <c r="C123" s="54">
        <f t="shared" si="34"/>
        <v>2</v>
      </c>
      <c r="D123" s="55">
        <f t="shared" si="39"/>
        <v>12410.62572782813</v>
      </c>
      <c r="E123" s="57">
        <f t="shared" si="25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26"/>
        <v>-752.61542950728563</v>
      </c>
      <c r="H123" s="55">
        <v>0</v>
      </c>
      <c r="I123" s="57">
        <f t="shared" si="31"/>
        <v>-347.02378745323108</v>
      </c>
      <c r="J123" s="57">
        <f t="shared" si="33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0"/>
        <v>-2534.2184385040387</v>
      </c>
      <c r="S123" s="55">
        <v>0</v>
      </c>
      <c r="T123" s="55">
        <v>0</v>
      </c>
      <c r="U123" s="54" t="s">
        <v>79</v>
      </c>
      <c r="V123" s="57">
        <f t="shared" si="29"/>
        <v>-1590</v>
      </c>
      <c r="W123" s="55">
        <v>0</v>
      </c>
      <c r="X123" s="55">
        <f t="shared" si="27"/>
        <v>2736.8198281742498</v>
      </c>
      <c r="Y123" s="117">
        <f t="shared" si="28"/>
        <v>404079.44127848331</v>
      </c>
    </row>
    <row r="124" spans="1:25" ht="13.5" thickBot="1" x14ac:dyDescent="0.35">
      <c r="A124" s="54">
        <v>111</v>
      </c>
      <c r="B124" s="54">
        <v>33</v>
      </c>
      <c r="C124" s="54">
        <f t="shared" si="34"/>
        <v>3</v>
      </c>
      <c r="D124" s="55">
        <f t="shared" si="39"/>
        <v>12410.62572782813</v>
      </c>
      <c r="E124" s="57">
        <f t="shared" si="25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26"/>
        <v>-752.61542950728563</v>
      </c>
      <c r="H124" s="55">
        <v>0</v>
      </c>
      <c r="I124" s="57">
        <f t="shared" si="31"/>
        <v>-347.02378745323108</v>
      </c>
      <c r="J124" s="57">
        <f t="shared" si="33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0"/>
        <v>-2534.2184385040387</v>
      </c>
      <c r="S124" s="55">
        <v>0</v>
      </c>
      <c r="T124" s="55">
        <v>0</v>
      </c>
      <c r="U124" s="54" t="s">
        <v>79</v>
      </c>
      <c r="V124" s="57">
        <f t="shared" si="29"/>
        <v>-1600</v>
      </c>
      <c r="W124" s="55">
        <v>0</v>
      </c>
      <c r="X124" s="55">
        <f t="shared" si="27"/>
        <v>2723.8198281742498</v>
      </c>
      <c r="Y124" s="117">
        <f t="shared" si="28"/>
        <v>408486.92544531793</v>
      </c>
    </row>
    <row r="125" spans="1:25" ht="13.5" thickBot="1" x14ac:dyDescent="0.35">
      <c r="A125" s="54">
        <v>112</v>
      </c>
      <c r="B125" s="54">
        <v>33</v>
      </c>
      <c r="C125" s="54">
        <f t="shared" si="34"/>
        <v>4</v>
      </c>
      <c r="D125" s="55">
        <f t="shared" si="39"/>
        <v>12410.62572782813</v>
      </c>
      <c r="E125" s="57">
        <f t="shared" si="25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26"/>
        <v>-752.61542950728563</v>
      </c>
      <c r="H125" s="55">
        <v>0</v>
      </c>
      <c r="I125" s="57">
        <f t="shared" si="31"/>
        <v>-347.02378745323108</v>
      </c>
      <c r="J125" s="57">
        <f t="shared" si="33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0"/>
        <v>-2534.2184385040387</v>
      </c>
      <c r="S125" s="55">
        <v>0</v>
      </c>
      <c r="T125" s="55">
        <v>0</v>
      </c>
      <c r="U125" s="54" t="s">
        <v>79</v>
      </c>
      <c r="V125" s="57">
        <f t="shared" si="29"/>
        <v>-1610</v>
      </c>
      <c r="W125" s="55">
        <v>0</v>
      </c>
      <c r="X125" s="55">
        <f t="shared" si="27"/>
        <v>2710.8198281742498</v>
      </c>
      <c r="Y125" s="117">
        <f t="shared" si="28"/>
        <v>412899.77412951435</v>
      </c>
    </row>
    <row r="126" spans="1:25" ht="13.5" thickBot="1" x14ac:dyDescent="0.35">
      <c r="A126" s="54">
        <v>113</v>
      </c>
      <c r="B126" s="54">
        <v>33</v>
      </c>
      <c r="C126" s="54">
        <f t="shared" si="34"/>
        <v>5</v>
      </c>
      <c r="D126" s="55">
        <f t="shared" si="39"/>
        <v>12410.62572782813</v>
      </c>
      <c r="E126" s="57">
        <f t="shared" si="25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26"/>
        <v>-752.61542950728563</v>
      </c>
      <c r="H126" s="55">
        <v>0</v>
      </c>
      <c r="I126" s="57">
        <f t="shared" si="31"/>
        <v>-347.02378745323108</v>
      </c>
      <c r="J126" s="57">
        <f t="shared" si="33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0"/>
        <v>-2534.2184385040387</v>
      </c>
      <c r="S126" s="55">
        <v>0</v>
      </c>
      <c r="T126" s="55">
        <v>0</v>
      </c>
      <c r="U126" s="54" t="s">
        <v>79</v>
      </c>
      <c r="V126" s="57">
        <f t="shared" si="29"/>
        <v>-1620</v>
      </c>
      <c r="W126" s="55">
        <v>0</v>
      </c>
      <c r="X126" s="55">
        <f t="shared" si="27"/>
        <v>2697.8198281742498</v>
      </c>
      <c r="Y126" s="117">
        <f t="shared" si="28"/>
        <v>417318.00968322821</v>
      </c>
    </row>
    <row r="127" spans="1:25" ht="13.5" thickBot="1" x14ac:dyDescent="0.35">
      <c r="A127" s="54">
        <v>114</v>
      </c>
      <c r="B127" s="54">
        <v>33</v>
      </c>
      <c r="C127" s="54">
        <f t="shared" si="34"/>
        <v>6</v>
      </c>
      <c r="D127" s="55">
        <f t="shared" si="39"/>
        <v>12410.62572782813</v>
      </c>
      <c r="E127" s="57">
        <f t="shared" si="25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26"/>
        <v>-752.61542950728563</v>
      </c>
      <c r="H127" s="55">
        <v>0</v>
      </c>
      <c r="I127" s="57">
        <f t="shared" si="31"/>
        <v>-347.02378745323108</v>
      </c>
      <c r="J127" s="57">
        <f t="shared" si="33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0"/>
        <v>-2534.2184385040387</v>
      </c>
      <c r="S127" s="55">
        <v>0</v>
      </c>
      <c r="T127" s="55">
        <v>0</v>
      </c>
      <c r="U127" s="54" t="s">
        <v>79</v>
      </c>
      <c r="V127" s="57">
        <f t="shared" si="29"/>
        <v>-1630</v>
      </c>
      <c r="W127" s="55">
        <v>0</v>
      </c>
      <c r="X127" s="55">
        <f t="shared" si="27"/>
        <v>2684.8198281742498</v>
      </c>
      <c r="Y127" s="117">
        <f t="shared" si="28"/>
        <v>421741.65455174923</v>
      </c>
    </row>
    <row r="128" spans="1:25" ht="13.5" thickBot="1" x14ac:dyDescent="0.35">
      <c r="A128" s="54">
        <v>115</v>
      </c>
      <c r="B128" s="54">
        <v>33</v>
      </c>
      <c r="C128" s="54">
        <f t="shared" si="34"/>
        <v>7</v>
      </c>
      <c r="D128" s="55">
        <f t="shared" si="39"/>
        <v>12410.62572782813</v>
      </c>
      <c r="E128" s="57">
        <f t="shared" si="25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26"/>
        <v>-752.61542950728563</v>
      </c>
      <c r="H128" s="55">
        <v>0</v>
      </c>
      <c r="I128" s="57">
        <f t="shared" si="31"/>
        <v>-347.02378745323108</v>
      </c>
      <c r="J128" s="57">
        <f t="shared" si="33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0"/>
        <v>-2534.2184385040387</v>
      </c>
      <c r="S128" s="55">
        <v>0</v>
      </c>
      <c r="T128" s="55">
        <v>0</v>
      </c>
      <c r="U128" s="54" t="s">
        <v>79</v>
      </c>
      <c r="V128" s="57">
        <f t="shared" si="29"/>
        <v>-1640</v>
      </c>
      <c r="W128" s="55">
        <v>0</v>
      </c>
      <c r="X128" s="55">
        <f t="shared" si="27"/>
        <v>2671.8198281742498</v>
      </c>
      <c r="Y128" s="117">
        <f t="shared" si="28"/>
        <v>426170.73127388908</v>
      </c>
    </row>
    <row r="129" spans="1:25" ht="13.5" thickBot="1" x14ac:dyDescent="0.35">
      <c r="A129" s="54">
        <v>116</v>
      </c>
      <c r="B129" s="54">
        <v>33</v>
      </c>
      <c r="C129" s="54">
        <f t="shared" si="34"/>
        <v>8</v>
      </c>
      <c r="D129" s="55">
        <f t="shared" si="39"/>
        <v>12410.62572782813</v>
      </c>
      <c r="E129" s="57">
        <f t="shared" si="25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26"/>
        <v>-752.61542950728563</v>
      </c>
      <c r="H129" s="55">
        <v>0</v>
      </c>
      <c r="I129" s="57">
        <f t="shared" si="31"/>
        <v>-347.02378745323108</v>
      </c>
      <c r="J129" s="57">
        <f t="shared" si="33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0"/>
        <v>-2534.2184385040387</v>
      </c>
      <c r="S129" s="55">
        <v>0</v>
      </c>
      <c r="T129" s="55">
        <v>0</v>
      </c>
      <c r="U129" s="54" t="s">
        <v>79</v>
      </c>
      <c r="V129" s="57">
        <f t="shared" si="29"/>
        <v>-1650</v>
      </c>
      <c r="W129" s="55">
        <v>0</v>
      </c>
      <c r="X129" s="55">
        <f t="shared" si="27"/>
        <v>2658.8198281742498</v>
      </c>
      <c r="Y129" s="117">
        <f t="shared" si="28"/>
        <v>430605.26248237118</v>
      </c>
    </row>
    <row r="130" spans="1:25" ht="13.5" thickBot="1" x14ac:dyDescent="0.35">
      <c r="A130" s="54">
        <v>117</v>
      </c>
      <c r="B130" s="54">
        <v>33</v>
      </c>
      <c r="C130" s="54">
        <f t="shared" si="34"/>
        <v>9</v>
      </c>
      <c r="D130" s="55">
        <f t="shared" si="39"/>
        <v>12410.62572782813</v>
      </c>
      <c r="E130" s="57">
        <f t="shared" si="25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26"/>
        <v>-752.61542950728563</v>
      </c>
      <c r="H130" s="55">
        <v>0</v>
      </c>
      <c r="I130" s="57">
        <f t="shared" si="31"/>
        <v>-347.02378745323108</v>
      </c>
      <c r="J130" s="57">
        <f t="shared" si="33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0"/>
        <v>-2534.2184385040387</v>
      </c>
      <c r="S130" s="55">
        <v>0</v>
      </c>
      <c r="T130" s="55">
        <v>0</v>
      </c>
      <c r="U130" s="54" t="s">
        <v>79</v>
      </c>
      <c r="V130" s="57">
        <f t="shared" si="29"/>
        <v>-1660</v>
      </c>
      <c r="W130" s="55">
        <v>0</v>
      </c>
      <c r="X130" s="55">
        <f t="shared" si="27"/>
        <v>2645.8198281742498</v>
      </c>
      <c r="Y130" s="117">
        <f t="shared" si="28"/>
        <v>435045.27090422198</v>
      </c>
    </row>
    <row r="131" spans="1:25" ht="13.5" thickBot="1" x14ac:dyDescent="0.35">
      <c r="A131" s="54">
        <v>118</v>
      </c>
      <c r="B131" s="54">
        <v>33</v>
      </c>
      <c r="C131" s="54">
        <f t="shared" si="34"/>
        <v>10</v>
      </c>
      <c r="D131" s="55">
        <f t="shared" si="39"/>
        <v>12410.62572782813</v>
      </c>
      <c r="E131" s="57">
        <f t="shared" si="25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26"/>
        <v>-752.61542950728563</v>
      </c>
      <c r="H131" s="55">
        <v>0</v>
      </c>
      <c r="I131" s="57">
        <f t="shared" si="31"/>
        <v>-347.02378745323108</v>
      </c>
      <c r="J131" s="57">
        <f t="shared" si="33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0"/>
        <v>-2534.2184385040387</v>
      </c>
      <c r="S131" s="55">
        <v>0</v>
      </c>
      <c r="T131" s="55">
        <v>0</v>
      </c>
      <c r="U131" s="54" t="s">
        <v>79</v>
      </c>
      <c r="V131" s="57">
        <f t="shared" si="29"/>
        <v>-1670</v>
      </c>
      <c r="W131" s="55">
        <v>0</v>
      </c>
      <c r="X131" s="55">
        <f t="shared" si="27"/>
        <v>2632.8198281742498</v>
      </c>
      <c r="Y131" s="117">
        <f t="shared" si="28"/>
        <v>439490.77936116379</v>
      </c>
    </row>
    <row r="132" spans="1:25" ht="13.5" thickBot="1" x14ac:dyDescent="0.35">
      <c r="A132" s="54">
        <v>119</v>
      </c>
      <c r="B132" s="54">
        <v>33</v>
      </c>
      <c r="C132" s="54">
        <f t="shared" si="34"/>
        <v>11</v>
      </c>
      <c r="D132" s="55">
        <f t="shared" si="39"/>
        <v>12410.62572782813</v>
      </c>
      <c r="E132" s="57">
        <f t="shared" si="25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26"/>
        <v>-752.61542950728563</v>
      </c>
      <c r="H132" s="55">
        <v>0</v>
      </c>
      <c r="I132" s="57">
        <f t="shared" si="31"/>
        <v>-347.02378745323108</v>
      </c>
      <c r="J132" s="57">
        <f t="shared" si="33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0"/>
        <v>-2534.2184385040387</v>
      </c>
      <c r="S132" s="55">
        <v>0</v>
      </c>
      <c r="T132" s="55">
        <v>0</v>
      </c>
      <c r="U132" s="54" t="s">
        <v>79</v>
      </c>
      <c r="V132" s="57">
        <f t="shared" si="29"/>
        <v>-1680</v>
      </c>
      <c r="W132" s="55">
        <v>0</v>
      </c>
      <c r="X132" s="55">
        <f t="shared" si="27"/>
        <v>2619.8198281742498</v>
      </c>
      <c r="Y132" s="117">
        <f t="shared" si="28"/>
        <v>443941.81077000953</v>
      </c>
    </row>
    <row r="133" spans="1:25" ht="13.5" thickBot="1" x14ac:dyDescent="0.35">
      <c r="A133" s="54">
        <v>120</v>
      </c>
      <c r="B133" s="54">
        <v>34</v>
      </c>
      <c r="C133" s="54">
        <f t="shared" si="34"/>
        <v>0</v>
      </c>
      <c r="D133" s="55">
        <f>$D122*(1+$D$4)</f>
        <v>13031.157014219538</v>
      </c>
      <c r="E133" s="57">
        <f t="shared" si="25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26"/>
        <v>-752.61542950728563</v>
      </c>
      <c r="H133" s="55">
        <v>0</v>
      </c>
      <c r="I133" s="57">
        <f t="shared" si="31"/>
        <v>-347.02378745323108</v>
      </c>
      <c r="J133" s="57">
        <f t="shared" si="33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29"/>
        <v>-1690</v>
      </c>
      <c r="W133" s="55">
        <v>0</v>
      </c>
      <c r="X133" s="55">
        <f t="shared" si="27"/>
        <v>2796.0589293792818</v>
      </c>
      <c r="Y133" s="117">
        <f t="shared" si="28"/>
        <v>448587.62724426383</v>
      </c>
    </row>
    <row r="134" spans="1:25" ht="13.5" thickBot="1" x14ac:dyDescent="0.35">
      <c r="A134" s="54">
        <v>121</v>
      </c>
      <c r="B134" s="54">
        <v>34</v>
      </c>
      <c r="C134" s="54">
        <f t="shared" si="34"/>
        <v>1</v>
      </c>
      <c r="D134" s="55">
        <f t="shared" ref="D134:D144" si="41">$D133</f>
        <v>13031.157014219538</v>
      </c>
      <c r="E134" s="57">
        <f t="shared" si="25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31"/>
        <v>-347.02378745323108</v>
      </c>
      <c r="J134" s="57">
        <f t="shared" si="33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2">$R133</f>
        <v>-2686.2715448142812</v>
      </c>
      <c r="S134" s="55">
        <v>0</v>
      </c>
      <c r="T134" s="55">
        <v>0</v>
      </c>
      <c r="U134" s="54" t="s">
        <v>79</v>
      </c>
      <c r="V134" s="57">
        <f t="shared" si="29"/>
        <v>-1700</v>
      </c>
      <c r="W134" s="55">
        <v>0</v>
      </c>
      <c r="X134" s="55">
        <f t="shared" si="27"/>
        <v>3535.6743588865684</v>
      </c>
      <c r="Y134" s="117">
        <f t="shared" si="28"/>
        <v>453992.41671666811</v>
      </c>
    </row>
    <row r="135" spans="1:25" ht="13.5" thickBot="1" x14ac:dyDescent="0.35">
      <c r="A135" s="54">
        <v>122</v>
      </c>
      <c r="B135" s="54">
        <v>34</v>
      </c>
      <c r="C135" s="54">
        <f t="shared" si="34"/>
        <v>2</v>
      </c>
      <c r="D135" s="55">
        <f t="shared" si="41"/>
        <v>13031.157014219538</v>
      </c>
      <c r="E135" s="57">
        <f t="shared" si="25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31"/>
        <v>-347.02378745323108</v>
      </c>
      <c r="J135" s="57">
        <f t="shared" si="33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2"/>
        <v>-2686.2715448142812</v>
      </c>
      <c r="S135" s="55">
        <v>0</v>
      </c>
      <c r="T135" s="55">
        <v>0</v>
      </c>
      <c r="U135" s="54" t="s">
        <v>79</v>
      </c>
      <c r="V135" s="57">
        <f t="shared" si="29"/>
        <v>-1710</v>
      </c>
      <c r="W135" s="55">
        <v>0</v>
      </c>
      <c r="X135" s="55">
        <f t="shared" si="27"/>
        <v>3522.6743588865684</v>
      </c>
      <c r="Y135" s="117">
        <f t="shared" si="28"/>
        <v>459406.72614520742</v>
      </c>
    </row>
    <row r="136" spans="1:25" ht="13.5" thickBot="1" x14ac:dyDescent="0.35">
      <c r="A136" s="54">
        <v>123</v>
      </c>
      <c r="B136" s="54">
        <v>34</v>
      </c>
      <c r="C136" s="54">
        <f t="shared" si="34"/>
        <v>3</v>
      </c>
      <c r="D136" s="55">
        <f t="shared" si="41"/>
        <v>13031.157014219538</v>
      </c>
      <c r="E136" s="57">
        <f t="shared" si="25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31"/>
        <v>-347.02378745323108</v>
      </c>
      <c r="J136" s="57">
        <f t="shared" si="33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2"/>
        <v>-2686.2715448142812</v>
      </c>
      <c r="S136" s="55">
        <v>0</v>
      </c>
      <c r="T136" s="55">
        <v>0</v>
      </c>
      <c r="U136" s="54" t="s">
        <v>79</v>
      </c>
      <c r="V136" s="57">
        <f t="shared" si="29"/>
        <v>-1720</v>
      </c>
      <c r="W136" s="55">
        <v>0</v>
      </c>
      <c r="X136" s="55">
        <f t="shared" si="27"/>
        <v>3509.6743588865684</v>
      </c>
      <c r="Y136" s="117">
        <f t="shared" si="28"/>
        <v>464830.59519636567</v>
      </c>
    </row>
    <row r="137" spans="1:25" ht="13.5" thickBot="1" x14ac:dyDescent="0.35">
      <c r="A137" s="54">
        <v>124</v>
      </c>
      <c r="B137" s="54">
        <v>34</v>
      </c>
      <c r="C137" s="54">
        <f t="shared" si="34"/>
        <v>4</v>
      </c>
      <c r="D137" s="55">
        <f t="shared" si="41"/>
        <v>13031.157014219538</v>
      </c>
      <c r="E137" s="57">
        <f t="shared" si="25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31"/>
        <v>-347.02378745323108</v>
      </c>
      <c r="J137" s="57">
        <f t="shared" si="33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2"/>
        <v>-2686.2715448142812</v>
      </c>
      <c r="S137" s="55">
        <v>0</v>
      </c>
      <c r="T137" s="55">
        <v>0</v>
      </c>
      <c r="U137" s="54" t="s">
        <v>79</v>
      </c>
      <c r="V137" s="57">
        <f t="shared" si="29"/>
        <v>-1730</v>
      </c>
      <c r="W137" s="55">
        <v>0</v>
      </c>
      <c r="X137" s="55">
        <f t="shared" si="27"/>
        <v>3496.6743588865684</v>
      </c>
      <c r="Y137" s="117">
        <f t="shared" si="28"/>
        <v>470264.06370190374</v>
      </c>
    </row>
    <row r="138" spans="1:25" ht="13.5" thickBot="1" x14ac:dyDescent="0.35">
      <c r="A138" s="54">
        <v>125</v>
      </c>
      <c r="B138" s="54">
        <v>34</v>
      </c>
      <c r="C138" s="54">
        <f t="shared" si="34"/>
        <v>5</v>
      </c>
      <c r="D138" s="55">
        <f t="shared" si="41"/>
        <v>13031.157014219538</v>
      </c>
      <c r="E138" s="57">
        <f t="shared" si="25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31"/>
        <v>-347.02378745323108</v>
      </c>
      <c r="J138" s="57">
        <f t="shared" si="33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2"/>
        <v>-2686.2715448142812</v>
      </c>
      <c r="S138" s="55">
        <v>0</v>
      </c>
      <c r="T138" s="55">
        <v>0</v>
      </c>
      <c r="U138" s="54" t="s">
        <v>79</v>
      </c>
      <c r="V138" s="57">
        <f t="shared" si="29"/>
        <v>-1740</v>
      </c>
      <c r="W138" s="55">
        <v>0</v>
      </c>
      <c r="X138" s="55">
        <f t="shared" si="27"/>
        <v>3483.6743588865684</v>
      </c>
      <c r="Y138" s="117">
        <f t="shared" si="28"/>
        <v>475707.17165954824</v>
      </c>
    </row>
    <row r="139" spans="1:25" ht="13.5" thickBot="1" x14ac:dyDescent="0.35">
      <c r="A139" s="54">
        <v>126</v>
      </c>
      <c r="B139" s="54">
        <v>34</v>
      </c>
      <c r="C139" s="54">
        <f t="shared" si="34"/>
        <v>6</v>
      </c>
      <c r="D139" s="55">
        <f t="shared" si="41"/>
        <v>13031.157014219538</v>
      </c>
      <c r="E139" s="57">
        <f t="shared" si="25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31"/>
        <v>-347.02378745323108</v>
      </c>
      <c r="J139" s="57">
        <f t="shared" si="33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2"/>
        <v>-2686.2715448142812</v>
      </c>
      <c r="S139" s="55">
        <v>0</v>
      </c>
      <c r="T139" s="55">
        <v>0</v>
      </c>
      <c r="U139" s="54" t="s">
        <v>79</v>
      </c>
      <c r="V139" s="57">
        <f t="shared" si="29"/>
        <v>-1750</v>
      </c>
      <c r="W139" s="55">
        <v>0</v>
      </c>
      <c r="X139" s="55">
        <f t="shared" si="27"/>
        <v>3470.6743588865684</v>
      </c>
      <c r="Y139" s="117">
        <f t="shared" si="28"/>
        <v>481159.95923368289</v>
      </c>
    </row>
    <row r="140" spans="1:25" ht="13.5" thickBot="1" x14ac:dyDescent="0.35">
      <c r="A140" s="54">
        <v>127</v>
      </c>
      <c r="B140" s="54">
        <v>34</v>
      </c>
      <c r="C140" s="54">
        <f t="shared" si="34"/>
        <v>7</v>
      </c>
      <c r="D140" s="55">
        <f t="shared" si="41"/>
        <v>13031.157014219538</v>
      </c>
      <c r="E140" s="57">
        <f t="shared" si="25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31"/>
        <v>-347.02378745323108</v>
      </c>
      <c r="J140" s="57">
        <f t="shared" si="33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2"/>
        <v>-2686.2715448142812</v>
      </c>
      <c r="S140" s="55">
        <v>0</v>
      </c>
      <c r="T140" s="55">
        <v>0</v>
      </c>
      <c r="U140" s="54" t="s">
        <v>79</v>
      </c>
      <c r="V140" s="57">
        <f t="shared" si="29"/>
        <v>-1760</v>
      </c>
      <c r="W140" s="55">
        <v>0</v>
      </c>
      <c r="X140" s="55">
        <f t="shared" si="27"/>
        <v>3457.6743588865684</v>
      </c>
      <c r="Y140" s="117">
        <f t="shared" si="28"/>
        <v>486622.46675604314</v>
      </c>
    </row>
    <row r="141" spans="1:25" ht="13.5" thickBot="1" x14ac:dyDescent="0.35">
      <c r="A141" s="54">
        <v>128</v>
      </c>
      <c r="B141" s="54">
        <v>34</v>
      </c>
      <c r="C141" s="54">
        <f t="shared" si="34"/>
        <v>8</v>
      </c>
      <c r="D141" s="55">
        <f t="shared" si="41"/>
        <v>13031.157014219538</v>
      </c>
      <c r="E141" s="57">
        <f t="shared" si="25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31"/>
        <v>-347.02378745323108</v>
      </c>
      <c r="J141" s="57">
        <f t="shared" si="33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2"/>
        <v>-2686.2715448142812</v>
      </c>
      <c r="S141" s="55">
        <v>0</v>
      </c>
      <c r="T141" s="55">
        <v>0</v>
      </c>
      <c r="U141" s="54" t="s">
        <v>79</v>
      </c>
      <c r="V141" s="57">
        <f t="shared" si="29"/>
        <v>-1770</v>
      </c>
      <c r="W141" s="55">
        <v>0</v>
      </c>
      <c r="X141" s="55">
        <f t="shared" si="27"/>
        <v>3444.6743588865684</v>
      </c>
      <c r="Y141" s="117">
        <f t="shared" si="28"/>
        <v>492094.73472641321</v>
      </c>
    </row>
    <row r="142" spans="1:25" ht="13.5" thickBot="1" x14ac:dyDescent="0.35">
      <c r="A142" s="54">
        <v>129</v>
      </c>
      <c r="B142" s="54">
        <v>34</v>
      </c>
      <c r="C142" s="54">
        <f t="shared" si="34"/>
        <v>9</v>
      </c>
      <c r="D142" s="55">
        <f t="shared" si="41"/>
        <v>13031.157014219538</v>
      </c>
      <c r="E142" s="57">
        <f t="shared" ref="E142:E205" si="43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31"/>
        <v>-347.02378745323108</v>
      </c>
      <c r="J142" s="57">
        <f t="shared" si="33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2"/>
        <v>-2686.2715448142812</v>
      </c>
      <c r="S142" s="55">
        <v>0</v>
      </c>
      <c r="T142" s="55">
        <v>0</v>
      </c>
      <c r="U142" s="54" t="s">
        <v>79</v>
      </c>
      <c r="V142" s="57">
        <f t="shared" si="29"/>
        <v>-1780</v>
      </c>
      <c r="W142" s="55">
        <v>0</v>
      </c>
      <c r="X142" s="55">
        <f t="shared" ref="X142:X205" si="44">D142+E142+F142+G142+H142+I142+J142+L142+M142+R142+S142+T142+V142+W142+O142+P142</f>
        <v>3431.6743588865684</v>
      </c>
      <c r="Y142" s="117">
        <f t="shared" ref="Y142:Y205" si="45">X142+(Y141*(1+($D$7/12)))</f>
        <v>497576.80381332646</v>
      </c>
    </row>
    <row r="143" spans="1:25" ht="13.5" thickBot="1" x14ac:dyDescent="0.35">
      <c r="A143" s="54">
        <v>130</v>
      </c>
      <c r="B143" s="54">
        <v>34</v>
      </c>
      <c r="C143" s="54">
        <f t="shared" si="34"/>
        <v>10</v>
      </c>
      <c r="D143" s="55">
        <f t="shared" si="41"/>
        <v>13031.157014219538</v>
      </c>
      <c r="E143" s="57">
        <f t="shared" si="43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31"/>
        <v>-347.02378745323108</v>
      </c>
      <c r="J143" s="57">
        <f t="shared" si="33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2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46">$V142-10</f>
        <v>-1790</v>
      </c>
      <c r="W143" s="55">
        <v>0</v>
      </c>
      <c r="X143" s="55">
        <f t="shared" si="44"/>
        <v>3418.6743588865684</v>
      </c>
      <c r="Y143" s="117">
        <f t="shared" si="45"/>
        <v>503068.71485476854</v>
      </c>
    </row>
    <row r="144" spans="1:25" ht="13.5" thickBot="1" x14ac:dyDescent="0.35">
      <c r="A144" s="54">
        <v>131</v>
      </c>
      <c r="B144" s="54">
        <v>34</v>
      </c>
      <c r="C144" s="54">
        <f t="shared" si="34"/>
        <v>11</v>
      </c>
      <c r="D144" s="55">
        <f t="shared" si="41"/>
        <v>13031.157014219538</v>
      </c>
      <c r="E144" s="57">
        <f t="shared" si="43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31"/>
        <v>-347.02378745323108</v>
      </c>
      <c r="J144" s="57">
        <f t="shared" si="33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2"/>
        <v>-2686.2715448142812</v>
      </c>
      <c r="S144" s="55">
        <v>0</v>
      </c>
      <c r="T144" s="55">
        <v>0</v>
      </c>
      <c r="U144" s="54" t="s">
        <v>79</v>
      </c>
      <c r="V144" s="57">
        <f t="shared" si="46"/>
        <v>-1800</v>
      </c>
      <c r="W144" s="55">
        <v>0</v>
      </c>
      <c r="X144" s="55">
        <f t="shared" si="44"/>
        <v>3405.6743588865684</v>
      </c>
      <c r="Y144" s="117">
        <f t="shared" si="45"/>
        <v>508570.50885888329</v>
      </c>
    </row>
    <row r="145" spans="1:25" ht="13.5" thickBot="1" x14ac:dyDescent="0.35">
      <c r="A145" s="54">
        <v>132</v>
      </c>
      <c r="B145" s="54">
        <v>35</v>
      </c>
      <c r="C145" s="54">
        <f t="shared" si="34"/>
        <v>0</v>
      </c>
      <c r="D145" s="55">
        <f>$D134*(1+$D$4)</f>
        <v>13682.714864930515</v>
      </c>
      <c r="E145" s="57">
        <f t="shared" si="43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31"/>
        <v>-347.02378745323108</v>
      </c>
      <c r="J145" s="57">
        <f t="shared" si="33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46"/>
        <v>-1810</v>
      </c>
      <c r="W145" s="55">
        <v>0</v>
      </c>
      <c r="X145" s="55">
        <f t="shared" si="44"/>
        <v>3589.854884088747</v>
      </c>
      <c r="Y145" s="117">
        <f t="shared" si="45"/>
        <v>514279.40752988402</v>
      </c>
    </row>
    <row r="146" spans="1:25" ht="13.5" thickBot="1" x14ac:dyDescent="0.35">
      <c r="A146" s="54">
        <v>133</v>
      </c>
      <c r="B146" s="54">
        <v>35</v>
      </c>
      <c r="C146" s="54">
        <f t="shared" si="34"/>
        <v>1</v>
      </c>
      <c r="D146" s="55">
        <f t="shared" ref="D146:D156" si="47">$D145</f>
        <v>13682.714864930515</v>
      </c>
      <c r="E146" s="57">
        <f t="shared" si="43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33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48">$R145</f>
        <v>-2847.4478375031381</v>
      </c>
      <c r="S146" s="55">
        <v>0</v>
      </c>
      <c r="T146" s="55">
        <v>0</v>
      </c>
      <c r="U146" s="54" t="s">
        <v>79</v>
      </c>
      <c r="V146" s="57">
        <f t="shared" si="46"/>
        <v>-1820</v>
      </c>
      <c r="W146" s="55">
        <v>0</v>
      </c>
      <c r="X146" s="55">
        <f t="shared" si="44"/>
        <v>3923.8786715419774</v>
      </c>
      <c r="Y146" s="117">
        <f t="shared" si="45"/>
        <v>520346.11706613383</v>
      </c>
    </row>
    <row r="147" spans="1:25" ht="13.5" thickBot="1" x14ac:dyDescent="0.35">
      <c r="A147" s="54">
        <v>134</v>
      </c>
      <c r="B147" s="54">
        <v>35</v>
      </c>
      <c r="C147" s="54">
        <f t="shared" si="34"/>
        <v>2</v>
      </c>
      <c r="D147" s="55">
        <f t="shared" si="47"/>
        <v>13682.714864930515</v>
      </c>
      <c r="E147" s="57">
        <f t="shared" si="43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33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48"/>
        <v>-2847.4478375031381</v>
      </c>
      <c r="S147" s="55">
        <v>0</v>
      </c>
      <c r="T147" s="55">
        <v>0</v>
      </c>
      <c r="U147" s="54" t="s">
        <v>79</v>
      </c>
      <c r="V147" s="57">
        <f t="shared" si="46"/>
        <v>-1830</v>
      </c>
      <c r="W147" s="55">
        <v>0</v>
      </c>
      <c r="X147" s="55">
        <f t="shared" si="44"/>
        <v>3910.8786715419774</v>
      </c>
      <c r="Y147" s="117">
        <f t="shared" si="45"/>
        <v>526425.10455878463</v>
      </c>
    </row>
    <row r="148" spans="1:25" ht="13.5" thickBot="1" x14ac:dyDescent="0.35">
      <c r="A148" s="54">
        <v>135</v>
      </c>
      <c r="B148" s="54">
        <v>35</v>
      </c>
      <c r="C148" s="54">
        <f t="shared" si="34"/>
        <v>3</v>
      </c>
      <c r="D148" s="55">
        <f t="shared" si="47"/>
        <v>13682.714864930515</v>
      </c>
      <c r="E148" s="57">
        <f t="shared" si="43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33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48"/>
        <v>-2847.4478375031381</v>
      </c>
      <c r="S148" s="55">
        <v>0</v>
      </c>
      <c r="T148" s="55">
        <v>0</v>
      </c>
      <c r="U148" s="54" t="s">
        <v>79</v>
      </c>
      <c r="V148" s="57">
        <f t="shared" si="46"/>
        <v>-1840</v>
      </c>
      <c r="W148" s="55">
        <v>0</v>
      </c>
      <c r="X148" s="55">
        <f t="shared" si="44"/>
        <v>3897.8786715419774</v>
      </c>
      <c r="Y148" s="117">
        <f t="shared" si="45"/>
        <v>532516.4211659882</v>
      </c>
    </row>
    <row r="149" spans="1:25" ht="13.5" thickBot="1" x14ac:dyDescent="0.35">
      <c r="A149" s="54">
        <v>136</v>
      </c>
      <c r="B149" s="54">
        <v>35</v>
      </c>
      <c r="C149" s="54">
        <f t="shared" si="34"/>
        <v>4</v>
      </c>
      <c r="D149" s="55">
        <f t="shared" si="47"/>
        <v>13682.714864930515</v>
      </c>
      <c r="E149" s="57">
        <f t="shared" si="43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33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48"/>
        <v>-2847.4478375031381</v>
      </c>
      <c r="S149" s="55">
        <v>0</v>
      </c>
      <c r="T149" s="55">
        <v>0</v>
      </c>
      <c r="U149" s="54" t="s">
        <v>79</v>
      </c>
      <c r="V149" s="57">
        <f t="shared" si="46"/>
        <v>-1850</v>
      </c>
      <c r="W149" s="55">
        <v>0</v>
      </c>
      <c r="X149" s="55">
        <f t="shared" si="44"/>
        <v>3884.8786715419774</v>
      </c>
      <c r="Y149" s="117">
        <f t="shared" si="45"/>
        <v>538620.11825905507</v>
      </c>
    </row>
    <row r="150" spans="1:25" ht="13.5" thickBot="1" x14ac:dyDescent="0.35">
      <c r="A150" s="54">
        <v>137</v>
      </c>
      <c r="B150" s="54">
        <v>35</v>
      </c>
      <c r="C150" s="54">
        <f t="shared" si="34"/>
        <v>5</v>
      </c>
      <c r="D150" s="55">
        <f t="shared" si="47"/>
        <v>13682.714864930515</v>
      </c>
      <c r="E150" s="57">
        <f t="shared" si="43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33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48"/>
        <v>-2847.4478375031381</v>
      </c>
      <c r="S150" s="55">
        <v>0</v>
      </c>
      <c r="T150" s="55">
        <v>0</v>
      </c>
      <c r="U150" s="54" t="s">
        <v>79</v>
      </c>
      <c r="V150" s="57">
        <f t="shared" si="46"/>
        <v>-1860</v>
      </c>
      <c r="W150" s="55">
        <v>0</v>
      </c>
      <c r="X150" s="55">
        <f t="shared" si="44"/>
        <v>3871.8786715419774</v>
      </c>
      <c r="Y150" s="117">
        <f t="shared" si="45"/>
        <v>544736.24742334301</v>
      </c>
    </row>
    <row r="151" spans="1:25" ht="13.5" thickBot="1" x14ac:dyDescent="0.35">
      <c r="A151" s="54">
        <v>138</v>
      </c>
      <c r="B151" s="54">
        <v>35</v>
      </c>
      <c r="C151" s="54">
        <f t="shared" si="34"/>
        <v>6</v>
      </c>
      <c r="D151" s="55">
        <f t="shared" si="47"/>
        <v>13682.714864930515</v>
      </c>
      <c r="E151" s="57">
        <f t="shared" si="43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204" si="49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48"/>
        <v>-2847.4478375031381</v>
      </c>
      <c r="S151" s="55">
        <v>0</v>
      </c>
      <c r="T151" s="55">
        <v>0</v>
      </c>
      <c r="U151" s="54" t="s">
        <v>79</v>
      </c>
      <c r="V151" s="57">
        <f t="shared" si="46"/>
        <v>-1870</v>
      </c>
      <c r="W151" s="55">
        <v>0</v>
      </c>
      <c r="X151" s="55">
        <f t="shared" si="44"/>
        <v>3858.8786715419774</v>
      </c>
      <c r="Y151" s="117">
        <f t="shared" si="45"/>
        <v>550864.86045914888</v>
      </c>
    </row>
    <row r="152" spans="1:25" ht="13.5" thickBot="1" x14ac:dyDescent="0.35">
      <c r="A152" s="54">
        <v>139</v>
      </c>
      <c r="B152" s="54">
        <v>35</v>
      </c>
      <c r="C152" s="54">
        <f t="shared" si="34"/>
        <v>7</v>
      </c>
      <c r="D152" s="55">
        <f t="shared" si="47"/>
        <v>13682.714864930515</v>
      </c>
      <c r="E152" s="57">
        <f t="shared" si="43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49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48"/>
        <v>-2847.4478375031381</v>
      </c>
      <c r="S152" s="55">
        <v>0</v>
      </c>
      <c r="T152" s="55">
        <v>0</v>
      </c>
      <c r="U152" s="54" t="s">
        <v>79</v>
      </c>
      <c r="V152" s="57">
        <f t="shared" si="46"/>
        <v>-1880</v>
      </c>
      <c r="W152" s="55">
        <v>0</v>
      </c>
      <c r="X152" s="55">
        <f t="shared" si="44"/>
        <v>3845.8786715419774</v>
      </c>
      <c r="Y152" s="117">
        <f t="shared" si="45"/>
        <v>557006.00938260392</v>
      </c>
    </row>
    <row r="153" spans="1:25" ht="13.5" thickBot="1" x14ac:dyDescent="0.35">
      <c r="A153" s="54">
        <v>140</v>
      </c>
      <c r="B153" s="54">
        <v>35</v>
      </c>
      <c r="C153" s="54">
        <f t="shared" ref="C153:C216" si="50">C141</f>
        <v>8</v>
      </c>
      <c r="D153" s="55">
        <f t="shared" si="47"/>
        <v>13682.714864930515</v>
      </c>
      <c r="E153" s="57">
        <f t="shared" si="43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49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48"/>
        <v>-2847.4478375031381</v>
      </c>
      <c r="S153" s="55">
        <v>0</v>
      </c>
      <c r="T153" s="55">
        <v>0</v>
      </c>
      <c r="U153" s="54" t="s">
        <v>79</v>
      </c>
      <c r="V153" s="57">
        <f t="shared" si="46"/>
        <v>-1890</v>
      </c>
      <c r="W153" s="55">
        <v>0</v>
      </c>
      <c r="X153" s="55">
        <f t="shared" si="44"/>
        <v>3832.8786715419774</v>
      </c>
      <c r="Y153" s="117">
        <f t="shared" si="45"/>
        <v>563159.74642657337</v>
      </c>
    </row>
    <row r="154" spans="1:25" ht="13.5" thickBot="1" x14ac:dyDescent="0.35">
      <c r="A154" s="54">
        <v>141</v>
      </c>
      <c r="B154" s="54">
        <v>35</v>
      </c>
      <c r="C154" s="54">
        <f t="shared" si="50"/>
        <v>9</v>
      </c>
      <c r="D154" s="55">
        <f t="shared" si="47"/>
        <v>13682.714864930515</v>
      </c>
      <c r="E154" s="57">
        <f t="shared" si="43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49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48"/>
        <v>-2847.4478375031381</v>
      </c>
      <c r="S154" s="55">
        <v>0</v>
      </c>
      <c r="T154" s="55">
        <v>0</v>
      </c>
      <c r="U154" s="54" t="s">
        <v>79</v>
      </c>
      <c r="V154" s="57">
        <f t="shared" si="46"/>
        <v>-1900</v>
      </c>
      <c r="W154" s="55">
        <v>0</v>
      </c>
      <c r="X154" s="55">
        <f t="shared" si="44"/>
        <v>3819.8786715419774</v>
      </c>
      <c r="Y154" s="117">
        <f t="shared" si="45"/>
        <v>569326.12404155929</v>
      </c>
    </row>
    <row r="155" spans="1:25" ht="13.5" thickBot="1" x14ac:dyDescent="0.35">
      <c r="A155" s="54">
        <v>142</v>
      </c>
      <c r="B155" s="54">
        <v>35</v>
      </c>
      <c r="C155" s="54">
        <f t="shared" si="50"/>
        <v>10</v>
      </c>
      <c r="D155" s="55">
        <f t="shared" si="47"/>
        <v>13682.714864930515</v>
      </c>
      <c r="E155" s="57">
        <f t="shared" si="43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49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48"/>
        <v>-2847.4478375031381</v>
      </c>
      <c r="S155" s="55">
        <v>0</v>
      </c>
      <c r="T155" s="55">
        <v>0</v>
      </c>
      <c r="U155" s="54" t="s">
        <v>79</v>
      </c>
      <c r="V155" s="57">
        <f t="shared" si="46"/>
        <v>-1910</v>
      </c>
      <c r="W155" s="55">
        <v>0</v>
      </c>
      <c r="X155" s="55">
        <f t="shared" si="44"/>
        <v>3806.8786715419774</v>
      </c>
      <c r="Y155" s="117">
        <f t="shared" si="45"/>
        <v>575505.19489660766</v>
      </c>
    </row>
    <row r="156" spans="1:25" ht="13.5" thickBot="1" x14ac:dyDescent="0.35">
      <c r="A156" s="54">
        <v>143</v>
      </c>
      <c r="B156" s="54">
        <v>35</v>
      </c>
      <c r="C156" s="54">
        <f t="shared" si="50"/>
        <v>11</v>
      </c>
      <c r="D156" s="55">
        <f t="shared" si="47"/>
        <v>13682.714864930515</v>
      </c>
      <c r="E156" s="57">
        <f t="shared" si="43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49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48"/>
        <v>-2847.4478375031381</v>
      </c>
      <c r="S156" s="55">
        <v>0</v>
      </c>
      <c r="T156" s="55">
        <v>0</v>
      </c>
      <c r="U156" s="54" t="s">
        <v>79</v>
      </c>
      <c r="V156" s="57">
        <f t="shared" si="46"/>
        <v>-1920</v>
      </c>
      <c r="W156" s="55">
        <v>0</v>
      </c>
      <c r="X156" s="55">
        <f t="shared" si="44"/>
        <v>3793.8786715419774</v>
      </c>
      <c r="Y156" s="117">
        <f t="shared" si="45"/>
        <v>581697.01188021875</v>
      </c>
    </row>
    <row r="157" spans="1:25" ht="13.5" thickBot="1" x14ac:dyDescent="0.35">
      <c r="A157" s="54">
        <v>144</v>
      </c>
      <c r="B157" s="54">
        <v>36</v>
      </c>
      <c r="C157" s="54">
        <f t="shared" si="50"/>
        <v>0</v>
      </c>
      <c r="D157" s="55">
        <f>$D146*(1+$D$4)</f>
        <v>14366.850608177041</v>
      </c>
      <c r="E157" s="57">
        <f t="shared" si="43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49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46"/>
        <v>-1930</v>
      </c>
      <c r="W157" s="55">
        <v>0</v>
      </c>
      <c r="X157" s="55">
        <f t="shared" si="44"/>
        <v>3986.3064600773778</v>
      </c>
      <c r="Y157" s="117">
        <f t="shared" si="45"/>
        <v>588107.05588979705</v>
      </c>
    </row>
    <row r="158" spans="1:25" ht="13.5" thickBot="1" x14ac:dyDescent="0.35">
      <c r="A158" s="54">
        <v>145</v>
      </c>
      <c r="B158" s="54">
        <v>36</v>
      </c>
      <c r="C158" s="54">
        <f t="shared" si="50"/>
        <v>1</v>
      </c>
      <c r="D158" s="55">
        <f t="shared" ref="D158:D168" si="51">$D157</f>
        <v>14366.850608177041</v>
      </c>
      <c r="E158" s="57">
        <f t="shared" si="43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49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2">$R157</f>
        <v>-3018.2947077533267</v>
      </c>
      <c r="S158" s="55">
        <v>0</v>
      </c>
      <c r="T158" s="55">
        <v>0</v>
      </c>
      <c r="U158" s="54" t="s">
        <v>79</v>
      </c>
      <c r="V158" s="57">
        <f t="shared" si="46"/>
        <v>-1940</v>
      </c>
      <c r="W158" s="55">
        <v>0</v>
      </c>
      <c r="X158" s="55">
        <f t="shared" si="44"/>
        <v>3973.3064600773778</v>
      </c>
      <c r="Y158" s="117">
        <f t="shared" si="45"/>
        <v>594530.80841608194</v>
      </c>
    </row>
    <row r="159" spans="1:25" ht="13.5" thickBot="1" x14ac:dyDescent="0.35">
      <c r="A159" s="54">
        <v>146</v>
      </c>
      <c r="B159" s="54">
        <v>36</v>
      </c>
      <c r="C159" s="54">
        <f t="shared" si="50"/>
        <v>2</v>
      </c>
      <c r="D159" s="55">
        <f t="shared" si="51"/>
        <v>14366.850608177041</v>
      </c>
      <c r="E159" s="57">
        <f t="shared" si="43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49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2"/>
        <v>-3018.2947077533267</v>
      </c>
      <c r="S159" s="55">
        <v>0</v>
      </c>
      <c r="T159" s="55">
        <v>0</v>
      </c>
      <c r="U159" s="54" t="s">
        <v>79</v>
      </c>
      <c r="V159" s="57">
        <f t="shared" si="46"/>
        <v>-1950</v>
      </c>
      <c r="W159" s="55">
        <v>0</v>
      </c>
      <c r="X159" s="55">
        <f t="shared" si="44"/>
        <v>3960.3064600773778</v>
      </c>
      <c r="Y159" s="117">
        <f t="shared" si="45"/>
        <v>600968.32657789299</v>
      </c>
    </row>
    <row r="160" spans="1:25" ht="13.5" thickBot="1" x14ac:dyDescent="0.35">
      <c r="A160" s="54">
        <v>147</v>
      </c>
      <c r="B160" s="54">
        <v>36</v>
      </c>
      <c r="C160" s="54">
        <f t="shared" si="50"/>
        <v>3</v>
      </c>
      <c r="D160" s="55">
        <f t="shared" si="51"/>
        <v>14366.850608177041</v>
      </c>
      <c r="E160" s="57">
        <f t="shared" si="43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49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2"/>
        <v>-3018.2947077533267</v>
      </c>
      <c r="S160" s="55">
        <v>0</v>
      </c>
      <c r="T160" s="55">
        <v>0</v>
      </c>
      <c r="U160" s="54" t="s">
        <v>79</v>
      </c>
      <c r="V160" s="57">
        <f t="shared" si="46"/>
        <v>-1960</v>
      </c>
      <c r="W160" s="55">
        <v>0</v>
      </c>
      <c r="X160" s="55">
        <f t="shared" si="44"/>
        <v>3947.3064600773778</v>
      </c>
      <c r="Y160" s="117">
        <f t="shared" si="45"/>
        <v>607419.66773204494</v>
      </c>
    </row>
    <row r="161" spans="1:25" ht="13.5" thickBot="1" x14ac:dyDescent="0.35">
      <c r="A161" s="54">
        <v>148</v>
      </c>
      <c r="B161" s="54">
        <v>36</v>
      </c>
      <c r="C161" s="54">
        <f t="shared" si="50"/>
        <v>4</v>
      </c>
      <c r="D161" s="55">
        <f t="shared" si="51"/>
        <v>14366.850608177041</v>
      </c>
      <c r="E161" s="57">
        <f t="shared" si="43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49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2"/>
        <v>-3018.2947077533267</v>
      </c>
      <c r="S161" s="55">
        <v>0</v>
      </c>
      <c r="T161" s="55">
        <v>0</v>
      </c>
      <c r="U161" s="54" t="s">
        <v>79</v>
      </c>
      <c r="V161" s="57">
        <f t="shared" si="46"/>
        <v>-1970</v>
      </c>
      <c r="W161" s="55">
        <v>0</v>
      </c>
      <c r="X161" s="55">
        <f t="shared" si="44"/>
        <v>3934.3064600773778</v>
      </c>
      <c r="Y161" s="117">
        <f t="shared" si="45"/>
        <v>613884.8894743392</v>
      </c>
    </row>
    <row r="162" spans="1:25" ht="13.5" thickBot="1" x14ac:dyDescent="0.35">
      <c r="A162" s="54">
        <v>149</v>
      </c>
      <c r="B162" s="54">
        <v>36</v>
      </c>
      <c r="C162" s="54">
        <f t="shared" si="50"/>
        <v>5</v>
      </c>
      <c r="D162" s="55">
        <f t="shared" si="51"/>
        <v>14366.850608177041</v>
      </c>
      <c r="E162" s="57">
        <f t="shared" si="43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49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2"/>
        <v>-3018.2947077533267</v>
      </c>
      <c r="S162" s="55">
        <v>0</v>
      </c>
      <c r="T162" s="55">
        <v>0</v>
      </c>
      <c r="U162" s="54" t="s">
        <v>79</v>
      </c>
      <c r="V162" s="57">
        <f t="shared" si="46"/>
        <v>-1980</v>
      </c>
      <c r="W162" s="55">
        <v>0</v>
      </c>
      <c r="X162" s="55">
        <f t="shared" si="44"/>
        <v>3921.3064600773778</v>
      </c>
      <c r="Y162" s="117">
        <f t="shared" si="45"/>
        <v>620364.04964055971</v>
      </c>
    </row>
    <row r="163" spans="1:25" ht="13.5" thickBot="1" x14ac:dyDescent="0.35">
      <c r="A163" s="54">
        <v>150</v>
      </c>
      <c r="B163" s="54">
        <v>36</v>
      </c>
      <c r="C163" s="54">
        <f t="shared" si="50"/>
        <v>6</v>
      </c>
      <c r="D163" s="55">
        <f t="shared" si="51"/>
        <v>14366.850608177041</v>
      </c>
      <c r="E163" s="57">
        <f t="shared" si="43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49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2"/>
        <v>-3018.2947077533267</v>
      </c>
      <c r="S163" s="55">
        <v>0</v>
      </c>
      <c r="T163" s="55">
        <v>0</v>
      </c>
      <c r="U163" s="54" t="s">
        <v>79</v>
      </c>
      <c r="V163" s="57">
        <f t="shared" si="46"/>
        <v>-1990</v>
      </c>
      <c r="W163" s="55">
        <v>0</v>
      </c>
      <c r="X163" s="55">
        <f t="shared" si="44"/>
        <v>3908.3064600773778</v>
      </c>
      <c r="Y163" s="117">
        <f t="shared" si="45"/>
        <v>626857.20630747278</v>
      </c>
    </row>
    <row r="164" spans="1:25" ht="13.5" thickBot="1" x14ac:dyDescent="0.35">
      <c r="A164" s="54">
        <v>151</v>
      </c>
      <c r="B164" s="54">
        <v>36</v>
      </c>
      <c r="C164" s="54">
        <f t="shared" si="50"/>
        <v>7</v>
      </c>
      <c r="D164" s="55">
        <f t="shared" si="51"/>
        <v>14366.850608177041</v>
      </c>
      <c r="E164" s="57">
        <f t="shared" si="43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49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2"/>
        <v>-3018.2947077533267</v>
      </c>
      <c r="S164" s="55">
        <v>0</v>
      </c>
      <c r="T164" s="55">
        <v>0</v>
      </c>
      <c r="U164" s="54" t="s">
        <v>79</v>
      </c>
      <c r="V164" s="57">
        <f t="shared" si="46"/>
        <v>-2000</v>
      </c>
      <c r="W164" s="55">
        <v>0</v>
      </c>
      <c r="X164" s="55">
        <f t="shared" si="44"/>
        <v>3895.3064600773778</v>
      </c>
      <c r="Y164" s="117">
        <f t="shared" si="45"/>
        <v>633364.41779383132</v>
      </c>
    </row>
    <row r="165" spans="1:25" ht="13.5" thickBot="1" x14ac:dyDescent="0.35">
      <c r="A165" s="54">
        <v>152</v>
      </c>
      <c r="B165" s="54">
        <v>36</v>
      </c>
      <c r="C165" s="54">
        <f t="shared" si="50"/>
        <v>8</v>
      </c>
      <c r="D165" s="55">
        <f t="shared" si="51"/>
        <v>14366.850608177041</v>
      </c>
      <c r="E165" s="57">
        <f t="shared" si="43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49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2"/>
        <v>-3018.2947077533267</v>
      </c>
      <c r="S165" s="55">
        <v>0</v>
      </c>
      <c r="T165" s="55">
        <v>0</v>
      </c>
      <c r="U165" s="54" t="s">
        <v>79</v>
      </c>
      <c r="V165" s="57">
        <f t="shared" si="46"/>
        <v>-2010</v>
      </c>
      <c r="W165" s="55">
        <v>0</v>
      </c>
      <c r="X165" s="55">
        <f t="shared" si="44"/>
        <v>3882.3064600773778</v>
      </c>
      <c r="Y165" s="117">
        <f t="shared" si="45"/>
        <v>639885.742661383</v>
      </c>
    </row>
    <row r="166" spans="1:25" ht="13.5" thickBot="1" x14ac:dyDescent="0.35">
      <c r="A166" s="54">
        <v>153</v>
      </c>
      <c r="B166" s="54">
        <v>36</v>
      </c>
      <c r="C166" s="54">
        <f t="shared" si="50"/>
        <v>9</v>
      </c>
      <c r="D166" s="55">
        <f t="shared" si="51"/>
        <v>14366.850608177041</v>
      </c>
      <c r="E166" s="57">
        <f t="shared" si="43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49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2"/>
        <v>-3018.2947077533267</v>
      </c>
      <c r="S166" s="55">
        <v>0</v>
      </c>
      <c r="T166" s="55">
        <v>0</v>
      </c>
      <c r="U166" s="54" t="s">
        <v>79</v>
      </c>
      <c r="V166" s="57">
        <f t="shared" si="46"/>
        <v>-2020</v>
      </c>
      <c r="W166" s="55">
        <v>0</v>
      </c>
      <c r="X166" s="55">
        <f t="shared" si="44"/>
        <v>3869.3064600773778</v>
      </c>
      <c r="Y166" s="117">
        <f t="shared" si="45"/>
        <v>646421.23971588281</v>
      </c>
    </row>
    <row r="167" spans="1:25" ht="13.5" thickBot="1" x14ac:dyDescent="0.35">
      <c r="A167" s="54">
        <v>154</v>
      </c>
      <c r="B167" s="54">
        <v>36</v>
      </c>
      <c r="C167" s="54">
        <f t="shared" si="50"/>
        <v>10</v>
      </c>
      <c r="D167" s="55">
        <f t="shared" si="51"/>
        <v>14366.850608177041</v>
      </c>
      <c r="E167" s="57">
        <f t="shared" si="43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49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2"/>
        <v>-3018.2947077533267</v>
      </c>
      <c r="S167" s="55">
        <v>0</v>
      </c>
      <c r="T167" s="55">
        <v>0</v>
      </c>
      <c r="U167" s="54" t="s">
        <v>79</v>
      </c>
      <c r="V167" s="57">
        <f t="shared" si="46"/>
        <v>-2030</v>
      </c>
      <c r="W167" s="55">
        <v>0</v>
      </c>
      <c r="X167" s="55">
        <f t="shared" si="44"/>
        <v>3856.3064600773778</v>
      </c>
      <c r="Y167" s="117">
        <f t="shared" si="45"/>
        <v>652970.96800810972</v>
      </c>
    </row>
    <row r="168" spans="1:25" ht="13.5" thickBot="1" x14ac:dyDescent="0.35">
      <c r="A168" s="54">
        <v>155</v>
      </c>
      <c r="B168" s="54">
        <v>36</v>
      </c>
      <c r="C168" s="54">
        <f t="shared" si="50"/>
        <v>11</v>
      </c>
      <c r="D168" s="55">
        <f t="shared" si="51"/>
        <v>14366.850608177041</v>
      </c>
      <c r="E168" s="57">
        <f t="shared" si="43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49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2"/>
        <v>-3018.2947077533267</v>
      </c>
      <c r="S168" s="55">
        <v>0</v>
      </c>
      <c r="T168" s="55">
        <v>0</v>
      </c>
      <c r="U168" s="54" t="s">
        <v>79</v>
      </c>
      <c r="V168" s="57">
        <f t="shared" si="46"/>
        <v>-2040</v>
      </c>
      <c r="W168" s="55">
        <v>0</v>
      </c>
      <c r="X168" s="55">
        <f t="shared" si="44"/>
        <v>3843.3064600773778</v>
      </c>
      <c r="Y168" s="117">
        <f t="shared" si="45"/>
        <v>659534.98683488753</v>
      </c>
    </row>
    <row r="169" spans="1:25" ht="13.5" thickBot="1" x14ac:dyDescent="0.35">
      <c r="A169" s="54">
        <v>156</v>
      </c>
      <c r="B169" s="54">
        <v>37</v>
      </c>
      <c r="C169" s="54">
        <f t="shared" si="50"/>
        <v>0</v>
      </c>
      <c r="D169" s="55">
        <f>$D158*(1+$D$4)</f>
        <v>15085.193138585893</v>
      </c>
      <c r="E169" s="57">
        <f t="shared" si="43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49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46"/>
        <v>-2050</v>
      </c>
      <c r="W169" s="55">
        <v>0</v>
      </c>
      <c r="X169" s="55">
        <f t="shared" si="44"/>
        <v>4044.2971693370455</v>
      </c>
      <c r="Y169" s="117">
        <f t="shared" si="45"/>
        <v>666327.34644936991</v>
      </c>
    </row>
    <row r="170" spans="1:25" ht="13.5" thickBot="1" x14ac:dyDescent="0.35">
      <c r="A170" s="54">
        <v>157</v>
      </c>
      <c r="B170" s="54">
        <v>37</v>
      </c>
      <c r="C170" s="54">
        <f t="shared" si="50"/>
        <v>1</v>
      </c>
      <c r="D170" s="55">
        <f t="shared" ref="D170:D180" si="53">$D169</f>
        <v>15085.193138585893</v>
      </c>
      <c r="E170" s="57">
        <f t="shared" si="43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49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54">$R169</f>
        <v>-3199.3923902185265</v>
      </c>
      <c r="S170" s="55">
        <v>0</v>
      </c>
      <c r="T170" s="55">
        <v>0</v>
      </c>
      <c r="U170" s="54" t="s">
        <v>79</v>
      </c>
      <c r="V170" s="57">
        <f t="shared" si="46"/>
        <v>-2060</v>
      </c>
      <c r="W170" s="55">
        <v>0</v>
      </c>
      <c r="X170" s="55">
        <f t="shared" si="44"/>
        <v>4031.2971693370455</v>
      </c>
      <c r="Y170" s="117">
        <f t="shared" si="45"/>
        <v>673135.00756224594</v>
      </c>
    </row>
    <row r="171" spans="1:25" ht="13.5" thickBot="1" x14ac:dyDescent="0.35">
      <c r="A171" s="54">
        <v>158</v>
      </c>
      <c r="B171" s="54">
        <v>37</v>
      </c>
      <c r="C171" s="54">
        <f t="shared" si="50"/>
        <v>2</v>
      </c>
      <c r="D171" s="55">
        <f t="shared" si="53"/>
        <v>15085.193138585893</v>
      </c>
      <c r="E171" s="57">
        <f t="shared" si="43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49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54"/>
        <v>-3199.3923902185265</v>
      </c>
      <c r="S171" s="55">
        <v>0</v>
      </c>
      <c r="T171" s="55">
        <v>0</v>
      </c>
      <c r="U171" s="54" t="s">
        <v>79</v>
      </c>
      <c r="V171" s="57">
        <f t="shared" si="46"/>
        <v>-2070</v>
      </c>
      <c r="W171" s="55">
        <v>0</v>
      </c>
      <c r="X171" s="55">
        <f t="shared" si="44"/>
        <v>4018.2971693370455</v>
      </c>
      <c r="Y171" s="117">
        <f t="shared" si="45"/>
        <v>679958.03392975905</v>
      </c>
    </row>
    <row r="172" spans="1:25" ht="13.5" thickBot="1" x14ac:dyDescent="0.35">
      <c r="A172" s="54">
        <v>159</v>
      </c>
      <c r="B172" s="54">
        <v>37</v>
      </c>
      <c r="C172" s="54">
        <f t="shared" si="50"/>
        <v>3</v>
      </c>
      <c r="D172" s="55">
        <f t="shared" si="53"/>
        <v>15085.193138585893</v>
      </c>
      <c r="E172" s="57">
        <f t="shared" si="43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49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54"/>
        <v>-3199.3923902185265</v>
      </c>
      <c r="S172" s="55">
        <v>0</v>
      </c>
      <c r="T172" s="55">
        <v>0</v>
      </c>
      <c r="U172" s="54" t="s">
        <v>79</v>
      </c>
      <c r="V172" s="57">
        <f t="shared" si="46"/>
        <v>-2080</v>
      </c>
      <c r="W172" s="55">
        <v>0</v>
      </c>
      <c r="X172" s="55">
        <f t="shared" si="44"/>
        <v>4005.2971693370455</v>
      </c>
      <c r="Y172" s="117">
        <f t="shared" si="45"/>
        <v>686796.48957380338</v>
      </c>
    </row>
    <row r="173" spans="1:25" ht="13.5" thickBot="1" x14ac:dyDescent="0.35">
      <c r="A173" s="54">
        <v>160</v>
      </c>
      <c r="B173" s="54">
        <v>37</v>
      </c>
      <c r="C173" s="54">
        <f t="shared" si="50"/>
        <v>4</v>
      </c>
      <c r="D173" s="55">
        <f t="shared" si="53"/>
        <v>15085.193138585893</v>
      </c>
      <c r="E173" s="57">
        <f t="shared" si="43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49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54"/>
        <v>-3199.3923902185265</v>
      </c>
      <c r="S173" s="55">
        <v>0</v>
      </c>
      <c r="T173" s="55">
        <v>0</v>
      </c>
      <c r="U173" s="54" t="s">
        <v>79</v>
      </c>
      <c r="V173" s="57">
        <f t="shared" si="46"/>
        <v>-2090</v>
      </c>
      <c r="W173" s="55">
        <v>0</v>
      </c>
      <c r="X173" s="55">
        <f t="shared" si="44"/>
        <v>3992.2971693370455</v>
      </c>
      <c r="Y173" s="117">
        <f t="shared" si="45"/>
        <v>693650.43878303131</v>
      </c>
    </row>
    <row r="174" spans="1:25" ht="13.5" thickBot="1" x14ac:dyDescent="0.35">
      <c r="A174" s="54">
        <v>161</v>
      </c>
      <c r="B174" s="54">
        <v>37</v>
      </c>
      <c r="C174" s="54">
        <f t="shared" si="50"/>
        <v>5</v>
      </c>
      <c r="D174" s="55">
        <f t="shared" si="53"/>
        <v>15085.193138585893</v>
      </c>
      <c r="E174" s="57">
        <f t="shared" si="43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49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54"/>
        <v>-3199.3923902185265</v>
      </c>
      <c r="S174" s="55">
        <v>0</v>
      </c>
      <c r="T174" s="55">
        <v>0</v>
      </c>
      <c r="U174" s="54" t="s">
        <v>79</v>
      </c>
      <c r="V174" s="57">
        <f t="shared" si="46"/>
        <v>-2100</v>
      </c>
      <c r="W174" s="55">
        <v>0</v>
      </c>
      <c r="X174" s="55">
        <f t="shared" si="44"/>
        <v>3979.2971693370455</v>
      </c>
      <c r="Y174" s="117">
        <f t="shared" si="45"/>
        <v>700519.94611396431</v>
      </c>
    </row>
    <row r="175" spans="1:25" ht="13.5" thickBot="1" x14ac:dyDescent="0.35">
      <c r="A175" s="54">
        <v>162</v>
      </c>
      <c r="B175" s="54">
        <v>37</v>
      </c>
      <c r="C175" s="54">
        <f t="shared" si="50"/>
        <v>6</v>
      </c>
      <c r="D175" s="55">
        <f t="shared" si="53"/>
        <v>15085.193138585893</v>
      </c>
      <c r="E175" s="57">
        <f t="shared" si="43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49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54"/>
        <v>-3199.3923902185265</v>
      </c>
      <c r="S175" s="55">
        <v>0</v>
      </c>
      <c r="T175" s="55">
        <v>0</v>
      </c>
      <c r="U175" s="54" t="s">
        <v>79</v>
      </c>
      <c r="V175" s="57">
        <f t="shared" si="46"/>
        <v>-2110</v>
      </c>
      <c r="W175" s="55">
        <v>0</v>
      </c>
      <c r="X175" s="55">
        <f t="shared" si="44"/>
        <v>3966.2971693370455</v>
      </c>
      <c r="Y175" s="117">
        <f t="shared" si="45"/>
        <v>707405.07639210951</v>
      </c>
    </row>
    <row r="176" spans="1:25" ht="13.5" thickBot="1" x14ac:dyDescent="0.35">
      <c r="A176" s="54">
        <v>163</v>
      </c>
      <c r="B176" s="54">
        <v>37</v>
      </c>
      <c r="C176" s="54">
        <f t="shared" si="50"/>
        <v>7</v>
      </c>
      <c r="D176" s="55">
        <f t="shared" si="53"/>
        <v>15085.193138585893</v>
      </c>
      <c r="E176" s="57">
        <f t="shared" si="43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49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54"/>
        <v>-3199.3923902185265</v>
      </c>
      <c r="S176" s="55">
        <v>0</v>
      </c>
      <c r="T176" s="55">
        <v>0</v>
      </c>
      <c r="U176" s="54" t="s">
        <v>79</v>
      </c>
      <c r="V176" s="57">
        <f t="shared" si="46"/>
        <v>-2120</v>
      </c>
      <c r="W176" s="55">
        <v>0</v>
      </c>
      <c r="X176" s="55">
        <f t="shared" si="44"/>
        <v>3953.2971693370455</v>
      </c>
      <c r="Y176" s="117">
        <f t="shared" si="45"/>
        <v>714305.89471308037</v>
      </c>
    </row>
    <row r="177" spans="1:25" ht="13.5" thickBot="1" x14ac:dyDescent="0.35">
      <c r="A177" s="54">
        <v>164</v>
      </c>
      <c r="B177" s="54">
        <v>37</v>
      </c>
      <c r="C177" s="54">
        <f t="shared" si="50"/>
        <v>8</v>
      </c>
      <c r="D177" s="55">
        <f t="shared" si="53"/>
        <v>15085.193138585893</v>
      </c>
      <c r="E177" s="57">
        <f t="shared" si="43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49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54"/>
        <v>-3199.3923902185265</v>
      </c>
      <c r="S177" s="55">
        <v>0</v>
      </c>
      <c r="T177" s="55">
        <v>0</v>
      </c>
      <c r="U177" s="54" t="s">
        <v>79</v>
      </c>
      <c r="V177" s="57">
        <f t="shared" si="46"/>
        <v>-2130</v>
      </c>
      <c r="W177" s="55">
        <v>0</v>
      </c>
      <c r="X177" s="55">
        <f t="shared" si="44"/>
        <v>3940.2971693370455</v>
      </c>
      <c r="Y177" s="117">
        <f t="shared" si="45"/>
        <v>721222.4664437219</v>
      </c>
    </row>
    <row r="178" spans="1:25" ht="13.5" thickBot="1" x14ac:dyDescent="0.35">
      <c r="A178" s="54">
        <v>165</v>
      </c>
      <c r="B178" s="54">
        <v>37</v>
      </c>
      <c r="C178" s="54">
        <f t="shared" si="50"/>
        <v>9</v>
      </c>
      <c r="D178" s="55">
        <f t="shared" si="53"/>
        <v>15085.193138585893</v>
      </c>
      <c r="E178" s="57">
        <f t="shared" si="43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49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54"/>
        <v>-3199.3923902185265</v>
      </c>
      <c r="S178" s="55">
        <v>0</v>
      </c>
      <c r="T178" s="55">
        <v>0</v>
      </c>
      <c r="U178" s="54" t="s">
        <v>79</v>
      </c>
      <c r="V178" s="57">
        <f t="shared" si="46"/>
        <v>-2140</v>
      </c>
      <c r="W178" s="55">
        <v>0</v>
      </c>
      <c r="X178" s="55">
        <f t="shared" si="44"/>
        <v>3927.2971693370455</v>
      </c>
      <c r="Y178" s="117">
        <f t="shared" si="45"/>
        <v>728154.85722324112</v>
      </c>
    </row>
    <row r="179" spans="1:25" ht="13.5" thickBot="1" x14ac:dyDescent="0.35">
      <c r="A179" s="54">
        <v>166</v>
      </c>
      <c r="B179" s="54">
        <v>37</v>
      </c>
      <c r="C179" s="54">
        <f t="shared" si="50"/>
        <v>10</v>
      </c>
      <c r="D179" s="55">
        <f t="shared" si="53"/>
        <v>15085.193138585893</v>
      </c>
      <c r="E179" s="57">
        <f t="shared" si="43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49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54"/>
        <v>-3199.3923902185265</v>
      </c>
      <c r="S179" s="55">
        <v>0</v>
      </c>
      <c r="T179" s="55">
        <v>0</v>
      </c>
      <c r="U179" s="54" t="s">
        <v>79</v>
      </c>
      <c r="V179" s="57">
        <f t="shared" si="46"/>
        <v>-2150</v>
      </c>
      <c r="W179" s="55">
        <v>0</v>
      </c>
      <c r="X179" s="55">
        <f t="shared" si="44"/>
        <v>3914.2971693370455</v>
      </c>
      <c r="Y179" s="117">
        <f t="shared" si="45"/>
        <v>735103.13296434167</v>
      </c>
    </row>
    <row r="180" spans="1:25" ht="13.5" thickBot="1" x14ac:dyDescent="0.35">
      <c r="A180" s="54">
        <v>167</v>
      </c>
      <c r="B180" s="54">
        <v>37</v>
      </c>
      <c r="C180" s="54">
        <f t="shared" si="50"/>
        <v>11</v>
      </c>
      <c r="D180" s="55">
        <f t="shared" si="53"/>
        <v>15085.193138585893</v>
      </c>
      <c r="E180" s="57">
        <f t="shared" si="43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49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54"/>
        <v>-3199.3923902185265</v>
      </c>
      <c r="S180" s="55">
        <v>0</v>
      </c>
      <c r="T180" s="55">
        <v>0</v>
      </c>
      <c r="U180" s="54" t="s">
        <v>79</v>
      </c>
      <c r="V180" s="57">
        <f t="shared" si="46"/>
        <v>-2160</v>
      </c>
      <c r="W180" s="55">
        <v>0</v>
      </c>
      <c r="X180" s="55">
        <f t="shared" si="44"/>
        <v>3901.2971693370455</v>
      </c>
      <c r="Y180" s="117">
        <f t="shared" si="45"/>
        <v>742067.35985436349</v>
      </c>
    </row>
    <row r="181" spans="1:25" ht="13.5" thickBot="1" x14ac:dyDescent="0.35">
      <c r="A181" s="54">
        <v>168</v>
      </c>
      <c r="B181" s="54">
        <v>38</v>
      </c>
      <c r="C181" s="54">
        <f t="shared" si="50"/>
        <v>0</v>
      </c>
      <c r="D181" s="55">
        <f>$D170*(1+$D$4)</f>
        <v>15839.452795515188</v>
      </c>
      <c r="E181" s="57">
        <f t="shared" si="43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49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46"/>
        <v>-2170</v>
      </c>
      <c r="W181" s="55">
        <v>0</v>
      </c>
      <c r="X181" s="55">
        <f t="shared" si="44"/>
        <v>4111.1764372350472</v>
      </c>
      <c r="Y181" s="117">
        <f t="shared" si="45"/>
        <v>749270.48362432513</v>
      </c>
    </row>
    <row r="182" spans="1:25" ht="13.5" thickBot="1" x14ac:dyDescent="0.35">
      <c r="A182" s="54">
        <v>169</v>
      </c>
      <c r="B182" s="54">
        <v>38</v>
      </c>
      <c r="C182" s="54">
        <f t="shared" si="50"/>
        <v>1</v>
      </c>
      <c r="D182" s="55">
        <f t="shared" ref="D182:D192" si="55">$D181</f>
        <v>15839.452795515188</v>
      </c>
      <c r="E182" s="57">
        <f t="shared" si="43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49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56">$R181</f>
        <v>-3391.3559336316384</v>
      </c>
      <c r="S182" s="55">
        <v>0</v>
      </c>
      <c r="T182" s="55">
        <v>0</v>
      </c>
      <c r="U182" s="54" t="s">
        <v>79</v>
      </c>
      <c r="V182" s="57">
        <f t="shared" si="46"/>
        <v>-2180</v>
      </c>
      <c r="W182" s="55">
        <v>0</v>
      </c>
      <c r="X182" s="55">
        <f t="shared" si="44"/>
        <v>4098.1764372350472</v>
      </c>
      <c r="Y182" s="117">
        <f t="shared" si="45"/>
        <v>756490.62040999485</v>
      </c>
    </row>
    <row r="183" spans="1:25" ht="13.5" thickBot="1" x14ac:dyDescent="0.35">
      <c r="A183" s="54">
        <v>170</v>
      </c>
      <c r="B183" s="54">
        <v>38</v>
      </c>
      <c r="C183" s="54">
        <f t="shared" si="50"/>
        <v>2</v>
      </c>
      <c r="D183" s="55">
        <f t="shared" si="55"/>
        <v>15839.452795515188</v>
      </c>
      <c r="E183" s="57">
        <f t="shared" si="43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si="49"/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56"/>
        <v>-3391.3559336316384</v>
      </c>
      <c r="S183" s="55">
        <v>0</v>
      </c>
      <c r="T183" s="55">
        <v>0</v>
      </c>
      <c r="U183" s="54" t="s">
        <v>79</v>
      </c>
      <c r="V183" s="57">
        <f t="shared" si="46"/>
        <v>-2190</v>
      </c>
      <c r="W183" s="55">
        <v>0</v>
      </c>
      <c r="X183" s="55">
        <f t="shared" si="44"/>
        <v>4085.1764372350472</v>
      </c>
      <c r="Y183" s="117">
        <f t="shared" si="45"/>
        <v>763727.84109893825</v>
      </c>
    </row>
    <row r="184" spans="1:25" ht="13.5" thickBot="1" x14ac:dyDescent="0.35">
      <c r="A184" s="54">
        <v>171</v>
      </c>
      <c r="B184" s="54">
        <v>38</v>
      </c>
      <c r="C184" s="54">
        <f t="shared" si="50"/>
        <v>3</v>
      </c>
      <c r="D184" s="55">
        <f t="shared" si="55"/>
        <v>15839.452795515188</v>
      </c>
      <c r="E184" s="57">
        <f t="shared" si="43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49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56"/>
        <v>-3391.3559336316384</v>
      </c>
      <c r="S184" s="55">
        <v>0</v>
      </c>
      <c r="T184" s="55">
        <v>0</v>
      </c>
      <c r="U184" s="54" t="s">
        <v>79</v>
      </c>
      <c r="V184" s="57">
        <f t="shared" si="46"/>
        <v>-2200</v>
      </c>
      <c r="W184" s="55">
        <v>0</v>
      </c>
      <c r="X184" s="55">
        <f t="shared" si="44"/>
        <v>4072.1764372350472</v>
      </c>
      <c r="Y184" s="117">
        <f t="shared" si="45"/>
        <v>770982.2168740856</v>
      </c>
    </row>
    <row r="185" spans="1:25" ht="13.5" thickBot="1" x14ac:dyDescent="0.35">
      <c r="A185" s="54">
        <v>172</v>
      </c>
      <c r="B185" s="54">
        <v>38</v>
      </c>
      <c r="C185" s="54">
        <f t="shared" si="50"/>
        <v>4</v>
      </c>
      <c r="D185" s="55">
        <f t="shared" si="55"/>
        <v>15839.452795515188</v>
      </c>
      <c r="E185" s="57">
        <f t="shared" si="43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49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56"/>
        <v>-3391.3559336316384</v>
      </c>
      <c r="S185" s="55">
        <v>0</v>
      </c>
      <c r="T185" s="55">
        <v>0</v>
      </c>
      <c r="U185" s="54" t="s">
        <v>79</v>
      </c>
      <c r="V185" s="57">
        <f t="shared" si="46"/>
        <v>-2210</v>
      </c>
      <c r="W185" s="55">
        <v>0</v>
      </c>
      <c r="X185" s="55">
        <f t="shared" si="44"/>
        <v>4059.1764372350472</v>
      </c>
      <c r="Y185" s="117">
        <f t="shared" si="45"/>
        <v>778253.81921496266</v>
      </c>
    </row>
    <row r="186" spans="1:25" ht="13.5" thickBot="1" x14ac:dyDescent="0.35">
      <c r="A186" s="54">
        <v>173</v>
      </c>
      <c r="B186" s="54">
        <v>38</v>
      </c>
      <c r="C186" s="54">
        <f t="shared" si="50"/>
        <v>5</v>
      </c>
      <c r="D186" s="55">
        <f t="shared" si="55"/>
        <v>15839.452795515188</v>
      </c>
      <c r="E186" s="57">
        <f t="shared" si="43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49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56"/>
        <v>-3391.3559336316384</v>
      </c>
      <c r="S186" s="55">
        <v>0</v>
      </c>
      <c r="T186" s="55">
        <v>0</v>
      </c>
      <c r="U186" s="54" t="s">
        <v>79</v>
      </c>
      <c r="V186" s="57">
        <f t="shared" si="46"/>
        <v>-2220</v>
      </c>
      <c r="W186" s="55">
        <v>0</v>
      </c>
      <c r="X186" s="55">
        <f t="shared" si="44"/>
        <v>4046.1764372350472</v>
      </c>
      <c r="Y186" s="117">
        <f t="shared" si="45"/>
        <v>785542.71989892679</v>
      </c>
    </row>
    <row r="187" spans="1:25" ht="13.5" thickBot="1" x14ac:dyDescent="0.35">
      <c r="A187" s="54">
        <v>174</v>
      </c>
      <c r="B187" s="54">
        <v>38</v>
      </c>
      <c r="C187" s="54">
        <f t="shared" si="50"/>
        <v>6</v>
      </c>
      <c r="D187" s="55">
        <f t="shared" si="55"/>
        <v>15839.452795515188</v>
      </c>
      <c r="E187" s="57">
        <f t="shared" si="43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49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56"/>
        <v>-3391.3559336316384</v>
      </c>
      <c r="S187" s="55">
        <v>0</v>
      </c>
      <c r="T187" s="55">
        <v>0</v>
      </c>
      <c r="U187" s="54" t="s">
        <v>79</v>
      </c>
      <c r="V187" s="57">
        <f t="shared" si="46"/>
        <v>-2230</v>
      </c>
      <c r="W187" s="55">
        <v>0</v>
      </c>
      <c r="X187" s="55">
        <f t="shared" si="44"/>
        <v>4033.1764372350472</v>
      </c>
      <c r="Y187" s="117">
        <f t="shared" si="45"/>
        <v>792848.99100240739</v>
      </c>
    </row>
    <row r="188" spans="1:25" ht="13.5" thickBot="1" x14ac:dyDescent="0.35">
      <c r="A188" s="54">
        <v>175</v>
      </c>
      <c r="B188" s="54">
        <v>38</v>
      </c>
      <c r="C188" s="54">
        <f t="shared" si="50"/>
        <v>7</v>
      </c>
      <c r="D188" s="55">
        <f t="shared" si="55"/>
        <v>15839.452795515188</v>
      </c>
      <c r="E188" s="57">
        <f t="shared" si="43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49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56"/>
        <v>-3391.3559336316384</v>
      </c>
      <c r="S188" s="55">
        <v>0</v>
      </c>
      <c r="T188" s="55">
        <v>0</v>
      </c>
      <c r="U188" s="54" t="s">
        <v>79</v>
      </c>
      <c r="V188" s="57">
        <f t="shared" si="46"/>
        <v>-2240</v>
      </c>
      <c r="W188" s="55">
        <v>0</v>
      </c>
      <c r="X188" s="55">
        <f t="shared" si="44"/>
        <v>4020.1764372350472</v>
      </c>
      <c r="Y188" s="117">
        <f t="shared" si="45"/>
        <v>800172.70490215253</v>
      </c>
    </row>
    <row r="189" spans="1:25" ht="13.5" thickBot="1" x14ac:dyDescent="0.35">
      <c r="A189" s="54">
        <v>176</v>
      </c>
      <c r="B189" s="54">
        <v>38</v>
      </c>
      <c r="C189" s="54">
        <f t="shared" si="50"/>
        <v>8</v>
      </c>
      <c r="D189" s="55">
        <f t="shared" si="55"/>
        <v>15839.452795515188</v>
      </c>
      <c r="E189" s="57">
        <f t="shared" si="43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49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56"/>
        <v>-3391.3559336316384</v>
      </c>
      <c r="S189" s="55">
        <v>0</v>
      </c>
      <c r="T189" s="55">
        <v>0</v>
      </c>
      <c r="U189" s="54" t="s">
        <v>79</v>
      </c>
      <c r="V189" s="57">
        <f t="shared" si="46"/>
        <v>-2250</v>
      </c>
      <c r="W189" s="55">
        <v>0</v>
      </c>
      <c r="X189" s="55">
        <f t="shared" si="44"/>
        <v>4007.1764372350472</v>
      </c>
      <c r="Y189" s="117">
        <f t="shared" si="45"/>
        <v>807513.93427647988</v>
      </c>
    </row>
    <row r="190" spans="1:25" ht="13.5" thickBot="1" x14ac:dyDescent="0.35">
      <c r="A190" s="54">
        <v>177</v>
      </c>
      <c r="B190" s="54">
        <v>38</v>
      </c>
      <c r="C190" s="54">
        <f t="shared" si="50"/>
        <v>9</v>
      </c>
      <c r="D190" s="55">
        <f t="shared" si="55"/>
        <v>15839.452795515188</v>
      </c>
      <c r="E190" s="57">
        <f t="shared" si="43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49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56"/>
        <v>-3391.3559336316384</v>
      </c>
      <c r="S190" s="55">
        <v>0</v>
      </c>
      <c r="T190" s="55">
        <v>0</v>
      </c>
      <c r="U190" s="54" t="s">
        <v>79</v>
      </c>
      <c r="V190" s="57">
        <f t="shared" si="46"/>
        <v>-2260</v>
      </c>
      <c r="W190" s="55">
        <v>0</v>
      </c>
      <c r="X190" s="55">
        <f t="shared" si="44"/>
        <v>3994.1764372350472</v>
      </c>
      <c r="Y190" s="117">
        <f t="shared" si="45"/>
        <v>814872.75210653362</v>
      </c>
    </row>
    <row r="191" spans="1:25" ht="13.5" thickBot="1" x14ac:dyDescent="0.35">
      <c r="A191" s="54">
        <v>178</v>
      </c>
      <c r="B191" s="54">
        <v>38</v>
      </c>
      <c r="C191" s="54">
        <f t="shared" si="50"/>
        <v>10</v>
      </c>
      <c r="D191" s="55">
        <f t="shared" si="55"/>
        <v>15839.452795515188</v>
      </c>
      <c r="E191" s="57">
        <f t="shared" si="43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49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56"/>
        <v>-3391.3559336316384</v>
      </c>
      <c r="S191" s="55">
        <v>0</v>
      </c>
      <c r="T191" s="55">
        <v>0</v>
      </c>
      <c r="U191" s="54" t="s">
        <v>79</v>
      </c>
      <c r="V191" s="57">
        <f t="shared" si="46"/>
        <v>-2270</v>
      </c>
      <c r="W191" s="55">
        <v>0</v>
      </c>
      <c r="X191" s="55">
        <f t="shared" si="44"/>
        <v>3981.1764372350472</v>
      </c>
      <c r="Y191" s="117">
        <f t="shared" si="45"/>
        <v>822249.23167754593</v>
      </c>
    </row>
    <row r="192" spans="1:25" ht="13.5" thickBot="1" x14ac:dyDescent="0.35">
      <c r="A192" s="54">
        <v>179</v>
      </c>
      <c r="B192" s="54">
        <v>38</v>
      </c>
      <c r="C192" s="54">
        <f t="shared" si="50"/>
        <v>11</v>
      </c>
      <c r="D192" s="55">
        <f t="shared" si="55"/>
        <v>15839.452795515188</v>
      </c>
      <c r="E192" s="57">
        <f t="shared" si="43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49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56"/>
        <v>-3391.3559336316384</v>
      </c>
      <c r="S192" s="55">
        <v>0</v>
      </c>
      <c r="T192" s="55">
        <v>0</v>
      </c>
      <c r="U192" s="54" t="s">
        <v>79</v>
      </c>
      <c r="V192" s="57">
        <f t="shared" si="46"/>
        <v>-2280</v>
      </c>
      <c r="W192" s="55">
        <v>0</v>
      </c>
      <c r="X192" s="55">
        <f t="shared" si="44"/>
        <v>3968.1764372350472</v>
      </c>
      <c r="Y192" s="117">
        <f t="shared" si="45"/>
        <v>829643.44658010406</v>
      </c>
    </row>
    <row r="193" spans="1:25" ht="13.5" thickBot="1" x14ac:dyDescent="0.35">
      <c r="A193" s="54">
        <v>180</v>
      </c>
      <c r="B193" s="54">
        <v>39</v>
      </c>
      <c r="C193" s="54">
        <f t="shared" si="50"/>
        <v>0</v>
      </c>
      <c r="D193" s="55">
        <f>$D182*(1+$D$4)</f>
        <v>16631.425435290948</v>
      </c>
      <c r="E193" s="57">
        <f t="shared" si="43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49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46"/>
        <v>-2290</v>
      </c>
      <c r="W193" s="55">
        <v>0</v>
      </c>
      <c r="X193" s="55">
        <f t="shared" si="44"/>
        <v>4187.2800330938171</v>
      </c>
      <c r="Y193" s="117">
        <f t="shared" si="45"/>
        <v>837287.57430728152</v>
      </c>
    </row>
    <row r="194" spans="1:25" ht="13.5" thickBot="1" x14ac:dyDescent="0.35">
      <c r="A194" s="54">
        <v>181</v>
      </c>
      <c r="B194" s="54">
        <v>39</v>
      </c>
      <c r="C194" s="54">
        <f t="shared" si="50"/>
        <v>1</v>
      </c>
      <c r="D194" s="55">
        <f t="shared" ref="D194:D204" si="57">$D193</f>
        <v>16631.425435290948</v>
      </c>
      <c r="E194" s="57">
        <f t="shared" si="43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49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58">$R193</f>
        <v>-3594.8372896495371</v>
      </c>
      <c r="S194" s="55">
        <v>0</v>
      </c>
      <c r="T194" s="55">
        <v>0</v>
      </c>
      <c r="U194" s="54" t="s">
        <v>79</v>
      </c>
      <c r="V194" s="57">
        <f t="shared" si="46"/>
        <v>-2300</v>
      </c>
      <c r="W194" s="55">
        <v>0</v>
      </c>
      <c r="X194" s="55">
        <f t="shared" si="44"/>
        <v>4174.2800330938171</v>
      </c>
      <c r="Y194" s="117">
        <f t="shared" si="45"/>
        <v>844950.55256665556</v>
      </c>
    </row>
    <row r="195" spans="1:25" ht="13.5" thickBot="1" x14ac:dyDescent="0.35">
      <c r="A195" s="54">
        <v>182</v>
      </c>
      <c r="B195" s="54">
        <v>39</v>
      </c>
      <c r="C195" s="54">
        <f t="shared" si="50"/>
        <v>2</v>
      </c>
      <c r="D195" s="55">
        <f t="shared" si="57"/>
        <v>16631.425435290948</v>
      </c>
      <c r="E195" s="57">
        <f t="shared" si="43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49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58"/>
        <v>-3594.8372896495371</v>
      </c>
      <c r="S195" s="55">
        <v>0</v>
      </c>
      <c r="T195" s="55">
        <v>0</v>
      </c>
      <c r="U195" s="54" t="s">
        <v>79</v>
      </c>
      <c r="V195" s="57">
        <f t="shared" si="46"/>
        <v>-2310</v>
      </c>
      <c r="W195" s="55">
        <v>0</v>
      </c>
      <c r="X195" s="55">
        <f t="shared" si="44"/>
        <v>4161.2800330938171</v>
      </c>
      <c r="Y195" s="117">
        <f t="shared" si="45"/>
        <v>852632.45990211039</v>
      </c>
    </row>
    <row r="196" spans="1:25" ht="13.5" thickBot="1" x14ac:dyDescent="0.35">
      <c r="A196" s="54">
        <v>183</v>
      </c>
      <c r="B196" s="54">
        <v>39</v>
      </c>
      <c r="C196" s="54">
        <f t="shared" si="50"/>
        <v>3</v>
      </c>
      <c r="D196" s="55">
        <f t="shared" si="57"/>
        <v>16631.425435290948</v>
      </c>
      <c r="E196" s="57">
        <f t="shared" si="43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49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58"/>
        <v>-3594.8372896495371</v>
      </c>
      <c r="S196" s="55">
        <v>0</v>
      </c>
      <c r="T196" s="55">
        <v>0</v>
      </c>
      <c r="U196" s="54" t="s">
        <v>79</v>
      </c>
      <c r="V196" s="57">
        <f t="shared" si="46"/>
        <v>-2320</v>
      </c>
      <c r="W196" s="55">
        <v>0</v>
      </c>
      <c r="X196" s="55">
        <f t="shared" si="44"/>
        <v>4148.2800330938171</v>
      </c>
      <c r="Y196" s="117">
        <f t="shared" si="45"/>
        <v>860333.37518479628</v>
      </c>
    </row>
    <row r="197" spans="1:25" ht="13.5" thickBot="1" x14ac:dyDescent="0.35">
      <c r="A197" s="54">
        <v>184</v>
      </c>
      <c r="B197" s="54">
        <v>39</v>
      </c>
      <c r="C197" s="54">
        <f t="shared" si="50"/>
        <v>4</v>
      </c>
      <c r="D197" s="55">
        <f t="shared" si="57"/>
        <v>16631.425435290948</v>
      </c>
      <c r="E197" s="57">
        <f t="shared" si="43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49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58"/>
        <v>-3594.8372896495371</v>
      </c>
      <c r="S197" s="55">
        <v>0</v>
      </c>
      <c r="T197" s="55">
        <v>0</v>
      </c>
      <c r="U197" s="54" t="s">
        <v>79</v>
      </c>
      <c r="V197" s="57">
        <f t="shared" si="46"/>
        <v>-2330</v>
      </c>
      <c r="W197" s="55">
        <v>0</v>
      </c>
      <c r="X197" s="55">
        <f t="shared" si="44"/>
        <v>4135.2800330938171</v>
      </c>
      <c r="Y197" s="117">
        <f t="shared" si="45"/>
        <v>868053.37761449337</v>
      </c>
    </row>
    <row r="198" spans="1:25" ht="13.5" thickBot="1" x14ac:dyDescent="0.35">
      <c r="A198" s="54">
        <v>185</v>
      </c>
      <c r="B198" s="54">
        <v>39</v>
      </c>
      <c r="C198" s="54">
        <f t="shared" si="50"/>
        <v>5</v>
      </c>
      <c r="D198" s="55">
        <f t="shared" si="57"/>
        <v>16631.425435290948</v>
      </c>
      <c r="E198" s="57">
        <f t="shared" si="43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49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58"/>
        <v>-3594.8372896495371</v>
      </c>
      <c r="S198" s="55">
        <v>0</v>
      </c>
      <c r="T198" s="55">
        <v>0</v>
      </c>
      <c r="U198" s="54" t="s">
        <v>79</v>
      </c>
      <c r="V198" s="57">
        <f t="shared" si="46"/>
        <v>-2340</v>
      </c>
      <c r="W198" s="55">
        <v>0</v>
      </c>
      <c r="X198" s="55">
        <f t="shared" si="44"/>
        <v>4122.2800330938171</v>
      </c>
      <c r="Y198" s="117">
        <f t="shared" si="45"/>
        <v>875792.54672098078</v>
      </c>
    </row>
    <row r="199" spans="1:25" ht="13.5" thickBot="1" x14ac:dyDescent="0.35">
      <c r="A199" s="54">
        <v>186</v>
      </c>
      <c r="B199" s="54">
        <v>39</v>
      </c>
      <c r="C199" s="54">
        <f t="shared" si="50"/>
        <v>6</v>
      </c>
      <c r="D199" s="55">
        <f t="shared" si="57"/>
        <v>16631.425435290948</v>
      </c>
      <c r="E199" s="57">
        <f t="shared" si="43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49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58"/>
        <v>-3594.8372896495371</v>
      </c>
      <c r="S199" s="55">
        <v>0</v>
      </c>
      <c r="T199" s="55">
        <v>0</v>
      </c>
      <c r="U199" s="54" t="s">
        <v>79</v>
      </c>
      <c r="V199" s="57">
        <f t="shared" si="46"/>
        <v>-2350</v>
      </c>
      <c r="W199" s="55">
        <v>0</v>
      </c>
      <c r="X199" s="55">
        <f t="shared" si="44"/>
        <v>4109.2800330938171</v>
      </c>
      <c r="Y199" s="117">
        <f t="shared" si="45"/>
        <v>883550.96236541192</v>
      </c>
    </row>
    <row r="200" spans="1:25" ht="13.5" thickBot="1" x14ac:dyDescent="0.35">
      <c r="A200" s="54">
        <v>187</v>
      </c>
      <c r="B200" s="54">
        <v>39</v>
      </c>
      <c r="C200" s="54">
        <f t="shared" si="50"/>
        <v>7</v>
      </c>
      <c r="D200" s="55">
        <f t="shared" si="57"/>
        <v>16631.425435290948</v>
      </c>
      <c r="E200" s="57">
        <f t="shared" si="43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49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58"/>
        <v>-3594.8372896495371</v>
      </c>
      <c r="S200" s="55">
        <v>0</v>
      </c>
      <c r="T200" s="55">
        <v>0</v>
      </c>
      <c r="U200" s="54" t="s">
        <v>79</v>
      </c>
      <c r="V200" s="57">
        <f t="shared" si="46"/>
        <v>-2360</v>
      </c>
      <c r="W200" s="55">
        <v>0</v>
      </c>
      <c r="X200" s="55">
        <f t="shared" si="44"/>
        <v>4096.2800330938171</v>
      </c>
      <c r="Y200" s="117">
        <f t="shared" si="45"/>
        <v>891328.70474169485</v>
      </c>
    </row>
    <row r="201" spans="1:25" ht="13.5" thickBot="1" x14ac:dyDescent="0.35">
      <c r="A201" s="54">
        <v>188</v>
      </c>
      <c r="B201" s="54">
        <v>39</v>
      </c>
      <c r="C201" s="54">
        <f t="shared" si="50"/>
        <v>8</v>
      </c>
      <c r="D201" s="55">
        <f t="shared" si="57"/>
        <v>16631.425435290948</v>
      </c>
      <c r="E201" s="57">
        <f t="shared" si="43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49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58"/>
        <v>-3594.8372896495371</v>
      </c>
      <c r="S201" s="55">
        <v>0</v>
      </c>
      <c r="T201" s="55">
        <v>0</v>
      </c>
      <c r="U201" s="54" t="s">
        <v>79</v>
      </c>
      <c r="V201" s="57">
        <f t="shared" si="46"/>
        <v>-2370</v>
      </c>
      <c r="W201" s="55">
        <v>0</v>
      </c>
      <c r="X201" s="55">
        <f t="shared" si="44"/>
        <v>4083.2800330938171</v>
      </c>
      <c r="Y201" s="117">
        <f t="shared" si="45"/>
        <v>899125.85437787895</v>
      </c>
    </row>
    <row r="202" spans="1:25" ht="13.5" thickBot="1" x14ac:dyDescent="0.35">
      <c r="A202" s="54">
        <v>189</v>
      </c>
      <c r="B202" s="54">
        <v>39</v>
      </c>
      <c r="C202" s="54">
        <f t="shared" si="50"/>
        <v>9</v>
      </c>
      <c r="D202" s="55">
        <f t="shared" si="57"/>
        <v>16631.425435290948</v>
      </c>
      <c r="E202" s="57">
        <f t="shared" si="43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49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58"/>
        <v>-3594.8372896495371</v>
      </c>
      <c r="S202" s="55">
        <v>0</v>
      </c>
      <c r="T202" s="55">
        <v>0</v>
      </c>
      <c r="U202" s="54" t="s">
        <v>79</v>
      </c>
      <c r="V202" s="57">
        <f t="shared" si="46"/>
        <v>-2380</v>
      </c>
      <c r="W202" s="55">
        <v>0</v>
      </c>
      <c r="X202" s="55">
        <f t="shared" si="44"/>
        <v>4070.2800330938171</v>
      </c>
      <c r="Y202" s="117">
        <f t="shared" si="45"/>
        <v>906942.49213754723</v>
      </c>
    </row>
    <row r="203" spans="1:25" ht="13.5" thickBot="1" x14ac:dyDescent="0.35">
      <c r="A203" s="54">
        <v>190</v>
      </c>
      <c r="B203" s="54">
        <v>39</v>
      </c>
      <c r="C203" s="54">
        <f t="shared" si="50"/>
        <v>10</v>
      </c>
      <c r="D203" s="55">
        <f t="shared" si="57"/>
        <v>16631.425435290948</v>
      </c>
      <c r="E203" s="57">
        <f t="shared" si="43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49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58"/>
        <v>-3594.8372896495371</v>
      </c>
      <c r="S203" s="55">
        <v>0</v>
      </c>
      <c r="T203" s="55">
        <v>0</v>
      </c>
      <c r="U203" s="54" t="s">
        <v>79</v>
      </c>
      <c r="V203" s="57">
        <f t="shared" si="46"/>
        <v>-2390</v>
      </c>
      <c r="W203" s="55">
        <v>0</v>
      </c>
      <c r="X203" s="55">
        <f t="shared" si="44"/>
        <v>4057.2800330938171</v>
      </c>
      <c r="Y203" s="117">
        <f t="shared" si="45"/>
        <v>914778.69922121405</v>
      </c>
    </row>
    <row r="204" spans="1:25" ht="13.5" thickBot="1" x14ac:dyDescent="0.35">
      <c r="A204" s="54">
        <v>191</v>
      </c>
      <c r="B204" s="54">
        <v>39</v>
      </c>
      <c r="C204" s="54">
        <f t="shared" si="50"/>
        <v>11</v>
      </c>
      <c r="D204" s="55">
        <f t="shared" si="57"/>
        <v>16631.425435290948</v>
      </c>
      <c r="E204" s="57">
        <f t="shared" si="43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49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58"/>
        <v>-3594.8372896495371</v>
      </c>
      <c r="S204" s="55">
        <v>0</v>
      </c>
      <c r="T204" s="55">
        <v>0</v>
      </c>
      <c r="U204" s="54" t="s">
        <v>79</v>
      </c>
      <c r="V204" s="57">
        <f t="shared" si="46"/>
        <v>-2400</v>
      </c>
      <c r="W204" s="55">
        <v>0</v>
      </c>
      <c r="X204" s="55">
        <f t="shared" si="44"/>
        <v>4044.2800330938171</v>
      </c>
      <c r="Y204" s="117">
        <f t="shared" si="45"/>
        <v>922634.55716772948</v>
      </c>
    </row>
    <row r="205" spans="1:25" ht="13.5" thickBot="1" x14ac:dyDescent="0.35">
      <c r="A205" s="54">
        <v>192</v>
      </c>
      <c r="B205" s="54">
        <v>40</v>
      </c>
      <c r="C205" s="54">
        <f t="shared" si="50"/>
        <v>0</v>
      </c>
      <c r="D205" s="55">
        <f>$D194*(1+$D$4)</f>
        <v>17462.996707055496</v>
      </c>
      <c r="E205" s="57">
        <f t="shared" si="43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f>7000</f>
        <v>7000</v>
      </c>
      <c r="J205" s="57">
        <v>0</v>
      </c>
      <c r="K205" s="54">
        <v>120</v>
      </c>
      <c r="L205" s="55">
        <f>-10000</f>
        <v>-10000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f>$R204*1.06</f>
        <v>-3810.5275270285097</v>
      </c>
      <c r="S205" s="55">
        <v>0</v>
      </c>
      <c r="T205" s="55">
        <v>0</v>
      </c>
      <c r="U205" s="54" t="s">
        <v>79</v>
      </c>
      <c r="V205" s="57">
        <f t="shared" si="46"/>
        <v>-2410</v>
      </c>
      <c r="W205" s="55">
        <v>0</v>
      </c>
      <c r="X205" s="55">
        <f t="shared" si="44"/>
        <v>1779.9539951853476</v>
      </c>
      <c r="Y205" s="117">
        <f t="shared" si="45"/>
        <v>928258.82181778038</v>
      </c>
    </row>
    <row r="206" spans="1:25" ht="13.5" thickBot="1" x14ac:dyDescent="0.35">
      <c r="A206" s="54">
        <v>193</v>
      </c>
      <c r="B206" s="54">
        <v>40</v>
      </c>
      <c r="C206" s="54">
        <f t="shared" si="50"/>
        <v>1</v>
      </c>
      <c r="D206" s="55">
        <f t="shared" ref="D206:D216" si="59">$D205</f>
        <v>17462.996707055496</v>
      </c>
      <c r="E206" s="57">
        <f t="shared" ref="E206:E269" si="60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v>0</v>
      </c>
      <c r="K206" s="54" t="s">
        <v>79</v>
      </c>
      <c r="L206" s="57">
        <f t="shared" ref="L206:L265" si="61">PMT(5%/12,60,30310)</f>
        <v>-571.98709174997146</v>
      </c>
      <c r="M206" s="55">
        <f>-100</f>
        <v>-100</v>
      </c>
      <c r="N206" s="54">
        <v>1</v>
      </c>
      <c r="O206" s="55">
        <v>0</v>
      </c>
      <c r="P206" s="55">
        <v>0</v>
      </c>
      <c r="Q206" s="54" t="s">
        <v>79</v>
      </c>
      <c r="R206" s="57">
        <f t="shared" ref="R206:R216" si="62">$R205</f>
        <v>-3810.5275270285097</v>
      </c>
      <c r="S206" s="55">
        <v>0</v>
      </c>
      <c r="T206" s="55">
        <v>0</v>
      </c>
      <c r="U206" s="54" t="s">
        <v>79</v>
      </c>
      <c r="V206" s="57">
        <f t="shared" si="46"/>
        <v>-2420</v>
      </c>
      <c r="W206" s="55">
        <v>0</v>
      </c>
      <c r="X206" s="55">
        <f t="shared" ref="X206:X269" si="63">D206+E206+F206+G206+H206+I206+J206+L206+M206+R206+S206+T206+V206+W206+O206+P206</f>
        <v>4097.9669034353756</v>
      </c>
      <c r="Y206" s="117">
        <f t="shared" ref="Y206:Y269" si="64">X206+(Y205*(1+($D$7/12)))</f>
        <v>936224.53381212323</v>
      </c>
    </row>
    <row r="207" spans="1:25" ht="13.5" thickBot="1" x14ac:dyDescent="0.35">
      <c r="A207" s="54">
        <v>194</v>
      </c>
      <c r="B207" s="54">
        <v>40</v>
      </c>
      <c r="C207" s="54">
        <f t="shared" si="50"/>
        <v>2</v>
      </c>
      <c r="D207" s="55">
        <f t="shared" si="59"/>
        <v>17462.996707055496</v>
      </c>
      <c r="E207" s="57">
        <f t="shared" si="60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v>0</v>
      </c>
      <c r="K207" s="54" t="s">
        <v>79</v>
      </c>
      <c r="L207" s="57">
        <f t="shared" si="61"/>
        <v>-571.98709174997146</v>
      </c>
      <c r="M207" s="55">
        <f t="shared" ref="M207:M270" si="65">M206-2</f>
        <v>-102</v>
      </c>
      <c r="N207" s="54">
        <v>2</v>
      </c>
      <c r="O207" s="55">
        <v>0</v>
      </c>
      <c r="P207" s="55">
        <v>0</v>
      </c>
      <c r="Q207" s="54" t="s">
        <v>79</v>
      </c>
      <c r="R207" s="57">
        <f t="shared" si="62"/>
        <v>-3810.5275270285097</v>
      </c>
      <c r="S207" s="55">
        <v>0</v>
      </c>
      <c r="T207" s="55">
        <v>0</v>
      </c>
      <c r="U207" s="54" t="s">
        <v>79</v>
      </c>
      <c r="V207" s="57">
        <f t="shared" ref="V207:V270" si="66">$V206-10</f>
        <v>-2430</v>
      </c>
      <c r="W207" s="55">
        <v>0</v>
      </c>
      <c r="X207" s="55">
        <f t="shared" si="63"/>
        <v>4085.9669034353756</v>
      </c>
      <c r="Y207" s="117">
        <f t="shared" si="64"/>
        <v>944211.43627310917</v>
      </c>
    </row>
    <row r="208" spans="1:25" ht="13.5" thickBot="1" x14ac:dyDescent="0.35">
      <c r="A208" s="54">
        <v>195</v>
      </c>
      <c r="B208" s="54">
        <v>40</v>
      </c>
      <c r="C208" s="54">
        <f t="shared" si="50"/>
        <v>3</v>
      </c>
      <c r="D208" s="55">
        <f t="shared" si="59"/>
        <v>17462.996707055496</v>
      </c>
      <c r="E208" s="57">
        <f t="shared" si="60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v>0</v>
      </c>
      <c r="K208" s="54" t="s">
        <v>79</v>
      </c>
      <c r="L208" s="57">
        <f t="shared" si="61"/>
        <v>-571.98709174997146</v>
      </c>
      <c r="M208" s="55">
        <f t="shared" si="65"/>
        <v>-104</v>
      </c>
      <c r="N208" s="54">
        <v>3</v>
      </c>
      <c r="O208" s="55">
        <v>0</v>
      </c>
      <c r="P208" s="55">
        <v>0</v>
      </c>
      <c r="Q208" s="54" t="s">
        <v>79</v>
      </c>
      <c r="R208" s="57">
        <f t="shared" si="62"/>
        <v>-3810.5275270285097</v>
      </c>
      <c r="S208" s="55">
        <v>0</v>
      </c>
      <c r="T208" s="55">
        <v>0</v>
      </c>
      <c r="U208" s="54" t="s">
        <v>79</v>
      </c>
      <c r="V208" s="57">
        <f t="shared" si="66"/>
        <v>-2440</v>
      </c>
      <c r="W208" s="55">
        <v>0</v>
      </c>
      <c r="X208" s="55">
        <f t="shared" si="63"/>
        <v>4073.9669034353756</v>
      </c>
      <c r="Y208" s="117">
        <f t="shared" si="64"/>
        <v>952219.61749434914</v>
      </c>
    </row>
    <row r="209" spans="1:25" ht="13.5" thickBot="1" x14ac:dyDescent="0.35">
      <c r="A209" s="54">
        <v>196</v>
      </c>
      <c r="B209" s="54">
        <v>40</v>
      </c>
      <c r="C209" s="54">
        <f t="shared" si="50"/>
        <v>4</v>
      </c>
      <c r="D209" s="55">
        <f t="shared" si="59"/>
        <v>17462.996707055496</v>
      </c>
      <c r="E209" s="57">
        <f t="shared" si="60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v>0</v>
      </c>
      <c r="K209" s="54" t="s">
        <v>79</v>
      </c>
      <c r="L209" s="57">
        <f t="shared" si="61"/>
        <v>-571.98709174997146</v>
      </c>
      <c r="M209" s="55">
        <f t="shared" si="65"/>
        <v>-106</v>
      </c>
      <c r="N209" s="54">
        <v>4</v>
      </c>
      <c r="O209" s="55">
        <v>0</v>
      </c>
      <c r="P209" s="55">
        <v>0</v>
      </c>
      <c r="Q209" s="54" t="s">
        <v>79</v>
      </c>
      <c r="R209" s="57">
        <f t="shared" si="62"/>
        <v>-3810.5275270285097</v>
      </c>
      <c r="S209" s="55">
        <v>0</v>
      </c>
      <c r="T209" s="55">
        <v>0</v>
      </c>
      <c r="U209" s="54" t="s">
        <v>79</v>
      </c>
      <c r="V209" s="57">
        <f t="shared" si="66"/>
        <v>-2450</v>
      </c>
      <c r="W209" s="55">
        <v>0</v>
      </c>
      <c r="X209" s="55">
        <f t="shared" si="63"/>
        <v>4061.9669034353756</v>
      </c>
      <c r="Y209" s="117">
        <f t="shared" si="64"/>
        <v>960249.16613734432</v>
      </c>
    </row>
    <row r="210" spans="1:25" ht="13.5" thickBot="1" x14ac:dyDescent="0.35">
      <c r="A210" s="54">
        <v>197</v>
      </c>
      <c r="B210" s="54">
        <v>40</v>
      </c>
      <c r="C210" s="54">
        <f t="shared" si="50"/>
        <v>5</v>
      </c>
      <c r="D210" s="55">
        <f t="shared" si="59"/>
        <v>17462.996707055496</v>
      </c>
      <c r="E210" s="57">
        <f t="shared" si="60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v>0</v>
      </c>
      <c r="K210" s="54" t="s">
        <v>79</v>
      </c>
      <c r="L210" s="57">
        <f t="shared" si="61"/>
        <v>-571.98709174997146</v>
      </c>
      <c r="M210" s="55">
        <f t="shared" si="65"/>
        <v>-108</v>
      </c>
      <c r="N210" s="54">
        <v>5</v>
      </c>
      <c r="O210" s="55">
        <v>0</v>
      </c>
      <c r="P210" s="55">
        <v>0</v>
      </c>
      <c r="Q210" s="54" t="s">
        <v>79</v>
      </c>
      <c r="R210" s="57">
        <f t="shared" si="62"/>
        <v>-3810.5275270285097</v>
      </c>
      <c r="S210" s="55">
        <v>0</v>
      </c>
      <c r="T210" s="55">
        <v>0</v>
      </c>
      <c r="U210" s="54" t="s">
        <v>79</v>
      </c>
      <c r="V210" s="57">
        <f t="shared" si="66"/>
        <v>-2460</v>
      </c>
      <c r="W210" s="55">
        <v>0</v>
      </c>
      <c r="X210" s="55">
        <f t="shared" si="63"/>
        <v>4049.9669034353756</v>
      </c>
      <c r="Y210" s="117">
        <f t="shared" si="64"/>
        <v>968300.17123301863</v>
      </c>
    </row>
    <row r="211" spans="1:25" ht="13.5" thickBot="1" x14ac:dyDescent="0.35">
      <c r="A211" s="54">
        <v>198</v>
      </c>
      <c r="B211" s="54">
        <v>40</v>
      </c>
      <c r="C211" s="54">
        <f t="shared" si="50"/>
        <v>6</v>
      </c>
      <c r="D211" s="55">
        <f t="shared" si="59"/>
        <v>17462.996707055496</v>
      </c>
      <c r="E211" s="57">
        <f t="shared" si="60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v>0</v>
      </c>
      <c r="K211" s="54" t="s">
        <v>79</v>
      </c>
      <c r="L211" s="57">
        <f t="shared" si="61"/>
        <v>-571.98709174997146</v>
      </c>
      <c r="M211" s="55">
        <f t="shared" si="65"/>
        <v>-110</v>
      </c>
      <c r="N211" s="54">
        <v>6</v>
      </c>
      <c r="O211" s="55">
        <v>0</v>
      </c>
      <c r="P211" s="55">
        <v>0</v>
      </c>
      <c r="Q211" s="54" t="s">
        <v>79</v>
      </c>
      <c r="R211" s="57">
        <f t="shared" si="62"/>
        <v>-3810.5275270285097</v>
      </c>
      <c r="S211" s="55">
        <v>0</v>
      </c>
      <c r="T211" s="55">
        <v>0</v>
      </c>
      <c r="U211" s="54" t="s">
        <v>79</v>
      </c>
      <c r="V211" s="57">
        <f t="shared" si="66"/>
        <v>-2470</v>
      </c>
      <c r="W211" s="55">
        <v>0</v>
      </c>
      <c r="X211" s="55">
        <f t="shared" si="63"/>
        <v>4037.9669034353756</v>
      </c>
      <c r="Y211" s="117">
        <f t="shared" si="64"/>
        <v>976372.72218325827</v>
      </c>
    </row>
    <row r="212" spans="1:25" ht="13.5" thickBot="1" x14ac:dyDescent="0.35">
      <c r="A212" s="54">
        <v>199</v>
      </c>
      <c r="B212" s="54">
        <v>40</v>
      </c>
      <c r="C212" s="54">
        <f t="shared" si="50"/>
        <v>7</v>
      </c>
      <c r="D212" s="55">
        <f t="shared" si="59"/>
        <v>17462.996707055496</v>
      </c>
      <c r="E212" s="57">
        <f t="shared" si="60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v>0</v>
      </c>
      <c r="K212" s="54" t="s">
        <v>79</v>
      </c>
      <c r="L212" s="57">
        <f t="shared" si="61"/>
        <v>-571.98709174997146</v>
      </c>
      <c r="M212" s="55">
        <f t="shared" si="65"/>
        <v>-112</v>
      </c>
      <c r="N212" s="54">
        <v>7</v>
      </c>
      <c r="O212" s="55">
        <v>0</v>
      </c>
      <c r="P212" s="55">
        <v>0</v>
      </c>
      <c r="Q212" s="54" t="s">
        <v>79</v>
      </c>
      <c r="R212" s="57">
        <f t="shared" si="62"/>
        <v>-3810.5275270285097</v>
      </c>
      <c r="S212" s="55">
        <v>0</v>
      </c>
      <c r="T212" s="55">
        <v>0</v>
      </c>
      <c r="U212" s="54" t="s">
        <v>79</v>
      </c>
      <c r="V212" s="57">
        <f t="shared" si="66"/>
        <v>-2480</v>
      </c>
      <c r="W212" s="55">
        <v>0</v>
      </c>
      <c r="X212" s="55">
        <f t="shared" si="63"/>
        <v>4025.9669034353756</v>
      </c>
      <c r="Y212" s="117">
        <f t="shared" si="64"/>
        <v>984466.9087624572</v>
      </c>
    </row>
    <row r="213" spans="1:25" ht="13.5" thickBot="1" x14ac:dyDescent="0.35">
      <c r="A213" s="54">
        <v>200</v>
      </c>
      <c r="B213" s="54">
        <v>40</v>
      </c>
      <c r="C213" s="54">
        <f t="shared" si="50"/>
        <v>8</v>
      </c>
      <c r="D213" s="55">
        <f t="shared" si="59"/>
        <v>17462.996707055496</v>
      </c>
      <c r="E213" s="57">
        <f t="shared" si="60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v>0</v>
      </c>
      <c r="K213" s="54" t="s">
        <v>79</v>
      </c>
      <c r="L213" s="57">
        <f t="shared" si="61"/>
        <v>-571.98709174997146</v>
      </c>
      <c r="M213" s="55">
        <f t="shared" si="65"/>
        <v>-114</v>
      </c>
      <c r="N213" s="54">
        <v>8</v>
      </c>
      <c r="O213" s="55">
        <v>0</v>
      </c>
      <c r="P213" s="55">
        <v>0</v>
      </c>
      <c r="Q213" s="54" t="s">
        <v>79</v>
      </c>
      <c r="R213" s="57">
        <f t="shared" si="62"/>
        <v>-3810.5275270285097</v>
      </c>
      <c r="S213" s="55">
        <v>0</v>
      </c>
      <c r="T213" s="55">
        <v>0</v>
      </c>
      <c r="U213" s="54" t="s">
        <v>79</v>
      </c>
      <c r="V213" s="57">
        <f t="shared" si="66"/>
        <v>-2490</v>
      </c>
      <c r="W213" s="55">
        <v>0</v>
      </c>
      <c r="X213" s="55">
        <f t="shared" si="63"/>
        <v>4013.9669034353756</v>
      </c>
      <c r="Y213" s="117">
        <f t="shared" si="64"/>
        <v>992582.82111906947</v>
      </c>
    </row>
    <row r="214" spans="1:25" ht="13.5" thickBot="1" x14ac:dyDescent="0.35">
      <c r="A214" s="54">
        <v>201</v>
      </c>
      <c r="B214" s="54">
        <v>40</v>
      </c>
      <c r="C214" s="54">
        <f t="shared" si="50"/>
        <v>9</v>
      </c>
      <c r="D214" s="55">
        <f t="shared" si="59"/>
        <v>17462.996707055496</v>
      </c>
      <c r="E214" s="57">
        <f t="shared" si="60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v>0</v>
      </c>
      <c r="K214" s="54" t="s">
        <v>79</v>
      </c>
      <c r="L214" s="57">
        <f t="shared" si="61"/>
        <v>-571.98709174997146</v>
      </c>
      <c r="M214" s="55">
        <f t="shared" si="65"/>
        <v>-116</v>
      </c>
      <c r="N214" s="54">
        <v>9</v>
      </c>
      <c r="O214" s="55">
        <v>0</v>
      </c>
      <c r="P214" s="55">
        <v>0</v>
      </c>
      <c r="Q214" s="54" t="s">
        <v>79</v>
      </c>
      <c r="R214" s="57">
        <f t="shared" si="62"/>
        <v>-3810.5275270285097</v>
      </c>
      <c r="S214" s="55">
        <v>0</v>
      </c>
      <c r="T214" s="55">
        <v>0</v>
      </c>
      <c r="U214" s="54" t="s">
        <v>79</v>
      </c>
      <c r="V214" s="57">
        <f t="shared" si="66"/>
        <v>-2500</v>
      </c>
      <c r="W214" s="55">
        <v>0</v>
      </c>
      <c r="X214" s="55">
        <f t="shared" si="63"/>
        <v>4001.9669034353756</v>
      </c>
      <c r="Y214" s="117">
        <f t="shared" si="64"/>
        <v>1000720.5497771676</v>
      </c>
    </row>
    <row r="215" spans="1:25" ht="13.5" thickBot="1" x14ac:dyDescent="0.35">
      <c r="A215" s="54">
        <v>202</v>
      </c>
      <c r="B215" s="54">
        <v>40</v>
      </c>
      <c r="C215" s="54">
        <f t="shared" si="50"/>
        <v>10</v>
      </c>
      <c r="D215" s="55">
        <f t="shared" si="59"/>
        <v>17462.996707055496</v>
      </c>
      <c r="E215" s="57">
        <f t="shared" si="60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v>0</v>
      </c>
      <c r="K215" s="54" t="s">
        <v>79</v>
      </c>
      <c r="L215" s="57">
        <f t="shared" si="61"/>
        <v>-571.98709174997146</v>
      </c>
      <c r="M215" s="55">
        <f t="shared" si="65"/>
        <v>-118</v>
      </c>
      <c r="N215" s="54">
        <v>10</v>
      </c>
      <c r="O215" s="55">
        <v>0</v>
      </c>
      <c r="P215" s="55">
        <v>0</v>
      </c>
      <c r="Q215" s="54" t="s">
        <v>79</v>
      </c>
      <c r="R215" s="57">
        <f t="shared" si="62"/>
        <v>-3810.5275270285097</v>
      </c>
      <c r="S215" s="55">
        <v>0</v>
      </c>
      <c r="T215" s="55">
        <v>0</v>
      </c>
      <c r="U215" s="54" t="s">
        <v>79</v>
      </c>
      <c r="V215" s="57">
        <f t="shared" si="66"/>
        <v>-2510</v>
      </c>
      <c r="W215" s="55">
        <v>0</v>
      </c>
      <c r="X215" s="55">
        <f t="shared" si="63"/>
        <v>3989.9669034353756</v>
      </c>
      <c r="Y215" s="117">
        <f t="shared" si="64"/>
        <v>1008880.1856380078</v>
      </c>
    </row>
    <row r="216" spans="1:25" ht="13.5" thickBot="1" x14ac:dyDescent="0.35">
      <c r="A216" s="54">
        <v>203</v>
      </c>
      <c r="B216" s="54">
        <v>40</v>
      </c>
      <c r="C216" s="54">
        <f t="shared" si="50"/>
        <v>11</v>
      </c>
      <c r="D216" s="55">
        <f t="shared" si="59"/>
        <v>17462.996707055496</v>
      </c>
      <c r="E216" s="57">
        <f t="shared" si="60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v>0</v>
      </c>
      <c r="K216" s="54" t="s">
        <v>79</v>
      </c>
      <c r="L216" s="57">
        <f t="shared" si="61"/>
        <v>-571.98709174997146</v>
      </c>
      <c r="M216" s="55">
        <f t="shared" si="65"/>
        <v>-120</v>
      </c>
      <c r="N216" s="54">
        <v>11</v>
      </c>
      <c r="O216" s="55">
        <v>0</v>
      </c>
      <c r="P216" s="55">
        <v>0</v>
      </c>
      <c r="Q216" s="54" t="s">
        <v>79</v>
      </c>
      <c r="R216" s="57">
        <f t="shared" si="62"/>
        <v>-3810.5275270285097</v>
      </c>
      <c r="S216" s="55">
        <v>0</v>
      </c>
      <c r="T216" s="55">
        <v>0</v>
      </c>
      <c r="U216" s="54" t="s">
        <v>79</v>
      </c>
      <c r="V216" s="57">
        <f t="shared" si="66"/>
        <v>-2520</v>
      </c>
      <c r="W216" s="55">
        <v>0</v>
      </c>
      <c r="X216" s="55">
        <f t="shared" si="63"/>
        <v>3977.9669034353756</v>
      </c>
      <c r="Y216" s="117">
        <f t="shared" si="64"/>
        <v>1017061.8199816016</v>
      </c>
    </row>
    <row r="217" spans="1:25" ht="13.5" thickBot="1" x14ac:dyDescent="0.35">
      <c r="A217" s="54">
        <v>204</v>
      </c>
      <c r="B217" s="54">
        <v>41</v>
      </c>
      <c r="C217" s="54">
        <f t="shared" ref="C217:C280" si="67">C205</f>
        <v>0</v>
      </c>
      <c r="D217" s="55">
        <f>$D206*(1+$D$4)</f>
        <v>18336.146542408271</v>
      </c>
      <c r="E217" s="57">
        <f t="shared" si="60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v>0</v>
      </c>
      <c r="K217" s="54" t="s">
        <v>79</v>
      </c>
      <c r="L217" s="57">
        <f t="shared" si="61"/>
        <v>-571.98709174997146</v>
      </c>
      <c r="M217" s="55">
        <f t="shared" si="65"/>
        <v>-122</v>
      </c>
      <c r="N217" s="54">
        <v>12</v>
      </c>
      <c r="O217" s="55">
        <v>0</v>
      </c>
      <c r="P217" s="55">
        <v>0</v>
      </c>
      <c r="Q217" s="54" t="s">
        <v>79</v>
      </c>
      <c r="R217" s="57">
        <f>$R216*1.06</f>
        <v>-4039.1591786502204</v>
      </c>
      <c r="S217" s="55">
        <v>0</v>
      </c>
      <c r="T217" s="55">
        <v>0</v>
      </c>
      <c r="U217" s="54" t="s">
        <v>79</v>
      </c>
      <c r="V217" s="57">
        <f t="shared" si="66"/>
        <v>-2530</v>
      </c>
      <c r="W217" s="55">
        <v>0</v>
      </c>
      <c r="X217" s="55">
        <f t="shared" si="63"/>
        <v>4217.5676612576908</v>
      </c>
      <c r="Y217" s="117">
        <f t="shared" si="64"/>
        <v>1025517.1452261159</v>
      </c>
    </row>
    <row r="218" spans="1:25" ht="13.5" thickBot="1" x14ac:dyDescent="0.35">
      <c r="A218" s="54">
        <v>205</v>
      </c>
      <c r="B218" s="54">
        <v>41</v>
      </c>
      <c r="C218" s="54">
        <f t="shared" si="67"/>
        <v>1</v>
      </c>
      <c r="D218" s="55">
        <f t="shared" ref="D218:D228" si="68">$D217</f>
        <v>18336.146542408271</v>
      </c>
      <c r="E218" s="57">
        <f t="shared" si="60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v>0</v>
      </c>
      <c r="K218" s="54" t="s">
        <v>79</v>
      </c>
      <c r="L218" s="57">
        <f t="shared" si="61"/>
        <v>-571.98709174997146</v>
      </c>
      <c r="M218" s="55">
        <f t="shared" si="65"/>
        <v>-124</v>
      </c>
      <c r="N218" s="54">
        <v>13</v>
      </c>
      <c r="O218" s="55">
        <v>0</v>
      </c>
      <c r="P218" s="55">
        <v>0</v>
      </c>
      <c r="Q218" s="54" t="s">
        <v>79</v>
      </c>
      <c r="R218" s="57">
        <f t="shared" ref="R218:R228" si="69">$R217</f>
        <v>-4039.1591786502204</v>
      </c>
      <c r="S218" s="55">
        <v>0</v>
      </c>
      <c r="T218" s="55">
        <v>0</v>
      </c>
      <c r="U218" s="54" t="s">
        <v>79</v>
      </c>
      <c r="V218" s="57">
        <f t="shared" si="66"/>
        <v>-2540</v>
      </c>
      <c r="W218" s="55">
        <v>0</v>
      </c>
      <c r="X218" s="55">
        <f t="shared" si="63"/>
        <v>4205.5676612576908</v>
      </c>
      <c r="Y218" s="117">
        <f t="shared" si="64"/>
        <v>1033995.7009924825</v>
      </c>
    </row>
    <row r="219" spans="1:25" ht="13.5" thickBot="1" x14ac:dyDescent="0.35">
      <c r="A219" s="54">
        <v>206</v>
      </c>
      <c r="B219" s="54">
        <v>41</v>
      </c>
      <c r="C219" s="54">
        <f t="shared" si="67"/>
        <v>2</v>
      </c>
      <c r="D219" s="55">
        <f t="shared" si="68"/>
        <v>18336.146542408271</v>
      </c>
      <c r="E219" s="57">
        <f t="shared" si="60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v>0</v>
      </c>
      <c r="K219" s="54" t="s">
        <v>79</v>
      </c>
      <c r="L219" s="57">
        <f t="shared" si="61"/>
        <v>-571.98709174997146</v>
      </c>
      <c r="M219" s="55">
        <f t="shared" si="65"/>
        <v>-126</v>
      </c>
      <c r="N219" s="54">
        <v>14</v>
      </c>
      <c r="O219" s="55">
        <v>0</v>
      </c>
      <c r="P219" s="55">
        <v>0</v>
      </c>
      <c r="Q219" s="54" t="s">
        <v>79</v>
      </c>
      <c r="R219" s="57">
        <f t="shared" si="69"/>
        <v>-4039.1591786502204</v>
      </c>
      <c r="S219" s="55">
        <v>0</v>
      </c>
      <c r="T219" s="55">
        <v>0</v>
      </c>
      <c r="U219" s="54" t="s">
        <v>79</v>
      </c>
      <c r="V219" s="57">
        <f t="shared" si="66"/>
        <v>-2550</v>
      </c>
      <c r="W219" s="55">
        <v>0</v>
      </c>
      <c r="X219" s="55">
        <f t="shared" si="63"/>
        <v>4193.5676612576908</v>
      </c>
      <c r="Y219" s="117">
        <f t="shared" si="64"/>
        <v>1042497.5840745422</v>
      </c>
    </row>
    <row r="220" spans="1:25" ht="13.5" thickBot="1" x14ac:dyDescent="0.35">
      <c r="A220" s="54">
        <v>207</v>
      </c>
      <c r="B220" s="54">
        <v>41</v>
      </c>
      <c r="C220" s="54">
        <f t="shared" si="67"/>
        <v>3</v>
      </c>
      <c r="D220" s="55">
        <f t="shared" si="68"/>
        <v>18336.146542408271</v>
      </c>
      <c r="E220" s="57">
        <f t="shared" si="60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v>0</v>
      </c>
      <c r="K220" s="54" t="s">
        <v>79</v>
      </c>
      <c r="L220" s="57">
        <f t="shared" si="61"/>
        <v>-571.98709174997146</v>
      </c>
      <c r="M220" s="55">
        <f t="shared" si="65"/>
        <v>-128</v>
      </c>
      <c r="N220" s="54">
        <v>15</v>
      </c>
      <c r="O220" s="55">
        <v>0</v>
      </c>
      <c r="P220" s="55">
        <v>0</v>
      </c>
      <c r="Q220" s="54" t="s">
        <v>79</v>
      </c>
      <c r="R220" s="57">
        <f t="shared" si="69"/>
        <v>-4039.1591786502204</v>
      </c>
      <c r="S220" s="55">
        <v>0</v>
      </c>
      <c r="T220" s="55">
        <v>0</v>
      </c>
      <c r="U220" s="54" t="s">
        <v>79</v>
      </c>
      <c r="V220" s="57">
        <f t="shared" si="66"/>
        <v>-2560</v>
      </c>
      <c r="W220" s="55">
        <v>0</v>
      </c>
      <c r="X220" s="55">
        <f t="shared" si="63"/>
        <v>4181.5676612576908</v>
      </c>
      <c r="Y220" s="117">
        <f t="shared" si="64"/>
        <v>1051022.8916694438</v>
      </c>
    </row>
    <row r="221" spans="1:25" ht="13.5" thickBot="1" x14ac:dyDescent="0.35">
      <c r="A221" s="54">
        <v>208</v>
      </c>
      <c r="B221" s="54">
        <v>41</v>
      </c>
      <c r="C221" s="54">
        <f t="shared" si="67"/>
        <v>4</v>
      </c>
      <c r="D221" s="55">
        <f t="shared" si="68"/>
        <v>18336.146542408271</v>
      </c>
      <c r="E221" s="57">
        <f t="shared" si="60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v>0</v>
      </c>
      <c r="K221" s="54" t="s">
        <v>79</v>
      </c>
      <c r="L221" s="57">
        <f t="shared" si="61"/>
        <v>-571.98709174997146</v>
      </c>
      <c r="M221" s="55">
        <f t="shared" si="65"/>
        <v>-130</v>
      </c>
      <c r="N221" s="54">
        <v>16</v>
      </c>
      <c r="O221" s="55">
        <v>0</v>
      </c>
      <c r="P221" s="55">
        <v>0</v>
      </c>
      <c r="Q221" s="54" t="s">
        <v>79</v>
      </c>
      <c r="R221" s="57">
        <f t="shared" si="69"/>
        <v>-4039.1591786502204</v>
      </c>
      <c r="S221" s="55">
        <v>0</v>
      </c>
      <c r="T221" s="55">
        <v>0</v>
      </c>
      <c r="U221" s="54" t="s">
        <v>79</v>
      </c>
      <c r="V221" s="57">
        <f t="shared" si="66"/>
        <v>-2570</v>
      </c>
      <c r="W221" s="55">
        <v>0</v>
      </c>
      <c r="X221" s="55">
        <f t="shared" si="63"/>
        <v>4169.5676612576908</v>
      </c>
      <c r="Y221" s="117">
        <f t="shared" si="64"/>
        <v>1059571.7213793241</v>
      </c>
    </row>
    <row r="222" spans="1:25" ht="13.5" thickBot="1" x14ac:dyDescent="0.35">
      <c r="A222" s="54">
        <v>209</v>
      </c>
      <c r="B222" s="54">
        <v>41</v>
      </c>
      <c r="C222" s="54">
        <f t="shared" si="67"/>
        <v>5</v>
      </c>
      <c r="D222" s="55">
        <f t="shared" si="68"/>
        <v>18336.146542408271</v>
      </c>
      <c r="E222" s="57">
        <f t="shared" si="60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v>0</v>
      </c>
      <c r="K222" s="54" t="s">
        <v>79</v>
      </c>
      <c r="L222" s="57">
        <f t="shared" si="61"/>
        <v>-571.98709174997146</v>
      </c>
      <c r="M222" s="55">
        <f t="shared" si="65"/>
        <v>-132</v>
      </c>
      <c r="N222" s="54">
        <v>17</v>
      </c>
      <c r="O222" s="55">
        <v>0</v>
      </c>
      <c r="P222" s="55">
        <v>0</v>
      </c>
      <c r="Q222" s="54" t="s">
        <v>79</v>
      </c>
      <c r="R222" s="57">
        <f t="shared" si="69"/>
        <v>-4039.1591786502204</v>
      </c>
      <c r="S222" s="55">
        <v>0</v>
      </c>
      <c r="T222" s="55">
        <v>0</v>
      </c>
      <c r="U222" s="54" t="s">
        <v>79</v>
      </c>
      <c r="V222" s="57">
        <f t="shared" si="66"/>
        <v>-2580</v>
      </c>
      <c r="W222" s="55">
        <v>0</v>
      </c>
      <c r="X222" s="55">
        <f t="shared" si="63"/>
        <v>4157.5676612576908</v>
      </c>
      <c r="Y222" s="117">
        <f t="shared" si="64"/>
        <v>1068144.1712129957</v>
      </c>
    </row>
    <row r="223" spans="1:25" ht="13.5" thickBot="1" x14ac:dyDescent="0.35">
      <c r="A223" s="54">
        <v>210</v>
      </c>
      <c r="B223" s="54">
        <v>41</v>
      </c>
      <c r="C223" s="54">
        <f t="shared" si="67"/>
        <v>6</v>
      </c>
      <c r="D223" s="55">
        <f t="shared" si="68"/>
        <v>18336.146542408271</v>
      </c>
      <c r="E223" s="57">
        <f t="shared" si="60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v>0</v>
      </c>
      <c r="K223" s="54" t="s">
        <v>79</v>
      </c>
      <c r="L223" s="57">
        <f t="shared" si="61"/>
        <v>-571.98709174997146</v>
      </c>
      <c r="M223" s="55">
        <f t="shared" si="65"/>
        <v>-134</v>
      </c>
      <c r="N223" s="54">
        <v>18</v>
      </c>
      <c r="O223" s="55">
        <v>0</v>
      </c>
      <c r="P223" s="55">
        <v>0</v>
      </c>
      <c r="Q223" s="54" t="s">
        <v>79</v>
      </c>
      <c r="R223" s="57">
        <f t="shared" si="69"/>
        <v>-4039.1591786502204</v>
      </c>
      <c r="S223" s="55">
        <v>0</v>
      </c>
      <c r="T223" s="55">
        <v>0</v>
      </c>
      <c r="U223" s="54" t="s">
        <v>79</v>
      </c>
      <c r="V223" s="57">
        <f t="shared" si="66"/>
        <v>-2590</v>
      </c>
      <c r="W223" s="55">
        <v>0</v>
      </c>
      <c r="X223" s="55">
        <f t="shared" si="63"/>
        <v>4145.5676612576908</v>
      </c>
      <c r="Y223" s="117">
        <f t="shared" si="64"/>
        <v>1076740.3395876407</v>
      </c>
    </row>
    <row r="224" spans="1:25" ht="13.5" thickBot="1" x14ac:dyDescent="0.35">
      <c r="A224" s="54">
        <v>211</v>
      </c>
      <c r="B224" s="54">
        <v>41</v>
      </c>
      <c r="C224" s="54">
        <f t="shared" si="67"/>
        <v>7</v>
      </c>
      <c r="D224" s="55">
        <f t="shared" si="68"/>
        <v>18336.146542408271</v>
      </c>
      <c r="E224" s="57">
        <f t="shared" si="60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v>0</v>
      </c>
      <c r="K224" s="54" t="s">
        <v>79</v>
      </c>
      <c r="L224" s="57">
        <f t="shared" si="61"/>
        <v>-571.98709174997146</v>
      </c>
      <c r="M224" s="55">
        <f t="shared" si="65"/>
        <v>-136</v>
      </c>
      <c r="N224" s="54">
        <v>19</v>
      </c>
      <c r="O224" s="55">
        <v>0</v>
      </c>
      <c r="P224" s="55">
        <v>0</v>
      </c>
      <c r="Q224" s="54" t="s">
        <v>79</v>
      </c>
      <c r="R224" s="57">
        <f t="shared" si="69"/>
        <v>-4039.1591786502204</v>
      </c>
      <c r="S224" s="55">
        <v>0</v>
      </c>
      <c r="T224" s="55">
        <v>0</v>
      </c>
      <c r="U224" s="54" t="s">
        <v>79</v>
      </c>
      <c r="V224" s="57">
        <f t="shared" si="66"/>
        <v>-2600</v>
      </c>
      <c r="W224" s="55">
        <v>0</v>
      </c>
      <c r="X224" s="55">
        <f t="shared" si="63"/>
        <v>4133.5676612576908</v>
      </c>
      <c r="Y224" s="117">
        <f t="shared" si="64"/>
        <v>1085360.3253305135</v>
      </c>
    </row>
    <row r="225" spans="1:25" ht="13.5" thickBot="1" x14ac:dyDescent="0.35">
      <c r="A225" s="54">
        <v>212</v>
      </c>
      <c r="B225" s="54">
        <v>41</v>
      </c>
      <c r="C225" s="54">
        <f t="shared" si="67"/>
        <v>8</v>
      </c>
      <c r="D225" s="55">
        <f t="shared" si="68"/>
        <v>18336.146542408271</v>
      </c>
      <c r="E225" s="57">
        <f t="shared" si="60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v>0</v>
      </c>
      <c r="K225" s="54" t="s">
        <v>79</v>
      </c>
      <c r="L225" s="57">
        <f t="shared" si="61"/>
        <v>-571.98709174997146</v>
      </c>
      <c r="M225" s="55">
        <f t="shared" si="65"/>
        <v>-138</v>
      </c>
      <c r="N225" s="54">
        <v>20</v>
      </c>
      <c r="O225" s="55">
        <v>0</v>
      </c>
      <c r="P225" s="55">
        <v>0</v>
      </c>
      <c r="Q225" s="54" t="s">
        <v>79</v>
      </c>
      <c r="R225" s="57">
        <f t="shared" si="69"/>
        <v>-4039.1591786502204</v>
      </c>
      <c r="S225" s="55">
        <v>0</v>
      </c>
      <c r="T225" s="55">
        <v>0</v>
      </c>
      <c r="U225" s="54" t="s">
        <v>79</v>
      </c>
      <c r="V225" s="57">
        <f t="shared" si="66"/>
        <v>-2610</v>
      </c>
      <c r="W225" s="55">
        <v>0</v>
      </c>
      <c r="X225" s="55">
        <f t="shared" si="63"/>
        <v>4121.5676612576908</v>
      </c>
      <c r="Y225" s="117">
        <f t="shared" si="64"/>
        <v>1094004.2276806484</v>
      </c>
    </row>
    <row r="226" spans="1:25" ht="13.5" thickBot="1" x14ac:dyDescent="0.35">
      <c r="A226" s="54">
        <v>213</v>
      </c>
      <c r="B226" s="54">
        <v>41</v>
      </c>
      <c r="C226" s="54">
        <f t="shared" si="67"/>
        <v>9</v>
      </c>
      <c r="D226" s="55">
        <f t="shared" si="68"/>
        <v>18336.146542408271</v>
      </c>
      <c r="E226" s="57">
        <f t="shared" si="60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v>0</v>
      </c>
      <c r="K226" s="54" t="s">
        <v>79</v>
      </c>
      <c r="L226" s="57">
        <f t="shared" si="61"/>
        <v>-571.98709174997146</v>
      </c>
      <c r="M226" s="55">
        <f t="shared" si="65"/>
        <v>-140</v>
      </c>
      <c r="N226" s="54">
        <v>21</v>
      </c>
      <c r="O226" s="55">
        <v>0</v>
      </c>
      <c r="P226" s="55">
        <v>0</v>
      </c>
      <c r="Q226" s="54" t="s">
        <v>79</v>
      </c>
      <c r="R226" s="57">
        <f t="shared" si="69"/>
        <v>-4039.1591786502204</v>
      </c>
      <c r="S226" s="55">
        <v>0</v>
      </c>
      <c r="T226" s="55">
        <v>0</v>
      </c>
      <c r="U226" s="54" t="s">
        <v>79</v>
      </c>
      <c r="V226" s="57">
        <f t="shared" si="66"/>
        <v>-2620</v>
      </c>
      <c r="W226" s="55">
        <v>0</v>
      </c>
      <c r="X226" s="55">
        <f t="shared" si="63"/>
        <v>4109.5676612576908</v>
      </c>
      <c r="Y226" s="117">
        <f t="shared" si="64"/>
        <v>1102672.1462905754</v>
      </c>
    </row>
    <row r="227" spans="1:25" ht="13.5" thickBot="1" x14ac:dyDescent="0.35">
      <c r="A227" s="54">
        <v>214</v>
      </c>
      <c r="B227" s="54">
        <v>41</v>
      </c>
      <c r="C227" s="54">
        <f t="shared" si="67"/>
        <v>10</v>
      </c>
      <c r="D227" s="55">
        <f t="shared" si="68"/>
        <v>18336.146542408271</v>
      </c>
      <c r="E227" s="57">
        <f t="shared" si="60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v>0</v>
      </c>
      <c r="K227" s="54" t="s">
        <v>79</v>
      </c>
      <c r="L227" s="57">
        <f t="shared" si="61"/>
        <v>-571.98709174997146</v>
      </c>
      <c r="M227" s="55">
        <f t="shared" si="65"/>
        <v>-142</v>
      </c>
      <c r="N227" s="54">
        <v>22</v>
      </c>
      <c r="O227" s="55">
        <v>0</v>
      </c>
      <c r="P227" s="55">
        <v>0</v>
      </c>
      <c r="Q227" s="54" t="s">
        <v>79</v>
      </c>
      <c r="R227" s="57">
        <f t="shared" si="69"/>
        <v>-4039.1591786502204</v>
      </c>
      <c r="S227" s="55">
        <v>0</v>
      </c>
      <c r="T227" s="55">
        <v>0</v>
      </c>
      <c r="U227" s="54" t="s">
        <v>79</v>
      </c>
      <c r="V227" s="57">
        <f t="shared" si="66"/>
        <v>-2630</v>
      </c>
      <c r="W227" s="55">
        <v>0</v>
      </c>
      <c r="X227" s="55">
        <f t="shared" si="63"/>
        <v>4097.5676612576908</v>
      </c>
      <c r="Y227" s="117">
        <f t="shared" si="64"/>
        <v>1111364.1812280437</v>
      </c>
    </row>
    <row r="228" spans="1:25" ht="13.5" thickBot="1" x14ac:dyDescent="0.35">
      <c r="A228" s="54">
        <v>215</v>
      </c>
      <c r="B228" s="54">
        <v>41</v>
      </c>
      <c r="C228" s="54">
        <f t="shared" si="67"/>
        <v>11</v>
      </c>
      <c r="D228" s="55">
        <f t="shared" si="68"/>
        <v>18336.146542408271</v>
      </c>
      <c r="E228" s="57">
        <f t="shared" si="60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v>0</v>
      </c>
      <c r="K228" s="54" t="s">
        <v>79</v>
      </c>
      <c r="L228" s="57">
        <f t="shared" si="61"/>
        <v>-571.98709174997146</v>
      </c>
      <c r="M228" s="55">
        <f t="shared" si="65"/>
        <v>-144</v>
      </c>
      <c r="N228" s="54">
        <v>23</v>
      </c>
      <c r="O228" s="55">
        <v>0</v>
      </c>
      <c r="P228" s="55">
        <v>0</v>
      </c>
      <c r="Q228" s="54" t="s">
        <v>79</v>
      </c>
      <c r="R228" s="57">
        <f t="shared" si="69"/>
        <v>-4039.1591786502204</v>
      </c>
      <c r="S228" s="55">
        <v>0</v>
      </c>
      <c r="T228" s="55">
        <v>0</v>
      </c>
      <c r="U228" s="54" t="s">
        <v>79</v>
      </c>
      <c r="V228" s="57">
        <f t="shared" si="66"/>
        <v>-2640</v>
      </c>
      <c r="W228" s="55">
        <v>0</v>
      </c>
      <c r="X228" s="55">
        <f t="shared" si="63"/>
        <v>4085.5676612576908</v>
      </c>
      <c r="Y228" s="117">
        <f t="shared" si="64"/>
        <v>1120080.4329777516</v>
      </c>
    </row>
    <row r="229" spans="1:25" ht="13.5" thickBot="1" x14ac:dyDescent="0.35">
      <c r="A229" s="54">
        <v>216</v>
      </c>
      <c r="B229" s="54">
        <v>42</v>
      </c>
      <c r="C229" s="54">
        <f t="shared" si="67"/>
        <v>0</v>
      </c>
      <c r="D229" s="55">
        <f>$D218*(1+$D$4)</f>
        <v>19252.953869528686</v>
      </c>
      <c r="E229" s="57">
        <f t="shared" si="60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v>0</v>
      </c>
      <c r="K229" s="54" t="s">
        <v>79</v>
      </c>
      <c r="L229" s="57">
        <f t="shared" si="61"/>
        <v>-571.98709174997146</v>
      </c>
      <c r="M229" s="55">
        <f t="shared" si="65"/>
        <v>-146</v>
      </c>
      <c r="N229" s="54">
        <v>24</v>
      </c>
      <c r="O229" s="55">
        <v>0</v>
      </c>
      <c r="P229" s="55">
        <v>0</v>
      </c>
      <c r="Q229" s="54" t="s">
        <v>79</v>
      </c>
      <c r="R229" s="57">
        <f>$R228*1.06</f>
        <v>-4281.5087293692341</v>
      </c>
      <c r="S229" s="55">
        <v>0</v>
      </c>
      <c r="T229" s="55">
        <v>0</v>
      </c>
      <c r="U229" s="54" t="s">
        <v>79</v>
      </c>
      <c r="V229" s="57">
        <f t="shared" si="66"/>
        <v>-2650</v>
      </c>
      <c r="W229" s="55">
        <v>0</v>
      </c>
      <c r="X229" s="55">
        <f t="shared" si="63"/>
        <v>4335.4621404549034</v>
      </c>
      <c r="Y229" s="117">
        <f t="shared" si="64"/>
        <v>1129082.8969222805</v>
      </c>
    </row>
    <row r="230" spans="1:25" ht="13.5" thickBot="1" x14ac:dyDescent="0.35">
      <c r="A230" s="54">
        <v>217</v>
      </c>
      <c r="B230" s="54">
        <v>42</v>
      </c>
      <c r="C230" s="54">
        <f t="shared" si="67"/>
        <v>1</v>
      </c>
      <c r="D230" s="55">
        <f t="shared" ref="D230:D240" si="70">$D229</f>
        <v>19252.953869528686</v>
      </c>
      <c r="E230" s="57">
        <f t="shared" si="60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v>0</v>
      </c>
      <c r="K230" s="54" t="s">
        <v>79</v>
      </c>
      <c r="L230" s="57">
        <f t="shared" si="61"/>
        <v>-571.98709174997146</v>
      </c>
      <c r="M230" s="55">
        <f t="shared" si="65"/>
        <v>-148</v>
      </c>
      <c r="N230" s="54">
        <v>25</v>
      </c>
      <c r="O230" s="55">
        <v>0</v>
      </c>
      <c r="P230" s="55">
        <v>0</v>
      </c>
      <c r="Q230" s="54" t="s">
        <v>79</v>
      </c>
      <c r="R230" s="57">
        <f t="shared" ref="R230:R240" si="71">$R229</f>
        <v>-4281.5087293692341</v>
      </c>
      <c r="S230" s="55">
        <v>0</v>
      </c>
      <c r="T230" s="55">
        <v>0</v>
      </c>
      <c r="U230" s="54" t="s">
        <v>79</v>
      </c>
      <c r="V230" s="57">
        <f t="shared" si="66"/>
        <v>-2660</v>
      </c>
      <c r="W230" s="55">
        <v>0</v>
      </c>
      <c r="X230" s="55">
        <f t="shared" si="63"/>
        <v>4323.4621404549034</v>
      </c>
      <c r="Y230" s="117">
        <f t="shared" si="64"/>
        <v>1138110.8711332448</v>
      </c>
    </row>
    <row r="231" spans="1:25" ht="13.5" thickBot="1" x14ac:dyDescent="0.35">
      <c r="A231" s="54">
        <v>218</v>
      </c>
      <c r="B231" s="54">
        <v>42</v>
      </c>
      <c r="C231" s="54">
        <f t="shared" si="67"/>
        <v>2</v>
      </c>
      <c r="D231" s="55">
        <f t="shared" si="70"/>
        <v>19252.953869528686</v>
      </c>
      <c r="E231" s="57">
        <f t="shared" si="60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v>0</v>
      </c>
      <c r="K231" s="54" t="s">
        <v>79</v>
      </c>
      <c r="L231" s="57">
        <f t="shared" si="61"/>
        <v>-571.98709174997146</v>
      </c>
      <c r="M231" s="55">
        <f t="shared" si="65"/>
        <v>-150</v>
      </c>
      <c r="N231" s="54">
        <v>26</v>
      </c>
      <c r="O231" s="55">
        <v>0</v>
      </c>
      <c r="P231" s="55">
        <v>0</v>
      </c>
      <c r="Q231" s="54" t="s">
        <v>79</v>
      </c>
      <c r="R231" s="57">
        <f t="shared" si="71"/>
        <v>-4281.5087293692341</v>
      </c>
      <c r="S231" s="55">
        <v>0</v>
      </c>
      <c r="T231" s="55">
        <v>0</v>
      </c>
      <c r="U231" s="54" t="s">
        <v>79</v>
      </c>
      <c r="V231" s="57">
        <f t="shared" si="66"/>
        <v>-2670</v>
      </c>
      <c r="W231" s="55">
        <v>0</v>
      </c>
      <c r="X231" s="55">
        <f t="shared" si="63"/>
        <v>4311.4621404549034</v>
      </c>
      <c r="Y231" s="117">
        <f t="shared" si="64"/>
        <v>1147164.4619034217</v>
      </c>
    </row>
    <row r="232" spans="1:25" ht="13.5" thickBot="1" x14ac:dyDescent="0.35">
      <c r="A232" s="54">
        <v>219</v>
      </c>
      <c r="B232" s="54">
        <v>42</v>
      </c>
      <c r="C232" s="54">
        <f t="shared" si="67"/>
        <v>3</v>
      </c>
      <c r="D232" s="55">
        <f t="shared" si="70"/>
        <v>19252.953869528686</v>
      </c>
      <c r="E232" s="57">
        <f t="shared" si="60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v>0</v>
      </c>
      <c r="K232" s="54" t="s">
        <v>79</v>
      </c>
      <c r="L232" s="57">
        <f t="shared" si="61"/>
        <v>-571.98709174997146</v>
      </c>
      <c r="M232" s="55">
        <f t="shared" si="65"/>
        <v>-152</v>
      </c>
      <c r="N232" s="54">
        <v>27</v>
      </c>
      <c r="O232" s="55">
        <v>0</v>
      </c>
      <c r="P232" s="55">
        <v>0</v>
      </c>
      <c r="Q232" s="54" t="s">
        <v>79</v>
      </c>
      <c r="R232" s="57">
        <f t="shared" si="71"/>
        <v>-4281.5087293692341</v>
      </c>
      <c r="S232" s="55">
        <v>0</v>
      </c>
      <c r="T232" s="55">
        <v>0</v>
      </c>
      <c r="U232" s="54" t="s">
        <v>79</v>
      </c>
      <c r="V232" s="57">
        <f t="shared" si="66"/>
        <v>-2680</v>
      </c>
      <c r="W232" s="55">
        <v>0</v>
      </c>
      <c r="X232" s="55">
        <f t="shared" si="63"/>
        <v>4299.4621404549034</v>
      </c>
      <c r="Y232" s="117">
        <f t="shared" si="64"/>
        <v>1156243.7759684741</v>
      </c>
    </row>
    <row r="233" spans="1:25" ht="13.5" thickBot="1" x14ac:dyDescent="0.35">
      <c r="A233" s="54">
        <v>220</v>
      </c>
      <c r="B233" s="54">
        <v>42</v>
      </c>
      <c r="C233" s="54">
        <f t="shared" si="67"/>
        <v>4</v>
      </c>
      <c r="D233" s="55">
        <f t="shared" si="70"/>
        <v>19252.953869528686</v>
      </c>
      <c r="E233" s="57">
        <f t="shared" si="60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v>0</v>
      </c>
      <c r="K233" s="54" t="s">
        <v>79</v>
      </c>
      <c r="L233" s="57">
        <f t="shared" si="61"/>
        <v>-571.98709174997146</v>
      </c>
      <c r="M233" s="55">
        <f t="shared" si="65"/>
        <v>-154</v>
      </c>
      <c r="N233" s="54">
        <v>28</v>
      </c>
      <c r="O233" s="55">
        <v>0</v>
      </c>
      <c r="P233" s="55">
        <v>0</v>
      </c>
      <c r="Q233" s="54" t="s">
        <v>79</v>
      </c>
      <c r="R233" s="57">
        <f t="shared" si="71"/>
        <v>-4281.5087293692341</v>
      </c>
      <c r="S233" s="55">
        <v>0</v>
      </c>
      <c r="T233" s="55">
        <v>0</v>
      </c>
      <c r="U233" s="54" t="s">
        <v>79</v>
      </c>
      <c r="V233" s="57">
        <f t="shared" si="66"/>
        <v>-2690</v>
      </c>
      <c r="W233" s="55">
        <v>0</v>
      </c>
      <c r="X233" s="55">
        <f t="shared" si="63"/>
        <v>4287.4621404549034</v>
      </c>
      <c r="Y233" s="117">
        <f t="shared" si="64"/>
        <v>1165348.9205087977</v>
      </c>
    </row>
    <row r="234" spans="1:25" ht="13.5" thickBot="1" x14ac:dyDescent="0.35">
      <c r="A234" s="54">
        <v>221</v>
      </c>
      <c r="B234" s="54">
        <v>42</v>
      </c>
      <c r="C234" s="54">
        <f t="shared" si="67"/>
        <v>5</v>
      </c>
      <c r="D234" s="55">
        <f t="shared" si="70"/>
        <v>19252.953869528686</v>
      </c>
      <c r="E234" s="57">
        <f t="shared" si="60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v>0</v>
      </c>
      <c r="K234" s="54" t="s">
        <v>79</v>
      </c>
      <c r="L234" s="57">
        <f t="shared" si="61"/>
        <v>-571.98709174997146</v>
      </c>
      <c r="M234" s="55">
        <f t="shared" si="65"/>
        <v>-156</v>
      </c>
      <c r="N234" s="54">
        <v>29</v>
      </c>
      <c r="O234" s="55">
        <v>0</v>
      </c>
      <c r="P234" s="55">
        <v>0</v>
      </c>
      <c r="Q234" s="54" t="s">
        <v>79</v>
      </c>
      <c r="R234" s="57">
        <f t="shared" si="71"/>
        <v>-4281.5087293692341</v>
      </c>
      <c r="S234" s="55">
        <v>0</v>
      </c>
      <c r="T234" s="55">
        <v>0</v>
      </c>
      <c r="U234" s="54" t="s">
        <v>79</v>
      </c>
      <c r="V234" s="57">
        <f t="shared" si="66"/>
        <v>-2700</v>
      </c>
      <c r="W234" s="55">
        <v>0</v>
      </c>
      <c r="X234" s="55">
        <f t="shared" si="63"/>
        <v>4275.4621404549034</v>
      </c>
      <c r="Y234" s="117">
        <f t="shared" si="64"/>
        <v>1174480.0031513725</v>
      </c>
    </row>
    <row r="235" spans="1:25" ht="13.5" thickBot="1" x14ac:dyDescent="0.35">
      <c r="A235" s="54">
        <v>222</v>
      </c>
      <c r="B235" s="54">
        <v>42</v>
      </c>
      <c r="C235" s="54">
        <f t="shared" si="67"/>
        <v>6</v>
      </c>
      <c r="D235" s="55">
        <f t="shared" si="70"/>
        <v>19252.953869528686</v>
      </c>
      <c r="E235" s="57">
        <f t="shared" si="60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v>0</v>
      </c>
      <c r="K235" s="54" t="s">
        <v>79</v>
      </c>
      <c r="L235" s="57">
        <f t="shared" si="61"/>
        <v>-571.98709174997146</v>
      </c>
      <c r="M235" s="55">
        <f t="shared" si="65"/>
        <v>-158</v>
      </c>
      <c r="N235" s="54">
        <v>30</v>
      </c>
      <c r="O235" s="55">
        <v>0</v>
      </c>
      <c r="P235" s="55">
        <v>0</v>
      </c>
      <c r="Q235" s="54" t="s">
        <v>79</v>
      </c>
      <c r="R235" s="57">
        <f t="shared" si="71"/>
        <v>-4281.5087293692341</v>
      </c>
      <c r="S235" s="55">
        <v>0</v>
      </c>
      <c r="T235" s="55">
        <v>0</v>
      </c>
      <c r="U235" s="54" t="s">
        <v>79</v>
      </c>
      <c r="V235" s="57">
        <f t="shared" si="66"/>
        <v>-2710</v>
      </c>
      <c r="W235" s="55">
        <v>0</v>
      </c>
      <c r="X235" s="55">
        <f t="shared" si="63"/>
        <v>4263.4621404549034</v>
      </c>
      <c r="Y235" s="117">
        <f t="shared" si="64"/>
        <v>1183637.1319716249</v>
      </c>
    </row>
    <row r="236" spans="1:25" ht="13.5" thickBot="1" x14ac:dyDescent="0.35">
      <c r="A236" s="54">
        <v>223</v>
      </c>
      <c r="B236" s="54">
        <v>42</v>
      </c>
      <c r="C236" s="54">
        <f t="shared" si="67"/>
        <v>7</v>
      </c>
      <c r="D236" s="55">
        <f t="shared" si="70"/>
        <v>19252.953869528686</v>
      </c>
      <c r="E236" s="57">
        <f t="shared" si="60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v>0</v>
      </c>
      <c r="K236" s="54" t="s">
        <v>79</v>
      </c>
      <c r="L236" s="57">
        <f t="shared" si="61"/>
        <v>-571.98709174997146</v>
      </c>
      <c r="M236" s="55">
        <f t="shared" si="65"/>
        <v>-160</v>
      </c>
      <c r="N236" s="54">
        <v>31</v>
      </c>
      <c r="O236" s="55">
        <v>0</v>
      </c>
      <c r="P236" s="55">
        <v>0</v>
      </c>
      <c r="Q236" s="54" t="s">
        <v>79</v>
      </c>
      <c r="R236" s="57">
        <f t="shared" si="71"/>
        <v>-4281.5087293692341</v>
      </c>
      <c r="S236" s="55">
        <v>0</v>
      </c>
      <c r="T236" s="55">
        <v>0</v>
      </c>
      <c r="U236" s="54" t="s">
        <v>79</v>
      </c>
      <c r="V236" s="57">
        <f t="shared" si="66"/>
        <v>-2720</v>
      </c>
      <c r="W236" s="55">
        <v>0</v>
      </c>
      <c r="X236" s="55">
        <f t="shared" si="63"/>
        <v>4251.4621404549034</v>
      </c>
      <c r="Y236" s="117">
        <f t="shared" si="64"/>
        <v>1192820.4154952948</v>
      </c>
    </row>
    <row r="237" spans="1:25" ht="13.5" thickBot="1" x14ac:dyDescent="0.35">
      <c r="A237" s="54">
        <v>224</v>
      </c>
      <c r="B237" s="54">
        <v>42</v>
      </c>
      <c r="C237" s="54">
        <f t="shared" si="67"/>
        <v>8</v>
      </c>
      <c r="D237" s="55">
        <f t="shared" si="70"/>
        <v>19252.953869528686</v>
      </c>
      <c r="E237" s="57">
        <f t="shared" si="60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v>0</v>
      </c>
      <c r="K237" s="54" t="s">
        <v>79</v>
      </c>
      <c r="L237" s="57">
        <f t="shared" si="61"/>
        <v>-571.98709174997146</v>
      </c>
      <c r="M237" s="55">
        <f t="shared" si="65"/>
        <v>-162</v>
      </c>
      <c r="N237" s="54">
        <v>32</v>
      </c>
      <c r="O237" s="55">
        <v>0</v>
      </c>
      <c r="P237" s="55">
        <v>0</v>
      </c>
      <c r="Q237" s="54" t="s">
        <v>79</v>
      </c>
      <c r="R237" s="57">
        <f t="shared" si="71"/>
        <v>-4281.5087293692341</v>
      </c>
      <c r="S237" s="55">
        <v>0</v>
      </c>
      <c r="T237" s="55">
        <v>0</v>
      </c>
      <c r="U237" s="54" t="s">
        <v>79</v>
      </c>
      <c r="V237" s="57">
        <f t="shared" si="66"/>
        <v>-2730</v>
      </c>
      <c r="W237" s="55">
        <v>0</v>
      </c>
      <c r="X237" s="55">
        <f t="shared" si="63"/>
        <v>4239.4621404549034</v>
      </c>
      <c r="Y237" s="117">
        <f t="shared" si="64"/>
        <v>1202029.9627003134</v>
      </c>
    </row>
    <row r="238" spans="1:25" ht="13.5" thickBot="1" x14ac:dyDescent="0.35">
      <c r="A238" s="54">
        <v>225</v>
      </c>
      <c r="B238" s="54">
        <v>42</v>
      </c>
      <c r="C238" s="54">
        <f t="shared" si="67"/>
        <v>9</v>
      </c>
      <c r="D238" s="55">
        <f t="shared" si="70"/>
        <v>19252.953869528686</v>
      </c>
      <c r="E238" s="57">
        <f t="shared" si="60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v>0</v>
      </c>
      <c r="K238" s="54" t="s">
        <v>79</v>
      </c>
      <c r="L238" s="57">
        <f t="shared" si="61"/>
        <v>-571.98709174997146</v>
      </c>
      <c r="M238" s="55">
        <f t="shared" si="65"/>
        <v>-164</v>
      </c>
      <c r="N238" s="54">
        <v>33</v>
      </c>
      <c r="O238" s="55">
        <v>0</v>
      </c>
      <c r="P238" s="55">
        <v>0</v>
      </c>
      <c r="Q238" s="54" t="s">
        <v>79</v>
      </c>
      <c r="R238" s="57">
        <f t="shared" si="71"/>
        <v>-4281.5087293692341</v>
      </c>
      <c r="S238" s="55">
        <v>0</v>
      </c>
      <c r="T238" s="55">
        <v>0</v>
      </c>
      <c r="U238" s="54" t="s">
        <v>79</v>
      </c>
      <c r="V238" s="57">
        <f t="shared" si="66"/>
        <v>-2740</v>
      </c>
      <c r="W238" s="55">
        <v>0</v>
      </c>
      <c r="X238" s="55">
        <f t="shared" si="63"/>
        <v>4227.4621404549034</v>
      </c>
      <c r="Y238" s="117">
        <f t="shared" si="64"/>
        <v>1211265.8830186862</v>
      </c>
    </row>
    <row r="239" spans="1:25" ht="13.5" thickBot="1" x14ac:dyDescent="0.35">
      <c r="A239" s="54">
        <v>226</v>
      </c>
      <c r="B239" s="54">
        <v>42</v>
      </c>
      <c r="C239" s="54">
        <f t="shared" si="67"/>
        <v>10</v>
      </c>
      <c r="D239" s="55">
        <f t="shared" si="70"/>
        <v>19252.953869528686</v>
      </c>
      <c r="E239" s="57">
        <f t="shared" si="60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v>0</v>
      </c>
      <c r="K239" s="54" t="s">
        <v>79</v>
      </c>
      <c r="L239" s="57">
        <f t="shared" si="61"/>
        <v>-571.98709174997146</v>
      </c>
      <c r="M239" s="55">
        <f t="shared" si="65"/>
        <v>-166</v>
      </c>
      <c r="N239" s="54">
        <v>34</v>
      </c>
      <c r="O239" s="55">
        <v>0</v>
      </c>
      <c r="P239" s="55">
        <v>0</v>
      </c>
      <c r="Q239" s="54" t="s">
        <v>79</v>
      </c>
      <c r="R239" s="57">
        <f t="shared" si="71"/>
        <v>-4281.5087293692341</v>
      </c>
      <c r="S239" s="55">
        <v>0</v>
      </c>
      <c r="T239" s="55">
        <v>0</v>
      </c>
      <c r="U239" s="54" t="s">
        <v>79</v>
      </c>
      <c r="V239" s="57">
        <f t="shared" si="66"/>
        <v>-2750</v>
      </c>
      <c r="W239" s="55">
        <v>0</v>
      </c>
      <c r="X239" s="55">
        <f t="shared" si="63"/>
        <v>4215.4621404549034</v>
      </c>
      <c r="Y239" s="117">
        <f t="shared" si="64"/>
        <v>1220528.2863383857</v>
      </c>
    </row>
    <row r="240" spans="1:25" ht="13.5" thickBot="1" x14ac:dyDescent="0.35">
      <c r="A240" s="54">
        <v>227</v>
      </c>
      <c r="B240" s="54">
        <v>42</v>
      </c>
      <c r="C240" s="54">
        <f t="shared" si="67"/>
        <v>11</v>
      </c>
      <c r="D240" s="55">
        <f t="shared" si="70"/>
        <v>19252.953869528686</v>
      </c>
      <c r="E240" s="57">
        <f t="shared" si="60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v>0</v>
      </c>
      <c r="K240" s="54" t="s">
        <v>79</v>
      </c>
      <c r="L240" s="57">
        <f t="shared" si="61"/>
        <v>-571.98709174997146</v>
      </c>
      <c r="M240" s="55">
        <f t="shared" si="65"/>
        <v>-168</v>
      </c>
      <c r="N240" s="54">
        <v>35</v>
      </c>
      <c r="O240" s="55">
        <v>0</v>
      </c>
      <c r="P240" s="55">
        <v>0</v>
      </c>
      <c r="Q240" s="54" t="s">
        <v>79</v>
      </c>
      <c r="R240" s="57">
        <f t="shared" si="71"/>
        <v>-4281.5087293692341</v>
      </c>
      <c r="S240" s="55">
        <v>0</v>
      </c>
      <c r="T240" s="55">
        <v>0</v>
      </c>
      <c r="U240" s="54" t="s">
        <v>79</v>
      </c>
      <c r="V240" s="57">
        <f t="shared" si="66"/>
        <v>-2760</v>
      </c>
      <c r="W240" s="55">
        <v>0</v>
      </c>
      <c r="X240" s="55">
        <f t="shared" si="63"/>
        <v>4203.4621404549034</v>
      </c>
      <c r="Y240" s="117">
        <f t="shared" si="64"/>
        <v>1229817.2830052504</v>
      </c>
    </row>
    <row r="241" spans="1:25" ht="13.5" thickBot="1" x14ac:dyDescent="0.35">
      <c r="A241" s="54">
        <v>228</v>
      </c>
      <c r="B241" s="54">
        <v>43</v>
      </c>
      <c r="C241" s="54">
        <f t="shared" si="67"/>
        <v>0</v>
      </c>
      <c r="D241" s="55">
        <f>$D230*(1+$D$4)</f>
        <v>20215.601563005122</v>
      </c>
      <c r="E241" s="57">
        <f t="shared" si="60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v>0</v>
      </c>
      <c r="K241" s="54" t="s">
        <v>79</v>
      </c>
      <c r="L241" s="57">
        <f t="shared" si="61"/>
        <v>-571.98709174997146</v>
      </c>
      <c r="M241" s="55">
        <f t="shared" si="65"/>
        <v>-170</v>
      </c>
      <c r="N241" s="54">
        <v>36</v>
      </c>
      <c r="O241" s="55">
        <v>0</v>
      </c>
      <c r="P241" s="55">
        <v>0</v>
      </c>
      <c r="Q241" s="54" t="s">
        <v>79</v>
      </c>
      <c r="R241" s="57">
        <f>$R240*1.06</f>
        <v>-4538.3992531313879</v>
      </c>
      <c r="S241" s="55">
        <v>0</v>
      </c>
      <c r="T241" s="55">
        <v>0</v>
      </c>
      <c r="U241" s="54" t="s">
        <v>79</v>
      </c>
      <c r="V241" s="57">
        <f t="shared" si="66"/>
        <v>-2770</v>
      </c>
      <c r="W241" s="55">
        <v>0</v>
      </c>
      <c r="X241" s="55">
        <f t="shared" si="63"/>
        <v>4464.0278481047908</v>
      </c>
      <c r="Y241" s="117">
        <f t="shared" si="64"/>
        <v>1239405.5495325436</v>
      </c>
    </row>
    <row r="242" spans="1:25" ht="13.5" thickBot="1" x14ac:dyDescent="0.35">
      <c r="A242" s="54">
        <v>229</v>
      </c>
      <c r="B242" s="54">
        <v>43</v>
      </c>
      <c r="C242" s="54">
        <f t="shared" si="67"/>
        <v>1</v>
      </c>
      <c r="D242" s="55">
        <f t="shared" ref="D242:D252" si="72">$D241</f>
        <v>20215.601563005122</v>
      </c>
      <c r="E242" s="57">
        <f t="shared" si="60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v>0</v>
      </c>
      <c r="K242" s="54" t="s">
        <v>79</v>
      </c>
      <c r="L242" s="57">
        <f t="shared" si="61"/>
        <v>-571.98709174997146</v>
      </c>
      <c r="M242" s="55">
        <f t="shared" si="65"/>
        <v>-172</v>
      </c>
      <c r="N242" s="54">
        <v>37</v>
      </c>
      <c r="O242" s="55">
        <v>0</v>
      </c>
      <c r="P242" s="55">
        <v>0</v>
      </c>
      <c r="Q242" s="54" t="s">
        <v>79</v>
      </c>
      <c r="R242" s="57">
        <f t="shared" ref="R242:R252" si="73">$R241</f>
        <v>-4538.3992531313879</v>
      </c>
      <c r="S242" s="55">
        <v>0</v>
      </c>
      <c r="T242" s="55">
        <v>0</v>
      </c>
      <c r="U242" s="54" t="s">
        <v>79</v>
      </c>
      <c r="V242" s="57">
        <f t="shared" si="66"/>
        <v>-2780</v>
      </c>
      <c r="W242" s="55">
        <v>0</v>
      </c>
      <c r="X242" s="55">
        <f t="shared" si="63"/>
        <v>4452.0278481047908</v>
      </c>
      <c r="Y242" s="117">
        <f t="shared" si="64"/>
        <v>1249021.7671703673</v>
      </c>
    </row>
    <row r="243" spans="1:25" ht="13.5" thickBot="1" x14ac:dyDescent="0.35">
      <c r="A243" s="54">
        <v>230</v>
      </c>
      <c r="B243" s="54">
        <v>43</v>
      </c>
      <c r="C243" s="54">
        <f t="shared" si="67"/>
        <v>2</v>
      </c>
      <c r="D243" s="55">
        <f t="shared" si="72"/>
        <v>20215.601563005122</v>
      </c>
      <c r="E243" s="57">
        <f t="shared" si="60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v>0</v>
      </c>
      <c r="K243" s="54" t="s">
        <v>79</v>
      </c>
      <c r="L243" s="57">
        <f t="shared" si="61"/>
        <v>-571.98709174997146</v>
      </c>
      <c r="M243" s="55">
        <f t="shared" si="65"/>
        <v>-174</v>
      </c>
      <c r="N243" s="54">
        <v>38</v>
      </c>
      <c r="O243" s="55">
        <v>0</v>
      </c>
      <c r="P243" s="55">
        <v>0</v>
      </c>
      <c r="Q243" s="54" t="s">
        <v>79</v>
      </c>
      <c r="R243" s="57">
        <f t="shared" si="73"/>
        <v>-4538.3992531313879</v>
      </c>
      <c r="S243" s="55">
        <v>0</v>
      </c>
      <c r="T243" s="55">
        <v>0</v>
      </c>
      <c r="U243" s="54" t="s">
        <v>79</v>
      </c>
      <c r="V243" s="57">
        <f t="shared" si="66"/>
        <v>-2790</v>
      </c>
      <c r="W243" s="55">
        <v>0</v>
      </c>
      <c r="X243" s="55">
        <f t="shared" si="63"/>
        <v>4440.0278481047908</v>
      </c>
      <c r="Y243" s="117">
        <f t="shared" si="64"/>
        <v>1258666.0523816817</v>
      </c>
    </row>
    <row r="244" spans="1:25" ht="13.5" thickBot="1" x14ac:dyDescent="0.35">
      <c r="A244" s="54">
        <v>231</v>
      </c>
      <c r="B244" s="54">
        <v>43</v>
      </c>
      <c r="C244" s="54">
        <f t="shared" si="67"/>
        <v>3</v>
      </c>
      <c r="D244" s="55">
        <f t="shared" si="72"/>
        <v>20215.601563005122</v>
      </c>
      <c r="E244" s="57">
        <f t="shared" si="60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v>0</v>
      </c>
      <c r="K244" s="54" t="s">
        <v>79</v>
      </c>
      <c r="L244" s="57">
        <f t="shared" si="61"/>
        <v>-571.98709174997146</v>
      </c>
      <c r="M244" s="55">
        <f t="shared" si="65"/>
        <v>-176</v>
      </c>
      <c r="N244" s="54">
        <v>39</v>
      </c>
      <c r="O244" s="55">
        <v>0</v>
      </c>
      <c r="P244" s="55">
        <v>0</v>
      </c>
      <c r="Q244" s="54" t="s">
        <v>79</v>
      </c>
      <c r="R244" s="57">
        <f t="shared" si="73"/>
        <v>-4538.3992531313879</v>
      </c>
      <c r="S244" s="55">
        <v>0</v>
      </c>
      <c r="T244" s="55">
        <v>0</v>
      </c>
      <c r="U244" s="54" t="s">
        <v>79</v>
      </c>
      <c r="V244" s="57">
        <f t="shared" si="66"/>
        <v>-2800</v>
      </c>
      <c r="W244" s="55">
        <v>0</v>
      </c>
      <c r="X244" s="55">
        <f t="shared" si="63"/>
        <v>4428.0278481047908</v>
      </c>
      <c r="Y244" s="117">
        <f t="shared" si="64"/>
        <v>1268338.5221147102</v>
      </c>
    </row>
    <row r="245" spans="1:25" ht="13.5" thickBot="1" x14ac:dyDescent="0.35">
      <c r="A245" s="54">
        <v>232</v>
      </c>
      <c r="B245" s="54">
        <v>43</v>
      </c>
      <c r="C245" s="54">
        <f t="shared" si="67"/>
        <v>4</v>
      </c>
      <c r="D245" s="55">
        <f t="shared" si="72"/>
        <v>20215.601563005122</v>
      </c>
      <c r="E245" s="57">
        <f t="shared" si="60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v>0</v>
      </c>
      <c r="K245" s="54" t="s">
        <v>79</v>
      </c>
      <c r="L245" s="57">
        <f t="shared" si="61"/>
        <v>-571.98709174997146</v>
      </c>
      <c r="M245" s="55">
        <f t="shared" si="65"/>
        <v>-178</v>
      </c>
      <c r="N245" s="54">
        <v>40</v>
      </c>
      <c r="O245" s="55">
        <v>0</v>
      </c>
      <c r="P245" s="55">
        <v>0</v>
      </c>
      <c r="Q245" s="54" t="s">
        <v>79</v>
      </c>
      <c r="R245" s="57">
        <f t="shared" si="73"/>
        <v>-4538.3992531313879</v>
      </c>
      <c r="S245" s="55">
        <v>0</v>
      </c>
      <c r="T245" s="55">
        <v>0</v>
      </c>
      <c r="U245" s="54" t="s">
        <v>79</v>
      </c>
      <c r="V245" s="57">
        <f t="shared" si="66"/>
        <v>-2810</v>
      </c>
      <c r="W245" s="55">
        <v>0</v>
      </c>
      <c r="X245" s="55">
        <f t="shared" si="63"/>
        <v>4416.0278481047908</v>
      </c>
      <c r="Y245" s="117">
        <f t="shared" si="64"/>
        <v>1278039.2938049594</v>
      </c>
    </row>
    <row r="246" spans="1:25" ht="13.5" thickBot="1" x14ac:dyDescent="0.35">
      <c r="A246" s="54">
        <v>233</v>
      </c>
      <c r="B246" s="54">
        <v>43</v>
      </c>
      <c r="C246" s="54">
        <f t="shared" si="67"/>
        <v>5</v>
      </c>
      <c r="D246" s="55">
        <f t="shared" si="72"/>
        <v>20215.601563005122</v>
      </c>
      <c r="E246" s="57">
        <f t="shared" si="60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v>0</v>
      </c>
      <c r="K246" s="54" t="s">
        <v>79</v>
      </c>
      <c r="L246" s="57">
        <f t="shared" si="61"/>
        <v>-571.98709174997146</v>
      </c>
      <c r="M246" s="55">
        <f t="shared" si="65"/>
        <v>-180</v>
      </c>
      <c r="N246" s="54">
        <v>41</v>
      </c>
      <c r="O246" s="55">
        <v>0</v>
      </c>
      <c r="P246" s="55">
        <v>0</v>
      </c>
      <c r="Q246" s="54" t="s">
        <v>79</v>
      </c>
      <c r="R246" s="57">
        <f t="shared" si="73"/>
        <v>-4538.3992531313879</v>
      </c>
      <c r="S246" s="55">
        <v>0</v>
      </c>
      <c r="T246" s="55">
        <v>0</v>
      </c>
      <c r="U246" s="54" t="s">
        <v>79</v>
      </c>
      <c r="V246" s="57">
        <f t="shared" si="66"/>
        <v>-2820</v>
      </c>
      <c r="W246" s="55">
        <v>0</v>
      </c>
      <c r="X246" s="55">
        <f t="shared" si="63"/>
        <v>4404.0278481047908</v>
      </c>
      <c r="Y246" s="117">
        <f t="shared" si="64"/>
        <v>1287768.4853772514</v>
      </c>
    </row>
    <row r="247" spans="1:25" ht="13.5" thickBot="1" x14ac:dyDescent="0.35">
      <c r="A247" s="54">
        <v>234</v>
      </c>
      <c r="B247" s="54">
        <v>43</v>
      </c>
      <c r="C247" s="54">
        <f t="shared" si="67"/>
        <v>6</v>
      </c>
      <c r="D247" s="55">
        <f t="shared" si="72"/>
        <v>20215.601563005122</v>
      </c>
      <c r="E247" s="57">
        <f t="shared" si="60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v>0</v>
      </c>
      <c r="K247" s="54" t="s">
        <v>79</v>
      </c>
      <c r="L247" s="57">
        <f t="shared" si="61"/>
        <v>-571.98709174997146</v>
      </c>
      <c r="M247" s="55">
        <f t="shared" si="65"/>
        <v>-182</v>
      </c>
      <c r="N247" s="54">
        <v>42</v>
      </c>
      <c r="O247" s="55">
        <v>0</v>
      </c>
      <c r="P247" s="55">
        <v>0</v>
      </c>
      <c r="Q247" s="54" t="s">
        <v>79</v>
      </c>
      <c r="R247" s="57">
        <f t="shared" si="73"/>
        <v>-4538.3992531313879</v>
      </c>
      <c r="S247" s="55">
        <v>0</v>
      </c>
      <c r="T247" s="55">
        <v>0</v>
      </c>
      <c r="U247" s="54" t="s">
        <v>79</v>
      </c>
      <c r="V247" s="57">
        <f t="shared" si="66"/>
        <v>-2830</v>
      </c>
      <c r="W247" s="55">
        <v>0</v>
      </c>
      <c r="X247" s="55">
        <f t="shared" si="63"/>
        <v>4392.0278481047908</v>
      </c>
      <c r="Y247" s="117">
        <f t="shared" si="64"/>
        <v>1297526.2152477612</v>
      </c>
    </row>
    <row r="248" spans="1:25" ht="13.5" thickBot="1" x14ac:dyDescent="0.35">
      <c r="A248" s="54">
        <v>235</v>
      </c>
      <c r="B248" s="54">
        <v>43</v>
      </c>
      <c r="C248" s="54">
        <f t="shared" si="67"/>
        <v>7</v>
      </c>
      <c r="D248" s="55">
        <f t="shared" si="72"/>
        <v>20215.601563005122</v>
      </c>
      <c r="E248" s="57">
        <f t="shared" si="60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v>0</v>
      </c>
      <c r="K248" s="54" t="s">
        <v>79</v>
      </c>
      <c r="L248" s="57">
        <f t="shared" si="61"/>
        <v>-571.98709174997146</v>
      </c>
      <c r="M248" s="55">
        <f t="shared" si="65"/>
        <v>-184</v>
      </c>
      <c r="N248" s="54">
        <v>43</v>
      </c>
      <c r="O248" s="55">
        <v>0</v>
      </c>
      <c r="P248" s="55">
        <v>0</v>
      </c>
      <c r="Q248" s="54" t="s">
        <v>79</v>
      </c>
      <c r="R248" s="57">
        <f t="shared" si="73"/>
        <v>-4538.3992531313879</v>
      </c>
      <c r="S248" s="55">
        <v>0</v>
      </c>
      <c r="T248" s="55">
        <v>0</v>
      </c>
      <c r="U248" s="54" t="s">
        <v>79</v>
      </c>
      <c r="V248" s="57">
        <f t="shared" si="66"/>
        <v>-2840</v>
      </c>
      <c r="W248" s="55">
        <v>0</v>
      </c>
      <c r="X248" s="55">
        <f t="shared" si="63"/>
        <v>4380.0278481047908</v>
      </c>
      <c r="Y248" s="117">
        <f t="shared" si="64"/>
        <v>1307312.6023260648</v>
      </c>
    </row>
    <row r="249" spans="1:25" ht="13.5" thickBot="1" x14ac:dyDescent="0.35">
      <c r="A249" s="54">
        <v>236</v>
      </c>
      <c r="B249" s="54">
        <v>43</v>
      </c>
      <c r="C249" s="54">
        <f t="shared" si="67"/>
        <v>8</v>
      </c>
      <c r="D249" s="55">
        <f t="shared" si="72"/>
        <v>20215.601563005122</v>
      </c>
      <c r="E249" s="57">
        <f t="shared" si="60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v>0</v>
      </c>
      <c r="K249" s="54" t="s">
        <v>79</v>
      </c>
      <c r="L249" s="57">
        <f t="shared" si="61"/>
        <v>-571.98709174997146</v>
      </c>
      <c r="M249" s="55">
        <f t="shared" si="65"/>
        <v>-186</v>
      </c>
      <c r="N249" s="54">
        <v>44</v>
      </c>
      <c r="O249" s="55">
        <v>0</v>
      </c>
      <c r="P249" s="55">
        <v>0</v>
      </c>
      <c r="Q249" s="54" t="s">
        <v>79</v>
      </c>
      <c r="R249" s="57">
        <f t="shared" si="73"/>
        <v>-4538.3992531313879</v>
      </c>
      <c r="S249" s="55">
        <v>0</v>
      </c>
      <c r="T249" s="55">
        <v>0</v>
      </c>
      <c r="U249" s="54" t="s">
        <v>79</v>
      </c>
      <c r="V249" s="57">
        <f t="shared" si="66"/>
        <v>-2850</v>
      </c>
      <c r="W249" s="55">
        <v>0</v>
      </c>
      <c r="X249" s="55">
        <f t="shared" si="63"/>
        <v>4368.0278481047908</v>
      </c>
      <c r="Y249" s="117">
        <f t="shared" si="64"/>
        <v>1317127.7660171948</v>
      </c>
    </row>
    <row r="250" spans="1:25" ht="13.5" thickBot="1" x14ac:dyDescent="0.35">
      <c r="A250" s="54">
        <v>237</v>
      </c>
      <c r="B250" s="54">
        <v>43</v>
      </c>
      <c r="C250" s="54">
        <f t="shared" si="67"/>
        <v>9</v>
      </c>
      <c r="D250" s="55">
        <f t="shared" si="72"/>
        <v>20215.601563005122</v>
      </c>
      <c r="E250" s="57">
        <f t="shared" si="60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v>0</v>
      </c>
      <c r="K250" s="54" t="s">
        <v>79</v>
      </c>
      <c r="L250" s="57">
        <f t="shared" si="61"/>
        <v>-571.98709174997146</v>
      </c>
      <c r="M250" s="55">
        <f t="shared" si="65"/>
        <v>-188</v>
      </c>
      <c r="N250" s="54">
        <v>45</v>
      </c>
      <c r="O250" s="55">
        <v>0</v>
      </c>
      <c r="P250" s="55">
        <v>0</v>
      </c>
      <c r="Q250" s="54" t="s">
        <v>79</v>
      </c>
      <c r="R250" s="57">
        <f t="shared" si="73"/>
        <v>-4538.3992531313879</v>
      </c>
      <c r="S250" s="55">
        <v>0</v>
      </c>
      <c r="T250" s="55">
        <v>0</v>
      </c>
      <c r="U250" s="54" t="s">
        <v>79</v>
      </c>
      <c r="V250" s="57">
        <f t="shared" si="66"/>
        <v>-2860</v>
      </c>
      <c r="W250" s="55">
        <v>0</v>
      </c>
      <c r="X250" s="55">
        <f t="shared" si="63"/>
        <v>4356.0278481047908</v>
      </c>
      <c r="Y250" s="117">
        <f t="shared" si="64"/>
        <v>1326971.8262237045</v>
      </c>
    </row>
    <row r="251" spans="1:25" ht="13.5" thickBot="1" x14ac:dyDescent="0.35">
      <c r="A251" s="54">
        <v>238</v>
      </c>
      <c r="B251" s="54">
        <v>43</v>
      </c>
      <c r="C251" s="54">
        <f t="shared" si="67"/>
        <v>10</v>
      </c>
      <c r="D251" s="55">
        <f t="shared" si="72"/>
        <v>20215.601563005122</v>
      </c>
      <c r="E251" s="57">
        <f t="shared" si="60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v>0</v>
      </c>
      <c r="K251" s="54" t="s">
        <v>79</v>
      </c>
      <c r="L251" s="57">
        <f t="shared" si="61"/>
        <v>-571.98709174997146</v>
      </c>
      <c r="M251" s="55">
        <f t="shared" si="65"/>
        <v>-190</v>
      </c>
      <c r="N251" s="54">
        <v>46</v>
      </c>
      <c r="O251" s="55">
        <v>0</v>
      </c>
      <c r="P251" s="55">
        <v>0</v>
      </c>
      <c r="Q251" s="54" t="s">
        <v>79</v>
      </c>
      <c r="R251" s="57">
        <f t="shared" si="73"/>
        <v>-4538.3992531313879</v>
      </c>
      <c r="S251" s="55">
        <v>0</v>
      </c>
      <c r="T251" s="55">
        <v>0</v>
      </c>
      <c r="U251" s="54" t="s">
        <v>79</v>
      </c>
      <c r="V251" s="57">
        <f t="shared" si="66"/>
        <v>-2870</v>
      </c>
      <c r="W251" s="55">
        <v>0</v>
      </c>
      <c r="X251" s="55">
        <f t="shared" si="63"/>
        <v>4344.0278481047908</v>
      </c>
      <c r="Y251" s="117">
        <f t="shared" si="64"/>
        <v>1336844.9033477413</v>
      </c>
    </row>
    <row r="252" spans="1:25" ht="13.5" thickBot="1" x14ac:dyDescent="0.35">
      <c r="A252" s="54">
        <v>239</v>
      </c>
      <c r="B252" s="54">
        <v>43</v>
      </c>
      <c r="C252" s="54">
        <f t="shared" si="67"/>
        <v>11</v>
      </c>
      <c r="D252" s="55">
        <f t="shared" si="72"/>
        <v>20215.601563005122</v>
      </c>
      <c r="E252" s="57">
        <f t="shared" si="60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v>0</v>
      </c>
      <c r="K252" s="54" t="s">
        <v>79</v>
      </c>
      <c r="L252" s="57">
        <f t="shared" si="61"/>
        <v>-571.98709174997146</v>
      </c>
      <c r="M252" s="55">
        <f t="shared" si="65"/>
        <v>-192</v>
      </c>
      <c r="N252" s="54">
        <v>47</v>
      </c>
      <c r="O252" s="55">
        <v>0</v>
      </c>
      <c r="P252" s="55">
        <v>0</v>
      </c>
      <c r="Q252" s="54" t="s">
        <v>79</v>
      </c>
      <c r="R252" s="57">
        <f t="shared" si="73"/>
        <v>-4538.3992531313879</v>
      </c>
      <c r="S252" s="55">
        <v>0</v>
      </c>
      <c r="T252" s="55">
        <v>0</v>
      </c>
      <c r="U252" s="54" t="s">
        <v>79</v>
      </c>
      <c r="V252" s="57">
        <f t="shared" si="66"/>
        <v>-2880</v>
      </c>
      <c r="W252" s="55">
        <v>0</v>
      </c>
      <c r="X252" s="55">
        <f t="shared" si="63"/>
        <v>4332.0278481047908</v>
      </c>
      <c r="Y252" s="117">
        <f t="shared" si="64"/>
        <v>1346747.1182931282</v>
      </c>
    </row>
    <row r="253" spans="1:25" ht="13.5" thickBot="1" x14ac:dyDescent="0.35">
      <c r="A253" s="54">
        <v>240</v>
      </c>
      <c r="B253" s="54">
        <v>44</v>
      </c>
      <c r="C253" s="54">
        <f t="shared" si="67"/>
        <v>0</v>
      </c>
      <c r="D253" s="55">
        <f>$D242*(1+$D$4)</f>
        <v>21226.381641155378</v>
      </c>
      <c r="E253" s="57">
        <f t="shared" si="60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v>0</v>
      </c>
      <c r="K253" s="54" t="s">
        <v>79</v>
      </c>
      <c r="L253" s="57">
        <f t="shared" si="61"/>
        <v>-571.98709174997146</v>
      </c>
      <c r="M253" s="55">
        <f t="shared" si="65"/>
        <v>-194</v>
      </c>
      <c r="N253" s="54">
        <v>48</v>
      </c>
      <c r="O253" s="55">
        <v>0</v>
      </c>
      <c r="P253" s="55">
        <v>0</v>
      </c>
      <c r="Q253" s="54" t="s">
        <v>79</v>
      </c>
      <c r="R253" s="57">
        <f>$R252*1.06</f>
        <v>-4810.7032083192717</v>
      </c>
      <c r="S253" s="55">
        <v>0</v>
      </c>
      <c r="T253" s="55">
        <v>0</v>
      </c>
      <c r="U253" s="54" t="s">
        <v>79</v>
      </c>
      <c r="V253" s="57">
        <f t="shared" si="66"/>
        <v>-2890</v>
      </c>
      <c r="W253" s="55">
        <v>0</v>
      </c>
      <c r="X253" s="55">
        <f t="shared" si="63"/>
        <v>4603.6529358995467</v>
      </c>
      <c r="Y253" s="117">
        <f t="shared" si="64"/>
        <v>1356962.2175552491</v>
      </c>
    </row>
    <row r="254" spans="1:25" ht="13.5" thickBot="1" x14ac:dyDescent="0.35">
      <c r="A254" s="54">
        <v>241</v>
      </c>
      <c r="B254" s="54">
        <v>44</v>
      </c>
      <c r="C254" s="54">
        <f t="shared" si="67"/>
        <v>1</v>
      </c>
      <c r="D254" s="55">
        <f t="shared" ref="D254:D264" si="74">$D253</f>
        <v>21226.381641155378</v>
      </c>
      <c r="E254" s="57">
        <f t="shared" si="60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v>0</v>
      </c>
      <c r="K254" s="54" t="s">
        <v>79</v>
      </c>
      <c r="L254" s="57">
        <f t="shared" si="61"/>
        <v>-571.98709174997146</v>
      </c>
      <c r="M254" s="55">
        <f t="shared" si="65"/>
        <v>-196</v>
      </c>
      <c r="N254" s="54">
        <v>49</v>
      </c>
      <c r="O254" s="55">
        <v>0</v>
      </c>
      <c r="P254" s="55">
        <v>0</v>
      </c>
      <c r="Q254" s="54" t="s">
        <v>79</v>
      </c>
      <c r="R254" s="57">
        <f t="shared" ref="R254:R264" si="75">$R253</f>
        <v>-4810.7032083192717</v>
      </c>
      <c r="S254" s="55">
        <v>0</v>
      </c>
      <c r="T254" s="55">
        <v>0</v>
      </c>
      <c r="U254" s="54" t="s">
        <v>79</v>
      </c>
      <c r="V254" s="57">
        <f t="shared" si="66"/>
        <v>-2900</v>
      </c>
      <c r="W254" s="55">
        <v>0</v>
      </c>
      <c r="X254" s="55">
        <f t="shared" si="63"/>
        <v>4591.6529358995467</v>
      </c>
      <c r="Y254" s="117">
        <f t="shared" si="64"/>
        <v>1367207.8797309622</v>
      </c>
    </row>
    <row r="255" spans="1:25" ht="13.5" thickBot="1" x14ac:dyDescent="0.35">
      <c r="A255" s="54">
        <v>242</v>
      </c>
      <c r="B255" s="54">
        <v>44</v>
      </c>
      <c r="C255" s="54">
        <f t="shared" si="67"/>
        <v>2</v>
      </c>
      <c r="D255" s="55">
        <f t="shared" si="74"/>
        <v>21226.381641155378</v>
      </c>
      <c r="E255" s="57">
        <f t="shared" si="60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v>0</v>
      </c>
      <c r="K255" s="54" t="s">
        <v>79</v>
      </c>
      <c r="L255" s="57">
        <f t="shared" si="61"/>
        <v>-571.98709174997146</v>
      </c>
      <c r="M255" s="55">
        <f t="shared" si="65"/>
        <v>-198</v>
      </c>
      <c r="N255" s="54">
        <v>50</v>
      </c>
      <c r="O255" s="55">
        <v>0</v>
      </c>
      <c r="P255" s="55">
        <v>0</v>
      </c>
      <c r="Q255" s="54" t="s">
        <v>79</v>
      </c>
      <c r="R255" s="57">
        <f t="shared" si="75"/>
        <v>-4810.7032083192717</v>
      </c>
      <c r="S255" s="55">
        <v>0</v>
      </c>
      <c r="T255" s="55">
        <v>0</v>
      </c>
      <c r="U255" s="54" t="s">
        <v>79</v>
      </c>
      <c r="V255" s="57">
        <f t="shared" si="66"/>
        <v>-2910</v>
      </c>
      <c r="W255" s="55">
        <v>0</v>
      </c>
      <c r="X255" s="55">
        <f t="shared" si="63"/>
        <v>4579.6529358995467</v>
      </c>
      <c r="Y255" s="117">
        <f t="shared" si="64"/>
        <v>1377484.2321657408</v>
      </c>
    </row>
    <row r="256" spans="1:25" ht="13.5" thickBot="1" x14ac:dyDescent="0.35">
      <c r="A256" s="54">
        <v>243</v>
      </c>
      <c r="B256" s="54">
        <v>44</v>
      </c>
      <c r="C256" s="54">
        <f t="shared" si="67"/>
        <v>3</v>
      </c>
      <c r="D256" s="55">
        <f t="shared" si="74"/>
        <v>21226.381641155378</v>
      </c>
      <c r="E256" s="57">
        <f t="shared" si="60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v>0</v>
      </c>
      <c r="K256" s="54" t="s">
        <v>79</v>
      </c>
      <c r="L256" s="57">
        <f t="shared" si="61"/>
        <v>-571.98709174997146</v>
      </c>
      <c r="M256" s="55">
        <f t="shared" si="65"/>
        <v>-200</v>
      </c>
      <c r="N256" s="54">
        <v>51</v>
      </c>
      <c r="O256" s="55">
        <v>0</v>
      </c>
      <c r="P256" s="55">
        <v>0</v>
      </c>
      <c r="Q256" s="54" t="s">
        <v>79</v>
      </c>
      <c r="R256" s="57">
        <f t="shared" si="75"/>
        <v>-4810.7032083192717</v>
      </c>
      <c r="S256" s="55">
        <v>0</v>
      </c>
      <c r="T256" s="55">
        <v>0</v>
      </c>
      <c r="U256" s="54" t="s">
        <v>79</v>
      </c>
      <c r="V256" s="57">
        <f t="shared" si="66"/>
        <v>-2920</v>
      </c>
      <c r="W256" s="55">
        <v>0</v>
      </c>
      <c r="X256" s="55">
        <f t="shared" si="63"/>
        <v>4567.6529358995467</v>
      </c>
      <c r="Y256" s="117">
        <f t="shared" si="64"/>
        <v>1387791.4027356643</v>
      </c>
    </row>
    <row r="257" spans="1:25" ht="13.5" thickBot="1" x14ac:dyDescent="0.35">
      <c r="A257" s="54">
        <v>244</v>
      </c>
      <c r="B257" s="54">
        <v>44</v>
      </c>
      <c r="C257" s="54">
        <f t="shared" si="67"/>
        <v>4</v>
      </c>
      <c r="D257" s="55">
        <f t="shared" si="74"/>
        <v>21226.381641155378</v>
      </c>
      <c r="E257" s="57">
        <f t="shared" si="60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v>0</v>
      </c>
      <c r="K257" s="54" t="s">
        <v>79</v>
      </c>
      <c r="L257" s="57">
        <f t="shared" si="61"/>
        <v>-571.98709174997146</v>
      </c>
      <c r="M257" s="55">
        <f t="shared" si="65"/>
        <v>-202</v>
      </c>
      <c r="N257" s="54">
        <v>52</v>
      </c>
      <c r="O257" s="55">
        <v>0</v>
      </c>
      <c r="P257" s="55">
        <v>0</v>
      </c>
      <c r="Q257" s="54" t="s">
        <v>79</v>
      </c>
      <c r="R257" s="57">
        <f t="shared" si="75"/>
        <v>-4810.7032083192717</v>
      </c>
      <c r="S257" s="55">
        <v>0</v>
      </c>
      <c r="T257" s="55">
        <v>0</v>
      </c>
      <c r="U257" s="54" t="s">
        <v>79</v>
      </c>
      <c r="V257" s="57">
        <f t="shared" si="66"/>
        <v>-2930</v>
      </c>
      <c r="W257" s="55">
        <v>0</v>
      </c>
      <c r="X257" s="55">
        <f t="shared" si="63"/>
        <v>4555.6529358995467</v>
      </c>
      <c r="Y257" s="117">
        <f t="shared" si="64"/>
        <v>1398129.5198496291</v>
      </c>
    </row>
    <row r="258" spans="1:25" ht="13.5" thickBot="1" x14ac:dyDescent="0.35">
      <c r="A258" s="54">
        <v>245</v>
      </c>
      <c r="B258" s="54">
        <v>44</v>
      </c>
      <c r="C258" s="54">
        <f t="shared" si="67"/>
        <v>5</v>
      </c>
      <c r="D258" s="55">
        <f t="shared" si="74"/>
        <v>21226.381641155378</v>
      </c>
      <c r="E258" s="57">
        <f t="shared" si="60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v>0</v>
      </c>
      <c r="K258" s="54" t="s">
        <v>79</v>
      </c>
      <c r="L258" s="57">
        <f t="shared" si="61"/>
        <v>-571.98709174997146</v>
      </c>
      <c r="M258" s="55">
        <f t="shared" si="65"/>
        <v>-204</v>
      </c>
      <c r="N258" s="54">
        <v>53</v>
      </c>
      <c r="O258" s="55">
        <v>0</v>
      </c>
      <c r="P258" s="55">
        <v>0</v>
      </c>
      <c r="Q258" s="54" t="s">
        <v>79</v>
      </c>
      <c r="R258" s="57">
        <f t="shared" si="75"/>
        <v>-4810.7032083192717</v>
      </c>
      <c r="S258" s="55">
        <v>0</v>
      </c>
      <c r="T258" s="55">
        <v>0</v>
      </c>
      <c r="U258" s="54" t="s">
        <v>79</v>
      </c>
      <c r="V258" s="57">
        <f t="shared" si="66"/>
        <v>-2940</v>
      </c>
      <c r="W258" s="55">
        <v>0</v>
      </c>
      <c r="X258" s="55">
        <f t="shared" si="63"/>
        <v>4543.6529358995467</v>
      </c>
      <c r="Y258" s="117">
        <f t="shared" si="64"/>
        <v>1408498.7124515688</v>
      </c>
    </row>
    <row r="259" spans="1:25" ht="13.5" thickBot="1" x14ac:dyDescent="0.35">
      <c r="A259" s="54">
        <v>246</v>
      </c>
      <c r="B259" s="54">
        <v>44</v>
      </c>
      <c r="C259" s="54">
        <f t="shared" si="67"/>
        <v>6</v>
      </c>
      <c r="D259" s="55">
        <f t="shared" si="74"/>
        <v>21226.381641155378</v>
      </c>
      <c r="E259" s="57">
        <f t="shared" si="60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v>0</v>
      </c>
      <c r="K259" s="54" t="s">
        <v>79</v>
      </c>
      <c r="L259" s="57">
        <f t="shared" si="61"/>
        <v>-571.98709174997146</v>
      </c>
      <c r="M259" s="55">
        <f t="shared" si="65"/>
        <v>-206</v>
      </c>
      <c r="N259" s="54">
        <v>54</v>
      </c>
      <c r="O259" s="55">
        <v>0</v>
      </c>
      <c r="P259" s="55">
        <v>0</v>
      </c>
      <c r="Q259" s="54" t="s">
        <v>79</v>
      </c>
      <c r="R259" s="57">
        <f t="shared" si="75"/>
        <v>-4810.7032083192717</v>
      </c>
      <c r="S259" s="55">
        <v>0</v>
      </c>
      <c r="T259" s="55">
        <v>0</v>
      </c>
      <c r="U259" s="54" t="s">
        <v>79</v>
      </c>
      <c r="V259" s="57">
        <f t="shared" si="66"/>
        <v>-2950</v>
      </c>
      <c r="W259" s="55">
        <v>0</v>
      </c>
      <c r="X259" s="55">
        <f t="shared" si="63"/>
        <v>4531.6529358995467</v>
      </c>
      <c r="Y259" s="117">
        <f t="shared" si="64"/>
        <v>1418899.1100226832</v>
      </c>
    </row>
    <row r="260" spans="1:25" ht="13.5" thickBot="1" x14ac:dyDescent="0.35">
      <c r="A260" s="54">
        <v>247</v>
      </c>
      <c r="B260" s="54">
        <v>44</v>
      </c>
      <c r="C260" s="54">
        <f t="shared" si="67"/>
        <v>7</v>
      </c>
      <c r="D260" s="55">
        <f t="shared" si="74"/>
        <v>21226.381641155378</v>
      </c>
      <c r="E260" s="57">
        <f t="shared" si="60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v>0</v>
      </c>
      <c r="K260" s="54" t="s">
        <v>79</v>
      </c>
      <c r="L260" s="57">
        <f t="shared" si="61"/>
        <v>-571.98709174997146</v>
      </c>
      <c r="M260" s="55">
        <f t="shared" si="65"/>
        <v>-208</v>
      </c>
      <c r="N260" s="54">
        <v>55</v>
      </c>
      <c r="O260" s="55">
        <v>0</v>
      </c>
      <c r="P260" s="55">
        <v>0</v>
      </c>
      <c r="Q260" s="54" t="s">
        <v>79</v>
      </c>
      <c r="R260" s="57">
        <f t="shared" si="75"/>
        <v>-4810.7032083192717</v>
      </c>
      <c r="S260" s="55">
        <v>0</v>
      </c>
      <c r="T260" s="55">
        <v>0</v>
      </c>
      <c r="U260" s="54" t="s">
        <v>79</v>
      </c>
      <c r="V260" s="57">
        <f t="shared" si="66"/>
        <v>-2960</v>
      </c>
      <c r="W260" s="55">
        <v>0</v>
      </c>
      <c r="X260" s="55">
        <f t="shared" si="63"/>
        <v>4519.6529358995467</v>
      </c>
      <c r="Y260" s="117">
        <f t="shared" si="64"/>
        <v>1429330.8425836773</v>
      </c>
    </row>
    <row r="261" spans="1:25" ht="13.5" thickBot="1" x14ac:dyDescent="0.35">
      <c r="A261" s="54">
        <v>248</v>
      </c>
      <c r="B261" s="54">
        <v>44</v>
      </c>
      <c r="C261" s="54">
        <f t="shared" si="67"/>
        <v>8</v>
      </c>
      <c r="D261" s="55">
        <f t="shared" si="74"/>
        <v>21226.381641155378</v>
      </c>
      <c r="E261" s="57">
        <f t="shared" si="60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v>0</v>
      </c>
      <c r="K261" s="54" t="s">
        <v>79</v>
      </c>
      <c r="L261" s="57">
        <f t="shared" si="61"/>
        <v>-571.98709174997146</v>
      </c>
      <c r="M261" s="55">
        <f t="shared" si="65"/>
        <v>-210</v>
      </c>
      <c r="N261" s="54">
        <v>56</v>
      </c>
      <c r="O261" s="55">
        <v>0</v>
      </c>
      <c r="P261" s="55">
        <v>0</v>
      </c>
      <c r="Q261" s="54" t="s">
        <v>79</v>
      </c>
      <c r="R261" s="57">
        <f t="shared" si="75"/>
        <v>-4810.7032083192717</v>
      </c>
      <c r="S261" s="55">
        <v>0</v>
      </c>
      <c r="T261" s="55">
        <v>0</v>
      </c>
      <c r="U261" s="54" t="s">
        <v>79</v>
      </c>
      <c r="V261" s="57">
        <f t="shared" si="66"/>
        <v>-2970</v>
      </c>
      <c r="W261" s="55">
        <v>0</v>
      </c>
      <c r="X261" s="55">
        <f t="shared" si="63"/>
        <v>4507.6529358995467</v>
      </c>
      <c r="Y261" s="117">
        <f t="shared" si="64"/>
        <v>1439794.0406970088</v>
      </c>
    </row>
    <row r="262" spans="1:25" ht="13.5" thickBot="1" x14ac:dyDescent="0.35">
      <c r="A262" s="54">
        <v>249</v>
      </c>
      <c r="B262" s="54">
        <v>44</v>
      </c>
      <c r="C262" s="54">
        <f t="shared" si="67"/>
        <v>9</v>
      </c>
      <c r="D262" s="55">
        <f t="shared" si="74"/>
        <v>21226.381641155378</v>
      </c>
      <c r="E262" s="57">
        <f t="shared" si="60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v>0</v>
      </c>
      <c r="K262" s="54" t="s">
        <v>79</v>
      </c>
      <c r="L262" s="57">
        <f t="shared" si="61"/>
        <v>-571.98709174997146</v>
      </c>
      <c r="M262" s="55">
        <f t="shared" si="65"/>
        <v>-212</v>
      </c>
      <c r="N262" s="54">
        <v>57</v>
      </c>
      <c r="O262" s="55">
        <v>0</v>
      </c>
      <c r="P262" s="55">
        <v>0</v>
      </c>
      <c r="Q262" s="54" t="s">
        <v>79</v>
      </c>
      <c r="R262" s="57">
        <f t="shared" si="75"/>
        <v>-4810.7032083192717</v>
      </c>
      <c r="S262" s="55">
        <v>0</v>
      </c>
      <c r="T262" s="55">
        <v>0</v>
      </c>
      <c r="U262" s="54" t="s">
        <v>79</v>
      </c>
      <c r="V262" s="57">
        <f t="shared" si="66"/>
        <v>-2980</v>
      </c>
      <c r="W262" s="55">
        <v>0</v>
      </c>
      <c r="X262" s="55">
        <f t="shared" si="63"/>
        <v>4495.6529358995467</v>
      </c>
      <c r="Y262" s="117">
        <f t="shared" si="64"/>
        <v>1450288.835469146</v>
      </c>
    </row>
    <row r="263" spans="1:25" ht="13.5" thickBot="1" x14ac:dyDescent="0.35">
      <c r="A263" s="54">
        <v>250</v>
      </c>
      <c r="B263" s="54">
        <v>44</v>
      </c>
      <c r="C263" s="54">
        <f t="shared" si="67"/>
        <v>10</v>
      </c>
      <c r="D263" s="55">
        <f t="shared" si="74"/>
        <v>21226.381641155378</v>
      </c>
      <c r="E263" s="57">
        <f t="shared" si="60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v>0</v>
      </c>
      <c r="K263" s="54" t="s">
        <v>79</v>
      </c>
      <c r="L263" s="57">
        <f t="shared" si="61"/>
        <v>-571.98709174997146</v>
      </c>
      <c r="M263" s="55">
        <f t="shared" si="65"/>
        <v>-214</v>
      </c>
      <c r="N263" s="54">
        <v>58</v>
      </c>
      <c r="O263" s="55">
        <v>0</v>
      </c>
      <c r="P263" s="55">
        <v>0</v>
      </c>
      <c r="Q263" s="54" t="s">
        <v>79</v>
      </c>
      <c r="R263" s="57">
        <f t="shared" si="75"/>
        <v>-4810.7032083192717</v>
      </c>
      <c r="S263" s="55">
        <v>0</v>
      </c>
      <c r="T263" s="55">
        <v>0</v>
      </c>
      <c r="U263" s="54" t="s">
        <v>79</v>
      </c>
      <c r="V263" s="57">
        <f t="shared" si="66"/>
        <v>-2990</v>
      </c>
      <c r="W263" s="55">
        <v>0</v>
      </c>
      <c r="X263" s="55">
        <f t="shared" si="63"/>
        <v>4483.6529358995467</v>
      </c>
      <c r="Y263" s="117">
        <f t="shared" si="64"/>
        <v>1460815.3585528338</v>
      </c>
    </row>
    <row r="264" spans="1:25" ht="13.5" thickBot="1" x14ac:dyDescent="0.35">
      <c r="A264" s="54">
        <v>251</v>
      </c>
      <c r="B264" s="54">
        <v>44</v>
      </c>
      <c r="C264" s="54">
        <f t="shared" si="67"/>
        <v>11</v>
      </c>
      <c r="D264" s="55">
        <f t="shared" si="74"/>
        <v>21226.381641155378</v>
      </c>
      <c r="E264" s="57">
        <f t="shared" si="60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v>0</v>
      </c>
      <c r="K264" s="54" t="s">
        <v>79</v>
      </c>
      <c r="L264" s="57">
        <f t="shared" si="61"/>
        <v>-571.98709174997146</v>
      </c>
      <c r="M264" s="55">
        <f t="shared" si="65"/>
        <v>-216</v>
      </c>
      <c r="N264" s="54">
        <v>59</v>
      </c>
      <c r="O264" s="55">
        <v>0</v>
      </c>
      <c r="P264" s="55">
        <v>0</v>
      </c>
      <c r="Q264" s="54" t="s">
        <v>79</v>
      </c>
      <c r="R264" s="57">
        <f t="shared" si="75"/>
        <v>-4810.7032083192717</v>
      </c>
      <c r="S264" s="55">
        <v>0</v>
      </c>
      <c r="T264" s="55">
        <v>0</v>
      </c>
      <c r="U264" s="54" t="s">
        <v>79</v>
      </c>
      <c r="V264" s="57">
        <f t="shared" si="66"/>
        <v>-3000</v>
      </c>
      <c r="W264" s="55">
        <v>0</v>
      </c>
      <c r="X264" s="55">
        <f t="shared" si="63"/>
        <v>4471.6529358995467</v>
      </c>
      <c r="Y264" s="117">
        <f t="shared" si="64"/>
        <v>1471373.74214937</v>
      </c>
    </row>
    <row r="265" spans="1:25" ht="13.5" thickBot="1" x14ac:dyDescent="0.35">
      <c r="A265" s="54">
        <v>252</v>
      </c>
      <c r="B265" s="54">
        <v>45</v>
      </c>
      <c r="C265" s="54">
        <f t="shared" si="67"/>
        <v>0</v>
      </c>
      <c r="D265" s="55">
        <f>$D254*(1+$D$4)</f>
        <v>22287.700723213147</v>
      </c>
      <c r="E265" s="57">
        <f t="shared" si="60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v>0</v>
      </c>
      <c r="K265" s="54" t="s">
        <v>79</v>
      </c>
      <c r="L265" s="57">
        <f t="shared" si="61"/>
        <v>-571.98709174997146</v>
      </c>
      <c r="M265" s="55">
        <f t="shared" si="65"/>
        <v>-218</v>
      </c>
      <c r="N265" s="54">
        <v>60</v>
      </c>
      <c r="O265" s="55">
        <v>0</v>
      </c>
      <c r="P265" s="55">
        <v>0</v>
      </c>
      <c r="Q265" s="54" t="s">
        <v>79</v>
      </c>
      <c r="R265" s="57">
        <f>$R264*1.06</f>
        <v>-5099.3454008184281</v>
      </c>
      <c r="S265" s="55">
        <v>0</v>
      </c>
      <c r="T265" s="55">
        <v>0</v>
      </c>
      <c r="U265" s="54" t="s">
        <v>79</v>
      </c>
      <c r="V265" s="57">
        <f t="shared" si="66"/>
        <v>-3010</v>
      </c>
      <c r="W265" s="55">
        <v>0</v>
      </c>
      <c r="X265" s="55">
        <f t="shared" si="63"/>
        <v>4754.736238532164</v>
      </c>
      <c r="Y265" s="117">
        <f t="shared" si="64"/>
        <v>1482259.2023135247</v>
      </c>
    </row>
    <row r="266" spans="1:25" ht="13.5" thickBot="1" x14ac:dyDescent="0.35">
      <c r="A266" s="54">
        <v>253</v>
      </c>
      <c r="B266" s="54">
        <v>45</v>
      </c>
      <c r="C266" s="54">
        <f t="shared" si="67"/>
        <v>1</v>
      </c>
      <c r="D266" s="55">
        <f t="shared" ref="D266:D276" si="76">$D265</f>
        <v>22287.700723213147</v>
      </c>
      <c r="E266" s="57">
        <f t="shared" si="60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v>0</v>
      </c>
      <c r="K266" s="54" t="s">
        <v>79</v>
      </c>
      <c r="L266" s="55">
        <v>0</v>
      </c>
      <c r="M266" s="55">
        <f t="shared" si="65"/>
        <v>-220</v>
      </c>
      <c r="N266" s="54">
        <v>61</v>
      </c>
      <c r="O266" s="55">
        <v>0</v>
      </c>
      <c r="P266" s="55">
        <v>0</v>
      </c>
      <c r="Q266" s="54" t="s">
        <v>79</v>
      </c>
      <c r="R266" s="57">
        <f t="shared" ref="R266:R276" si="77">$R265</f>
        <v>-5099.3454008184281</v>
      </c>
      <c r="S266" s="55">
        <v>0</v>
      </c>
      <c r="T266" s="55">
        <v>0</v>
      </c>
      <c r="U266" s="54" t="s">
        <v>79</v>
      </c>
      <c r="V266" s="57">
        <f t="shared" si="66"/>
        <v>-3020</v>
      </c>
      <c r="W266" s="55">
        <v>0</v>
      </c>
      <c r="X266" s="55">
        <f t="shared" si="63"/>
        <v>5314.7233302821369</v>
      </c>
      <c r="Y266" s="117">
        <f t="shared" si="64"/>
        <v>1493750.0056534465</v>
      </c>
    </row>
    <row r="267" spans="1:25" ht="13.5" thickBot="1" x14ac:dyDescent="0.35">
      <c r="A267" s="54">
        <v>254</v>
      </c>
      <c r="B267" s="54">
        <v>45</v>
      </c>
      <c r="C267" s="54">
        <f t="shared" si="67"/>
        <v>2</v>
      </c>
      <c r="D267" s="55">
        <f t="shared" si="76"/>
        <v>22287.700723213147</v>
      </c>
      <c r="E267" s="57">
        <f t="shared" si="60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v>0</v>
      </c>
      <c r="K267" s="54" t="s">
        <v>79</v>
      </c>
      <c r="L267" s="55">
        <v>0</v>
      </c>
      <c r="M267" s="55">
        <f t="shared" si="65"/>
        <v>-222</v>
      </c>
      <c r="N267" s="54">
        <v>62</v>
      </c>
      <c r="O267" s="55">
        <v>0</v>
      </c>
      <c r="P267" s="55">
        <v>0</v>
      </c>
      <c r="Q267" s="54" t="s">
        <v>79</v>
      </c>
      <c r="R267" s="57">
        <f t="shared" si="77"/>
        <v>-5099.3454008184281</v>
      </c>
      <c r="S267" s="55">
        <v>0</v>
      </c>
      <c r="T267" s="55">
        <v>0</v>
      </c>
      <c r="U267" s="54" t="s">
        <v>79</v>
      </c>
      <c r="V267" s="57">
        <f t="shared" si="66"/>
        <v>-3030</v>
      </c>
      <c r="W267" s="55">
        <v>0</v>
      </c>
      <c r="X267" s="55">
        <f t="shared" si="63"/>
        <v>5302.7233302821369</v>
      </c>
      <c r="Y267" s="117">
        <f t="shared" si="64"/>
        <v>1505276.6873406181</v>
      </c>
    </row>
    <row r="268" spans="1:25" ht="13.5" thickBot="1" x14ac:dyDescent="0.35">
      <c r="A268" s="54">
        <v>255</v>
      </c>
      <c r="B268" s="54">
        <v>45</v>
      </c>
      <c r="C268" s="54">
        <f t="shared" si="67"/>
        <v>3</v>
      </c>
      <c r="D268" s="55">
        <f t="shared" si="76"/>
        <v>22287.700723213147</v>
      </c>
      <c r="E268" s="57">
        <f t="shared" si="60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v>0</v>
      </c>
      <c r="K268" s="54" t="s">
        <v>79</v>
      </c>
      <c r="L268" s="55">
        <v>0</v>
      </c>
      <c r="M268" s="55">
        <f t="shared" si="65"/>
        <v>-224</v>
      </c>
      <c r="N268" s="54">
        <v>63</v>
      </c>
      <c r="O268" s="55">
        <v>0</v>
      </c>
      <c r="P268" s="55">
        <v>0</v>
      </c>
      <c r="Q268" s="54" t="s">
        <v>79</v>
      </c>
      <c r="R268" s="57">
        <f t="shared" si="77"/>
        <v>-5099.3454008184281</v>
      </c>
      <c r="S268" s="55">
        <v>0</v>
      </c>
      <c r="T268" s="55">
        <v>0</v>
      </c>
      <c r="U268" s="54" t="s">
        <v>79</v>
      </c>
      <c r="V268" s="57">
        <f t="shared" si="66"/>
        <v>-3040</v>
      </c>
      <c r="W268" s="55">
        <v>0</v>
      </c>
      <c r="X268" s="55">
        <f t="shared" si="63"/>
        <v>5290.7233302821369</v>
      </c>
      <c r="Y268" s="117">
        <f t="shared" si="64"/>
        <v>1516839.3968681528</v>
      </c>
    </row>
    <row r="269" spans="1:25" ht="13.5" thickBot="1" x14ac:dyDescent="0.35">
      <c r="A269" s="54">
        <v>256</v>
      </c>
      <c r="B269" s="54">
        <v>45</v>
      </c>
      <c r="C269" s="54">
        <f t="shared" si="67"/>
        <v>4</v>
      </c>
      <c r="D269" s="55">
        <f t="shared" si="76"/>
        <v>22287.700723213147</v>
      </c>
      <c r="E269" s="57">
        <f t="shared" si="60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v>0</v>
      </c>
      <c r="K269" s="54" t="s">
        <v>79</v>
      </c>
      <c r="L269" s="55">
        <v>0</v>
      </c>
      <c r="M269" s="55">
        <f t="shared" si="65"/>
        <v>-226</v>
      </c>
      <c r="N269" s="54">
        <v>64</v>
      </c>
      <c r="O269" s="55">
        <v>0</v>
      </c>
      <c r="P269" s="55">
        <v>0</v>
      </c>
      <c r="Q269" s="54" t="s">
        <v>79</v>
      </c>
      <c r="R269" s="57">
        <f t="shared" si="77"/>
        <v>-5099.3454008184281</v>
      </c>
      <c r="S269" s="55">
        <v>0</v>
      </c>
      <c r="T269" s="55">
        <v>0</v>
      </c>
      <c r="U269" s="54" t="s">
        <v>79</v>
      </c>
      <c r="V269" s="57">
        <f t="shared" si="66"/>
        <v>-3050</v>
      </c>
      <c r="W269" s="55">
        <v>0</v>
      </c>
      <c r="X269" s="55">
        <f t="shared" si="63"/>
        <v>5278.7233302821369</v>
      </c>
      <c r="Y269" s="117">
        <f t="shared" si="64"/>
        <v>1528438.2843520523</v>
      </c>
    </row>
    <row r="270" spans="1:25" ht="13.5" thickBot="1" x14ac:dyDescent="0.35">
      <c r="A270" s="54">
        <v>257</v>
      </c>
      <c r="B270" s="54">
        <v>45</v>
      </c>
      <c r="C270" s="54">
        <f t="shared" si="67"/>
        <v>5</v>
      </c>
      <c r="D270" s="55">
        <f t="shared" si="76"/>
        <v>22287.700723213147</v>
      </c>
      <c r="E270" s="57">
        <f t="shared" ref="E270:E333" si="78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v>0</v>
      </c>
      <c r="K270" s="54" t="s">
        <v>79</v>
      </c>
      <c r="L270" s="55">
        <v>0</v>
      </c>
      <c r="M270" s="55">
        <f t="shared" si="65"/>
        <v>-228</v>
      </c>
      <c r="N270" s="54">
        <v>65</v>
      </c>
      <c r="O270" s="55">
        <v>0</v>
      </c>
      <c r="P270" s="55">
        <v>0</v>
      </c>
      <c r="Q270" s="54" t="s">
        <v>79</v>
      </c>
      <c r="R270" s="57">
        <f t="shared" si="77"/>
        <v>-5099.3454008184281</v>
      </c>
      <c r="S270" s="55">
        <v>0</v>
      </c>
      <c r="T270" s="55">
        <v>0</v>
      </c>
      <c r="U270" s="54" t="s">
        <v>79</v>
      </c>
      <c r="V270" s="57">
        <f t="shared" si="66"/>
        <v>-3060</v>
      </c>
      <c r="W270" s="55">
        <v>0</v>
      </c>
      <c r="X270" s="55">
        <f t="shared" ref="X270:X333" si="79">D270+E270+F270+G270+H270+I270+J270+L270+M270+R270+S270+T270+V270+W270+O270+P270</f>
        <v>5266.7233302821369</v>
      </c>
      <c r="Y270" s="117">
        <f t="shared" ref="Y270:Y333" si="80">X270+(Y269*(1+($D$7/12)))</f>
        <v>1540073.5005338013</v>
      </c>
    </row>
    <row r="271" spans="1:25" ht="13.5" thickBot="1" x14ac:dyDescent="0.35">
      <c r="A271" s="54">
        <v>258</v>
      </c>
      <c r="B271" s="54">
        <v>45</v>
      </c>
      <c r="C271" s="54">
        <f t="shared" si="67"/>
        <v>6</v>
      </c>
      <c r="D271" s="55">
        <f t="shared" si="76"/>
        <v>22287.700723213147</v>
      </c>
      <c r="E271" s="57">
        <f t="shared" si="78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v>0</v>
      </c>
      <c r="K271" s="54" t="s">
        <v>79</v>
      </c>
      <c r="L271" s="55">
        <v>0</v>
      </c>
      <c r="M271" s="55">
        <f t="shared" ref="M271:M334" si="81">M270-2</f>
        <v>-230</v>
      </c>
      <c r="N271" s="54">
        <v>66</v>
      </c>
      <c r="O271" s="55">
        <v>0</v>
      </c>
      <c r="P271" s="55">
        <v>0</v>
      </c>
      <c r="Q271" s="54" t="s">
        <v>79</v>
      </c>
      <c r="R271" s="57">
        <f t="shared" si="77"/>
        <v>-5099.3454008184281</v>
      </c>
      <c r="S271" s="55">
        <v>0</v>
      </c>
      <c r="T271" s="55">
        <v>0</v>
      </c>
      <c r="U271" s="54" t="s">
        <v>79</v>
      </c>
      <c r="V271" s="57">
        <f t="shared" ref="V271:V334" si="82">$V270-10</f>
        <v>-3070</v>
      </c>
      <c r="W271" s="55">
        <v>0</v>
      </c>
      <c r="X271" s="55">
        <f t="shared" si="79"/>
        <v>5254.7233302821369</v>
      </c>
      <c r="Y271" s="117">
        <f t="shared" si="80"/>
        <v>1551745.1967829743</v>
      </c>
    </row>
    <row r="272" spans="1:25" ht="13.5" thickBot="1" x14ac:dyDescent="0.35">
      <c r="A272" s="54">
        <v>259</v>
      </c>
      <c r="B272" s="54">
        <v>45</v>
      </c>
      <c r="C272" s="54">
        <f t="shared" si="67"/>
        <v>7</v>
      </c>
      <c r="D272" s="55">
        <f t="shared" si="76"/>
        <v>22287.700723213147</v>
      </c>
      <c r="E272" s="57">
        <f t="shared" si="78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v>0</v>
      </c>
      <c r="K272" s="54" t="s">
        <v>79</v>
      </c>
      <c r="L272" s="55">
        <v>0</v>
      </c>
      <c r="M272" s="55">
        <f t="shared" si="81"/>
        <v>-232</v>
      </c>
      <c r="N272" s="54">
        <v>67</v>
      </c>
      <c r="O272" s="55">
        <v>0</v>
      </c>
      <c r="P272" s="55">
        <v>0</v>
      </c>
      <c r="Q272" s="54" t="s">
        <v>79</v>
      </c>
      <c r="R272" s="57">
        <f t="shared" si="77"/>
        <v>-5099.3454008184281</v>
      </c>
      <c r="S272" s="55">
        <v>0</v>
      </c>
      <c r="T272" s="55">
        <v>0</v>
      </c>
      <c r="U272" s="54" t="s">
        <v>79</v>
      </c>
      <c r="V272" s="57">
        <f t="shared" si="82"/>
        <v>-3080</v>
      </c>
      <c r="W272" s="55">
        <v>0</v>
      </c>
      <c r="X272" s="55">
        <f t="shared" si="79"/>
        <v>5242.7233302821369</v>
      </c>
      <c r="Y272" s="117">
        <f t="shared" si="80"/>
        <v>1563453.5250998521</v>
      </c>
    </row>
    <row r="273" spans="1:25" ht="13.5" thickBot="1" x14ac:dyDescent="0.35">
      <c r="A273" s="54">
        <v>260</v>
      </c>
      <c r="B273" s="54">
        <v>45</v>
      </c>
      <c r="C273" s="54">
        <f t="shared" si="67"/>
        <v>8</v>
      </c>
      <c r="D273" s="55">
        <f t="shared" si="76"/>
        <v>22287.700723213147</v>
      </c>
      <c r="E273" s="57">
        <f t="shared" si="78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v>0</v>
      </c>
      <c r="K273" s="54" t="s">
        <v>79</v>
      </c>
      <c r="L273" s="55">
        <v>0</v>
      </c>
      <c r="M273" s="55">
        <f t="shared" si="81"/>
        <v>-234</v>
      </c>
      <c r="N273" s="54">
        <v>68</v>
      </c>
      <c r="O273" s="55">
        <v>0</v>
      </c>
      <c r="P273" s="55">
        <v>0</v>
      </c>
      <c r="Q273" s="54" t="s">
        <v>79</v>
      </c>
      <c r="R273" s="57">
        <f t="shared" si="77"/>
        <v>-5099.3454008184281</v>
      </c>
      <c r="S273" s="55">
        <v>0</v>
      </c>
      <c r="T273" s="55">
        <v>0</v>
      </c>
      <c r="U273" s="54" t="s">
        <v>79</v>
      </c>
      <c r="V273" s="57">
        <f t="shared" si="82"/>
        <v>-3090</v>
      </c>
      <c r="W273" s="55">
        <v>0</v>
      </c>
      <c r="X273" s="55">
        <f t="shared" si="79"/>
        <v>5230.7233302821369</v>
      </c>
      <c r="Y273" s="117">
        <f t="shared" si="80"/>
        <v>1575198.6381180503</v>
      </c>
    </row>
    <row r="274" spans="1:25" ht="13.5" thickBot="1" x14ac:dyDescent="0.35">
      <c r="A274" s="54">
        <v>261</v>
      </c>
      <c r="B274" s="54">
        <v>45</v>
      </c>
      <c r="C274" s="54">
        <f t="shared" si="67"/>
        <v>9</v>
      </c>
      <c r="D274" s="55">
        <f t="shared" si="76"/>
        <v>22287.700723213147</v>
      </c>
      <c r="E274" s="57">
        <f t="shared" si="78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v>0</v>
      </c>
      <c r="K274" s="54" t="s">
        <v>79</v>
      </c>
      <c r="L274" s="55">
        <v>0</v>
      </c>
      <c r="M274" s="55">
        <f t="shared" si="81"/>
        <v>-236</v>
      </c>
      <c r="N274" s="54">
        <v>69</v>
      </c>
      <c r="O274" s="55">
        <v>0</v>
      </c>
      <c r="P274" s="55">
        <v>0</v>
      </c>
      <c r="Q274" s="54" t="s">
        <v>79</v>
      </c>
      <c r="R274" s="57">
        <f t="shared" si="77"/>
        <v>-5099.3454008184281</v>
      </c>
      <c r="S274" s="55">
        <v>0</v>
      </c>
      <c r="T274" s="55">
        <v>0</v>
      </c>
      <c r="U274" s="54" t="s">
        <v>79</v>
      </c>
      <c r="V274" s="57">
        <f t="shared" si="82"/>
        <v>-3100</v>
      </c>
      <c r="W274" s="55">
        <v>0</v>
      </c>
      <c r="X274" s="55">
        <f t="shared" si="79"/>
        <v>5218.7233302821369</v>
      </c>
      <c r="Y274" s="117">
        <f t="shared" si="80"/>
        <v>1586980.6891071575</v>
      </c>
    </row>
    <row r="275" spans="1:25" ht="13.5" thickBot="1" x14ac:dyDescent="0.35">
      <c r="A275" s="54">
        <v>262</v>
      </c>
      <c r="B275" s="54">
        <v>45</v>
      </c>
      <c r="C275" s="54">
        <f t="shared" si="67"/>
        <v>10</v>
      </c>
      <c r="D275" s="55">
        <f t="shared" si="76"/>
        <v>22287.700723213147</v>
      </c>
      <c r="E275" s="57">
        <f t="shared" si="78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v>0</v>
      </c>
      <c r="K275" s="54" t="s">
        <v>79</v>
      </c>
      <c r="L275" s="55">
        <v>0</v>
      </c>
      <c r="M275" s="55">
        <f t="shared" si="81"/>
        <v>-238</v>
      </c>
      <c r="N275" s="54">
        <v>70</v>
      </c>
      <c r="O275" s="55">
        <v>0</v>
      </c>
      <c r="P275" s="55">
        <v>0</v>
      </c>
      <c r="Q275" s="54" t="s">
        <v>79</v>
      </c>
      <c r="R275" s="57">
        <f t="shared" si="77"/>
        <v>-5099.3454008184281</v>
      </c>
      <c r="S275" s="55">
        <v>0</v>
      </c>
      <c r="T275" s="55">
        <v>0</v>
      </c>
      <c r="U275" s="54" t="s">
        <v>79</v>
      </c>
      <c r="V275" s="57">
        <f t="shared" si="82"/>
        <v>-3110</v>
      </c>
      <c r="W275" s="55">
        <v>0</v>
      </c>
      <c r="X275" s="55">
        <f t="shared" si="79"/>
        <v>5206.7233302821369</v>
      </c>
      <c r="Y275" s="117">
        <f t="shared" si="80"/>
        <v>1598799.8319753862</v>
      </c>
    </row>
    <row r="276" spans="1:25" ht="13.5" thickBot="1" x14ac:dyDescent="0.35">
      <c r="A276" s="54">
        <v>263</v>
      </c>
      <c r="B276" s="54">
        <v>45</v>
      </c>
      <c r="C276" s="54">
        <f t="shared" si="67"/>
        <v>11</v>
      </c>
      <c r="D276" s="55">
        <f t="shared" si="76"/>
        <v>22287.700723213147</v>
      </c>
      <c r="E276" s="57">
        <f t="shared" si="78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v>0</v>
      </c>
      <c r="K276" s="54" t="s">
        <v>79</v>
      </c>
      <c r="L276" s="55">
        <v>0</v>
      </c>
      <c r="M276" s="55">
        <f t="shared" si="81"/>
        <v>-240</v>
      </c>
      <c r="N276" s="54">
        <v>71</v>
      </c>
      <c r="O276" s="55">
        <v>0</v>
      </c>
      <c r="P276" s="55">
        <v>0</v>
      </c>
      <c r="Q276" s="54" t="s">
        <v>79</v>
      </c>
      <c r="R276" s="57">
        <f t="shared" si="77"/>
        <v>-5099.3454008184281</v>
      </c>
      <c r="S276" s="55">
        <v>0</v>
      </c>
      <c r="T276" s="55">
        <v>0</v>
      </c>
      <c r="U276" s="54" t="s">
        <v>79</v>
      </c>
      <c r="V276" s="57">
        <f t="shared" si="82"/>
        <v>-3120</v>
      </c>
      <c r="W276" s="55">
        <v>0</v>
      </c>
      <c r="X276" s="55">
        <f t="shared" si="79"/>
        <v>5194.7233302821369</v>
      </c>
      <c r="Y276" s="117">
        <f t="shared" si="80"/>
        <v>1610656.2212722325</v>
      </c>
    </row>
    <row r="277" spans="1:25" ht="13.5" thickBot="1" x14ac:dyDescent="0.35">
      <c r="A277" s="54">
        <v>264</v>
      </c>
      <c r="B277" s="54">
        <v>46</v>
      </c>
      <c r="C277" s="54">
        <f t="shared" si="67"/>
        <v>0</v>
      </c>
      <c r="D277" s="55">
        <f>$D266*(1+$D$4)</f>
        <v>23402.085759373807</v>
      </c>
      <c r="E277" s="57">
        <f t="shared" si="78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v>0</v>
      </c>
      <c r="K277" s="54" t="s">
        <v>79</v>
      </c>
      <c r="L277" s="55">
        <v>0</v>
      </c>
      <c r="M277" s="55">
        <f t="shared" si="81"/>
        <v>-242</v>
      </c>
      <c r="N277" s="54">
        <v>72</v>
      </c>
      <c r="O277" s="55">
        <v>0</v>
      </c>
      <c r="P277" s="55">
        <v>0</v>
      </c>
      <c r="Q277" s="54" t="s">
        <v>79</v>
      </c>
      <c r="R277" s="57">
        <f>$R276*1.06</f>
        <v>-5405.306124867534</v>
      </c>
      <c r="S277" s="55">
        <v>0</v>
      </c>
      <c r="T277" s="55">
        <v>0</v>
      </c>
      <c r="U277" s="54" t="s">
        <v>79</v>
      </c>
      <c r="V277" s="57">
        <f t="shared" si="82"/>
        <v>-3130</v>
      </c>
      <c r="W277" s="55">
        <v>0</v>
      </c>
      <c r="X277" s="55">
        <f t="shared" si="79"/>
        <v>5489.6743761213911</v>
      </c>
      <c r="Y277" s="117">
        <f t="shared" si="80"/>
        <v>1622856.9632369883</v>
      </c>
    </row>
    <row r="278" spans="1:25" ht="13.5" thickBot="1" x14ac:dyDescent="0.35">
      <c r="A278" s="54">
        <v>265</v>
      </c>
      <c r="B278" s="54">
        <v>46</v>
      </c>
      <c r="C278" s="54">
        <f t="shared" si="67"/>
        <v>1</v>
      </c>
      <c r="D278" s="55">
        <f t="shared" ref="D278:D288" si="83">$D277</f>
        <v>23402.085759373807</v>
      </c>
      <c r="E278" s="57">
        <f t="shared" si="78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v>0</v>
      </c>
      <c r="K278" s="54" t="s">
        <v>79</v>
      </c>
      <c r="L278" s="55">
        <v>0</v>
      </c>
      <c r="M278" s="55">
        <f t="shared" si="81"/>
        <v>-244</v>
      </c>
      <c r="N278" s="54">
        <v>73</v>
      </c>
      <c r="O278" s="55">
        <v>0</v>
      </c>
      <c r="P278" s="55">
        <v>0</v>
      </c>
      <c r="Q278" s="54" t="s">
        <v>79</v>
      </c>
      <c r="R278" s="57">
        <f t="shared" ref="R278:R288" si="84">$R277</f>
        <v>-5405.306124867534</v>
      </c>
      <c r="S278" s="55">
        <v>0</v>
      </c>
      <c r="T278" s="55">
        <v>0</v>
      </c>
      <c r="U278" s="54" t="s">
        <v>79</v>
      </c>
      <c r="V278" s="57">
        <f t="shared" si="82"/>
        <v>-3140</v>
      </c>
      <c r="W278" s="55">
        <v>0</v>
      </c>
      <c r="X278" s="55">
        <f t="shared" si="79"/>
        <v>5477.6743761213911</v>
      </c>
      <c r="Y278" s="117">
        <f t="shared" si="80"/>
        <v>1635096.5416265973</v>
      </c>
    </row>
    <row r="279" spans="1:25" ht="13.5" thickBot="1" x14ac:dyDescent="0.35">
      <c r="A279" s="54">
        <v>266</v>
      </c>
      <c r="B279" s="54">
        <v>46</v>
      </c>
      <c r="C279" s="54">
        <f t="shared" si="67"/>
        <v>2</v>
      </c>
      <c r="D279" s="55">
        <f t="shared" si="83"/>
        <v>23402.085759373807</v>
      </c>
      <c r="E279" s="57">
        <f t="shared" si="78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v>0</v>
      </c>
      <c r="K279" s="54" t="s">
        <v>79</v>
      </c>
      <c r="L279" s="55">
        <v>0</v>
      </c>
      <c r="M279" s="55">
        <f t="shared" si="81"/>
        <v>-246</v>
      </c>
      <c r="N279" s="54">
        <v>74</v>
      </c>
      <c r="O279" s="55">
        <v>0</v>
      </c>
      <c r="P279" s="55">
        <v>0</v>
      </c>
      <c r="Q279" s="54" t="s">
        <v>79</v>
      </c>
      <c r="R279" s="57">
        <f t="shared" si="84"/>
        <v>-5405.306124867534</v>
      </c>
      <c r="S279" s="55">
        <v>0</v>
      </c>
      <c r="T279" s="55">
        <v>0</v>
      </c>
      <c r="U279" s="54" t="s">
        <v>79</v>
      </c>
      <c r="V279" s="57">
        <f t="shared" si="82"/>
        <v>-3150</v>
      </c>
      <c r="W279" s="55">
        <v>0</v>
      </c>
      <c r="X279" s="55">
        <f t="shared" si="79"/>
        <v>5465.6743761213911</v>
      </c>
      <c r="Y279" s="117">
        <f t="shared" si="80"/>
        <v>1647375.1182594963</v>
      </c>
    </row>
    <row r="280" spans="1:25" ht="13.5" thickBot="1" x14ac:dyDescent="0.35">
      <c r="A280" s="54">
        <v>267</v>
      </c>
      <c r="B280" s="54">
        <v>46</v>
      </c>
      <c r="C280" s="54">
        <f t="shared" si="67"/>
        <v>3</v>
      </c>
      <c r="D280" s="55">
        <f t="shared" si="83"/>
        <v>23402.085759373807</v>
      </c>
      <c r="E280" s="57">
        <f t="shared" si="78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v>0</v>
      </c>
      <c r="K280" s="54" t="s">
        <v>79</v>
      </c>
      <c r="L280" s="55">
        <v>0</v>
      </c>
      <c r="M280" s="55">
        <f t="shared" si="81"/>
        <v>-248</v>
      </c>
      <c r="N280" s="54">
        <v>75</v>
      </c>
      <c r="O280" s="55">
        <v>0</v>
      </c>
      <c r="P280" s="55">
        <v>0</v>
      </c>
      <c r="Q280" s="54" t="s">
        <v>79</v>
      </c>
      <c r="R280" s="57">
        <f t="shared" si="84"/>
        <v>-5405.306124867534</v>
      </c>
      <c r="S280" s="55">
        <v>0</v>
      </c>
      <c r="T280" s="55">
        <v>0</v>
      </c>
      <c r="U280" s="54" t="s">
        <v>79</v>
      </c>
      <c r="V280" s="57">
        <f t="shared" si="82"/>
        <v>-3160</v>
      </c>
      <c r="W280" s="55">
        <v>0</v>
      </c>
      <c r="X280" s="55">
        <f t="shared" si="79"/>
        <v>5453.6743761213911</v>
      </c>
      <c r="Y280" s="117">
        <f t="shared" si="80"/>
        <v>1659692.8556283657</v>
      </c>
    </row>
    <row r="281" spans="1:25" ht="13.5" thickBot="1" x14ac:dyDescent="0.35">
      <c r="A281" s="54">
        <v>268</v>
      </c>
      <c r="B281" s="54">
        <v>46</v>
      </c>
      <c r="C281" s="54">
        <f t="shared" ref="C281:C344" si="85">C269</f>
        <v>4</v>
      </c>
      <c r="D281" s="55">
        <f t="shared" si="83"/>
        <v>23402.085759373807</v>
      </c>
      <c r="E281" s="57">
        <f t="shared" si="78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v>0</v>
      </c>
      <c r="K281" s="54" t="s">
        <v>79</v>
      </c>
      <c r="L281" s="55">
        <v>0</v>
      </c>
      <c r="M281" s="55">
        <f t="shared" si="81"/>
        <v>-250</v>
      </c>
      <c r="N281" s="54">
        <v>76</v>
      </c>
      <c r="O281" s="55">
        <v>0</v>
      </c>
      <c r="P281" s="55">
        <v>0</v>
      </c>
      <c r="Q281" s="54" t="s">
        <v>79</v>
      </c>
      <c r="R281" s="57">
        <f t="shared" si="84"/>
        <v>-5405.306124867534</v>
      </c>
      <c r="S281" s="55">
        <v>0</v>
      </c>
      <c r="T281" s="55">
        <v>0</v>
      </c>
      <c r="U281" s="54" t="s">
        <v>79</v>
      </c>
      <c r="V281" s="57">
        <f t="shared" si="82"/>
        <v>-3170</v>
      </c>
      <c r="W281" s="55">
        <v>0</v>
      </c>
      <c r="X281" s="55">
        <f t="shared" si="79"/>
        <v>5441.6743761213911</v>
      </c>
      <c r="Y281" s="117">
        <f t="shared" si="80"/>
        <v>1672049.9169029386</v>
      </c>
    </row>
    <row r="282" spans="1:25" ht="13.5" thickBot="1" x14ac:dyDescent="0.35">
      <c r="A282" s="54">
        <v>269</v>
      </c>
      <c r="B282" s="54">
        <v>46</v>
      </c>
      <c r="C282" s="54">
        <f t="shared" si="85"/>
        <v>5</v>
      </c>
      <c r="D282" s="55">
        <f t="shared" si="83"/>
        <v>23402.085759373807</v>
      </c>
      <c r="E282" s="57">
        <f t="shared" si="78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v>0</v>
      </c>
      <c r="K282" s="54" t="s">
        <v>79</v>
      </c>
      <c r="L282" s="55">
        <v>0</v>
      </c>
      <c r="M282" s="55">
        <f t="shared" si="81"/>
        <v>-252</v>
      </c>
      <c r="N282" s="54">
        <v>77</v>
      </c>
      <c r="O282" s="55">
        <v>0</v>
      </c>
      <c r="P282" s="55">
        <v>0</v>
      </c>
      <c r="Q282" s="54" t="s">
        <v>79</v>
      </c>
      <c r="R282" s="57">
        <f t="shared" si="84"/>
        <v>-5405.306124867534</v>
      </c>
      <c r="S282" s="55">
        <v>0</v>
      </c>
      <c r="T282" s="55">
        <v>0</v>
      </c>
      <c r="U282" s="54" t="s">
        <v>79</v>
      </c>
      <c r="V282" s="57">
        <f t="shared" si="82"/>
        <v>-3180</v>
      </c>
      <c r="W282" s="55">
        <v>0</v>
      </c>
      <c r="X282" s="55">
        <f t="shared" si="79"/>
        <v>5429.6743761213911</v>
      </c>
      <c r="Y282" s="117">
        <f t="shared" si="80"/>
        <v>1684446.4659328223</v>
      </c>
    </row>
    <row r="283" spans="1:25" ht="13.5" thickBot="1" x14ac:dyDescent="0.35">
      <c r="A283" s="54">
        <v>270</v>
      </c>
      <c r="B283" s="54">
        <v>46</v>
      </c>
      <c r="C283" s="54">
        <f t="shared" si="85"/>
        <v>6</v>
      </c>
      <c r="D283" s="55">
        <f t="shared" si="83"/>
        <v>23402.085759373807</v>
      </c>
      <c r="E283" s="57">
        <f t="shared" si="78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v>0</v>
      </c>
      <c r="K283" s="54" t="s">
        <v>79</v>
      </c>
      <c r="L283" s="55">
        <v>0</v>
      </c>
      <c r="M283" s="55">
        <f t="shared" si="81"/>
        <v>-254</v>
      </c>
      <c r="N283" s="54">
        <v>78</v>
      </c>
      <c r="O283" s="55">
        <v>0</v>
      </c>
      <c r="P283" s="55">
        <v>0</v>
      </c>
      <c r="Q283" s="54" t="s">
        <v>79</v>
      </c>
      <c r="R283" s="57">
        <f t="shared" si="84"/>
        <v>-5405.306124867534</v>
      </c>
      <c r="S283" s="55">
        <v>0</v>
      </c>
      <c r="T283" s="55">
        <v>0</v>
      </c>
      <c r="U283" s="54" t="s">
        <v>79</v>
      </c>
      <c r="V283" s="57">
        <f t="shared" si="82"/>
        <v>-3190</v>
      </c>
      <c r="W283" s="55">
        <v>0</v>
      </c>
      <c r="X283" s="55">
        <f t="shared" si="79"/>
        <v>5417.6743761213911</v>
      </c>
      <c r="Y283" s="117">
        <f t="shared" si="80"/>
        <v>1696882.6672503306</v>
      </c>
    </row>
    <row r="284" spans="1:25" ht="13.5" thickBot="1" x14ac:dyDescent="0.35">
      <c r="A284" s="54">
        <v>271</v>
      </c>
      <c r="B284" s="54">
        <v>46</v>
      </c>
      <c r="C284" s="54">
        <f t="shared" si="85"/>
        <v>7</v>
      </c>
      <c r="D284" s="55">
        <f t="shared" si="83"/>
        <v>23402.085759373807</v>
      </c>
      <c r="E284" s="57">
        <f t="shared" si="78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v>0</v>
      </c>
      <c r="K284" s="54" t="s">
        <v>79</v>
      </c>
      <c r="L284" s="55">
        <v>0</v>
      </c>
      <c r="M284" s="55">
        <f t="shared" si="81"/>
        <v>-256</v>
      </c>
      <c r="N284" s="54">
        <v>79</v>
      </c>
      <c r="O284" s="55">
        <v>0</v>
      </c>
      <c r="P284" s="55">
        <v>0</v>
      </c>
      <c r="Q284" s="54" t="s">
        <v>79</v>
      </c>
      <c r="R284" s="57">
        <f t="shared" si="84"/>
        <v>-5405.306124867534</v>
      </c>
      <c r="S284" s="55">
        <v>0</v>
      </c>
      <c r="T284" s="55">
        <v>0</v>
      </c>
      <c r="U284" s="54" t="s">
        <v>79</v>
      </c>
      <c r="V284" s="57">
        <f t="shared" si="82"/>
        <v>-3200</v>
      </c>
      <c r="W284" s="55">
        <v>0</v>
      </c>
      <c r="X284" s="55">
        <f t="shared" si="79"/>
        <v>5405.6743761213911</v>
      </c>
      <c r="Y284" s="117">
        <f t="shared" si="80"/>
        <v>1709358.6860733284</v>
      </c>
    </row>
    <row r="285" spans="1:25" ht="13.5" thickBot="1" x14ac:dyDescent="0.35">
      <c r="A285" s="54">
        <v>272</v>
      </c>
      <c r="B285" s="54">
        <v>46</v>
      </c>
      <c r="C285" s="54">
        <f t="shared" si="85"/>
        <v>8</v>
      </c>
      <c r="D285" s="55">
        <f t="shared" si="83"/>
        <v>23402.085759373807</v>
      </c>
      <c r="E285" s="57">
        <f t="shared" si="78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v>0</v>
      </c>
      <c r="K285" s="54" t="s">
        <v>79</v>
      </c>
      <c r="L285" s="55">
        <v>0</v>
      </c>
      <c r="M285" s="55">
        <f t="shared" si="81"/>
        <v>-258</v>
      </c>
      <c r="N285" s="54">
        <v>80</v>
      </c>
      <c r="O285" s="55">
        <v>0</v>
      </c>
      <c r="P285" s="55">
        <v>0</v>
      </c>
      <c r="Q285" s="54" t="s">
        <v>79</v>
      </c>
      <c r="R285" s="57">
        <f t="shared" si="84"/>
        <v>-5405.306124867534</v>
      </c>
      <c r="S285" s="55">
        <v>0</v>
      </c>
      <c r="T285" s="55">
        <v>0</v>
      </c>
      <c r="U285" s="54" t="s">
        <v>79</v>
      </c>
      <c r="V285" s="57">
        <f t="shared" si="82"/>
        <v>-3210</v>
      </c>
      <c r="W285" s="55">
        <v>0</v>
      </c>
      <c r="X285" s="55">
        <f t="shared" si="79"/>
        <v>5393.6743761213911</v>
      </c>
      <c r="Y285" s="117">
        <f t="shared" si="80"/>
        <v>1721874.6883080888</v>
      </c>
    </row>
    <row r="286" spans="1:25" ht="13.5" thickBot="1" x14ac:dyDescent="0.35">
      <c r="A286" s="54">
        <v>273</v>
      </c>
      <c r="B286" s="54">
        <v>46</v>
      </c>
      <c r="C286" s="54">
        <f t="shared" si="85"/>
        <v>9</v>
      </c>
      <c r="D286" s="55">
        <f t="shared" si="83"/>
        <v>23402.085759373807</v>
      </c>
      <c r="E286" s="57">
        <f t="shared" si="78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v>0</v>
      </c>
      <c r="K286" s="54" t="s">
        <v>79</v>
      </c>
      <c r="L286" s="55">
        <v>0</v>
      </c>
      <c r="M286" s="55">
        <f t="shared" si="81"/>
        <v>-260</v>
      </c>
      <c r="N286" s="54">
        <v>81</v>
      </c>
      <c r="O286" s="55">
        <v>0</v>
      </c>
      <c r="P286" s="55">
        <v>0</v>
      </c>
      <c r="Q286" s="54" t="s">
        <v>79</v>
      </c>
      <c r="R286" s="57">
        <f t="shared" si="84"/>
        <v>-5405.306124867534</v>
      </c>
      <c r="S286" s="55">
        <v>0</v>
      </c>
      <c r="T286" s="55">
        <v>0</v>
      </c>
      <c r="U286" s="54" t="s">
        <v>79</v>
      </c>
      <c r="V286" s="57">
        <f t="shared" si="82"/>
        <v>-3220</v>
      </c>
      <c r="W286" s="55">
        <v>0</v>
      </c>
      <c r="X286" s="55">
        <f t="shared" si="79"/>
        <v>5381.6743761213911</v>
      </c>
      <c r="Y286" s="117">
        <f t="shared" si="80"/>
        <v>1734430.8405521607</v>
      </c>
    </row>
    <row r="287" spans="1:25" ht="13.5" thickBot="1" x14ac:dyDescent="0.35">
      <c r="A287" s="54">
        <v>274</v>
      </c>
      <c r="B287" s="54">
        <v>46</v>
      </c>
      <c r="C287" s="54">
        <f t="shared" si="85"/>
        <v>10</v>
      </c>
      <c r="D287" s="55">
        <f t="shared" si="83"/>
        <v>23402.085759373807</v>
      </c>
      <c r="E287" s="57">
        <f t="shared" si="78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v>0</v>
      </c>
      <c r="K287" s="54" t="s">
        <v>79</v>
      </c>
      <c r="L287" s="55">
        <v>0</v>
      </c>
      <c r="M287" s="55">
        <f t="shared" si="81"/>
        <v>-262</v>
      </c>
      <c r="N287" s="54">
        <v>82</v>
      </c>
      <c r="O287" s="55">
        <v>0</v>
      </c>
      <c r="P287" s="55">
        <v>0</v>
      </c>
      <c r="Q287" s="54" t="s">
        <v>79</v>
      </c>
      <c r="R287" s="57">
        <f t="shared" si="84"/>
        <v>-5405.306124867534</v>
      </c>
      <c r="S287" s="55">
        <v>0</v>
      </c>
      <c r="T287" s="55">
        <v>0</v>
      </c>
      <c r="U287" s="54" t="s">
        <v>79</v>
      </c>
      <c r="V287" s="57">
        <f t="shared" si="82"/>
        <v>-3230</v>
      </c>
      <c r="W287" s="55">
        <v>0</v>
      </c>
      <c r="X287" s="55">
        <f t="shared" si="79"/>
        <v>5369.6743761213911</v>
      </c>
      <c r="Y287" s="117">
        <f t="shared" si="80"/>
        <v>1747027.3100972495</v>
      </c>
    </row>
    <row r="288" spans="1:25" ht="13.5" thickBot="1" x14ac:dyDescent="0.35">
      <c r="A288" s="54">
        <v>275</v>
      </c>
      <c r="B288" s="54">
        <v>46</v>
      </c>
      <c r="C288" s="54">
        <f t="shared" si="85"/>
        <v>11</v>
      </c>
      <c r="D288" s="55">
        <f t="shared" si="83"/>
        <v>23402.085759373807</v>
      </c>
      <c r="E288" s="57">
        <f t="shared" si="78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v>0</v>
      </c>
      <c r="K288" s="54" t="s">
        <v>79</v>
      </c>
      <c r="L288" s="55">
        <v>0</v>
      </c>
      <c r="M288" s="55">
        <f t="shared" si="81"/>
        <v>-264</v>
      </c>
      <c r="N288" s="54">
        <v>83</v>
      </c>
      <c r="O288" s="55">
        <v>0</v>
      </c>
      <c r="P288" s="55">
        <v>0</v>
      </c>
      <c r="Q288" s="54" t="s">
        <v>79</v>
      </c>
      <c r="R288" s="57">
        <f t="shared" si="84"/>
        <v>-5405.306124867534</v>
      </c>
      <c r="S288" s="55">
        <v>0</v>
      </c>
      <c r="T288" s="55">
        <v>0</v>
      </c>
      <c r="U288" s="54" t="s">
        <v>79</v>
      </c>
      <c r="V288" s="57">
        <f t="shared" si="82"/>
        <v>-3240</v>
      </c>
      <c r="W288" s="55">
        <v>0</v>
      </c>
      <c r="X288" s="55">
        <f t="shared" si="79"/>
        <v>5357.6743761213911</v>
      </c>
      <c r="Y288" s="117">
        <f t="shared" si="80"/>
        <v>1759664.2649321095</v>
      </c>
    </row>
    <row r="289" spans="1:25" ht="13.5" thickBot="1" x14ac:dyDescent="0.35">
      <c r="A289" s="54">
        <v>276</v>
      </c>
      <c r="B289" s="54">
        <v>47</v>
      </c>
      <c r="C289" s="54">
        <f t="shared" si="85"/>
        <v>0</v>
      </c>
      <c r="D289" s="55">
        <f>$D278*(1+$D$4)</f>
        <v>24572.190047342498</v>
      </c>
      <c r="E289" s="57">
        <f t="shared" si="78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v>0</v>
      </c>
      <c r="K289" s="54" t="s">
        <v>79</v>
      </c>
      <c r="L289" s="55">
        <v>0</v>
      </c>
      <c r="M289" s="55">
        <f t="shared" si="81"/>
        <v>-266</v>
      </c>
      <c r="N289" s="54">
        <v>84</v>
      </c>
      <c r="O289" s="55">
        <v>0</v>
      </c>
      <c r="P289" s="55">
        <v>0</v>
      </c>
      <c r="Q289" s="54" t="s">
        <v>79</v>
      </c>
      <c r="R289" s="57">
        <f>$R288*1.06</f>
        <v>-5729.6244923595859</v>
      </c>
      <c r="S289" s="55">
        <v>0</v>
      </c>
      <c r="T289" s="55">
        <v>0</v>
      </c>
      <c r="U289" s="54" t="s">
        <v>79</v>
      </c>
      <c r="V289" s="57">
        <f t="shared" si="82"/>
        <v>-3250</v>
      </c>
      <c r="W289" s="55">
        <v>0</v>
      </c>
      <c r="X289" s="55">
        <f t="shared" si="79"/>
        <v>5664.9133670121209</v>
      </c>
      <c r="Y289" s="117">
        <f t="shared" si="80"/>
        <v>1772661.1127363387</v>
      </c>
    </row>
    <row r="290" spans="1:25" ht="13.5" thickBot="1" x14ac:dyDescent="0.35">
      <c r="A290" s="54">
        <v>277</v>
      </c>
      <c r="B290" s="54">
        <v>47</v>
      </c>
      <c r="C290" s="54">
        <f t="shared" si="85"/>
        <v>1</v>
      </c>
      <c r="D290" s="55">
        <f t="shared" ref="D290:D300" si="86">$D289</f>
        <v>24572.190047342498</v>
      </c>
      <c r="E290" s="57">
        <f t="shared" si="78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v>0</v>
      </c>
      <c r="K290" s="54" t="s">
        <v>79</v>
      </c>
      <c r="L290" s="55">
        <v>0</v>
      </c>
      <c r="M290" s="55">
        <f t="shared" si="81"/>
        <v>-268</v>
      </c>
      <c r="N290" s="54">
        <v>85</v>
      </c>
      <c r="O290" s="55">
        <v>0</v>
      </c>
      <c r="P290" s="55">
        <v>0</v>
      </c>
      <c r="Q290" s="54" t="s">
        <v>79</v>
      </c>
      <c r="R290" s="57">
        <f t="shared" ref="R290:R300" si="87">$R289</f>
        <v>-5729.6244923595859</v>
      </c>
      <c r="S290" s="55">
        <v>0</v>
      </c>
      <c r="T290" s="55">
        <v>0</v>
      </c>
      <c r="U290" s="54" t="s">
        <v>79</v>
      </c>
      <c r="V290" s="57">
        <f t="shared" si="82"/>
        <v>-3260</v>
      </c>
      <c r="W290" s="55">
        <v>0</v>
      </c>
      <c r="X290" s="55">
        <f t="shared" si="79"/>
        <v>5652.9133670121209</v>
      </c>
      <c r="Y290" s="117">
        <f t="shared" si="80"/>
        <v>1785700.1140730856</v>
      </c>
    </row>
    <row r="291" spans="1:25" ht="13.5" thickBot="1" x14ac:dyDescent="0.35">
      <c r="A291" s="54">
        <v>278</v>
      </c>
      <c r="B291" s="54">
        <v>47</v>
      </c>
      <c r="C291" s="54">
        <f t="shared" si="85"/>
        <v>2</v>
      </c>
      <c r="D291" s="55">
        <f t="shared" si="86"/>
        <v>24572.190047342498</v>
      </c>
      <c r="E291" s="57">
        <f t="shared" si="78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v>0</v>
      </c>
      <c r="K291" s="54" t="s">
        <v>79</v>
      </c>
      <c r="L291" s="55">
        <v>0</v>
      </c>
      <c r="M291" s="55">
        <f t="shared" si="81"/>
        <v>-270</v>
      </c>
      <c r="N291" s="54">
        <v>86</v>
      </c>
      <c r="O291" s="55">
        <v>0</v>
      </c>
      <c r="P291" s="55">
        <v>0</v>
      </c>
      <c r="Q291" s="54" t="s">
        <v>79</v>
      </c>
      <c r="R291" s="57">
        <f t="shared" si="87"/>
        <v>-5729.6244923595859</v>
      </c>
      <c r="S291" s="55">
        <v>0</v>
      </c>
      <c r="T291" s="55">
        <v>0</v>
      </c>
      <c r="U291" s="54" t="s">
        <v>79</v>
      </c>
      <c r="V291" s="57">
        <f t="shared" si="82"/>
        <v>-3270</v>
      </c>
      <c r="W291" s="55">
        <v>0</v>
      </c>
      <c r="X291" s="55">
        <f t="shared" si="79"/>
        <v>5640.9133670121209</v>
      </c>
      <c r="Y291" s="117">
        <f t="shared" si="80"/>
        <v>1798781.4445820688</v>
      </c>
    </row>
    <row r="292" spans="1:25" ht="13.5" thickBot="1" x14ac:dyDescent="0.35">
      <c r="A292" s="54">
        <v>279</v>
      </c>
      <c r="B292" s="54">
        <v>47</v>
      </c>
      <c r="C292" s="54">
        <f t="shared" si="85"/>
        <v>3</v>
      </c>
      <c r="D292" s="55">
        <f t="shared" si="86"/>
        <v>24572.190047342498</v>
      </c>
      <c r="E292" s="57">
        <f t="shared" si="78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v>0</v>
      </c>
      <c r="K292" s="54" t="s">
        <v>79</v>
      </c>
      <c r="L292" s="55">
        <v>0</v>
      </c>
      <c r="M292" s="55">
        <f t="shared" si="81"/>
        <v>-272</v>
      </c>
      <c r="N292" s="54">
        <v>87</v>
      </c>
      <c r="O292" s="55">
        <v>0</v>
      </c>
      <c r="P292" s="55">
        <v>0</v>
      </c>
      <c r="Q292" s="54" t="s">
        <v>79</v>
      </c>
      <c r="R292" s="57">
        <f t="shared" si="87"/>
        <v>-5729.6244923595859</v>
      </c>
      <c r="S292" s="55">
        <v>0</v>
      </c>
      <c r="T292" s="55">
        <v>0</v>
      </c>
      <c r="U292" s="54" t="s">
        <v>79</v>
      </c>
      <c r="V292" s="57">
        <f t="shared" si="82"/>
        <v>-3280</v>
      </c>
      <c r="W292" s="55">
        <v>0</v>
      </c>
      <c r="X292" s="55">
        <f t="shared" si="79"/>
        <v>5628.9133670121209</v>
      </c>
      <c r="Y292" s="117">
        <f t="shared" si="80"/>
        <v>1811905.2806348396</v>
      </c>
    </row>
    <row r="293" spans="1:25" ht="13.5" thickBot="1" x14ac:dyDescent="0.35">
      <c r="A293" s="54">
        <v>280</v>
      </c>
      <c r="B293" s="54">
        <v>47</v>
      </c>
      <c r="C293" s="54">
        <f t="shared" si="85"/>
        <v>4</v>
      </c>
      <c r="D293" s="55">
        <f t="shared" si="86"/>
        <v>24572.190047342498</v>
      </c>
      <c r="E293" s="57">
        <f t="shared" si="78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v>0</v>
      </c>
      <c r="K293" s="54" t="s">
        <v>79</v>
      </c>
      <c r="L293" s="55">
        <v>0</v>
      </c>
      <c r="M293" s="55">
        <f t="shared" si="81"/>
        <v>-274</v>
      </c>
      <c r="N293" s="54">
        <v>88</v>
      </c>
      <c r="O293" s="55">
        <v>0</v>
      </c>
      <c r="P293" s="55">
        <v>0</v>
      </c>
      <c r="Q293" s="54" t="s">
        <v>79</v>
      </c>
      <c r="R293" s="57">
        <f t="shared" si="87"/>
        <v>-5729.6244923595859</v>
      </c>
      <c r="S293" s="55">
        <v>0</v>
      </c>
      <c r="T293" s="55">
        <v>0</v>
      </c>
      <c r="U293" s="54" t="s">
        <v>79</v>
      </c>
      <c r="V293" s="57">
        <f t="shared" si="82"/>
        <v>-3290</v>
      </c>
      <c r="W293" s="55">
        <v>0</v>
      </c>
      <c r="X293" s="55">
        <f t="shared" si="79"/>
        <v>5616.9133670121209</v>
      </c>
      <c r="Y293" s="117">
        <f t="shared" si="80"/>
        <v>1825071.7993378302</v>
      </c>
    </row>
    <row r="294" spans="1:25" ht="13.5" thickBot="1" x14ac:dyDescent="0.35">
      <c r="A294" s="54">
        <v>281</v>
      </c>
      <c r="B294" s="54">
        <v>47</v>
      </c>
      <c r="C294" s="54">
        <f t="shared" si="85"/>
        <v>5</v>
      </c>
      <c r="D294" s="55">
        <f t="shared" si="86"/>
        <v>24572.190047342498</v>
      </c>
      <c r="E294" s="57">
        <f t="shared" si="78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v>0</v>
      </c>
      <c r="K294" s="54" t="s">
        <v>79</v>
      </c>
      <c r="L294" s="55">
        <v>0</v>
      </c>
      <c r="M294" s="55">
        <f t="shared" si="81"/>
        <v>-276</v>
      </c>
      <c r="N294" s="54">
        <v>89</v>
      </c>
      <c r="O294" s="55">
        <v>0</v>
      </c>
      <c r="P294" s="55">
        <v>0</v>
      </c>
      <c r="Q294" s="54" t="s">
        <v>79</v>
      </c>
      <c r="R294" s="57">
        <f t="shared" si="87"/>
        <v>-5729.6244923595859</v>
      </c>
      <c r="S294" s="55">
        <v>0</v>
      </c>
      <c r="T294" s="55">
        <v>0</v>
      </c>
      <c r="U294" s="54" t="s">
        <v>79</v>
      </c>
      <c r="V294" s="57">
        <f t="shared" si="82"/>
        <v>-3300</v>
      </c>
      <c r="W294" s="55">
        <v>0</v>
      </c>
      <c r="X294" s="55">
        <f t="shared" si="79"/>
        <v>5604.9133670121209</v>
      </c>
      <c r="Y294" s="117">
        <f t="shared" si="80"/>
        <v>1838281.1785354165</v>
      </c>
    </row>
    <row r="295" spans="1:25" ht="13.5" thickBot="1" x14ac:dyDescent="0.35">
      <c r="A295" s="54">
        <v>282</v>
      </c>
      <c r="B295" s="54">
        <v>47</v>
      </c>
      <c r="C295" s="54">
        <f t="shared" si="85"/>
        <v>6</v>
      </c>
      <c r="D295" s="55">
        <f t="shared" si="86"/>
        <v>24572.190047342498</v>
      </c>
      <c r="E295" s="57">
        <f t="shared" si="78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v>0</v>
      </c>
      <c r="K295" s="54" t="s">
        <v>79</v>
      </c>
      <c r="L295" s="55">
        <v>0</v>
      </c>
      <c r="M295" s="55">
        <f t="shared" si="81"/>
        <v>-278</v>
      </c>
      <c r="N295" s="54">
        <v>90</v>
      </c>
      <c r="O295" s="55">
        <v>0</v>
      </c>
      <c r="P295" s="55">
        <v>0</v>
      </c>
      <c r="Q295" s="54" t="s">
        <v>79</v>
      </c>
      <c r="R295" s="57">
        <f t="shared" si="87"/>
        <v>-5729.6244923595859</v>
      </c>
      <c r="S295" s="55">
        <v>0</v>
      </c>
      <c r="T295" s="55">
        <v>0</v>
      </c>
      <c r="U295" s="54" t="s">
        <v>79</v>
      </c>
      <c r="V295" s="57">
        <f t="shared" si="82"/>
        <v>-3310</v>
      </c>
      <c r="W295" s="55">
        <v>0</v>
      </c>
      <c r="X295" s="55">
        <f t="shared" si="79"/>
        <v>5592.9133670121209</v>
      </c>
      <c r="Y295" s="117">
        <f t="shared" si="80"/>
        <v>1851533.5968129928</v>
      </c>
    </row>
    <row r="296" spans="1:25" ht="13.5" thickBot="1" x14ac:dyDescent="0.35">
      <c r="A296" s="54">
        <v>283</v>
      </c>
      <c r="B296" s="54">
        <v>47</v>
      </c>
      <c r="C296" s="54">
        <f t="shared" si="85"/>
        <v>7</v>
      </c>
      <c r="D296" s="55">
        <f t="shared" si="86"/>
        <v>24572.190047342498</v>
      </c>
      <c r="E296" s="57">
        <f t="shared" si="78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v>0</v>
      </c>
      <c r="K296" s="54" t="s">
        <v>79</v>
      </c>
      <c r="L296" s="55">
        <v>0</v>
      </c>
      <c r="M296" s="55">
        <f t="shared" si="81"/>
        <v>-280</v>
      </c>
      <c r="N296" s="54">
        <v>91</v>
      </c>
      <c r="O296" s="55">
        <v>0</v>
      </c>
      <c r="P296" s="55">
        <v>0</v>
      </c>
      <c r="Q296" s="54" t="s">
        <v>79</v>
      </c>
      <c r="R296" s="57">
        <f t="shared" si="87"/>
        <v>-5729.6244923595859</v>
      </c>
      <c r="S296" s="55">
        <v>0</v>
      </c>
      <c r="T296" s="55">
        <v>0</v>
      </c>
      <c r="U296" s="54" t="s">
        <v>79</v>
      </c>
      <c r="V296" s="57">
        <f t="shared" si="82"/>
        <v>-3320</v>
      </c>
      <c r="W296" s="55">
        <v>0</v>
      </c>
      <c r="X296" s="55">
        <f t="shared" si="79"/>
        <v>5580.9133670121209</v>
      </c>
      <c r="Y296" s="117">
        <f t="shared" si="80"/>
        <v>1864829.233500059</v>
      </c>
    </row>
    <row r="297" spans="1:25" ht="13.5" thickBot="1" x14ac:dyDescent="0.35">
      <c r="A297" s="54">
        <v>284</v>
      </c>
      <c r="B297" s="54">
        <v>47</v>
      </c>
      <c r="C297" s="54">
        <f t="shared" si="85"/>
        <v>8</v>
      </c>
      <c r="D297" s="55">
        <f t="shared" si="86"/>
        <v>24572.190047342498</v>
      </c>
      <c r="E297" s="57">
        <f t="shared" si="78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v>0</v>
      </c>
      <c r="K297" s="54" t="s">
        <v>79</v>
      </c>
      <c r="L297" s="55">
        <v>0</v>
      </c>
      <c r="M297" s="55">
        <f t="shared" si="81"/>
        <v>-282</v>
      </c>
      <c r="N297" s="54">
        <v>92</v>
      </c>
      <c r="O297" s="55">
        <v>0</v>
      </c>
      <c r="P297" s="55">
        <v>0</v>
      </c>
      <c r="Q297" s="54" t="s">
        <v>79</v>
      </c>
      <c r="R297" s="57">
        <f t="shared" si="87"/>
        <v>-5729.6244923595859</v>
      </c>
      <c r="S297" s="55">
        <v>0</v>
      </c>
      <c r="T297" s="55">
        <v>0</v>
      </c>
      <c r="U297" s="54" t="s">
        <v>79</v>
      </c>
      <c r="V297" s="57">
        <f t="shared" si="82"/>
        <v>-3330</v>
      </c>
      <c r="W297" s="55">
        <v>0</v>
      </c>
      <c r="X297" s="55">
        <f t="shared" si="79"/>
        <v>5568.9133670121209</v>
      </c>
      <c r="Y297" s="117">
        <f t="shared" si="80"/>
        <v>1878168.2686733212</v>
      </c>
    </row>
    <row r="298" spans="1:25" ht="13.5" thickBot="1" x14ac:dyDescent="0.35">
      <c r="A298" s="54">
        <v>285</v>
      </c>
      <c r="B298" s="54">
        <v>47</v>
      </c>
      <c r="C298" s="54">
        <f t="shared" si="85"/>
        <v>9</v>
      </c>
      <c r="D298" s="55">
        <f t="shared" si="86"/>
        <v>24572.190047342498</v>
      </c>
      <c r="E298" s="57">
        <f t="shared" si="78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v>0</v>
      </c>
      <c r="K298" s="54" t="s">
        <v>79</v>
      </c>
      <c r="L298" s="55">
        <v>0</v>
      </c>
      <c r="M298" s="55">
        <f t="shared" si="81"/>
        <v>-284</v>
      </c>
      <c r="N298" s="54">
        <v>93</v>
      </c>
      <c r="O298" s="55">
        <v>0</v>
      </c>
      <c r="P298" s="55">
        <v>0</v>
      </c>
      <c r="Q298" s="54" t="s">
        <v>79</v>
      </c>
      <c r="R298" s="57">
        <f t="shared" si="87"/>
        <v>-5729.6244923595859</v>
      </c>
      <c r="S298" s="55">
        <v>0</v>
      </c>
      <c r="T298" s="55">
        <v>0</v>
      </c>
      <c r="U298" s="54" t="s">
        <v>79</v>
      </c>
      <c r="V298" s="57">
        <f t="shared" si="82"/>
        <v>-3340</v>
      </c>
      <c r="W298" s="55">
        <v>0</v>
      </c>
      <c r="X298" s="55">
        <f t="shared" si="79"/>
        <v>5556.9133670121209</v>
      </c>
      <c r="Y298" s="117">
        <f t="shared" si="80"/>
        <v>1891550.8831598053</v>
      </c>
    </row>
    <row r="299" spans="1:25" ht="13.5" thickBot="1" x14ac:dyDescent="0.35">
      <c r="A299" s="54">
        <v>286</v>
      </c>
      <c r="B299" s="54">
        <v>47</v>
      </c>
      <c r="C299" s="54">
        <f t="shared" si="85"/>
        <v>10</v>
      </c>
      <c r="D299" s="55">
        <f t="shared" si="86"/>
        <v>24572.190047342498</v>
      </c>
      <c r="E299" s="57">
        <f t="shared" si="78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v>0</v>
      </c>
      <c r="K299" s="54" t="s">
        <v>79</v>
      </c>
      <c r="L299" s="55">
        <v>0</v>
      </c>
      <c r="M299" s="55">
        <f t="shared" si="81"/>
        <v>-286</v>
      </c>
      <c r="N299" s="54">
        <v>94</v>
      </c>
      <c r="O299" s="55">
        <v>0</v>
      </c>
      <c r="P299" s="55">
        <v>0</v>
      </c>
      <c r="Q299" s="54" t="s">
        <v>79</v>
      </c>
      <c r="R299" s="57">
        <f t="shared" si="87"/>
        <v>-5729.6244923595859</v>
      </c>
      <c r="S299" s="55">
        <v>0</v>
      </c>
      <c r="T299" s="55">
        <v>0</v>
      </c>
      <c r="U299" s="54" t="s">
        <v>79</v>
      </c>
      <c r="V299" s="57">
        <f t="shared" si="82"/>
        <v>-3350</v>
      </c>
      <c r="W299" s="55">
        <v>0</v>
      </c>
      <c r="X299" s="55">
        <f t="shared" si="79"/>
        <v>5544.9133670121209</v>
      </c>
      <c r="Y299" s="117">
        <f t="shared" si="80"/>
        <v>1904977.2585399833</v>
      </c>
    </row>
    <row r="300" spans="1:25" ht="13.5" thickBot="1" x14ac:dyDescent="0.35">
      <c r="A300" s="54">
        <v>287</v>
      </c>
      <c r="B300" s="54">
        <v>47</v>
      </c>
      <c r="C300" s="54">
        <f t="shared" si="85"/>
        <v>11</v>
      </c>
      <c r="D300" s="55">
        <f t="shared" si="86"/>
        <v>24572.190047342498</v>
      </c>
      <c r="E300" s="57">
        <f t="shared" si="78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v>0</v>
      </c>
      <c r="K300" s="54" t="s">
        <v>79</v>
      </c>
      <c r="L300" s="55">
        <v>0</v>
      </c>
      <c r="M300" s="55">
        <f t="shared" si="81"/>
        <v>-288</v>
      </c>
      <c r="N300" s="54">
        <v>95</v>
      </c>
      <c r="O300" s="55">
        <v>0</v>
      </c>
      <c r="P300" s="55">
        <v>0</v>
      </c>
      <c r="Q300" s="54" t="s">
        <v>79</v>
      </c>
      <c r="R300" s="57">
        <f t="shared" si="87"/>
        <v>-5729.6244923595859</v>
      </c>
      <c r="S300" s="55">
        <v>0</v>
      </c>
      <c r="T300" s="55">
        <v>0</v>
      </c>
      <c r="U300" s="54" t="s">
        <v>79</v>
      </c>
      <c r="V300" s="57">
        <f t="shared" si="82"/>
        <v>-3360</v>
      </c>
      <c r="W300" s="55">
        <v>0</v>
      </c>
      <c r="X300" s="55">
        <f t="shared" si="79"/>
        <v>5532.9133670121209</v>
      </c>
      <c r="Y300" s="117">
        <f t="shared" si="80"/>
        <v>1918447.577150912</v>
      </c>
    </row>
    <row r="301" spans="1:25" ht="13.5" thickBot="1" x14ac:dyDescent="0.35">
      <c r="A301" s="54">
        <v>288</v>
      </c>
      <c r="B301" s="54">
        <v>48</v>
      </c>
      <c r="C301" s="54">
        <f t="shared" si="85"/>
        <v>0</v>
      </c>
      <c r="D301" s="55">
        <f>$D290*(1+$D$4)</f>
        <v>25800.799549709624</v>
      </c>
      <c r="E301" s="57">
        <f t="shared" si="78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v>0</v>
      </c>
      <c r="K301" s="54" t="s">
        <v>79</v>
      </c>
      <c r="L301" s="55">
        <v>0</v>
      </c>
      <c r="M301" s="55">
        <f t="shared" si="81"/>
        <v>-290</v>
      </c>
      <c r="N301" s="54">
        <v>96</v>
      </c>
      <c r="O301" s="55">
        <v>0</v>
      </c>
      <c r="P301" s="55">
        <v>0</v>
      </c>
      <c r="Q301" s="54" t="s">
        <v>79</v>
      </c>
      <c r="R301" s="57">
        <f>$R300*1.06</f>
        <v>-6073.4019619011615</v>
      </c>
      <c r="S301" s="55">
        <v>0</v>
      </c>
      <c r="T301" s="55">
        <v>0</v>
      </c>
      <c r="U301" s="54" t="s">
        <v>79</v>
      </c>
      <c r="V301" s="57">
        <f t="shared" si="82"/>
        <v>-3370</v>
      </c>
      <c r="W301" s="55">
        <v>0</v>
      </c>
      <c r="X301" s="55">
        <f t="shared" si="79"/>
        <v>5852.8711237724638</v>
      </c>
      <c r="Y301" s="117">
        <f t="shared" si="80"/>
        <v>1932293.9798461464</v>
      </c>
    </row>
    <row r="302" spans="1:25" ht="13.5" thickBot="1" x14ac:dyDescent="0.35">
      <c r="A302" s="54">
        <v>289</v>
      </c>
      <c r="B302" s="54">
        <v>48</v>
      </c>
      <c r="C302" s="54">
        <f t="shared" si="85"/>
        <v>1</v>
      </c>
      <c r="D302" s="55">
        <f t="shared" ref="D302:D312" si="88">$D301</f>
        <v>25800.799549709624</v>
      </c>
      <c r="E302" s="57">
        <f t="shared" si="78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v>0</v>
      </c>
      <c r="K302" s="54" t="s">
        <v>79</v>
      </c>
      <c r="L302" s="55">
        <v>0</v>
      </c>
      <c r="M302" s="55">
        <f t="shared" si="81"/>
        <v>-292</v>
      </c>
      <c r="N302" s="54">
        <v>97</v>
      </c>
      <c r="O302" s="55">
        <v>0</v>
      </c>
      <c r="P302" s="55">
        <v>0</v>
      </c>
      <c r="Q302" s="54" t="s">
        <v>79</v>
      </c>
      <c r="R302" s="57">
        <f t="shared" ref="R302:R312" si="89">$R301</f>
        <v>-6073.4019619011615</v>
      </c>
      <c r="S302" s="55">
        <v>0</v>
      </c>
      <c r="T302" s="55">
        <v>0</v>
      </c>
      <c r="U302" s="54" t="s">
        <v>79</v>
      </c>
      <c r="V302" s="57">
        <f t="shared" si="82"/>
        <v>-3380</v>
      </c>
      <c r="W302" s="55">
        <v>0</v>
      </c>
      <c r="X302" s="55">
        <f t="shared" si="79"/>
        <v>5840.8711237724638</v>
      </c>
      <c r="Y302" s="117">
        <f t="shared" si="80"/>
        <v>1946186.0758859445</v>
      </c>
    </row>
    <row r="303" spans="1:25" ht="13.5" thickBot="1" x14ac:dyDescent="0.35">
      <c r="A303" s="54">
        <v>290</v>
      </c>
      <c r="B303" s="54">
        <v>48</v>
      </c>
      <c r="C303" s="54">
        <f t="shared" si="85"/>
        <v>2</v>
      </c>
      <c r="D303" s="55">
        <f t="shared" si="88"/>
        <v>25800.799549709624</v>
      </c>
      <c r="E303" s="57">
        <f t="shared" si="78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v>0</v>
      </c>
      <c r="K303" s="54" t="s">
        <v>79</v>
      </c>
      <c r="L303" s="55">
        <v>0</v>
      </c>
      <c r="M303" s="55">
        <f t="shared" si="81"/>
        <v>-294</v>
      </c>
      <c r="N303" s="54">
        <v>98</v>
      </c>
      <c r="O303" s="55">
        <v>0</v>
      </c>
      <c r="P303" s="55">
        <v>0</v>
      </c>
      <c r="Q303" s="54" t="s">
        <v>79</v>
      </c>
      <c r="R303" s="57">
        <f t="shared" si="89"/>
        <v>-6073.4019619011615</v>
      </c>
      <c r="S303" s="55">
        <v>0</v>
      </c>
      <c r="T303" s="55">
        <v>0</v>
      </c>
      <c r="U303" s="54" t="s">
        <v>79</v>
      </c>
      <c r="V303" s="57">
        <f t="shared" si="82"/>
        <v>-3390</v>
      </c>
      <c r="W303" s="55">
        <v>0</v>
      </c>
      <c r="X303" s="55">
        <f t="shared" si="79"/>
        <v>5828.8711237724638</v>
      </c>
      <c r="Y303" s="117">
        <f t="shared" si="80"/>
        <v>1960124.0556592415</v>
      </c>
    </row>
    <row r="304" spans="1:25" ht="13.5" thickBot="1" x14ac:dyDescent="0.35">
      <c r="A304" s="54">
        <v>291</v>
      </c>
      <c r="B304" s="54">
        <v>48</v>
      </c>
      <c r="C304" s="54">
        <f t="shared" si="85"/>
        <v>3</v>
      </c>
      <c r="D304" s="55">
        <f t="shared" si="88"/>
        <v>25800.799549709624</v>
      </c>
      <c r="E304" s="57">
        <f t="shared" si="78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v>0</v>
      </c>
      <c r="K304" s="54" t="s">
        <v>79</v>
      </c>
      <c r="L304" s="55">
        <v>0</v>
      </c>
      <c r="M304" s="55">
        <f t="shared" si="81"/>
        <v>-296</v>
      </c>
      <c r="N304" s="54">
        <v>99</v>
      </c>
      <c r="O304" s="55">
        <v>0</v>
      </c>
      <c r="P304" s="55">
        <v>0</v>
      </c>
      <c r="Q304" s="54" t="s">
        <v>79</v>
      </c>
      <c r="R304" s="57">
        <f t="shared" si="89"/>
        <v>-6073.4019619011615</v>
      </c>
      <c r="S304" s="55">
        <v>0</v>
      </c>
      <c r="T304" s="55">
        <v>0</v>
      </c>
      <c r="U304" s="54" t="s">
        <v>79</v>
      </c>
      <c r="V304" s="57">
        <f t="shared" si="82"/>
        <v>-3400</v>
      </c>
      <c r="W304" s="55">
        <v>0</v>
      </c>
      <c r="X304" s="55">
        <f t="shared" si="79"/>
        <v>5816.8711237724638</v>
      </c>
      <c r="Y304" s="117">
        <f t="shared" si="80"/>
        <v>1974108.110348261</v>
      </c>
    </row>
    <row r="305" spans="1:25" ht="13.5" thickBot="1" x14ac:dyDescent="0.35">
      <c r="A305" s="54">
        <v>292</v>
      </c>
      <c r="B305" s="54">
        <v>48</v>
      </c>
      <c r="C305" s="54">
        <f t="shared" si="85"/>
        <v>4</v>
      </c>
      <c r="D305" s="55">
        <f t="shared" si="88"/>
        <v>25800.799549709624</v>
      </c>
      <c r="E305" s="57">
        <f t="shared" si="78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v>0</v>
      </c>
      <c r="K305" s="54" t="s">
        <v>79</v>
      </c>
      <c r="L305" s="55">
        <v>0</v>
      </c>
      <c r="M305" s="55">
        <f t="shared" si="81"/>
        <v>-298</v>
      </c>
      <c r="N305" s="54">
        <v>100</v>
      </c>
      <c r="O305" s="55">
        <v>0</v>
      </c>
      <c r="P305" s="55">
        <v>0</v>
      </c>
      <c r="Q305" s="54" t="s">
        <v>79</v>
      </c>
      <c r="R305" s="57">
        <f t="shared" si="89"/>
        <v>-6073.4019619011615</v>
      </c>
      <c r="S305" s="55">
        <v>0</v>
      </c>
      <c r="T305" s="55">
        <v>0</v>
      </c>
      <c r="U305" s="54" t="s">
        <v>79</v>
      </c>
      <c r="V305" s="57">
        <f t="shared" si="82"/>
        <v>-3410</v>
      </c>
      <c r="W305" s="55">
        <v>0</v>
      </c>
      <c r="X305" s="55">
        <f t="shared" si="79"/>
        <v>5804.8711237724638</v>
      </c>
      <c r="Y305" s="117">
        <f t="shared" si="80"/>
        <v>1988138.4319318179</v>
      </c>
    </row>
    <row r="306" spans="1:25" ht="13.5" thickBot="1" x14ac:dyDescent="0.35">
      <c r="A306" s="54">
        <v>293</v>
      </c>
      <c r="B306" s="54">
        <v>48</v>
      </c>
      <c r="C306" s="54">
        <f t="shared" si="85"/>
        <v>5</v>
      </c>
      <c r="D306" s="55">
        <f t="shared" si="88"/>
        <v>25800.799549709624</v>
      </c>
      <c r="E306" s="57">
        <f t="shared" si="78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v>0</v>
      </c>
      <c r="K306" s="54" t="s">
        <v>79</v>
      </c>
      <c r="L306" s="55">
        <v>0</v>
      </c>
      <c r="M306" s="55">
        <f t="shared" si="81"/>
        <v>-300</v>
      </c>
      <c r="N306" s="54">
        <v>101</v>
      </c>
      <c r="O306" s="55">
        <v>0</v>
      </c>
      <c r="P306" s="55">
        <v>0</v>
      </c>
      <c r="Q306" s="54" t="s">
        <v>79</v>
      </c>
      <c r="R306" s="57">
        <f t="shared" si="89"/>
        <v>-6073.4019619011615</v>
      </c>
      <c r="S306" s="55">
        <v>0</v>
      </c>
      <c r="T306" s="55">
        <v>0</v>
      </c>
      <c r="U306" s="54" t="s">
        <v>79</v>
      </c>
      <c r="V306" s="57">
        <f t="shared" si="82"/>
        <v>-3420</v>
      </c>
      <c r="W306" s="55">
        <v>0</v>
      </c>
      <c r="X306" s="55">
        <f t="shared" si="79"/>
        <v>5792.8711237724638</v>
      </c>
      <c r="Y306" s="117">
        <f t="shared" si="80"/>
        <v>2002215.2131886394</v>
      </c>
    </row>
    <row r="307" spans="1:25" ht="13.5" thickBot="1" x14ac:dyDescent="0.35">
      <c r="A307" s="54">
        <v>294</v>
      </c>
      <c r="B307" s="54">
        <v>48</v>
      </c>
      <c r="C307" s="54">
        <f t="shared" si="85"/>
        <v>6</v>
      </c>
      <c r="D307" s="55">
        <f t="shared" si="88"/>
        <v>25800.799549709624</v>
      </c>
      <c r="E307" s="57">
        <f t="shared" si="78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v>0</v>
      </c>
      <c r="K307" s="54" t="s">
        <v>79</v>
      </c>
      <c r="L307" s="55">
        <v>0</v>
      </c>
      <c r="M307" s="55">
        <f t="shared" si="81"/>
        <v>-302</v>
      </c>
      <c r="N307" s="54">
        <v>102</v>
      </c>
      <c r="O307" s="55">
        <v>0</v>
      </c>
      <c r="P307" s="55">
        <v>0</v>
      </c>
      <c r="Q307" s="54" t="s">
        <v>79</v>
      </c>
      <c r="R307" s="57">
        <f t="shared" si="89"/>
        <v>-6073.4019619011615</v>
      </c>
      <c r="S307" s="55">
        <v>0</v>
      </c>
      <c r="T307" s="55">
        <v>0</v>
      </c>
      <c r="U307" s="54" t="s">
        <v>79</v>
      </c>
      <c r="V307" s="57">
        <f t="shared" si="82"/>
        <v>-3430</v>
      </c>
      <c r="W307" s="55">
        <v>0</v>
      </c>
      <c r="X307" s="55">
        <f t="shared" si="79"/>
        <v>5780.8711237724638</v>
      </c>
      <c r="Y307" s="117">
        <f t="shared" si="80"/>
        <v>2016338.6477006976</v>
      </c>
    </row>
    <row r="308" spans="1:25" ht="13.5" thickBot="1" x14ac:dyDescent="0.35">
      <c r="A308" s="54">
        <v>295</v>
      </c>
      <c r="B308" s="54">
        <v>48</v>
      </c>
      <c r="C308" s="54">
        <f t="shared" si="85"/>
        <v>7</v>
      </c>
      <c r="D308" s="55">
        <f t="shared" si="88"/>
        <v>25800.799549709624</v>
      </c>
      <c r="E308" s="57">
        <f t="shared" si="78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v>0</v>
      </c>
      <c r="K308" s="54" t="s">
        <v>79</v>
      </c>
      <c r="L308" s="55">
        <v>0</v>
      </c>
      <c r="M308" s="55">
        <f t="shared" si="81"/>
        <v>-304</v>
      </c>
      <c r="N308" s="54">
        <v>103</v>
      </c>
      <c r="O308" s="55">
        <v>0</v>
      </c>
      <c r="P308" s="55">
        <v>0</v>
      </c>
      <c r="Q308" s="54" t="s">
        <v>79</v>
      </c>
      <c r="R308" s="57">
        <f t="shared" si="89"/>
        <v>-6073.4019619011615</v>
      </c>
      <c r="S308" s="55">
        <v>0</v>
      </c>
      <c r="T308" s="55">
        <v>0</v>
      </c>
      <c r="U308" s="54" t="s">
        <v>79</v>
      </c>
      <c r="V308" s="57">
        <f t="shared" si="82"/>
        <v>-3440</v>
      </c>
      <c r="W308" s="55">
        <v>0</v>
      </c>
      <c r="X308" s="55">
        <f t="shared" si="79"/>
        <v>5768.8711237724638</v>
      </c>
      <c r="Y308" s="117">
        <f t="shared" si="80"/>
        <v>2030508.9298565565</v>
      </c>
    </row>
    <row r="309" spans="1:25" ht="13.5" thickBot="1" x14ac:dyDescent="0.35">
      <c r="A309" s="54">
        <v>296</v>
      </c>
      <c r="B309" s="54">
        <v>48</v>
      </c>
      <c r="C309" s="54">
        <f t="shared" si="85"/>
        <v>8</v>
      </c>
      <c r="D309" s="55">
        <f t="shared" si="88"/>
        <v>25800.799549709624</v>
      </c>
      <c r="E309" s="57">
        <f t="shared" si="78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v>0</v>
      </c>
      <c r="K309" s="54" t="s">
        <v>79</v>
      </c>
      <c r="L309" s="55">
        <v>0</v>
      </c>
      <c r="M309" s="55">
        <f t="shared" si="81"/>
        <v>-306</v>
      </c>
      <c r="N309" s="54">
        <v>104</v>
      </c>
      <c r="O309" s="55">
        <v>0</v>
      </c>
      <c r="P309" s="55">
        <v>0</v>
      </c>
      <c r="Q309" s="54" t="s">
        <v>79</v>
      </c>
      <c r="R309" s="57">
        <f t="shared" si="89"/>
        <v>-6073.4019619011615</v>
      </c>
      <c r="S309" s="55">
        <v>0</v>
      </c>
      <c r="T309" s="55">
        <v>0</v>
      </c>
      <c r="U309" s="54" t="s">
        <v>79</v>
      </c>
      <c r="V309" s="57">
        <f t="shared" si="82"/>
        <v>-3450</v>
      </c>
      <c r="W309" s="55">
        <v>0</v>
      </c>
      <c r="X309" s="55">
        <f t="shared" si="79"/>
        <v>5756.8711237724638</v>
      </c>
      <c r="Y309" s="117">
        <f t="shared" si="80"/>
        <v>2044726.2548547313</v>
      </c>
    </row>
    <row r="310" spans="1:25" ht="13.5" thickBot="1" x14ac:dyDescent="0.35">
      <c r="A310" s="54">
        <v>297</v>
      </c>
      <c r="B310" s="54">
        <v>48</v>
      </c>
      <c r="C310" s="54">
        <f t="shared" si="85"/>
        <v>9</v>
      </c>
      <c r="D310" s="55">
        <f t="shared" si="88"/>
        <v>25800.799549709624</v>
      </c>
      <c r="E310" s="57">
        <f t="shared" si="78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v>0</v>
      </c>
      <c r="K310" s="54" t="s">
        <v>79</v>
      </c>
      <c r="L310" s="55">
        <v>0</v>
      </c>
      <c r="M310" s="55">
        <f t="shared" si="81"/>
        <v>-308</v>
      </c>
      <c r="N310" s="54">
        <v>105</v>
      </c>
      <c r="O310" s="55">
        <v>0</v>
      </c>
      <c r="P310" s="55">
        <v>0</v>
      </c>
      <c r="Q310" s="54" t="s">
        <v>79</v>
      </c>
      <c r="R310" s="57">
        <f t="shared" si="89"/>
        <v>-6073.4019619011615</v>
      </c>
      <c r="S310" s="55">
        <v>0</v>
      </c>
      <c r="T310" s="55">
        <v>0</v>
      </c>
      <c r="U310" s="54" t="s">
        <v>79</v>
      </c>
      <c r="V310" s="57">
        <f t="shared" si="82"/>
        <v>-3460</v>
      </c>
      <c r="W310" s="55">
        <v>0</v>
      </c>
      <c r="X310" s="55">
        <f t="shared" si="79"/>
        <v>5744.8711237724638</v>
      </c>
      <c r="Y310" s="117">
        <f t="shared" si="80"/>
        <v>2058990.8187070652</v>
      </c>
    </row>
    <row r="311" spans="1:25" ht="13.5" thickBot="1" x14ac:dyDescent="0.35">
      <c r="A311" s="54">
        <v>298</v>
      </c>
      <c r="B311" s="54">
        <v>48</v>
      </c>
      <c r="C311" s="54">
        <f t="shared" si="85"/>
        <v>10</v>
      </c>
      <c r="D311" s="55">
        <f t="shared" si="88"/>
        <v>25800.799549709624</v>
      </c>
      <c r="E311" s="57">
        <f t="shared" si="78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v>0</v>
      </c>
      <c r="K311" s="54" t="s">
        <v>79</v>
      </c>
      <c r="L311" s="55">
        <v>0</v>
      </c>
      <c r="M311" s="55">
        <f t="shared" si="81"/>
        <v>-310</v>
      </c>
      <c r="N311" s="54">
        <v>106</v>
      </c>
      <c r="O311" s="55">
        <v>0</v>
      </c>
      <c r="P311" s="55">
        <v>0</v>
      </c>
      <c r="Q311" s="54" t="s">
        <v>79</v>
      </c>
      <c r="R311" s="57">
        <f t="shared" si="89"/>
        <v>-6073.4019619011615</v>
      </c>
      <c r="S311" s="55">
        <v>0</v>
      </c>
      <c r="T311" s="55">
        <v>0</v>
      </c>
      <c r="U311" s="54" t="s">
        <v>79</v>
      </c>
      <c r="V311" s="57">
        <f t="shared" si="82"/>
        <v>-3470</v>
      </c>
      <c r="W311" s="55">
        <v>0</v>
      </c>
      <c r="X311" s="55">
        <f t="shared" si="79"/>
        <v>5732.8711237724638</v>
      </c>
      <c r="Y311" s="117">
        <f t="shared" si="80"/>
        <v>2073302.8182421168</v>
      </c>
    </row>
    <row r="312" spans="1:25" ht="13.5" thickBot="1" x14ac:dyDescent="0.35">
      <c r="A312" s="54">
        <v>299</v>
      </c>
      <c r="B312" s="54">
        <v>48</v>
      </c>
      <c r="C312" s="54">
        <f t="shared" si="85"/>
        <v>11</v>
      </c>
      <c r="D312" s="55">
        <f t="shared" si="88"/>
        <v>25800.799549709624</v>
      </c>
      <c r="E312" s="57">
        <f t="shared" si="78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v>0</v>
      </c>
      <c r="K312" s="54" t="s">
        <v>79</v>
      </c>
      <c r="L312" s="55">
        <v>0</v>
      </c>
      <c r="M312" s="55">
        <f t="shared" si="81"/>
        <v>-312</v>
      </c>
      <c r="N312" s="54">
        <v>107</v>
      </c>
      <c r="O312" s="55">
        <v>0</v>
      </c>
      <c r="P312" s="55">
        <v>0</v>
      </c>
      <c r="Q312" s="54" t="s">
        <v>79</v>
      </c>
      <c r="R312" s="57">
        <f t="shared" si="89"/>
        <v>-6073.4019619011615</v>
      </c>
      <c r="S312" s="55">
        <v>0</v>
      </c>
      <c r="T312" s="55">
        <v>0</v>
      </c>
      <c r="U312" s="54" t="s">
        <v>79</v>
      </c>
      <c r="V312" s="57">
        <f t="shared" si="82"/>
        <v>-3480</v>
      </c>
      <c r="W312" s="55">
        <v>0</v>
      </c>
      <c r="X312" s="55">
        <f t="shared" si="79"/>
        <v>5720.8711237724638</v>
      </c>
      <c r="Y312" s="117">
        <f t="shared" si="80"/>
        <v>2087662.4511085646</v>
      </c>
    </row>
    <row r="313" spans="1:25" ht="13.5" thickBot="1" x14ac:dyDescent="0.35">
      <c r="A313" s="54">
        <v>300</v>
      </c>
      <c r="B313" s="54">
        <v>49</v>
      </c>
      <c r="C313" s="54">
        <f t="shared" si="85"/>
        <v>0</v>
      </c>
      <c r="D313" s="55">
        <f>$D302*(1+$D$4)</f>
        <v>27090.839527195105</v>
      </c>
      <c r="E313" s="57">
        <f t="shared" si="78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v>0</v>
      </c>
      <c r="K313" s="54" t="s">
        <v>79</v>
      </c>
      <c r="L313" s="55">
        <v>0</v>
      </c>
      <c r="M313" s="55">
        <f t="shared" si="81"/>
        <v>-314</v>
      </c>
      <c r="N313" s="54">
        <v>108</v>
      </c>
      <c r="O313" s="55">
        <v>0</v>
      </c>
      <c r="P313" s="55">
        <v>0</v>
      </c>
      <c r="Q313" s="54" t="s">
        <v>79</v>
      </c>
      <c r="R313" s="57">
        <f>$R312*1.06</f>
        <v>-6437.8060796152313</v>
      </c>
      <c r="S313" s="55">
        <v>0</v>
      </c>
      <c r="T313" s="55">
        <v>0</v>
      </c>
      <c r="U313" s="54" t="s">
        <v>79</v>
      </c>
      <c r="V313" s="57">
        <f t="shared" si="82"/>
        <v>-3490</v>
      </c>
      <c r="W313" s="55">
        <v>0</v>
      </c>
      <c r="X313" s="55">
        <f t="shared" si="79"/>
        <v>6053.9889936754098</v>
      </c>
      <c r="Y313" s="117">
        <f t="shared" si="80"/>
        <v>2102415.0336485258</v>
      </c>
    </row>
    <row r="314" spans="1:25" ht="13.5" thickBot="1" x14ac:dyDescent="0.35">
      <c r="A314" s="54">
        <v>301</v>
      </c>
      <c r="B314" s="54">
        <v>49</v>
      </c>
      <c r="C314" s="54">
        <f t="shared" si="85"/>
        <v>1</v>
      </c>
      <c r="D314" s="55">
        <f t="shared" ref="D314:D324" si="90">$D313</f>
        <v>27090.839527195105</v>
      </c>
      <c r="E314" s="57">
        <f t="shared" si="78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v>0</v>
      </c>
      <c r="K314" s="54" t="s">
        <v>79</v>
      </c>
      <c r="L314" s="55">
        <v>0</v>
      </c>
      <c r="M314" s="55">
        <f t="shared" si="81"/>
        <v>-316</v>
      </c>
      <c r="N314" s="54">
        <v>109</v>
      </c>
      <c r="O314" s="55">
        <v>0</v>
      </c>
      <c r="P314" s="55">
        <v>0</v>
      </c>
      <c r="Q314" s="54" t="s">
        <v>79</v>
      </c>
      <c r="R314" s="57">
        <f t="shared" ref="R314:R324" si="91">$R313</f>
        <v>-6437.8060796152313</v>
      </c>
      <c r="S314" s="55">
        <v>0</v>
      </c>
      <c r="T314" s="55">
        <v>0</v>
      </c>
      <c r="U314" s="54" t="s">
        <v>79</v>
      </c>
      <c r="V314" s="57">
        <f t="shared" si="82"/>
        <v>-3500</v>
      </c>
      <c r="W314" s="55">
        <v>0</v>
      </c>
      <c r="X314" s="55">
        <f t="shared" si="79"/>
        <v>6041.9889936754098</v>
      </c>
      <c r="Y314" s="117">
        <f t="shared" si="80"/>
        <v>2117217.0852824035</v>
      </c>
    </row>
    <row r="315" spans="1:25" ht="13.5" thickBot="1" x14ac:dyDescent="0.35">
      <c r="A315" s="54">
        <v>302</v>
      </c>
      <c r="B315" s="54">
        <v>49</v>
      </c>
      <c r="C315" s="54">
        <f t="shared" si="85"/>
        <v>2</v>
      </c>
      <c r="D315" s="55">
        <f t="shared" si="90"/>
        <v>27090.839527195105</v>
      </c>
      <c r="E315" s="57">
        <f t="shared" si="78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v>0</v>
      </c>
      <c r="K315" s="54" t="s">
        <v>79</v>
      </c>
      <c r="L315" s="55">
        <v>0</v>
      </c>
      <c r="M315" s="55">
        <f t="shared" si="81"/>
        <v>-318</v>
      </c>
      <c r="N315" s="54">
        <v>110</v>
      </c>
      <c r="O315" s="55">
        <v>0</v>
      </c>
      <c r="P315" s="55">
        <v>0</v>
      </c>
      <c r="Q315" s="54" t="s">
        <v>79</v>
      </c>
      <c r="R315" s="57">
        <f t="shared" si="91"/>
        <v>-6437.8060796152313</v>
      </c>
      <c r="S315" s="55">
        <v>0</v>
      </c>
      <c r="T315" s="55">
        <v>0</v>
      </c>
      <c r="U315" s="54" t="s">
        <v>79</v>
      </c>
      <c r="V315" s="57">
        <f t="shared" si="82"/>
        <v>-3510</v>
      </c>
      <c r="W315" s="55">
        <v>0</v>
      </c>
      <c r="X315" s="55">
        <f t="shared" si="79"/>
        <v>6029.9889936754098</v>
      </c>
      <c r="Y315" s="117">
        <f t="shared" si="80"/>
        <v>2132068.8121314221</v>
      </c>
    </row>
    <row r="316" spans="1:25" ht="13.5" thickBot="1" x14ac:dyDescent="0.35">
      <c r="A316" s="54">
        <v>303</v>
      </c>
      <c r="B316" s="54">
        <v>49</v>
      </c>
      <c r="C316" s="54">
        <f t="shared" si="85"/>
        <v>3</v>
      </c>
      <c r="D316" s="55">
        <f t="shared" si="90"/>
        <v>27090.839527195105</v>
      </c>
      <c r="E316" s="57">
        <f t="shared" si="78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v>0</v>
      </c>
      <c r="K316" s="54" t="s">
        <v>79</v>
      </c>
      <c r="L316" s="55">
        <v>0</v>
      </c>
      <c r="M316" s="55">
        <f t="shared" si="81"/>
        <v>-320</v>
      </c>
      <c r="N316" s="54">
        <v>111</v>
      </c>
      <c r="O316" s="55">
        <v>0</v>
      </c>
      <c r="P316" s="55">
        <v>0</v>
      </c>
      <c r="Q316" s="54" t="s">
        <v>79</v>
      </c>
      <c r="R316" s="57">
        <f t="shared" si="91"/>
        <v>-6437.8060796152313</v>
      </c>
      <c r="S316" s="55">
        <v>0</v>
      </c>
      <c r="T316" s="55">
        <v>0</v>
      </c>
      <c r="U316" s="54" t="s">
        <v>79</v>
      </c>
      <c r="V316" s="57">
        <f t="shared" si="82"/>
        <v>-3520</v>
      </c>
      <c r="W316" s="55">
        <v>0</v>
      </c>
      <c r="X316" s="55">
        <f t="shared" si="79"/>
        <v>6017.9889936754098</v>
      </c>
      <c r="Y316" s="117">
        <f t="shared" si="80"/>
        <v>2146970.4211756452</v>
      </c>
    </row>
    <row r="317" spans="1:25" ht="13.5" thickBot="1" x14ac:dyDescent="0.35">
      <c r="A317" s="54">
        <v>304</v>
      </c>
      <c r="B317" s="54">
        <v>49</v>
      </c>
      <c r="C317" s="54">
        <f t="shared" si="85"/>
        <v>4</v>
      </c>
      <c r="D317" s="55">
        <f t="shared" si="90"/>
        <v>27090.839527195105</v>
      </c>
      <c r="E317" s="57">
        <f t="shared" si="78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v>0</v>
      </c>
      <c r="K317" s="54" t="s">
        <v>79</v>
      </c>
      <c r="L317" s="55">
        <v>0</v>
      </c>
      <c r="M317" s="55">
        <f t="shared" si="81"/>
        <v>-322</v>
      </c>
      <c r="N317" s="54">
        <v>112</v>
      </c>
      <c r="O317" s="55">
        <v>0</v>
      </c>
      <c r="P317" s="55">
        <v>0</v>
      </c>
      <c r="Q317" s="54" t="s">
        <v>79</v>
      </c>
      <c r="R317" s="57">
        <f t="shared" si="91"/>
        <v>-6437.8060796152313</v>
      </c>
      <c r="S317" s="55">
        <v>0</v>
      </c>
      <c r="T317" s="55">
        <v>0</v>
      </c>
      <c r="U317" s="54" t="s">
        <v>79</v>
      </c>
      <c r="V317" s="57">
        <f t="shared" si="82"/>
        <v>-3530</v>
      </c>
      <c r="W317" s="55">
        <v>0</v>
      </c>
      <c r="X317" s="55">
        <f t="shared" si="79"/>
        <v>6005.9889936754098</v>
      </c>
      <c r="Y317" s="117">
        <f t="shared" si="80"/>
        <v>2161922.1202575522</v>
      </c>
    </row>
    <row r="318" spans="1:25" ht="13.5" thickBot="1" x14ac:dyDescent="0.35">
      <c r="A318" s="54">
        <v>305</v>
      </c>
      <c r="B318" s="54">
        <v>49</v>
      </c>
      <c r="C318" s="54">
        <f t="shared" si="85"/>
        <v>5</v>
      </c>
      <c r="D318" s="55">
        <f t="shared" si="90"/>
        <v>27090.839527195105</v>
      </c>
      <c r="E318" s="57">
        <f t="shared" si="78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v>0</v>
      </c>
      <c r="K318" s="54" t="s">
        <v>79</v>
      </c>
      <c r="L318" s="55">
        <v>0</v>
      </c>
      <c r="M318" s="55">
        <f t="shared" si="81"/>
        <v>-324</v>
      </c>
      <c r="N318" s="54">
        <v>113</v>
      </c>
      <c r="O318" s="55">
        <v>0</v>
      </c>
      <c r="P318" s="55">
        <v>0</v>
      </c>
      <c r="Q318" s="54" t="s">
        <v>79</v>
      </c>
      <c r="R318" s="57">
        <f t="shared" si="91"/>
        <v>-6437.8060796152313</v>
      </c>
      <c r="S318" s="55">
        <v>0</v>
      </c>
      <c r="T318" s="55">
        <v>0</v>
      </c>
      <c r="U318" s="54" t="s">
        <v>79</v>
      </c>
      <c r="V318" s="57">
        <f t="shared" si="82"/>
        <v>-3540</v>
      </c>
      <c r="W318" s="55">
        <v>0</v>
      </c>
      <c r="X318" s="55">
        <f t="shared" si="79"/>
        <v>5993.9889936754098</v>
      </c>
      <c r="Y318" s="117">
        <f t="shared" si="80"/>
        <v>2176924.118085634</v>
      </c>
    </row>
    <row r="319" spans="1:25" ht="13.5" thickBot="1" x14ac:dyDescent="0.35">
      <c r="A319" s="54">
        <v>306</v>
      </c>
      <c r="B319" s="54">
        <v>49</v>
      </c>
      <c r="C319" s="54">
        <f t="shared" si="85"/>
        <v>6</v>
      </c>
      <c r="D319" s="55">
        <f t="shared" si="90"/>
        <v>27090.839527195105</v>
      </c>
      <c r="E319" s="57">
        <f t="shared" si="78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v>0</v>
      </c>
      <c r="K319" s="54" t="s">
        <v>79</v>
      </c>
      <c r="L319" s="55">
        <v>0</v>
      </c>
      <c r="M319" s="55">
        <f t="shared" si="81"/>
        <v>-326</v>
      </c>
      <c r="N319" s="54">
        <v>114</v>
      </c>
      <c r="O319" s="55">
        <v>0</v>
      </c>
      <c r="P319" s="55">
        <v>0</v>
      </c>
      <c r="Q319" s="54" t="s">
        <v>79</v>
      </c>
      <c r="R319" s="57">
        <f t="shared" si="91"/>
        <v>-6437.8060796152313</v>
      </c>
      <c r="S319" s="55">
        <v>0</v>
      </c>
      <c r="T319" s="55">
        <v>0</v>
      </c>
      <c r="U319" s="54" t="s">
        <v>79</v>
      </c>
      <c r="V319" s="57">
        <f t="shared" si="82"/>
        <v>-3550</v>
      </c>
      <c r="W319" s="55">
        <v>0</v>
      </c>
      <c r="X319" s="55">
        <f t="shared" si="79"/>
        <v>5981.9889936754098</v>
      </c>
      <c r="Y319" s="117">
        <f t="shared" si="80"/>
        <v>2191976.6242379993</v>
      </c>
    </row>
    <row r="320" spans="1:25" ht="13.5" thickBot="1" x14ac:dyDescent="0.35">
      <c r="A320" s="54">
        <v>307</v>
      </c>
      <c r="B320" s="54">
        <v>49</v>
      </c>
      <c r="C320" s="54">
        <f t="shared" si="85"/>
        <v>7</v>
      </c>
      <c r="D320" s="55">
        <f t="shared" si="90"/>
        <v>27090.839527195105</v>
      </c>
      <c r="E320" s="57">
        <f t="shared" si="78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v>0</v>
      </c>
      <c r="K320" s="54" t="s">
        <v>79</v>
      </c>
      <c r="L320" s="55">
        <v>0</v>
      </c>
      <c r="M320" s="55">
        <f t="shared" si="81"/>
        <v>-328</v>
      </c>
      <c r="N320" s="54">
        <v>115</v>
      </c>
      <c r="O320" s="55">
        <v>0</v>
      </c>
      <c r="P320" s="55">
        <v>0</v>
      </c>
      <c r="Q320" s="54" t="s">
        <v>79</v>
      </c>
      <c r="R320" s="57">
        <f t="shared" si="91"/>
        <v>-6437.8060796152313</v>
      </c>
      <c r="S320" s="55">
        <v>0</v>
      </c>
      <c r="T320" s="55">
        <v>0</v>
      </c>
      <c r="U320" s="54" t="s">
        <v>79</v>
      </c>
      <c r="V320" s="57">
        <f t="shared" si="82"/>
        <v>-3560</v>
      </c>
      <c r="W320" s="55">
        <v>0</v>
      </c>
      <c r="X320" s="55">
        <f t="shared" si="79"/>
        <v>5969.9889936754098</v>
      </c>
      <c r="Y320" s="117">
        <f t="shared" si="80"/>
        <v>2207079.8491659998</v>
      </c>
    </row>
    <row r="321" spans="1:25" ht="13.5" thickBot="1" x14ac:dyDescent="0.35">
      <c r="A321" s="54">
        <v>308</v>
      </c>
      <c r="B321" s="54">
        <v>49</v>
      </c>
      <c r="C321" s="54">
        <f t="shared" si="85"/>
        <v>8</v>
      </c>
      <c r="D321" s="55">
        <f t="shared" si="90"/>
        <v>27090.839527195105</v>
      </c>
      <c r="E321" s="57">
        <f t="shared" si="78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v>0</v>
      </c>
      <c r="K321" s="54" t="s">
        <v>79</v>
      </c>
      <c r="L321" s="55">
        <v>0</v>
      </c>
      <c r="M321" s="55">
        <f t="shared" si="81"/>
        <v>-330</v>
      </c>
      <c r="N321" s="54">
        <v>116</v>
      </c>
      <c r="O321" s="55">
        <v>0</v>
      </c>
      <c r="P321" s="55">
        <v>0</v>
      </c>
      <c r="Q321" s="54" t="s">
        <v>79</v>
      </c>
      <c r="R321" s="57">
        <f t="shared" si="91"/>
        <v>-6437.8060796152313</v>
      </c>
      <c r="S321" s="55">
        <v>0</v>
      </c>
      <c r="T321" s="55">
        <v>0</v>
      </c>
      <c r="U321" s="54" t="s">
        <v>79</v>
      </c>
      <c r="V321" s="57">
        <f t="shared" si="82"/>
        <v>-3570</v>
      </c>
      <c r="W321" s="55">
        <v>0</v>
      </c>
      <c r="X321" s="55">
        <f t="shared" si="79"/>
        <v>5957.9889936754098</v>
      </c>
      <c r="Y321" s="117">
        <f t="shared" si="80"/>
        <v>2222234.0041978667</v>
      </c>
    </row>
    <row r="322" spans="1:25" ht="13.5" thickBot="1" x14ac:dyDescent="0.35">
      <c r="A322" s="54">
        <v>309</v>
      </c>
      <c r="B322" s="54">
        <v>49</v>
      </c>
      <c r="C322" s="54">
        <f t="shared" si="85"/>
        <v>9</v>
      </c>
      <c r="D322" s="55">
        <f t="shared" si="90"/>
        <v>27090.839527195105</v>
      </c>
      <c r="E322" s="57">
        <f t="shared" si="78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v>0</v>
      </c>
      <c r="K322" s="54" t="s">
        <v>79</v>
      </c>
      <c r="L322" s="55">
        <v>0</v>
      </c>
      <c r="M322" s="55">
        <f t="shared" si="81"/>
        <v>-332</v>
      </c>
      <c r="N322" s="54">
        <v>117</v>
      </c>
      <c r="O322" s="55">
        <v>0</v>
      </c>
      <c r="P322" s="55">
        <v>0</v>
      </c>
      <c r="Q322" s="54" t="s">
        <v>79</v>
      </c>
      <c r="R322" s="57">
        <f t="shared" si="91"/>
        <v>-6437.8060796152313</v>
      </c>
      <c r="S322" s="55">
        <v>0</v>
      </c>
      <c r="T322" s="55">
        <v>0</v>
      </c>
      <c r="U322" s="54" t="s">
        <v>79</v>
      </c>
      <c r="V322" s="57">
        <f t="shared" si="82"/>
        <v>-3580</v>
      </c>
      <c r="W322" s="55">
        <v>0</v>
      </c>
      <c r="X322" s="55">
        <f t="shared" si="79"/>
        <v>5945.9889936754098</v>
      </c>
      <c r="Y322" s="117">
        <f t="shared" si="80"/>
        <v>2237439.3015423664</v>
      </c>
    </row>
    <row r="323" spans="1:25" ht="13.5" thickBot="1" x14ac:dyDescent="0.35">
      <c r="A323" s="54">
        <v>310</v>
      </c>
      <c r="B323" s="54">
        <v>49</v>
      </c>
      <c r="C323" s="54">
        <f t="shared" si="85"/>
        <v>10</v>
      </c>
      <c r="D323" s="55">
        <f t="shared" si="90"/>
        <v>27090.839527195105</v>
      </c>
      <c r="E323" s="57">
        <f t="shared" si="78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v>0</v>
      </c>
      <c r="K323" s="54" t="s">
        <v>79</v>
      </c>
      <c r="L323" s="55">
        <v>0</v>
      </c>
      <c r="M323" s="55">
        <f t="shared" si="81"/>
        <v>-334</v>
      </c>
      <c r="N323" s="54">
        <v>118</v>
      </c>
      <c r="O323" s="55">
        <v>0</v>
      </c>
      <c r="P323" s="55">
        <v>0</v>
      </c>
      <c r="Q323" s="54" t="s">
        <v>79</v>
      </c>
      <c r="R323" s="57">
        <f t="shared" si="91"/>
        <v>-6437.8060796152313</v>
      </c>
      <c r="S323" s="55">
        <v>0</v>
      </c>
      <c r="T323" s="55">
        <v>0</v>
      </c>
      <c r="U323" s="54" t="s">
        <v>79</v>
      </c>
      <c r="V323" s="57">
        <f t="shared" si="82"/>
        <v>-3590</v>
      </c>
      <c r="W323" s="55">
        <v>0</v>
      </c>
      <c r="X323" s="55">
        <f t="shared" si="79"/>
        <v>5933.9889936754098</v>
      </c>
      <c r="Y323" s="117">
        <f t="shared" si="80"/>
        <v>2252695.9542924683</v>
      </c>
    </row>
    <row r="324" spans="1:25" ht="13.5" thickBot="1" x14ac:dyDescent="0.35">
      <c r="A324" s="54">
        <v>311</v>
      </c>
      <c r="B324" s="54">
        <v>49</v>
      </c>
      <c r="C324" s="54">
        <f t="shared" si="85"/>
        <v>11</v>
      </c>
      <c r="D324" s="55">
        <f t="shared" si="90"/>
        <v>27090.839527195105</v>
      </c>
      <c r="E324" s="57">
        <f t="shared" si="78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v>0</v>
      </c>
      <c r="K324" s="54" t="s">
        <v>79</v>
      </c>
      <c r="L324" s="55">
        <v>0</v>
      </c>
      <c r="M324" s="55">
        <f t="shared" si="81"/>
        <v>-336</v>
      </c>
      <c r="N324" s="54">
        <v>119</v>
      </c>
      <c r="O324" s="55">
        <v>0</v>
      </c>
      <c r="P324" s="55">
        <v>0</v>
      </c>
      <c r="Q324" s="54" t="s">
        <v>79</v>
      </c>
      <c r="R324" s="57">
        <f t="shared" si="91"/>
        <v>-6437.8060796152313</v>
      </c>
      <c r="S324" s="55">
        <v>0</v>
      </c>
      <c r="T324" s="55">
        <v>0</v>
      </c>
      <c r="U324" s="54" t="s">
        <v>79</v>
      </c>
      <c r="V324" s="57">
        <f t="shared" si="82"/>
        <v>-3600</v>
      </c>
      <c r="W324" s="55">
        <v>0</v>
      </c>
      <c r="X324" s="55">
        <f t="shared" si="79"/>
        <v>5921.9889936754098</v>
      </c>
      <c r="Y324" s="117">
        <f t="shared" si="80"/>
        <v>2268004.1764290291</v>
      </c>
    </row>
    <row r="325" spans="1:25" ht="13.5" thickBot="1" x14ac:dyDescent="0.35">
      <c r="A325" s="54">
        <v>312</v>
      </c>
      <c r="B325" s="54">
        <v>50</v>
      </c>
      <c r="C325" s="54">
        <f t="shared" si="85"/>
        <v>0</v>
      </c>
      <c r="D325" s="55">
        <f>$D314*(1+$D$4)</f>
        <v>28445.381503554861</v>
      </c>
      <c r="E325" s="57">
        <f t="shared" si="78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v>0</v>
      </c>
      <c r="K325" s="54" t="s">
        <v>79</v>
      </c>
      <c r="L325" s="55">
        <v>0</v>
      </c>
      <c r="M325" s="55">
        <f t="shared" si="81"/>
        <v>-338</v>
      </c>
      <c r="N325" s="54">
        <v>120</v>
      </c>
      <c r="O325" s="55">
        <v>0</v>
      </c>
      <c r="P325" s="55">
        <v>0</v>
      </c>
      <c r="Q325" s="54" t="s">
        <v>79</v>
      </c>
      <c r="R325" s="57">
        <f>$R324*1.06</f>
        <v>-6824.0744443921458</v>
      </c>
      <c r="S325" s="55">
        <v>0</v>
      </c>
      <c r="T325" s="55">
        <v>0</v>
      </c>
      <c r="U325" s="54" t="s">
        <v>79</v>
      </c>
      <c r="V325" s="57">
        <f t="shared" si="82"/>
        <v>-3610</v>
      </c>
      <c r="W325" s="55">
        <v>0</v>
      </c>
      <c r="X325" s="55">
        <f t="shared" si="79"/>
        <v>6295.1544577407694</v>
      </c>
      <c r="Y325" s="117">
        <f t="shared" si="80"/>
        <v>2283749.3482885575</v>
      </c>
    </row>
    <row r="326" spans="1:25" ht="13.5" thickBot="1" x14ac:dyDescent="0.35">
      <c r="A326" s="54">
        <v>313</v>
      </c>
      <c r="B326" s="54">
        <v>50</v>
      </c>
      <c r="C326" s="54">
        <f t="shared" si="85"/>
        <v>1</v>
      </c>
      <c r="D326" s="55">
        <f t="shared" ref="D326:D336" si="92">$D325</f>
        <v>28445.381503554861</v>
      </c>
      <c r="E326" s="57">
        <f t="shared" si="78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v>0</v>
      </c>
      <c r="K326" s="54" t="s">
        <v>79</v>
      </c>
      <c r="L326" s="55">
        <v>0</v>
      </c>
      <c r="M326" s="55">
        <f t="shared" si="81"/>
        <v>-340</v>
      </c>
      <c r="N326" s="54">
        <v>121</v>
      </c>
      <c r="O326" s="55">
        <v>0</v>
      </c>
      <c r="P326" s="55">
        <v>0</v>
      </c>
      <c r="Q326" s="54" t="s">
        <v>79</v>
      </c>
      <c r="R326" s="57">
        <f t="shared" ref="R326:R336" si="93">$R325</f>
        <v>-6824.0744443921458</v>
      </c>
      <c r="S326" s="55">
        <v>0</v>
      </c>
      <c r="T326" s="55">
        <v>0</v>
      </c>
      <c r="U326" s="54" t="s">
        <v>79</v>
      </c>
      <c r="V326" s="57">
        <f t="shared" si="82"/>
        <v>-3620</v>
      </c>
      <c r="W326" s="55">
        <v>0</v>
      </c>
      <c r="X326" s="55">
        <f t="shared" si="79"/>
        <v>6283.1544577407694</v>
      </c>
      <c r="Y326" s="117">
        <f t="shared" si="80"/>
        <v>2299548.1250308342</v>
      </c>
    </row>
    <row r="327" spans="1:25" ht="13.5" thickBot="1" x14ac:dyDescent="0.35">
      <c r="A327" s="54">
        <v>314</v>
      </c>
      <c r="B327" s="54">
        <v>50</v>
      </c>
      <c r="C327" s="54">
        <f t="shared" si="85"/>
        <v>2</v>
      </c>
      <c r="D327" s="55">
        <f t="shared" si="92"/>
        <v>28445.381503554861</v>
      </c>
      <c r="E327" s="57">
        <f t="shared" si="78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v>0</v>
      </c>
      <c r="K327" s="54" t="s">
        <v>79</v>
      </c>
      <c r="L327" s="55">
        <v>0</v>
      </c>
      <c r="M327" s="55">
        <f t="shared" si="81"/>
        <v>-342</v>
      </c>
      <c r="N327" s="54">
        <v>122</v>
      </c>
      <c r="O327" s="55">
        <v>0</v>
      </c>
      <c r="P327" s="55">
        <v>0</v>
      </c>
      <c r="Q327" s="54" t="s">
        <v>79</v>
      </c>
      <c r="R327" s="57">
        <f t="shared" si="93"/>
        <v>-6824.0744443921458</v>
      </c>
      <c r="S327" s="55">
        <v>0</v>
      </c>
      <c r="T327" s="55">
        <v>0</v>
      </c>
      <c r="U327" s="54" t="s">
        <v>79</v>
      </c>
      <c r="V327" s="57">
        <f t="shared" si="82"/>
        <v>-3630</v>
      </c>
      <c r="W327" s="55">
        <v>0</v>
      </c>
      <c r="X327" s="55">
        <f t="shared" si="79"/>
        <v>6271.1544577407694</v>
      </c>
      <c r="Y327" s="117">
        <f t="shared" si="80"/>
        <v>2315400.7300095367</v>
      </c>
    </row>
    <row r="328" spans="1:25" ht="13.5" thickBot="1" x14ac:dyDescent="0.35">
      <c r="A328" s="54">
        <v>315</v>
      </c>
      <c r="B328" s="54">
        <v>50</v>
      </c>
      <c r="C328" s="54">
        <f t="shared" si="85"/>
        <v>3</v>
      </c>
      <c r="D328" s="55">
        <f t="shared" si="92"/>
        <v>28445.381503554861</v>
      </c>
      <c r="E328" s="57">
        <f t="shared" si="78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v>0</v>
      </c>
      <c r="K328" s="54" t="s">
        <v>79</v>
      </c>
      <c r="L328" s="55">
        <v>0</v>
      </c>
      <c r="M328" s="55">
        <f t="shared" si="81"/>
        <v>-344</v>
      </c>
      <c r="N328" s="54">
        <v>123</v>
      </c>
      <c r="O328" s="55">
        <v>0</v>
      </c>
      <c r="P328" s="55">
        <v>0</v>
      </c>
      <c r="Q328" s="54" t="s">
        <v>79</v>
      </c>
      <c r="R328" s="57">
        <f t="shared" si="93"/>
        <v>-6824.0744443921458</v>
      </c>
      <c r="S328" s="55">
        <v>0</v>
      </c>
      <c r="T328" s="55">
        <v>0</v>
      </c>
      <c r="U328" s="54" t="s">
        <v>79</v>
      </c>
      <c r="V328" s="57">
        <f t="shared" si="82"/>
        <v>-3640</v>
      </c>
      <c r="W328" s="55">
        <v>0</v>
      </c>
      <c r="X328" s="55">
        <f t="shared" si="79"/>
        <v>6259.1544577407694</v>
      </c>
      <c r="Y328" s="117">
        <f t="shared" si="80"/>
        <v>2331307.3875089842</v>
      </c>
    </row>
    <row r="329" spans="1:25" ht="13.5" thickBot="1" x14ac:dyDescent="0.35">
      <c r="A329" s="54">
        <v>316</v>
      </c>
      <c r="B329" s="54">
        <v>50</v>
      </c>
      <c r="C329" s="54">
        <f t="shared" si="85"/>
        <v>4</v>
      </c>
      <c r="D329" s="55">
        <f t="shared" si="92"/>
        <v>28445.381503554861</v>
      </c>
      <c r="E329" s="57">
        <f t="shared" si="78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v>0</v>
      </c>
      <c r="K329" s="54" t="s">
        <v>79</v>
      </c>
      <c r="L329" s="55">
        <v>0</v>
      </c>
      <c r="M329" s="55">
        <f t="shared" si="81"/>
        <v>-346</v>
      </c>
      <c r="N329" s="54">
        <v>124</v>
      </c>
      <c r="O329" s="55">
        <v>0</v>
      </c>
      <c r="P329" s="55">
        <v>0</v>
      </c>
      <c r="Q329" s="54" t="s">
        <v>79</v>
      </c>
      <c r="R329" s="57">
        <f t="shared" si="93"/>
        <v>-6824.0744443921458</v>
      </c>
      <c r="S329" s="55">
        <v>0</v>
      </c>
      <c r="T329" s="55">
        <v>0</v>
      </c>
      <c r="U329" s="54" t="s">
        <v>79</v>
      </c>
      <c r="V329" s="57">
        <f t="shared" si="82"/>
        <v>-3650</v>
      </c>
      <c r="W329" s="55">
        <v>0</v>
      </c>
      <c r="X329" s="55">
        <f t="shared" si="79"/>
        <v>6247.1544577407694</v>
      </c>
      <c r="Y329" s="117">
        <f t="shared" si="80"/>
        <v>2347268.3227480124</v>
      </c>
    </row>
    <row r="330" spans="1:25" ht="13.5" thickBot="1" x14ac:dyDescent="0.35">
      <c r="A330" s="54">
        <v>317</v>
      </c>
      <c r="B330" s="54">
        <v>50</v>
      </c>
      <c r="C330" s="54">
        <f t="shared" si="85"/>
        <v>5</v>
      </c>
      <c r="D330" s="55">
        <f t="shared" si="92"/>
        <v>28445.381503554861</v>
      </c>
      <c r="E330" s="57">
        <f t="shared" si="78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v>0</v>
      </c>
      <c r="K330" s="54" t="s">
        <v>79</v>
      </c>
      <c r="L330" s="55">
        <v>0</v>
      </c>
      <c r="M330" s="55">
        <f t="shared" si="81"/>
        <v>-348</v>
      </c>
      <c r="N330" s="54">
        <v>125</v>
      </c>
      <c r="O330" s="55">
        <v>0</v>
      </c>
      <c r="P330" s="55">
        <v>0</v>
      </c>
      <c r="Q330" s="54" t="s">
        <v>79</v>
      </c>
      <c r="R330" s="57">
        <f t="shared" si="93"/>
        <v>-6824.0744443921458</v>
      </c>
      <c r="S330" s="55">
        <v>0</v>
      </c>
      <c r="T330" s="55">
        <v>0</v>
      </c>
      <c r="U330" s="54" t="s">
        <v>79</v>
      </c>
      <c r="V330" s="57">
        <f t="shared" si="82"/>
        <v>-3660</v>
      </c>
      <c r="W330" s="55">
        <v>0</v>
      </c>
      <c r="X330" s="55">
        <f t="shared" si="79"/>
        <v>6235.1544577407694</v>
      </c>
      <c r="Y330" s="117">
        <f t="shared" si="80"/>
        <v>2363283.7618838702</v>
      </c>
    </row>
    <row r="331" spans="1:25" ht="13.5" thickBot="1" x14ac:dyDescent="0.35">
      <c r="A331" s="54">
        <v>318</v>
      </c>
      <c r="B331" s="54">
        <v>50</v>
      </c>
      <c r="C331" s="54">
        <f t="shared" si="85"/>
        <v>6</v>
      </c>
      <c r="D331" s="55">
        <f t="shared" si="92"/>
        <v>28445.381503554861</v>
      </c>
      <c r="E331" s="57">
        <f t="shared" si="78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v>0</v>
      </c>
      <c r="K331" s="54" t="s">
        <v>79</v>
      </c>
      <c r="L331" s="55">
        <v>0</v>
      </c>
      <c r="M331" s="55">
        <f t="shared" si="81"/>
        <v>-350</v>
      </c>
      <c r="N331" s="54">
        <v>126</v>
      </c>
      <c r="O331" s="55">
        <v>0</v>
      </c>
      <c r="P331" s="55">
        <v>0</v>
      </c>
      <c r="Q331" s="54" t="s">
        <v>79</v>
      </c>
      <c r="R331" s="57">
        <f t="shared" si="93"/>
        <v>-6824.0744443921458</v>
      </c>
      <c r="S331" s="55">
        <v>0</v>
      </c>
      <c r="T331" s="55">
        <v>0</v>
      </c>
      <c r="U331" s="54" t="s">
        <v>79</v>
      </c>
      <c r="V331" s="57">
        <f t="shared" si="82"/>
        <v>-3670</v>
      </c>
      <c r="W331" s="55">
        <v>0</v>
      </c>
      <c r="X331" s="55">
        <f t="shared" si="79"/>
        <v>6223.1544577407694</v>
      </c>
      <c r="Y331" s="117">
        <f t="shared" si="80"/>
        <v>2379353.9320161273</v>
      </c>
    </row>
    <row r="332" spans="1:25" ht="13.5" thickBot="1" x14ac:dyDescent="0.35">
      <c r="A332" s="54">
        <v>319</v>
      </c>
      <c r="B332" s="54">
        <v>50</v>
      </c>
      <c r="C332" s="54">
        <f t="shared" si="85"/>
        <v>7</v>
      </c>
      <c r="D332" s="55">
        <f t="shared" si="92"/>
        <v>28445.381503554861</v>
      </c>
      <c r="E332" s="57">
        <f t="shared" si="78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v>0</v>
      </c>
      <c r="K332" s="54" t="s">
        <v>79</v>
      </c>
      <c r="L332" s="55">
        <v>0</v>
      </c>
      <c r="M332" s="55">
        <f t="shared" si="81"/>
        <v>-352</v>
      </c>
      <c r="N332" s="54">
        <v>127</v>
      </c>
      <c r="O332" s="55">
        <v>0</v>
      </c>
      <c r="P332" s="55">
        <v>0</v>
      </c>
      <c r="Q332" s="54" t="s">
        <v>79</v>
      </c>
      <c r="R332" s="57">
        <f t="shared" si="93"/>
        <v>-6824.0744443921458</v>
      </c>
      <c r="S332" s="55">
        <v>0</v>
      </c>
      <c r="T332" s="55">
        <v>0</v>
      </c>
      <c r="U332" s="54" t="s">
        <v>79</v>
      </c>
      <c r="V332" s="57">
        <f t="shared" si="82"/>
        <v>-3680</v>
      </c>
      <c r="W332" s="55">
        <v>0</v>
      </c>
      <c r="X332" s="55">
        <f t="shared" si="79"/>
        <v>6211.1544577407694</v>
      </c>
      <c r="Y332" s="117">
        <f t="shared" si="80"/>
        <v>2395479.0611906019</v>
      </c>
    </row>
    <row r="333" spans="1:25" ht="13.5" thickBot="1" x14ac:dyDescent="0.35">
      <c r="A333" s="54">
        <v>320</v>
      </c>
      <c r="B333" s="54">
        <v>50</v>
      </c>
      <c r="C333" s="54">
        <f t="shared" si="85"/>
        <v>8</v>
      </c>
      <c r="D333" s="55">
        <f t="shared" si="92"/>
        <v>28445.381503554861</v>
      </c>
      <c r="E333" s="57">
        <f t="shared" si="78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v>0</v>
      </c>
      <c r="K333" s="54" t="s">
        <v>79</v>
      </c>
      <c r="L333" s="55">
        <v>0</v>
      </c>
      <c r="M333" s="55">
        <f t="shared" si="81"/>
        <v>-354</v>
      </c>
      <c r="N333" s="54">
        <v>128</v>
      </c>
      <c r="O333" s="55">
        <v>0</v>
      </c>
      <c r="P333" s="55">
        <v>0</v>
      </c>
      <c r="Q333" s="54" t="s">
        <v>79</v>
      </c>
      <c r="R333" s="57">
        <f t="shared" si="93"/>
        <v>-6824.0744443921458</v>
      </c>
      <c r="S333" s="55">
        <v>0</v>
      </c>
      <c r="T333" s="55">
        <v>0</v>
      </c>
      <c r="U333" s="54" t="s">
        <v>79</v>
      </c>
      <c r="V333" s="57">
        <f t="shared" si="82"/>
        <v>-3690</v>
      </c>
      <c r="W333" s="55">
        <v>0</v>
      </c>
      <c r="X333" s="55">
        <f t="shared" si="79"/>
        <v>6199.1544577407694</v>
      </c>
      <c r="Y333" s="117">
        <f t="shared" si="80"/>
        <v>2411659.3784033037</v>
      </c>
    </row>
    <row r="334" spans="1:25" ht="13.5" thickBot="1" x14ac:dyDescent="0.35">
      <c r="A334" s="54">
        <v>321</v>
      </c>
      <c r="B334" s="54">
        <v>50</v>
      </c>
      <c r="C334" s="54">
        <f t="shared" si="85"/>
        <v>9</v>
      </c>
      <c r="D334" s="55">
        <f t="shared" si="92"/>
        <v>28445.381503554861</v>
      </c>
      <c r="E334" s="57">
        <f t="shared" ref="E334:E397" si="94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v>0</v>
      </c>
      <c r="K334" s="54" t="s">
        <v>79</v>
      </c>
      <c r="L334" s="55">
        <v>0</v>
      </c>
      <c r="M334" s="55">
        <f t="shared" si="81"/>
        <v>-356</v>
      </c>
      <c r="N334" s="54">
        <v>129</v>
      </c>
      <c r="O334" s="55">
        <v>0</v>
      </c>
      <c r="P334" s="55">
        <v>0</v>
      </c>
      <c r="Q334" s="54" t="s">
        <v>79</v>
      </c>
      <c r="R334" s="57">
        <f t="shared" si="93"/>
        <v>-6824.0744443921458</v>
      </c>
      <c r="S334" s="55">
        <v>0</v>
      </c>
      <c r="T334" s="55">
        <v>0</v>
      </c>
      <c r="U334" s="54" t="s">
        <v>79</v>
      </c>
      <c r="V334" s="57">
        <f t="shared" si="82"/>
        <v>-3700</v>
      </c>
      <c r="W334" s="55">
        <v>0</v>
      </c>
      <c r="X334" s="55">
        <f t="shared" ref="X334:X397" si="95">D334+E334+F334+G334+H334+I334+J334+L334+M334+R334+S334+T334+V334+W334+O334+P334</f>
        <v>6187.1544577407694</v>
      </c>
      <c r="Y334" s="117">
        <f t="shared" ref="Y334:Y397" si="96">X334+(Y333*(1+($D$7/12)))</f>
        <v>2427895.1136043919</v>
      </c>
    </row>
    <row r="335" spans="1:25" ht="13.5" thickBot="1" x14ac:dyDescent="0.35">
      <c r="A335" s="54">
        <v>322</v>
      </c>
      <c r="B335" s="54">
        <v>50</v>
      </c>
      <c r="C335" s="54">
        <f t="shared" si="85"/>
        <v>10</v>
      </c>
      <c r="D335" s="55">
        <f t="shared" si="92"/>
        <v>28445.381503554861</v>
      </c>
      <c r="E335" s="57">
        <f t="shared" si="94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v>0</v>
      </c>
      <c r="K335" s="54" t="s">
        <v>79</v>
      </c>
      <c r="L335" s="55">
        <v>0</v>
      </c>
      <c r="M335" s="55">
        <f t="shared" ref="M335:M398" si="97">M334-2</f>
        <v>-358</v>
      </c>
      <c r="N335" s="54">
        <v>130</v>
      </c>
      <c r="O335" s="55">
        <v>0</v>
      </c>
      <c r="P335" s="55">
        <v>0</v>
      </c>
      <c r="Q335" s="54" t="s">
        <v>79</v>
      </c>
      <c r="R335" s="57">
        <f t="shared" si="93"/>
        <v>-6824.0744443921458</v>
      </c>
      <c r="S335" s="55">
        <v>0</v>
      </c>
      <c r="T335" s="55">
        <v>0</v>
      </c>
      <c r="U335" s="54" t="s">
        <v>79</v>
      </c>
      <c r="V335" s="57">
        <f t="shared" ref="V335:V398" si="98">$V334-10</f>
        <v>-3710</v>
      </c>
      <c r="W335" s="55">
        <v>0</v>
      </c>
      <c r="X335" s="55">
        <f t="shared" si="95"/>
        <v>6175.1544577407694</v>
      </c>
      <c r="Y335" s="117">
        <f t="shared" si="96"/>
        <v>2444186.4977021511</v>
      </c>
    </row>
    <row r="336" spans="1:25" ht="13.5" thickBot="1" x14ac:dyDescent="0.35">
      <c r="A336" s="54">
        <v>323</v>
      </c>
      <c r="B336" s="54">
        <v>50</v>
      </c>
      <c r="C336" s="54">
        <f t="shared" si="85"/>
        <v>11</v>
      </c>
      <c r="D336" s="55">
        <f t="shared" si="92"/>
        <v>28445.381503554861</v>
      </c>
      <c r="E336" s="57">
        <f t="shared" si="94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v>0</v>
      </c>
      <c r="K336" s="54" t="s">
        <v>79</v>
      </c>
      <c r="L336" s="55">
        <v>0</v>
      </c>
      <c r="M336" s="55">
        <f t="shared" si="97"/>
        <v>-360</v>
      </c>
      <c r="N336" s="54">
        <v>131</v>
      </c>
      <c r="O336" s="55">
        <v>0</v>
      </c>
      <c r="P336" s="55">
        <v>0</v>
      </c>
      <c r="Q336" s="54" t="s">
        <v>79</v>
      </c>
      <c r="R336" s="57">
        <f t="shared" si="93"/>
        <v>-6824.0744443921458</v>
      </c>
      <c r="S336" s="55">
        <v>0</v>
      </c>
      <c r="T336" s="55">
        <v>0</v>
      </c>
      <c r="U336" s="54" t="s">
        <v>79</v>
      </c>
      <c r="V336" s="57">
        <f t="shared" si="98"/>
        <v>-3720</v>
      </c>
      <c r="W336" s="55">
        <v>0</v>
      </c>
      <c r="X336" s="55">
        <f t="shared" si="95"/>
        <v>6163.1544577407694</v>
      </c>
      <c r="Y336" s="117">
        <f t="shared" si="96"/>
        <v>2460533.7625669842</v>
      </c>
    </row>
    <row r="337" spans="1:25" ht="13.5" thickBot="1" x14ac:dyDescent="0.35">
      <c r="A337" s="54">
        <v>324</v>
      </c>
      <c r="B337" s="54">
        <v>51</v>
      </c>
      <c r="C337" s="54">
        <f t="shared" si="85"/>
        <v>0</v>
      </c>
      <c r="D337" s="55">
        <f>$D326*(1+$D$4)</f>
        <v>29867.650578732606</v>
      </c>
      <c r="E337" s="57">
        <f t="shared" si="94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v>0</v>
      </c>
      <c r="K337" s="54" t="s">
        <v>79</v>
      </c>
      <c r="L337" s="55">
        <v>0</v>
      </c>
      <c r="M337" s="55">
        <f t="shared" si="97"/>
        <v>-362</v>
      </c>
      <c r="N337" s="54">
        <v>132</v>
      </c>
      <c r="O337" s="55">
        <v>0</v>
      </c>
      <c r="P337" s="55">
        <v>0</v>
      </c>
      <c r="Q337" s="54" t="s">
        <v>79</v>
      </c>
      <c r="R337" s="57">
        <f>$R336*1.06</f>
        <v>-7233.5189110556748</v>
      </c>
      <c r="S337" s="55">
        <v>0</v>
      </c>
      <c r="T337" s="55">
        <v>0</v>
      </c>
      <c r="U337" s="54" t="s">
        <v>79</v>
      </c>
      <c r="V337" s="57">
        <f t="shared" si="98"/>
        <v>-3730</v>
      </c>
      <c r="W337" s="55">
        <v>0</v>
      </c>
      <c r="X337" s="55">
        <f t="shared" si="95"/>
        <v>6595.0714361838909</v>
      </c>
      <c r="Y337" s="117">
        <f t="shared" si="96"/>
        <v>2477381.0580138639</v>
      </c>
    </row>
    <row r="338" spans="1:25" ht="13.5" thickBot="1" x14ac:dyDescent="0.35">
      <c r="A338" s="54">
        <v>325</v>
      </c>
      <c r="B338" s="54">
        <v>51</v>
      </c>
      <c r="C338" s="54">
        <f t="shared" si="85"/>
        <v>1</v>
      </c>
      <c r="D338" s="55">
        <f t="shared" ref="D338:D348" si="99">$D337</f>
        <v>29867.650578732606</v>
      </c>
      <c r="E338" s="57">
        <f t="shared" si="94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v>0</v>
      </c>
      <c r="K338" s="54" t="s">
        <v>79</v>
      </c>
      <c r="L338" s="55">
        <v>0</v>
      </c>
      <c r="M338" s="55">
        <f t="shared" si="97"/>
        <v>-364</v>
      </c>
      <c r="N338" s="54">
        <v>133</v>
      </c>
      <c r="O338" s="55">
        <v>0</v>
      </c>
      <c r="P338" s="55">
        <v>0</v>
      </c>
      <c r="Q338" s="54" t="s">
        <v>79</v>
      </c>
      <c r="R338" s="57">
        <f t="shared" ref="R338:R348" si="100">$R337</f>
        <v>-7233.5189110556748</v>
      </c>
      <c r="S338" s="55">
        <v>0</v>
      </c>
      <c r="T338" s="55">
        <v>0</v>
      </c>
      <c r="U338" s="54" t="s">
        <v>79</v>
      </c>
      <c r="V338" s="57">
        <f t="shared" si="98"/>
        <v>-3740</v>
      </c>
      <c r="W338" s="55">
        <v>0</v>
      </c>
      <c r="X338" s="55">
        <f t="shared" si="95"/>
        <v>6583.0714361838909</v>
      </c>
      <c r="Y338" s="117">
        <f t="shared" si="96"/>
        <v>2494286.5505251056</v>
      </c>
    </row>
    <row r="339" spans="1:25" ht="13.5" thickBot="1" x14ac:dyDescent="0.35">
      <c r="A339" s="54">
        <v>326</v>
      </c>
      <c r="B339" s="54">
        <v>51</v>
      </c>
      <c r="C339" s="54">
        <f t="shared" si="85"/>
        <v>2</v>
      </c>
      <c r="D339" s="55">
        <f t="shared" si="99"/>
        <v>29867.650578732606</v>
      </c>
      <c r="E339" s="57">
        <f t="shared" si="94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v>0</v>
      </c>
      <c r="K339" s="54" t="s">
        <v>79</v>
      </c>
      <c r="L339" s="55">
        <v>0</v>
      </c>
      <c r="M339" s="55">
        <f t="shared" si="97"/>
        <v>-366</v>
      </c>
      <c r="N339" s="54">
        <v>134</v>
      </c>
      <c r="O339" s="55">
        <v>0</v>
      </c>
      <c r="P339" s="55">
        <v>0</v>
      </c>
      <c r="Q339" s="54" t="s">
        <v>79</v>
      </c>
      <c r="R339" s="57">
        <f t="shared" si="100"/>
        <v>-7233.5189110556748</v>
      </c>
      <c r="S339" s="55">
        <v>0</v>
      </c>
      <c r="T339" s="55">
        <v>0</v>
      </c>
      <c r="U339" s="54" t="s">
        <v>79</v>
      </c>
      <c r="V339" s="57">
        <f t="shared" si="98"/>
        <v>-3750</v>
      </c>
      <c r="W339" s="55">
        <v>0</v>
      </c>
      <c r="X339" s="55">
        <f t="shared" si="95"/>
        <v>6571.0714361838909</v>
      </c>
      <c r="Y339" s="117">
        <f t="shared" si="96"/>
        <v>2511250.4825884774</v>
      </c>
    </row>
    <row r="340" spans="1:25" ht="13.5" thickBot="1" x14ac:dyDescent="0.35">
      <c r="A340" s="54">
        <v>327</v>
      </c>
      <c r="B340" s="54">
        <v>51</v>
      </c>
      <c r="C340" s="54">
        <f t="shared" si="85"/>
        <v>3</v>
      </c>
      <c r="D340" s="55">
        <f t="shared" si="99"/>
        <v>29867.650578732606</v>
      </c>
      <c r="E340" s="57">
        <f t="shared" si="94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v>0</v>
      </c>
      <c r="K340" s="54" t="s">
        <v>79</v>
      </c>
      <c r="L340" s="55">
        <v>0</v>
      </c>
      <c r="M340" s="55">
        <f t="shared" si="97"/>
        <v>-368</v>
      </c>
      <c r="N340" s="54">
        <v>135</v>
      </c>
      <c r="O340" s="55">
        <v>0</v>
      </c>
      <c r="P340" s="55">
        <v>0</v>
      </c>
      <c r="Q340" s="54" t="s">
        <v>79</v>
      </c>
      <c r="R340" s="57">
        <f t="shared" si="100"/>
        <v>-7233.5189110556748</v>
      </c>
      <c r="S340" s="55">
        <v>0</v>
      </c>
      <c r="T340" s="55">
        <v>0</v>
      </c>
      <c r="U340" s="54" t="s">
        <v>79</v>
      </c>
      <c r="V340" s="57">
        <f t="shared" si="98"/>
        <v>-3760</v>
      </c>
      <c r="W340" s="55">
        <v>0</v>
      </c>
      <c r="X340" s="55">
        <f t="shared" si="95"/>
        <v>6559.0714361838909</v>
      </c>
      <c r="Y340" s="117">
        <f t="shared" si="96"/>
        <v>2528273.0977021134</v>
      </c>
    </row>
    <row r="341" spans="1:25" ht="13.5" thickBot="1" x14ac:dyDescent="0.35">
      <c r="A341" s="54">
        <v>328</v>
      </c>
      <c r="B341" s="54">
        <v>51</v>
      </c>
      <c r="C341" s="54">
        <f t="shared" si="85"/>
        <v>4</v>
      </c>
      <c r="D341" s="55">
        <f t="shared" si="99"/>
        <v>29867.650578732606</v>
      </c>
      <c r="E341" s="57">
        <f t="shared" si="94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v>0</v>
      </c>
      <c r="K341" s="54" t="s">
        <v>79</v>
      </c>
      <c r="L341" s="55">
        <v>0</v>
      </c>
      <c r="M341" s="55">
        <f t="shared" si="97"/>
        <v>-370</v>
      </c>
      <c r="N341" s="54">
        <v>136</v>
      </c>
      <c r="O341" s="55">
        <v>0</v>
      </c>
      <c r="P341" s="55">
        <v>0</v>
      </c>
      <c r="Q341" s="54" t="s">
        <v>79</v>
      </c>
      <c r="R341" s="57">
        <f t="shared" si="100"/>
        <v>-7233.5189110556748</v>
      </c>
      <c r="S341" s="55">
        <v>0</v>
      </c>
      <c r="T341" s="55">
        <v>0</v>
      </c>
      <c r="U341" s="54" t="s">
        <v>79</v>
      </c>
      <c r="V341" s="57">
        <f t="shared" si="98"/>
        <v>-3770</v>
      </c>
      <c r="W341" s="55">
        <v>0</v>
      </c>
      <c r="X341" s="55">
        <f t="shared" si="95"/>
        <v>6547.0714361838909</v>
      </c>
      <c r="Y341" s="117">
        <f t="shared" si="96"/>
        <v>2545354.6403787229</v>
      </c>
    </row>
    <row r="342" spans="1:25" ht="13.5" thickBot="1" x14ac:dyDescent="0.35">
      <c r="A342" s="54">
        <v>329</v>
      </c>
      <c r="B342" s="54">
        <v>51</v>
      </c>
      <c r="C342" s="54">
        <f t="shared" si="85"/>
        <v>5</v>
      </c>
      <c r="D342" s="55">
        <f t="shared" si="99"/>
        <v>29867.650578732606</v>
      </c>
      <c r="E342" s="57">
        <f t="shared" si="94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v>0</v>
      </c>
      <c r="K342" s="54" t="s">
        <v>79</v>
      </c>
      <c r="L342" s="55">
        <v>0</v>
      </c>
      <c r="M342" s="55">
        <f t="shared" si="97"/>
        <v>-372</v>
      </c>
      <c r="N342" s="54">
        <v>137</v>
      </c>
      <c r="O342" s="55">
        <v>0</v>
      </c>
      <c r="P342" s="55">
        <v>0</v>
      </c>
      <c r="Q342" s="54" t="s">
        <v>79</v>
      </c>
      <c r="R342" s="57">
        <f t="shared" si="100"/>
        <v>-7233.5189110556748</v>
      </c>
      <c r="S342" s="55">
        <v>0</v>
      </c>
      <c r="T342" s="55">
        <v>0</v>
      </c>
      <c r="U342" s="54" t="s">
        <v>79</v>
      </c>
      <c r="V342" s="57">
        <f t="shared" si="98"/>
        <v>-3780</v>
      </c>
      <c r="W342" s="55">
        <v>0</v>
      </c>
      <c r="X342" s="55">
        <f t="shared" si="95"/>
        <v>6535.0714361838909</v>
      </c>
      <c r="Y342" s="117">
        <f t="shared" si="96"/>
        <v>2562495.3561498183</v>
      </c>
    </row>
    <row r="343" spans="1:25" ht="13.5" thickBot="1" x14ac:dyDescent="0.35">
      <c r="A343" s="54">
        <v>330</v>
      </c>
      <c r="B343" s="54">
        <v>51</v>
      </c>
      <c r="C343" s="54">
        <f t="shared" si="85"/>
        <v>6</v>
      </c>
      <c r="D343" s="55">
        <f t="shared" si="99"/>
        <v>29867.650578732606</v>
      </c>
      <c r="E343" s="57">
        <f t="shared" si="94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v>0</v>
      </c>
      <c r="K343" s="54" t="s">
        <v>79</v>
      </c>
      <c r="L343" s="55">
        <v>0</v>
      </c>
      <c r="M343" s="55">
        <f t="shared" si="97"/>
        <v>-374</v>
      </c>
      <c r="N343" s="54">
        <v>138</v>
      </c>
      <c r="O343" s="55">
        <v>0</v>
      </c>
      <c r="P343" s="55">
        <v>0</v>
      </c>
      <c r="Q343" s="54" t="s">
        <v>79</v>
      </c>
      <c r="R343" s="57">
        <f t="shared" si="100"/>
        <v>-7233.5189110556748</v>
      </c>
      <c r="S343" s="55">
        <v>0</v>
      </c>
      <c r="T343" s="55">
        <v>0</v>
      </c>
      <c r="U343" s="54" t="s">
        <v>79</v>
      </c>
      <c r="V343" s="57">
        <f t="shared" si="98"/>
        <v>-3790</v>
      </c>
      <c r="W343" s="55">
        <v>0</v>
      </c>
      <c r="X343" s="55">
        <f t="shared" si="95"/>
        <v>6523.0714361838909</v>
      </c>
      <c r="Y343" s="117">
        <f t="shared" si="96"/>
        <v>2579695.49156996</v>
      </c>
    </row>
    <row r="344" spans="1:25" ht="13.5" thickBot="1" x14ac:dyDescent="0.35">
      <c r="A344" s="54">
        <v>331</v>
      </c>
      <c r="B344" s="54">
        <v>51</v>
      </c>
      <c r="C344" s="54">
        <f t="shared" si="85"/>
        <v>7</v>
      </c>
      <c r="D344" s="55">
        <f t="shared" si="99"/>
        <v>29867.650578732606</v>
      </c>
      <c r="E344" s="57">
        <f t="shared" si="94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v>0</v>
      </c>
      <c r="K344" s="54" t="s">
        <v>79</v>
      </c>
      <c r="L344" s="55">
        <v>0</v>
      </c>
      <c r="M344" s="55">
        <f t="shared" si="97"/>
        <v>-376</v>
      </c>
      <c r="N344" s="54">
        <v>139</v>
      </c>
      <c r="O344" s="55">
        <v>0</v>
      </c>
      <c r="P344" s="55">
        <v>0</v>
      </c>
      <c r="Q344" s="54" t="s">
        <v>79</v>
      </c>
      <c r="R344" s="57">
        <f t="shared" si="100"/>
        <v>-7233.5189110556748</v>
      </c>
      <c r="S344" s="55">
        <v>0</v>
      </c>
      <c r="T344" s="55">
        <v>0</v>
      </c>
      <c r="U344" s="54" t="s">
        <v>79</v>
      </c>
      <c r="V344" s="57">
        <f t="shared" si="98"/>
        <v>-3800</v>
      </c>
      <c r="W344" s="55">
        <v>0</v>
      </c>
      <c r="X344" s="55">
        <f t="shared" si="95"/>
        <v>6511.0714361838909</v>
      </c>
      <c r="Y344" s="117">
        <f t="shared" si="96"/>
        <v>2596955.2942210189</v>
      </c>
    </row>
    <row r="345" spans="1:25" ht="13.5" thickBot="1" x14ac:dyDescent="0.35">
      <c r="A345" s="54">
        <v>332</v>
      </c>
      <c r="B345" s="54">
        <v>51</v>
      </c>
      <c r="C345" s="54">
        <f t="shared" ref="C345:C408" si="101">C333</f>
        <v>8</v>
      </c>
      <c r="D345" s="55">
        <f t="shared" si="99"/>
        <v>29867.650578732606</v>
      </c>
      <c r="E345" s="57">
        <f t="shared" si="94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v>0</v>
      </c>
      <c r="K345" s="54" t="s">
        <v>79</v>
      </c>
      <c r="L345" s="55">
        <v>0</v>
      </c>
      <c r="M345" s="55">
        <f t="shared" si="97"/>
        <v>-378</v>
      </c>
      <c r="N345" s="54">
        <v>140</v>
      </c>
      <c r="O345" s="55">
        <v>0</v>
      </c>
      <c r="P345" s="55">
        <v>0</v>
      </c>
      <c r="Q345" s="54" t="s">
        <v>79</v>
      </c>
      <c r="R345" s="57">
        <f t="shared" si="100"/>
        <v>-7233.5189110556748</v>
      </c>
      <c r="S345" s="55">
        <v>0</v>
      </c>
      <c r="T345" s="55">
        <v>0</v>
      </c>
      <c r="U345" s="54" t="s">
        <v>79</v>
      </c>
      <c r="V345" s="57">
        <f t="shared" si="98"/>
        <v>-3810</v>
      </c>
      <c r="W345" s="55">
        <v>0</v>
      </c>
      <c r="X345" s="55">
        <f t="shared" si="95"/>
        <v>6499.0714361838909</v>
      </c>
      <c r="Y345" s="117">
        <f t="shared" si="96"/>
        <v>2614275.0127164572</v>
      </c>
    </row>
    <row r="346" spans="1:25" ht="13.5" thickBot="1" x14ac:dyDescent="0.35">
      <c r="A346" s="54">
        <v>333</v>
      </c>
      <c r="B346" s="54">
        <v>51</v>
      </c>
      <c r="C346" s="54">
        <f t="shared" si="101"/>
        <v>9</v>
      </c>
      <c r="D346" s="55">
        <f t="shared" si="99"/>
        <v>29867.650578732606</v>
      </c>
      <c r="E346" s="57">
        <f t="shared" si="94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v>0</v>
      </c>
      <c r="K346" s="54" t="s">
        <v>79</v>
      </c>
      <c r="L346" s="55">
        <v>0</v>
      </c>
      <c r="M346" s="55">
        <f t="shared" si="97"/>
        <v>-380</v>
      </c>
      <c r="N346" s="54">
        <v>141</v>
      </c>
      <c r="O346" s="55">
        <v>0</v>
      </c>
      <c r="P346" s="55">
        <v>0</v>
      </c>
      <c r="Q346" s="54" t="s">
        <v>79</v>
      </c>
      <c r="R346" s="57">
        <f t="shared" si="100"/>
        <v>-7233.5189110556748</v>
      </c>
      <c r="S346" s="55">
        <v>0</v>
      </c>
      <c r="T346" s="55">
        <v>0</v>
      </c>
      <c r="U346" s="54" t="s">
        <v>79</v>
      </c>
      <c r="V346" s="57">
        <f t="shared" si="98"/>
        <v>-3820</v>
      </c>
      <c r="W346" s="55">
        <v>0</v>
      </c>
      <c r="X346" s="55">
        <f t="shared" si="95"/>
        <v>6487.0714361838909</v>
      </c>
      <c r="Y346" s="117">
        <f t="shared" si="96"/>
        <v>2631654.8967056265</v>
      </c>
    </row>
    <row r="347" spans="1:25" ht="13.5" thickBot="1" x14ac:dyDescent="0.35">
      <c r="A347" s="54">
        <v>334</v>
      </c>
      <c r="B347" s="54">
        <v>51</v>
      </c>
      <c r="C347" s="54">
        <f t="shared" si="101"/>
        <v>10</v>
      </c>
      <c r="D347" s="55">
        <f t="shared" si="99"/>
        <v>29867.650578732606</v>
      </c>
      <c r="E347" s="57">
        <f t="shared" si="94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v>0</v>
      </c>
      <c r="K347" s="54" t="s">
        <v>79</v>
      </c>
      <c r="L347" s="55">
        <v>0</v>
      </c>
      <c r="M347" s="55">
        <f t="shared" si="97"/>
        <v>-382</v>
      </c>
      <c r="N347" s="54">
        <v>142</v>
      </c>
      <c r="O347" s="55">
        <v>0</v>
      </c>
      <c r="P347" s="55">
        <v>0</v>
      </c>
      <c r="Q347" s="54" t="s">
        <v>79</v>
      </c>
      <c r="R347" s="57">
        <f t="shared" si="100"/>
        <v>-7233.5189110556748</v>
      </c>
      <c r="S347" s="55">
        <v>0</v>
      </c>
      <c r="T347" s="55">
        <v>0</v>
      </c>
      <c r="U347" s="54" t="s">
        <v>79</v>
      </c>
      <c r="V347" s="57">
        <f t="shared" si="98"/>
        <v>-3830</v>
      </c>
      <c r="W347" s="55">
        <v>0</v>
      </c>
      <c r="X347" s="55">
        <f t="shared" si="95"/>
        <v>6475.0714361838909</v>
      </c>
      <c r="Y347" s="117">
        <f t="shared" si="96"/>
        <v>2649095.196878084</v>
      </c>
    </row>
    <row r="348" spans="1:25" ht="13.5" thickBot="1" x14ac:dyDescent="0.35">
      <c r="A348" s="54">
        <v>335</v>
      </c>
      <c r="B348" s="54">
        <v>51</v>
      </c>
      <c r="C348" s="54">
        <f t="shared" si="101"/>
        <v>11</v>
      </c>
      <c r="D348" s="55">
        <f t="shared" si="99"/>
        <v>29867.650578732606</v>
      </c>
      <c r="E348" s="57">
        <f t="shared" si="94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v>0</v>
      </c>
      <c r="K348" s="54" t="s">
        <v>79</v>
      </c>
      <c r="L348" s="55">
        <v>0</v>
      </c>
      <c r="M348" s="55">
        <f t="shared" si="97"/>
        <v>-384</v>
      </c>
      <c r="N348" s="54">
        <v>143</v>
      </c>
      <c r="O348" s="55">
        <v>0</v>
      </c>
      <c r="P348" s="55">
        <v>0</v>
      </c>
      <c r="Q348" s="54" t="s">
        <v>79</v>
      </c>
      <c r="R348" s="57">
        <f t="shared" si="100"/>
        <v>-7233.5189110556748</v>
      </c>
      <c r="S348" s="55">
        <v>0</v>
      </c>
      <c r="T348" s="55">
        <v>0</v>
      </c>
      <c r="U348" s="54" t="s">
        <v>79</v>
      </c>
      <c r="V348" s="57">
        <f t="shared" si="98"/>
        <v>-3840</v>
      </c>
      <c r="W348" s="55">
        <v>0</v>
      </c>
      <c r="X348" s="55">
        <f t="shared" si="95"/>
        <v>6463.0714361838909</v>
      </c>
      <c r="Y348" s="117">
        <f t="shared" si="96"/>
        <v>2666596.1649679267</v>
      </c>
    </row>
    <row r="349" spans="1:25" ht="13.5" thickBot="1" x14ac:dyDescent="0.35">
      <c r="A349" s="54">
        <v>336</v>
      </c>
      <c r="B349" s="54">
        <v>52</v>
      </c>
      <c r="C349" s="54">
        <f t="shared" si="101"/>
        <v>0</v>
      </c>
      <c r="D349" s="55">
        <f>$D338*(1+$D$4)</f>
        <v>31361.033107669238</v>
      </c>
      <c r="E349" s="57">
        <f t="shared" si="94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v>0</v>
      </c>
      <c r="K349" s="54" t="s">
        <v>79</v>
      </c>
      <c r="L349" s="55">
        <v>0</v>
      </c>
      <c r="M349" s="55">
        <f t="shared" si="97"/>
        <v>-386</v>
      </c>
      <c r="N349" s="54">
        <v>144</v>
      </c>
      <c r="O349" s="55">
        <v>0</v>
      </c>
      <c r="P349" s="55">
        <v>0</v>
      </c>
      <c r="Q349" s="54" t="s">
        <v>79</v>
      </c>
      <c r="R349" s="57">
        <f>$R348*1.06</f>
        <v>-7667.530045719016</v>
      </c>
      <c r="S349" s="55">
        <v>0</v>
      </c>
      <c r="T349" s="55">
        <v>0</v>
      </c>
      <c r="U349" s="54" t="s">
        <v>79</v>
      </c>
      <c r="V349" s="57">
        <f t="shared" si="98"/>
        <v>-3850</v>
      </c>
      <c r="W349" s="55">
        <v>0</v>
      </c>
      <c r="X349" s="55">
        <f t="shared" si="95"/>
        <v>6913.0898188825304</v>
      </c>
      <c r="Y349" s="117">
        <f t="shared" si="96"/>
        <v>2684620.0721408422</v>
      </c>
    </row>
    <row r="350" spans="1:25" ht="13.5" thickBot="1" x14ac:dyDescent="0.35">
      <c r="A350" s="54">
        <v>337</v>
      </c>
      <c r="B350" s="54">
        <v>52</v>
      </c>
      <c r="C350" s="54">
        <f t="shared" si="101"/>
        <v>1</v>
      </c>
      <c r="D350" s="55">
        <f t="shared" ref="D350:D360" si="102">$D349</f>
        <v>31361.033107669238</v>
      </c>
      <c r="E350" s="57">
        <f t="shared" si="94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v>0</v>
      </c>
      <c r="K350" s="54" t="s">
        <v>79</v>
      </c>
      <c r="L350" s="55">
        <v>0</v>
      </c>
      <c r="M350" s="55">
        <f t="shared" si="97"/>
        <v>-388</v>
      </c>
      <c r="N350" s="54">
        <v>145</v>
      </c>
      <c r="O350" s="55">
        <v>0</v>
      </c>
      <c r="P350" s="55">
        <v>0</v>
      </c>
      <c r="Q350" s="54" t="s">
        <v>79</v>
      </c>
      <c r="R350" s="57">
        <f t="shared" ref="R350:R360" si="103">$R349</f>
        <v>-7667.530045719016</v>
      </c>
      <c r="S350" s="55">
        <v>0</v>
      </c>
      <c r="T350" s="55">
        <v>0</v>
      </c>
      <c r="U350" s="54" t="s">
        <v>79</v>
      </c>
      <c r="V350" s="57">
        <f t="shared" si="98"/>
        <v>-3860</v>
      </c>
      <c r="W350" s="55">
        <v>0</v>
      </c>
      <c r="X350" s="55">
        <f t="shared" si="95"/>
        <v>6901.0898188825304</v>
      </c>
      <c r="Y350" s="117">
        <f t="shared" si="96"/>
        <v>2702707.0789269786</v>
      </c>
    </row>
    <row r="351" spans="1:25" ht="13.5" thickBot="1" x14ac:dyDescent="0.35">
      <c r="A351" s="54">
        <v>338</v>
      </c>
      <c r="B351" s="54">
        <v>52</v>
      </c>
      <c r="C351" s="54">
        <f t="shared" si="101"/>
        <v>2</v>
      </c>
      <c r="D351" s="55">
        <f t="shared" si="102"/>
        <v>31361.033107669238</v>
      </c>
      <c r="E351" s="57">
        <f t="shared" si="94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v>0</v>
      </c>
      <c r="K351" s="54" t="s">
        <v>79</v>
      </c>
      <c r="L351" s="55">
        <v>0</v>
      </c>
      <c r="M351" s="55">
        <f t="shared" si="97"/>
        <v>-390</v>
      </c>
      <c r="N351" s="54">
        <v>146</v>
      </c>
      <c r="O351" s="55">
        <v>0</v>
      </c>
      <c r="P351" s="55">
        <v>0</v>
      </c>
      <c r="Q351" s="54" t="s">
        <v>79</v>
      </c>
      <c r="R351" s="57">
        <f t="shared" si="103"/>
        <v>-7667.530045719016</v>
      </c>
      <c r="S351" s="55">
        <v>0</v>
      </c>
      <c r="T351" s="55">
        <v>0</v>
      </c>
      <c r="U351" s="54" t="s">
        <v>79</v>
      </c>
      <c r="V351" s="57">
        <f t="shared" si="98"/>
        <v>-3870</v>
      </c>
      <c r="W351" s="55">
        <v>0</v>
      </c>
      <c r="X351" s="55">
        <f t="shared" si="95"/>
        <v>6889.0898188825304</v>
      </c>
      <c r="Y351" s="117">
        <f t="shared" si="96"/>
        <v>2720857.4482413903</v>
      </c>
    </row>
    <row r="352" spans="1:25" ht="13.5" thickBot="1" x14ac:dyDescent="0.35">
      <c r="A352" s="54">
        <v>339</v>
      </c>
      <c r="B352" s="54">
        <v>52</v>
      </c>
      <c r="C352" s="54">
        <f t="shared" si="101"/>
        <v>3</v>
      </c>
      <c r="D352" s="55">
        <f t="shared" si="102"/>
        <v>31361.033107669238</v>
      </c>
      <c r="E352" s="57">
        <f t="shared" si="94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v>0</v>
      </c>
      <c r="K352" s="54" t="s">
        <v>79</v>
      </c>
      <c r="L352" s="55">
        <v>0</v>
      </c>
      <c r="M352" s="55">
        <f t="shared" si="97"/>
        <v>-392</v>
      </c>
      <c r="N352" s="54">
        <v>147</v>
      </c>
      <c r="O352" s="55">
        <v>0</v>
      </c>
      <c r="P352" s="55">
        <v>0</v>
      </c>
      <c r="Q352" s="54" t="s">
        <v>79</v>
      </c>
      <c r="R352" s="57">
        <f t="shared" si="103"/>
        <v>-7667.530045719016</v>
      </c>
      <c r="S352" s="55">
        <v>0</v>
      </c>
      <c r="T352" s="55">
        <v>0</v>
      </c>
      <c r="U352" s="54" t="s">
        <v>79</v>
      </c>
      <c r="V352" s="57">
        <f t="shared" si="98"/>
        <v>-3880</v>
      </c>
      <c r="W352" s="55">
        <v>0</v>
      </c>
      <c r="X352" s="55">
        <f t="shared" si="95"/>
        <v>6877.0898188825304</v>
      </c>
      <c r="Y352" s="117">
        <f t="shared" si="96"/>
        <v>2739071.4440946123</v>
      </c>
    </row>
    <row r="353" spans="1:25" ht="13.5" thickBot="1" x14ac:dyDescent="0.35">
      <c r="A353" s="54">
        <v>340</v>
      </c>
      <c r="B353" s="54">
        <v>52</v>
      </c>
      <c r="C353" s="54">
        <f t="shared" si="101"/>
        <v>4</v>
      </c>
      <c r="D353" s="55">
        <f t="shared" si="102"/>
        <v>31361.033107669238</v>
      </c>
      <c r="E353" s="57">
        <f t="shared" si="94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v>0</v>
      </c>
      <c r="K353" s="54" t="s">
        <v>79</v>
      </c>
      <c r="L353" s="55">
        <v>0</v>
      </c>
      <c r="M353" s="55">
        <f t="shared" si="97"/>
        <v>-394</v>
      </c>
      <c r="N353" s="54">
        <v>148</v>
      </c>
      <c r="O353" s="55">
        <v>0</v>
      </c>
      <c r="P353" s="55">
        <v>0</v>
      </c>
      <c r="Q353" s="54" t="s">
        <v>79</v>
      </c>
      <c r="R353" s="57">
        <f t="shared" si="103"/>
        <v>-7667.530045719016</v>
      </c>
      <c r="S353" s="55">
        <v>0</v>
      </c>
      <c r="T353" s="55">
        <v>0</v>
      </c>
      <c r="U353" s="54" t="s">
        <v>79</v>
      </c>
      <c r="V353" s="57">
        <f t="shared" si="98"/>
        <v>-3890</v>
      </c>
      <c r="W353" s="55">
        <v>0</v>
      </c>
      <c r="X353" s="55">
        <f t="shared" si="95"/>
        <v>6865.0898188825304</v>
      </c>
      <c r="Y353" s="117">
        <f t="shared" si="96"/>
        <v>2757349.3315972225</v>
      </c>
    </row>
    <row r="354" spans="1:25" ht="13.5" thickBot="1" x14ac:dyDescent="0.35">
      <c r="A354" s="54">
        <v>341</v>
      </c>
      <c r="B354" s="54">
        <v>52</v>
      </c>
      <c r="C354" s="54">
        <f t="shared" si="101"/>
        <v>5</v>
      </c>
      <c r="D354" s="55">
        <f t="shared" si="102"/>
        <v>31361.033107669238</v>
      </c>
      <c r="E354" s="57">
        <f t="shared" si="94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v>0</v>
      </c>
      <c r="K354" s="54" t="s">
        <v>79</v>
      </c>
      <c r="L354" s="55">
        <v>0</v>
      </c>
      <c r="M354" s="55">
        <f t="shared" si="97"/>
        <v>-396</v>
      </c>
      <c r="N354" s="54">
        <v>149</v>
      </c>
      <c r="O354" s="55">
        <v>0</v>
      </c>
      <c r="P354" s="55">
        <v>0</v>
      </c>
      <c r="Q354" s="54" t="s">
        <v>79</v>
      </c>
      <c r="R354" s="57">
        <f t="shared" si="103"/>
        <v>-7667.530045719016</v>
      </c>
      <c r="S354" s="55">
        <v>0</v>
      </c>
      <c r="T354" s="55">
        <v>0</v>
      </c>
      <c r="U354" s="54" t="s">
        <v>79</v>
      </c>
      <c r="V354" s="57">
        <f t="shared" si="98"/>
        <v>-3900</v>
      </c>
      <c r="W354" s="55">
        <v>0</v>
      </c>
      <c r="X354" s="55">
        <f t="shared" si="95"/>
        <v>6853.0898188825304</v>
      </c>
      <c r="Y354" s="117">
        <f t="shared" si="96"/>
        <v>2775691.3769644271</v>
      </c>
    </row>
    <row r="355" spans="1:25" ht="13.5" thickBot="1" x14ac:dyDescent="0.35">
      <c r="A355" s="54">
        <v>342</v>
      </c>
      <c r="B355" s="54">
        <v>52</v>
      </c>
      <c r="C355" s="54">
        <f t="shared" si="101"/>
        <v>6</v>
      </c>
      <c r="D355" s="55">
        <f t="shared" si="102"/>
        <v>31361.033107669238</v>
      </c>
      <c r="E355" s="57">
        <f t="shared" si="94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v>0</v>
      </c>
      <c r="K355" s="54" t="s">
        <v>79</v>
      </c>
      <c r="L355" s="55">
        <v>0</v>
      </c>
      <c r="M355" s="55">
        <f t="shared" si="97"/>
        <v>-398</v>
      </c>
      <c r="N355" s="54">
        <v>150</v>
      </c>
      <c r="O355" s="55">
        <v>0</v>
      </c>
      <c r="P355" s="55">
        <v>0</v>
      </c>
      <c r="Q355" s="54" t="s">
        <v>79</v>
      </c>
      <c r="R355" s="57">
        <f t="shared" si="103"/>
        <v>-7667.530045719016</v>
      </c>
      <c r="S355" s="55">
        <v>0</v>
      </c>
      <c r="T355" s="55">
        <v>0</v>
      </c>
      <c r="U355" s="54" t="s">
        <v>79</v>
      </c>
      <c r="V355" s="57">
        <f t="shared" si="98"/>
        <v>-3910</v>
      </c>
      <c r="W355" s="55">
        <v>0</v>
      </c>
      <c r="X355" s="55">
        <f t="shared" si="95"/>
        <v>6841.0898188825304</v>
      </c>
      <c r="Y355" s="117">
        <f t="shared" si="96"/>
        <v>2794097.8475206615</v>
      </c>
    </row>
    <row r="356" spans="1:25" ht="13.5" thickBot="1" x14ac:dyDescent="0.35">
      <c r="A356" s="54">
        <v>343</v>
      </c>
      <c r="B356" s="54">
        <v>52</v>
      </c>
      <c r="C356" s="54">
        <f t="shared" si="101"/>
        <v>7</v>
      </c>
      <c r="D356" s="55">
        <f t="shared" si="102"/>
        <v>31361.033107669238</v>
      </c>
      <c r="E356" s="57">
        <f t="shared" si="94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v>0</v>
      </c>
      <c r="K356" s="54" t="s">
        <v>79</v>
      </c>
      <c r="L356" s="55">
        <v>0</v>
      </c>
      <c r="M356" s="55">
        <f t="shared" si="97"/>
        <v>-400</v>
      </c>
      <c r="N356" s="54">
        <v>151</v>
      </c>
      <c r="O356" s="55">
        <v>0</v>
      </c>
      <c r="P356" s="55">
        <v>0</v>
      </c>
      <c r="Q356" s="54" t="s">
        <v>79</v>
      </c>
      <c r="R356" s="57">
        <f t="shared" si="103"/>
        <v>-7667.530045719016</v>
      </c>
      <c r="S356" s="55">
        <v>0</v>
      </c>
      <c r="T356" s="55">
        <v>0</v>
      </c>
      <c r="U356" s="54" t="s">
        <v>79</v>
      </c>
      <c r="V356" s="57">
        <f t="shared" si="98"/>
        <v>-3920</v>
      </c>
      <c r="W356" s="55">
        <v>0</v>
      </c>
      <c r="X356" s="55">
        <f t="shared" si="95"/>
        <v>6829.0898188825304</v>
      </c>
      <c r="Y356" s="117">
        <f t="shared" si="96"/>
        <v>2812569.0117042135</v>
      </c>
    </row>
    <row r="357" spans="1:25" ht="13.5" thickBot="1" x14ac:dyDescent="0.35">
      <c r="A357" s="54">
        <v>344</v>
      </c>
      <c r="B357" s="54">
        <v>52</v>
      </c>
      <c r="C357" s="54">
        <f t="shared" si="101"/>
        <v>8</v>
      </c>
      <c r="D357" s="55">
        <f t="shared" si="102"/>
        <v>31361.033107669238</v>
      </c>
      <c r="E357" s="57">
        <f t="shared" si="94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v>0</v>
      </c>
      <c r="K357" s="54" t="s">
        <v>79</v>
      </c>
      <c r="L357" s="55">
        <v>0</v>
      </c>
      <c r="M357" s="55">
        <f t="shared" si="97"/>
        <v>-402</v>
      </c>
      <c r="N357" s="54">
        <v>152</v>
      </c>
      <c r="O357" s="55">
        <v>0</v>
      </c>
      <c r="P357" s="55">
        <v>0</v>
      </c>
      <c r="Q357" s="54" t="s">
        <v>79</v>
      </c>
      <c r="R357" s="57">
        <f t="shared" si="103"/>
        <v>-7667.530045719016</v>
      </c>
      <c r="S357" s="55">
        <v>0</v>
      </c>
      <c r="T357" s="55">
        <v>0</v>
      </c>
      <c r="U357" s="54" t="s">
        <v>79</v>
      </c>
      <c r="V357" s="57">
        <f t="shared" si="98"/>
        <v>-3930</v>
      </c>
      <c r="W357" s="55">
        <v>0</v>
      </c>
      <c r="X357" s="55">
        <f t="shared" si="95"/>
        <v>6817.0898188825304</v>
      </c>
      <c r="Y357" s="117">
        <f t="shared" si="96"/>
        <v>2831105.1390718636</v>
      </c>
    </row>
    <row r="358" spans="1:25" ht="13.5" thickBot="1" x14ac:dyDescent="0.35">
      <c r="A358" s="54">
        <v>345</v>
      </c>
      <c r="B358" s="54">
        <v>52</v>
      </c>
      <c r="C358" s="54">
        <f t="shared" si="101"/>
        <v>9</v>
      </c>
      <c r="D358" s="55">
        <f t="shared" si="102"/>
        <v>31361.033107669238</v>
      </c>
      <c r="E358" s="57">
        <f t="shared" si="94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v>0</v>
      </c>
      <c r="K358" s="54" t="s">
        <v>79</v>
      </c>
      <c r="L358" s="55">
        <v>0</v>
      </c>
      <c r="M358" s="55">
        <f t="shared" si="97"/>
        <v>-404</v>
      </c>
      <c r="N358" s="54">
        <v>153</v>
      </c>
      <c r="O358" s="55">
        <v>0</v>
      </c>
      <c r="P358" s="55">
        <v>0</v>
      </c>
      <c r="Q358" s="54" t="s">
        <v>79</v>
      </c>
      <c r="R358" s="57">
        <f t="shared" si="103"/>
        <v>-7667.530045719016</v>
      </c>
      <c r="S358" s="55">
        <v>0</v>
      </c>
      <c r="T358" s="55">
        <v>0</v>
      </c>
      <c r="U358" s="54" t="s">
        <v>79</v>
      </c>
      <c r="V358" s="57">
        <f t="shared" si="98"/>
        <v>-3940</v>
      </c>
      <c r="W358" s="55">
        <v>0</v>
      </c>
      <c r="X358" s="55">
        <f t="shared" si="95"/>
        <v>6805.0898188825304</v>
      </c>
      <c r="Y358" s="117">
        <f t="shared" si="96"/>
        <v>2849706.500303546</v>
      </c>
    </row>
    <row r="359" spans="1:25" ht="13.5" thickBot="1" x14ac:dyDescent="0.35">
      <c r="A359" s="54">
        <v>346</v>
      </c>
      <c r="B359" s="54">
        <v>52</v>
      </c>
      <c r="C359" s="54">
        <f t="shared" si="101"/>
        <v>10</v>
      </c>
      <c r="D359" s="55">
        <f t="shared" si="102"/>
        <v>31361.033107669238</v>
      </c>
      <c r="E359" s="57">
        <f t="shared" si="94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v>0</v>
      </c>
      <c r="K359" s="54" t="s">
        <v>79</v>
      </c>
      <c r="L359" s="55">
        <v>0</v>
      </c>
      <c r="M359" s="55">
        <f t="shared" si="97"/>
        <v>-406</v>
      </c>
      <c r="N359" s="54">
        <v>154</v>
      </c>
      <c r="O359" s="55">
        <v>0</v>
      </c>
      <c r="P359" s="55">
        <v>0</v>
      </c>
      <c r="Q359" s="54" t="s">
        <v>79</v>
      </c>
      <c r="R359" s="57">
        <f t="shared" si="103"/>
        <v>-7667.530045719016</v>
      </c>
      <c r="S359" s="55">
        <v>0</v>
      </c>
      <c r="T359" s="55">
        <v>0</v>
      </c>
      <c r="U359" s="54" t="s">
        <v>79</v>
      </c>
      <c r="V359" s="57">
        <f t="shared" si="98"/>
        <v>-3950</v>
      </c>
      <c r="W359" s="55">
        <v>0</v>
      </c>
      <c r="X359" s="55">
        <f t="shared" si="95"/>
        <v>6793.0898188825304</v>
      </c>
      <c r="Y359" s="117">
        <f t="shared" si="96"/>
        <v>2868373.3672070266</v>
      </c>
    </row>
    <row r="360" spans="1:25" ht="13.5" thickBot="1" x14ac:dyDescent="0.35">
      <c r="A360" s="54">
        <v>347</v>
      </c>
      <c r="B360" s="54">
        <v>52</v>
      </c>
      <c r="C360" s="54">
        <f t="shared" si="101"/>
        <v>11</v>
      </c>
      <c r="D360" s="55">
        <f t="shared" si="102"/>
        <v>31361.033107669238</v>
      </c>
      <c r="E360" s="57">
        <f t="shared" si="94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v>0</v>
      </c>
      <c r="K360" s="54" t="s">
        <v>79</v>
      </c>
      <c r="L360" s="55">
        <v>0</v>
      </c>
      <c r="M360" s="55">
        <f t="shared" si="97"/>
        <v>-408</v>
      </c>
      <c r="N360" s="54">
        <v>155</v>
      </c>
      <c r="O360" s="55">
        <v>0</v>
      </c>
      <c r="P360" s="55">
        <v>0</v>
      </c>
      <c r="Q360" s="54" t="s">
        <v>79</v>
      </c>
      <c r="R360" s="57">
        <f t="shared" si="103"/>
        <v>-7667.530045719016</v>
      </c>
      <c r="S360" s="55">
        <v>0</v>
      </c>
      <c r="T360" s="55">
        <v>0</v>
      </c>
      <c r="U360" s="54" t="s">
        <v>79</v>
      </c>
      <c r="V360" s="57">
        <f t="shared" si="98"/>
        <v>-3960</v>
      </c>
      <c r="W360" s="55">
        <v>0</v>
      </c>
      <c r="X360" s="55">
        <f t="shared" si="95"/>
        <v>6781.0898188825304</v>
      </c>
      <c r="Y360" s="117">
        <f t="shared" si="96"/>
        <v>2887106.0127226054</v>
      </c>
    </row>
    <row r="361" spans="1:25" ht="13.5" thickBot="1" x14ac:dyDescent="0.35">
      <c r="A361" s="54">
        <v>348</v>
      </c>
      <c r="B361" s="54">
        <v>53</v>
      </c>
      <c r="C361" s="54">
        <f t="shared" si="101"/>
        <v>0</v>
      </c>
      <c r="D361" s="55">
        <f>$D350*(1+$D$4)</f>
        <v>32929.084763052699</v>
      </c>
      <c r="E361" s="57">
        <f t="shared" si="94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v>0</v>
      </c>
      <c r="K361" s="54" t="s">
        <v>79</v>
      </c>
      <c r="L361" s="55">
        <v>0</v>
      </c>
      <c r="M361" s="55">
        <f t="shared" si="97"/>
        <v>-410</v>
      </c>
      <c r="N361" s="54">
        <v>156</v>
      </c>
      <c r="O361" s="55">
        <v>0</v>
      </c>
      <c r="P361" s="55">
        <v>0</v>
      </c>
      <c r="Q361" s="54" t="s">
        <v>79</v>
      </c>
      <c r="R361" s="57">
        <f>$R360*1.06</f>
        <v>-8127.5818484621577</v>
      </c>
      <c r="S361" s="55">
        <v>0</v>
      </c>
      <c r="T361" s="55">
        <v>0</v>
      </c>
      <c r="U361" s="54" t="s">
        <v>79</v>
      </c>
      <c r="V361" s="57">
        <f t="shared" si="98"/>
        <v>-3970</v>
      </c>
      <c r="W361" s="55">
        <v>0</v>
      </c>
      <c r="X361" s="55">
        <f t="shared" si="95"/>
        <v>7249.8690093694622</v>
      </c>
      <c r="Y361" s="117">
        <f t="shared" si="96"/>
        <v>2906385.4901183192</v>
      </c>
    </row>
    <row r="362" spans="1:25" ht="13.5" thickBot="1" x14ac:dyDescent="0.35">
      <c r="A362" s="54">
        <v>349</v>
      </c>
      <c r="B362" s="54">
        <v>53</v>
      </c>
      <c r="C362" s="54">
        <f t="shared" si="101"/>
        <v>1</v>
      </c>
      <c r="D362" s="55">
        <f t="shared" ref="D362:D372" si="104">$D361</f>
        <v>32929.084763052699</v>
      </c>
      <c r="E362" s="57">
        <f t="shared" si="94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v>0</v>
      </c>
      <c r="K362" s="54" t="s">
        <v>79</v>
      </c>
      <c r="L362" s="55">
        <v>0</v>
      </c>
      <c r="M362" s="55">
        <f t="shared" si="97"/>
        <v>-412</v>
      </c>
      <c r="N362" s="54">
        <v>157</v>
      </c>
      <c r="O362" s="55">
        <v>0</v>
      </c>
      <c r="P362" s="55">
        <v>0</v>
      </c>
      <c r="Q362" s="54" t="s">
        <v>79</v>
      </c>
      <c r="R362" s="57">
        <f t="shared" ref="R362:R372" si="105">$R361</f>
        <v>-8127.5818484621577</v>
      </c>
      <c r="S362" s="55">
        <v>0</v>
      </c>
      <c r="T362" s="55">
        <v>0</v>
      </c>
      <c r="U362" s="54" t="s">
        <v>79</v>
      </c>
      <c r="V362" s="57">
        <f t="shared" si="98"/>
        <v>-3980</v>
      </c>
      <c r="W362" s="55">
        <v>0</v>
      </c>
      <c r="X362" s="55">
        <f t="shared" si="95"/>
        <v>7237.8690093694622</v>
      </c>
      <c r="Y362" s="117">
        <f t="shared" si="96"/>
        <v>2925733.2986698481</v>
      </c>
    </row>
    <row r="363" spans="1:25" ht="13.5" thickBot="1" x14ac:dyDescent="0.35">
      <c r="A363" s="54">
        <v>350</v>
      </c>
      <c r="B363" s="54">
        <v>53</v>
      </c>
      <c r="C363" s="54">
        <f t="shared" si="101"/>
        <v>2</v>
      </c>
      <c r="D363" s="55">
        <f t="shared" si="104"/>
        <v>32929.084763052699</v>
      </c>
      <c r="E363" s="57">
        <f t="shared" si="94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v>0</v>
      </c>
      <c r="K363" s="54" t="s">
        <v>79</v>
      </c>
      <c r="L363" s="55">
        <v>0</v>
      </c>
      <c r="M363" s="55">
        <f t="shared" si="97"/>
        <v>-414</v>
      </c>
      <c r="N363" s="54">
        <v>158</v>
      </c>
      <c r="O363" s="55">
        <v>0</v>
      </c>
      <c r="P363" s="55">
        <v>0</v>
      </c>
      <c r="Q363" s="54" t="s">
        <v>79</v>
      </c>
      <c r="R363" s="57">
        <f t="shared" si="105"/>
        <v>-8127.5818484621577</v>
      </c>
      <c r="S363" s="55">
        <v>0</v>
      </c>
      <c r="T363" s="55">
        <v>0</v>
      </c>
      <c r="U363" s="54" t="s">
        <v>79</v>
      </c>
      <c r="V363" s="57">
        <f t="shared" si="98"/>
        <v>-3990</v>
      </c>
      <c r="W363" s="55">
        <v>0</v>
      </c>
      <c r="X363" s="55">
        <f t="shared" si="95"/>
        <v>7225.8690093694622</v>
      </c>
      <c r="Y363" s="117">
        <f t="shared" si="96"/>
        <v>2945149.7230903418</v>
      </c>
    </row>
    <row r="364" spans="1:25" ht="13.5" thickBot="1" x14ac:dyDescent="0.35">
      <c r="A364" s="54">
        <v>351</v>
      </c>
      <c r="B364" s="54">
        <v>53</v>
      </c>
      <c r="C364" s="54">
        <f t="shared" si="101"/>
        <v>3</v>
      </c>
      <c r="D364" s="55">
        <f t="shared" si="104"/>
        <v>32929.084763052699</v>
      </c>
      <c r="E364" s="57">
        <f t="shared" si="94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v>0</v>
      </c>
      <c r="K364" s="54" t="s">
        <v>79</v>
      </c>
      <c r="L364" s="55">
        <v>0</v>
      </c>
      <c r="M364" s="55">
        <f t="shared" si="97"/>
        <v>-416</v>
      </c>
      <c r="N364" s="54">
        <v>159</v>
      </c>
      <c r="O364" s="55">
        <v>0</v>
      </c>
      <c r="P364" s="55">
        <v>0</v>
      </c>
      <c r="Q364" s="54" t="s">
        <v>79</v>
      </c>
      <c r="R364" s="57">
        <f t="shared" si="105"/>
        <v>-8127.5818484621577</v>
      </c>
      <c r="S364" s="55">
        <v>0</v>
      </c>
      <c r="T364" s="55">
        <v>0</v>
      </c>
      <c r="U364" s="54" t="s">
        <v>79</v>
      </c>
      <c r="V364" s="57">
        <f t="shared" si="98"/>
        <v>-4000</v>
      </c>
      <c r="W364" s="55">
        <v>0</v>
      </c>
      <c r="X364" s="55">
        <f t="shared" si="95"/>
        <v>7213.8690093694622</v>
      </c>
      <c r="Y364" s="117">
        <f t="shared" si="96"/>
        <v>2964635.0492792544</v>
      </c>
    </row>
    <row r="365" spans="1:25" ht="13.5" thickBot="1" x14ac:dyDescent="0.35">
      <c r="A365" s="54">
        <v>352</v>
      </c>
      <c r="B365" s="54">
        <v>53</v>
      </c>
      <c r="C365" s="54">
        <f t="shared" si="101"/>
        <v>4</v>
      </c>
      <c r="D365" s="55">
        <f t="shared" si="104"/>
        <v>32929.084763052699</v>
      </c>
      <c r="E365" s="57">
        <f t="shared" si="94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v>0</v>
      </c>
      <c r="K365" s="54" t="s">
        <v>79</v>
      </c>
      <c r="L365" s="55">
        <v>0</v>
      </c>
      <c r="M365" s="55">
        <f t="shared" si="97"/>
        <v>-418</v>
      </c>
      <c r="N365" s="54">
        <v>160</v>
      </c>
      <c r="O365" s="55">
        <v>0</v>
      </c>
      <c r="P365" s="55">
        <v>0</v>
      </c>
      <c r="Q365" s="54" t="s">
        <v>79</v>
      </c>
      <c r="R365" s="57">
        <f t="shared" si="105"/>
        <v>-8127.5818484621577</v>
      </c>
      <c r="S365" s="55">
        <v>0</v>
      </c>
      <c r="T365" s="55">
        <v>0</v>
      </c>
      <c r="U365" s="54" t="s">
        <v>79</v>
      </c>
      <c r="V365" s="57">
        <f t="shared" si="98"/>
        <v>-4010</v>
      </c>
      <c r="W365" s="55">
        <v>0</v>
      </c>
      <c r="X365" s="55">
        <f t="shared" si="95"/>
        <v>7201.8690093694622</v>
      </c>
      <c r="Y365" s="117">
        <f t="shared" si="96"/>
        <v>2984189.5643272875</v>
      </c>
    </row>
    <row r="366" spans="1:25" ht="13.5" thickBot="1" x14ac:dyDescent="0.35">
      <c r="A366" s="54">
        <v>353</v>
      </c>
      <c r="B366" s="54">
        <v>53</v>
      </c>
      <c r="C366" s="54">
        <f t="shared" si="101"/>
        <v>5</v>
      </c>
      <c r="D366" s="55">
        <f t="shared" si="104"/>
        <v>32929.084763052699</v>
      </c>
      <c r="E366" s="57">
        <f t="shared" si="94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v>0</v>
      </c>
      <c r="K366" s="54" t="s">
        <v>79</v>
      </c>
      <c r="L366" s="55">
        <v>0</v>
      </c>
      <c r="M366" s="55">
        <f t="shared" si="97"/>
        <v>-420</v>
      </c>
      <c r="N366" s="54">
        <v>161</v>
      </c>
      <c r="O366" s="55">
        <v>0</v>
      </c>
      <c r="P366" s="55">
        <v>0</v>
      </c>
      <c r="Q366" s="54" t="s">
        <v>79</v>
      </c>
      <c r="R366" s="57">
        <f t="shared" si="105"/>
        <v>-8127.5818484621577</v>
      </c>
      <c r="S366" s="55">
        <v>0</v>
      </c>
      <c r="T366" s="55">
        <v>0</v>
      </c>
      <c r="U366" s="54" t="s">
        <v>79</v>
      </c>
      <c r="V366" s="57">
        <f t="shared" si="98"/>
        <v>-4020</v>
      </c>
      <c r="W366" s="55">
        <v>0</v>
      </c>
      <c r="X366" s="55">
        <f t="shared" si="95"/>
        <v>7189.8690093694622</v>
      </c>
      <c r="Y366" s="117">
        <f t="shared" si="96"/>
        <v>3003813.5565213538</v>
      </c>
    </row>
    <row r="367" spans="1:25" ht="13.5" thickBot="1" x14ac:dyDescent="0.35">
      <c r="A367" s="54">
        <v>354</v>
      </c>
      <c r="B367" s="54">
        <v>53</v>
      </c>
      <c r="C367" s="54">
        <f t="shared" si="101"/>
        <v>6</v>
      </c>
      <c r="D367" s="55">
        <f t="shared" si="104"/>
        <v>32929.084763052699</v>
      </c>
      <c r="E367" s="57">
        <f t="shared" si="94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v>0</v>
      </c>
      <c r="K367" s="54" t="s">
        <v>79</v>
      </c>
      <c r="L367" s="55">
        <v>0</v>
      </c>
      <c r="M367" s="55">
        <f t="shared" si="97"/>
        <v>-422</v>
      </c>
      <c r="N367" s="54">
        <v>162</v>
      </c>
      <c r="O367" s="55">
        <v>0</v>
      </c>
      <c r="P367" s="55">
        <v>0</v>
      </c>
      <c r="Q367" s="54" t="s">
        <v>79</v>
      </c>
      <c r="R367" s="57">
        <f t="shared" si="105"/>
        <v>-8127.5818484621577</v>
      </c>
      <c r="S367" s="55">
        <v>0</v>
      </c>
      <c r="T367" s="55">
        <v>0</v>
      </c>
      <c r="U367" s="54" t="s">
        <v>79</v>
      </c>
      <c r="V367" s="57">
        <f t="shared" si="98"/>
        <v>-4030</v>
      </c>
      <c r="W367" s="55">
        <v>0</v>
      </c>
      <c r="X367" s="55">
        <f t="shared" si="95"/>
        <v>7177.8690093694622</v>
      </c>
      <c r="Y367" s="117">
        <f t="shared" si="96"/>
        <v>3023507.3153495621</v>
      </c>
    </row>
    <row r="368" spans="1:25" ht="13.5" thickBot="1" x14ac:dyDescent="0.35">
      <c r="A368" s="54">
        <v>355</v>
      </c>
      <c r="B368" s="54">
        <v>53</v>
      </c>
      <c r="C368" s="54">
        <f t="shared" si="101"/>
        <v>7</v>
      </c>
      <c r="D368" s="55">
        <f t="shared" si="104"/>
        <v>32929.084763052699</v>
      </c>
      <c r="E368" s="57">
        <f t="shared" si="94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v>0</v>
      </c>
      <c r="K368" s="54" t="s">
        <v>79</v>
      </c>
      <c r="L368" s="55">
        <v>0</v>
      </c>
      <c r="M368" s="55">
        <f t="shared" si="97"/>
        <v>-424</v>
      </c>
      <c r="N368" s="54">
        <v>163</v>
      </c>
      <c r="O368" s="55">
        <v>0</v>
      </c>
      <c r="P368" s="55">
        <v>0</v>
      </c>
      <c r="Q368" s="54" t="s">
        <v>79</v>
      </c>
      <c r="R368" s="57">
        <f t="shared" si="105"/>
        <v>-8127.5818484621577</v>
      </c>
      <c r="S368" s="55">
        <v>0</v>
      </c>
      <c r="T368" s="55">
        <v>0</v>
      </c>
      <c r="U368" s="54" t="s">
        <v>79</v>
      </c>
      <c r="V368" s="57">
        <f t="shared" si="98"/>
        <v>-4040</v>
      </c>
      <c r="W368" s="55">
        <v>0</v>
      </c>
      <c r="X368" s="55">
        <f t="shared" si="95"/>
        <v>7165.8690093694622</v>
      </c>
      <c r="Y368" s="117">
        <f t="shared" si="96"/>
        <v>3043271.1315062214</v>
      </c>
    </row>
    <row r="369" spans="1:25" ht="13.5" thickBot="1" x14ac:dyDescent="0.35">
      <c r="A369" s="54">
        <v>356</v>
      </c>
      <c r="B369" s="54">
        <v>53</v>
      </c>
      <c r="C369" s="54">
        <f t="shared" si="101"/>
        <v>8</v>
      </c>
      <c r="D369" s="55">
        <f t="shared" si="104"/>
        <v>32929.084763052699</v>
      </c>
      <c r="E369" s="57">
        <f t="shared" si="94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v>0</v>
      </c>
      <c r="K369" s="54" t="s">
        <v>79</v>
      </c>
      <c r="L369" s="55">
        <v>0</v>
      </c>
      <c r="M369" s="55">
        <f t="shared" si="97"/>
        <v>-426</v>
      </c>
      <c r="N369" s="54">
        <v>164</v>
      </c>
      <c r="O369" s="55">
        <v>0</v>
      </c>
      <c r="P369" s="55">
        <v>0</v>
      </c>
      <c r="Q369" s="54" t="s">
        <v>79</v>
      </c>
      <c r="R369" s="57">
        <f t="shared" si="105"/>
        <v>-8127.5818484621577</v>
      </c>
      <c r="S369" s="55">
        <v>0</v>
      </c>
      <c r="T369" s="55">
        <v>0</v>
      </c>
      <c r="U369" s="54" t="s">
        <v>79</v>
      </c>
      <c r="V369" s="57">
        <f t="shared" si="98"/>
        <v>-4050</v>
      </c>
      <c r="W369" s="55">
        <v>0</v>
      </c>
      <c r="X369" s="55">
        <f t="shared" si="95"/>
        <v>7153.8690093694622</v>
      </c>
      <c r="Y369" s="117">
        <f t="shared" si="96"/>
        <v>3063105.296896867</v>
      </c>
    </row>
    <row r="370" spans="1:25" ht="13.5" thickBot="1" x14ac:dyDescent="0.35">
      <c r="A370" s="54">
        <v>357</v>
      </c>
      <c r="B370" s="54">
        <v>53</v>
      </c>
      <c r="C370" s="54">
        <f t="shared" si="101"/>
        <v>9</v>
      </c>
      <c r="D370" s="55">
        <f t="shared" si="104"/>
        <v>32929.084763052699</v>
      </c>
      <c r="E370" s="57">
        <f t="shared" si="94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v>0</v>
      </c>
      <c r="K370" s="54" t="s">
        <v>79</v>
      </c>
      <c r="L370" s="55">
        <v>0</v>
      </c>
      <c r="M370" s="55">
        <f t="shared" si="97"/>
        <v>-428</v>
      </c>
      <c r="N370" s="54">
        <v>165</v>
      </c>
      <c r="O370" s="55">
        <v>0</v>
      </c>
      <c r="P370" s="55">
        <v>0</v>
      </c>
      <c r="Q370" s="54" t="s">
        <v>79</v>
      </c>
      <c r="R370" s="57">
        <f t="shared" si="105"/>
        <v>-8127.5818484621577</v>
      </c>
      <c r="S370" s="55">
        <v>0</v>
      </c>
      <c r="T370" s="55">
        <v>0</v>
      </c>
      <c r="U370" s="54" t="s">
        <v>79</v>
      </c>
      <c r="V370" s="57">
        <f t="shared" si="98"/>
        <v>-4060</v>
      </c>
      <c r="W370" s="55">
        <v>0</v>
      </c>
      <c r="X370" s="55">
        <f t="shared" si="95"/>
        <v>7141.8690093694622</v>
      </c>
      <c r="Y370" s="117">
        <f t="shared" si="96"/>
        <v>3083010.1046433067</v>
      </c>
    </row>
    <row r="371" spans="1:25" ht="13.5" thickBot="1" x14ac:dyDescent="0.35">
      <c r="A371" s="54">
        <v>358</v>
      </c>
      <c r="B371" s="54">
        <v>53</v>
      </c>
      <c r="C371" s="54">
        <f t="shared" si="101"/>
        <v>10</v>
      </c>
      <c r="D371" s="55">
        <f t="shared" si="104"/>
        <v>32929.084763052699</v>
      </c>
      <c r="E371" s="57">
        <f t="shared" si="94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v>0</v>
      </c>
      <c r="K371" s="54" t="s">
        <v>79</v>
      </c>
      <c r="L371" s="55">
        <v>0</v>
      </c>
      <c r="M371" s="55">
        <f t="shared" si="97"/>
        <v>-430</v>
      </c>
      <c r="N371" s="54">
        <v>166</v>
      </c>
      <c r="O371" s="55">
        <v>0</v>
      </c>
      <c r="P371" s="55">
        <v>0</v>
      </c>
      <c r="Q371" s="54" t="s">
        <v>79</v>
      </c>
      <c r="R371" s="57">
        <f t="shared" si="105"/>
        <v>-8127.5818484621577</v>
      </c>
      <c r="S371" s="55">
        <v>0</v>
      </c>
      <c r="T371" s="55">
        <v>0</v>
      </c>
      <c r="U371" s="54" t="s">
        <v>79</v>
      </c>
      <c r="V371" s="57">
        <f t="shared" si="98"/>
        <v>-4070</v>
      </c>
      <c r="W371" s="55">
        <v>0</v>
      </c>
      <c r="X371" s="55">
        <f t="shared" si="95"/>
        <v>7129.8690093694622</v>
      </c>
      <c r="Y371" s="117">
        <f t="shared" si="96"/>
        <v>3102985.8490886898</v>
      </c>
    </row>
    <row r="372" spans="1:25" ht="13.5" thickBot="1" x14ac:dyDescent="0.35">
      <c r="A372" s="54">
        <v>359</v>
      </c>
      <c r="B372" s="54">
        <v>53</v>
      </c>
      <c r="C372" s="54">
        <f t="shared" si="101"/>
        <v>11</v>
      </c>
      <c r="D372" s="55">
        <f t="shared" si="104"/>
        <v>32929.084763052699</v>
      </c>
      <c r="E372" s="57">
        <f t="shared" si="94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v>0</v>
      </c>
      <c r="K372" s="54" t="s">
        <v>79</v>
      </c>
      <c r="L372" s="55">
        <v>0</v>
      </c>
      <c r="M372" s="55">
        <f t="shared" si="97"/>
        <v>-432</v>
      </c>
      <c r="N372" s="54">
        <v>167</v>
      </c>
      <c r="O372" s="55">
        <v>0</v>
      </c>
      <c r="P372" s="55">
        <v>0</v>
      </c>
      <c r="Q372" s="54" t="s">
        <v>79</v>
      </c>
      <c r="R372" s="57">
        <f t="shared" si="105"/>
        <v>-8127.5818484621577</v>
      </c>
      <c r="S372" s="55">
        <v>0</v>
      </c>
      <c r="T372" s="55">
        <v>0</v>
      </c>
      <c r="U372" s="54" t="s">
        <v>79</v>
      </c>
      <c r="V372" s="57">
        <f t="shared" si="98"/>
        <v>-4080</v>
      </c>
      <c r="W372" s="55">
        <v>0</v>
      </c>
      <c r="X372" s="55">
        <f t="shared" si="95"/>
        <v>7117.8690093694622</v>
      </c>
      <c r="Y372" s="117">
        <f t="shared" si="96"/>
        <v>3123032.8258025954</v>
      </c>
    </row>
    <row r="373" spans="1:25" ht="13.5" thickBot="1" x14ac:dyDescent="0.35">
      <c r="A373" s="54">
        <v>360</v>
      </c>
      <c r="B373" s="54">
        <v>54</v>
      </c>
      <c r="C373" s="54">
        <f t="shared" si="101"/>
        <v>0</v>
      </c>
      <c r="D373" s="55">
        <f>$D362*(1+$D$4)</f>
        <v>34575.539001205332</v>
      </c>
      <c r="E373" s="57">
        <f t="shared" si="94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v>0</v>
      </c>
      <c r="K373" s="54" t="s">
        <v>79</v>
      </c>
      <c r="L373" s="55">
        <v>0</v>
      </c>
      <c r="M373" s="55">
        <f t="shared" si="97"/>
        <v>-434</v>
      </c>
      <c r="N373" s="54">
        <v>168</v>
      </c>
      <c r="O373" s="55">
        <v>0</v>
      </c>
      <c r="P373" s="55">
        <v>0</v>
      </c>
      <c r="Q373" s="54" t="s">
        <v>79</v>
      </c>
      <c r="R373" s="57">
        <f>$R372*1.06</f>
        <v>-8615.2367593698873</v>
      </c>
      <c r="S373" s="55">
        <v>0</v>
      </c>
      <c r="T373" s="55">
        <v>0</v>
      </c>
      <c r="U373" s="54" t="s">
        <v>79</v>
      </c>
      <c r="V373" s="57">
        <f t="shared" si="98"/>
        <v>-4090</v>
      </c>
      <c r="W373" s="55">
        <v>0</v>
      </c>
      <c r="X373" s="55">
        <f t="shared" si="95"/>
        <v>7606.0866413533076</v>
      </c>
      <c r="Y373" s="117">
        <f t="shared" si="96"/>
        <v>3143651.5492181261</v>
      </c>
    </row>
    <row r="374" spans="1:25" ht="13.5" thickBot="1" x14ac:dyDescent="0.35">
      <c r="A374" s="54">
        <v>361</v>
      </c>
      <c r="B374" s="54">
        <v>54</v>
      </c>
      <c r="C374" s="54">
        <f t="shared" si="101"/>
        <v>1</v>
      </c>
      <c r="D374" s="55">
        <f t="shared" ref="D374:D384" si="106">$D373</f>
        <v>34575.539001205332</v>
      </c>
      <c r="E374" s="57">
        <f t="shared" si="94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v>0</v>
      </c>
      <c r="K374" s="54" t="s">
        <v>79</v>
      </c>
      <c r="L374" s="55">
        <v>0</v>
      </c>
      <c r="M374" s="55">
        <f t="shared" si="97"/>
        <v>-436</v>
      </c>
      <c r="N374" s="54">
        <v>169</v>
      </c>
      <c r="O374" s="55">
        <v>0</v>
      </c>
      <c r="P374" s="55">
        <v>0</v>
      </c>
      <c r="Q374" s="54" t="s">
        <v>79</v>
      </c>
      <c r="R374" s="57">
        <f t="shared" ref="R374:R384" si="107">$R373</f>
        <v>-8615.2367593698873</v>
      </c>
      <c r="S374" s="55">
        <v>0</v>
      </c>
      <c r="T374" s="55">
        <v>0</v>
      </c>
      <c r="U374" s="54" t="s">
        <v>79</v>
      </c>
      <c r="V374" s="57">
        <f t="shared" si="98"/>
        <v>-4100</v>
      </c>
      <c r="W374" s="55">
        <v>0</v>
      </c>
      <c r="X374" s="55">
        <f t="shared" si="95"/>
        <v>7594.0866413533076</v>
      </c>
      <c r="Y374" s="117">
        <f t="shared" si="96"/>
        <v>3164344.1839812212</v>
      </c>
    </row>
    <row r="375" spans="1:25" ht="13.5" thickBot="1" x14ac:dyDescent="0.35">
      <c r="A375" s="54">
        <v>362</v>
      </c>
      <c r="B375" s="54">
        <v>54</v>
      </c>
      <c r="C375" s="54">
        <f t="shared" si="101"/>
        <v>2</v>
      </c>
      <c r="D375" s="55">
        <f t="shared" si="106"/>
        <v>34575.539001205332</v>
      </c>
      <c r="E375" s="57">
        <f t="shared" si="94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v>0</v>
      </c>
      <c r="K375" s="54" t="s">
        <v>79</v>
      </c>
      <c r="L375" s="55">
        <v>0</v>
      </c>
      <c r="M375" s="55">
        <f t="shared" si="97"/>
        <v>-438</v>
      </c>
      <c r="N375" s="54">
        <v>170</v>
      </c>
      <c r="O375" s="55">
        <v>0</v>
      </c>
      <c r="P375" s="55">
        <v>0</v>
      </c>
      <c r="Q375" s="54" t="s">
        <v>79</v>
      </c>
      <c r="R375" s="57">
        <f t="shared" si="107"/>
        <v>-8615.2367593698873</v>
      </c>
      <c r="S375" s="55">
        <v>0</v>
      </c>
      <c r="T375" s="55">
        <v>0</v>
      </c>
      <c r="U375" s="54" t="s">
        <v>79</v>
      </c>
      <c r="V375" s="57">
        <f t="shared" si="98"/>
        <v>-4110</v>
      </c>
      <c r="W375" s="55">
        <v>0</v>
      </c>
      <c r="X375" s="55">
        <f t="shared" si="95"/>
        <v>7582.0866413533076</v>
      </c>
      <c r="Y375" s="117">
        <f t="shared" si="96"/>
        <v>3185111.0380558292</v>
      </c>
    </row>
    <row r="376" spans="1:25" ht="13.5" thickBot="1" x14ac:dyDescent="0.35">
      <c r="A376" s="54">
        <v>363</v>
      </c>
      <c r="B376" s="54">
        <v>54</v>
      </c>
      <c r="C376" s="54">
        <f t="shared" si="101"/>
        <v>3</v>
      </c>
      <c r="D376" s="55">
        <f t="shared" si="106"/>
        <v>34575.539001205332</v>
      </c>
      <c r="E376" s="57">
        <f t="shared" si="94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v>0</v>
      </c>
      <c r="K376" s="54" t="s">
        <v>79</v>
      </c>
      <c r="L376" s="55">
        <v>0</v>
      </c>
      <c r="M376" s="55">
        <f t="shared" si="97"/>
        <v>-440</v>
      </c>
      <c r="N376" s="54">
        <v>171</v>
      </c>
      <c r="O376" s="55">
        <v>0</v>
      </c>
      <c r="P376" s="55">
        <v>0</v>
      </c>
      <c r="Q376" s="54" t="s">
        <v>79</v>
      </c>
      <c r="R376" s="57">
        <f t="shared" si="107"/>
        <v>-8615.2367593698873</v>
      </c>
      <c r="S376" s="55">
        <v>0</v>
      </c>
      <c r="T376" s="55">
        <v>0</v>
      </c>
      <c r="U376" s="54" t="s">
        <v>79</v>
      </c>
      <c r="V376" s="57">
        <f t="shared" si="98"/>
        <v>-4120</v>
      </c>
      <c r="W376" s="55">
        <v>0</v>
      </c>
      <c r="X376" s="55">
        <f t="shared" si="95"/>
        <v>7570.0866413533076</v>
      </c>
      <c r="Y376" s="117">
        <f t="shared" si="96"/>
        <v>3205952.4206890818</v>
      </c>
    </row>
    <row r="377" spans="1:25" ht="13.5" thickBot="1" x14ac:dyDescent="0.35">
      <c r="A377" s="54">
        <v>364</v>
      </c>
      <c r="B377" s="54">
        <v>54</v>
      </c>
      <c r="C377" s="54">
        <f t="shared" si="101"/>
        <v>4</v>
      </c>
      <c r="D377" s="55">
        <f t="shared" si="106"/>
        <v>34575.539001205332</v>
      </c>
      <c r="E377" s="57">
        <f t="shared" si="94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v>0</v>
      </c>
      <c r="K377" s="54" t="s">
        <v>79</v>
      </c>
      <c r="L377" s="55">
        <v>0</v>
      </c>
      <c r="M377" s="55">
        <f t="shared" si="97"/>
        <v>-442</v>
      </c>
      <c r="N377" s="54">
        <v>172</v>
      </c>
      <c r="O377" s="55">
        <v>0</v>
      </c>
      <c r="P377" s="55">
        <v>0</v>
      </c>
      <c r="Q377" s="54" t="s">
        <v>79</v>
      </c>
      <c r="R377" s="57">
        <f t="shared" si="107"/>
        <v>-8615.2367593698873</v>
      </c>
      <c r="S377" s="55">
        <v>0</v>
      </c>
      <c r="T377" s="55">
        <v>0</v>
      </c>
      <c r="U377" s="54" t="s">
        <v>79</v>
      </c>
      <c r="V377" s="57">
        <f t="shared" si="98"/>
        <v>-4130</v>
      </c>
      <c r="W377" s="55">
        <v>0</v>
      </c>
      <c r="X377" s="55">
        <f t="shared" si="95"/>
        <v>7558.0866413533076</v>
      </c>
      <c r="Y377" s="117">
        <f t="shared" si="96"/>
        <v>3226868.6424166393</v>
      </c>
    </row>
    <row r="378" spans="1:25" ht="13.5" thickBot="1" x14ac:dyDescent="0.35">
      <c r="A378" s="54">
        <v>365</v>
      </c>
      <c r="B378" s="54">
        <v>54</v>
      </c>
      <c r="C378" s="54">
        <f t="shared" si="101"/>
        <v>5</v>
      </c>
      <c r="D378" s="55">
        <f t="shared" si="106"/>
        <v>34575.539001205332</v>
      </c>
      <c r="E378" s="57">
        <f t="shared" si="94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v>0</v>
      </c>
      <c r="K378" s="54" t="s">
        <v>79</v>
      </c>
      <c r="L378" s="55">
        <v>0</v>
      </c>
      <c r="M378" s="55">
        <f t="shared" si="97"/>
        <v>-444</v>
      </c>
      <c r="N378" s="54">
        <v>173</v>
      </c>
      <c r="O378" s="55">
        <v>0</v>
      </c>
      <c r="P378" s="55">
        <v>0</v>
      </c>
      <c r="Q378" s="54" t="s">
        <v>79</v>
      </c>
      <c r="R378" s="57">
        <f t="shared" si="107"/>
        <v>-8615.2367593698873</v>
      </c>
      <c r="S378" s="55">
        <v>0</v>
      </c>
      <c r="T378" s="55">
        <v>0</v>
      </c>
      <c r="U378" s="54" t="s">
        <v>79</v>
      </c>
      <c r="V378" s="57">
        <f t="shared" si="98"/>
        <v>-4140</v>
      </c>
      <c r="W378" s="55">
        <v>0</v>
      </c>
      <c r="X378" s="55">
        <f t="shared" si="95"/>
        <v>7546.0866413533076</v>
      </c>
      <c r="Y378" s="117">
        <f t="shared" si="96"/>
        <v>3247860.0150680616</v>
      </c>
    </row>
    <row r="379" spans="1:25" ht="13.5" thickBot="1" x14ac:dyDescent="0.35">
      <c r="A379" s="54">
        <v>366</v>
      </c>
      <c r="B379" s="54">
        <v>54</v>
      </c>
      <c r="C379" s="54">
        <f t="shared" si="101"/>
        <v>6</v>
      </c>
      <c r="D379" s="55">
        <f t="shared" si="106"/>
        <v>34575.539001205332</v>
      </c>
      <c r="E379" s="57">
        <f t="shared" si="94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v>0</v>
      </c>
      <c r="K379" s="54" t="s">
        <v>79</v>
      </c>
      <c r="L379" s="55">
        <v>0</v>
      </c>
      <c r="M379" s="55">
        <f t="shared" si="97"/>
        <v>-446</v>
      </c>
      <c r="N379" s="54">
        <v>174</v>
      </c>
      <c r="O379" s="55">
        <v>0</v>
      </c>
      <c r="P379" s="55">
        <v>0</v>
      </c>
      <c r="Q379" s="54" t="s">
        <v>79</v>
      </c>
      <c r="R379" s="57">
        <f t="shared" si="107"/>
        <v>-8615.2367593698873</v>
      </c>
      <c r="S379" s="55">
        <v>0</v>
      </c>
      <c r="T379" s="55">
        <v>0</v>
      </c>
      <c r="U379" s="54" t="s">
        <v>79</v>
      </c>
      <c r="V379" s="57">
        <f t="shared" si="98"/>
        <v>-4150</v>
      </c>
      <c r="W379" s="55">
        <v>0</v>
      </c>
      <c r="X379" s="55">
        <f t="shared" si="95"/>
        <v>7534.0866413533076</v>
      </c>
      <c r="Y379" s="117">
        <f t="shared" si="96"/>
        <v>3268926.8517721985</v>
      </c>
    </row>
    <row r="380" spans="1:25" ht="13.5" thickBot="1" x14ac:dyDescent="0.35">
      <c r="A380" s="54">
        <v>367</v>
      </c>
      <c r="B380" s="54">
        <v>54</v>
      </c>
      <c r="C380" s="54">
        <f t="shared" si="101"/>
        <v>7</v>
      </c>
      <c r="D380" s="55">
        <f t="shared" si="106"/>
        <v>34575.539001205332</v>
      </c>
      <c r="E380" s="57">
        <f t="shared" si="94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v>0</v>
      </c>
      <c r="K380" s="54" t="s">
        <v>79</v>
      </c>
      <c r="L380" s="55">
        <v>0</v>
      </c>
      <c r="M380" s="55">
        <f t="shared" si="97"/>
        <v>-448</v>
      </c>
      <c r="N380" s="54">
        <v>175</v>
      </c>
      <c r="O380" s="55">
        <v>0</v>
      </c>
      <c r="P380" s="55">
        <v>0</v>
      </c>
      <c r="Q380" s="54" t="s">
        <v>79</v>
      </c>
      <c r="R380" s="57">
        <f t="shared" si="107"/>
        <v>-8615.2367593698873</v>
      </c>
      <c r="S380" s="55">
        <v>0</v>
      </c>
      <c r="T380" s="55">
        <v>0</v>
      </c>
      <c r="U380" s="54" t="s">
        <v>79</v>
      </c>
      <c r="V380" s="57">
        <f t="shared" si="98"/>
        <v>-4160</v>
      </c>
      <c r="W380" s="55">
        <v>0</v>
      </c>
      <c r="X380" s="55">
        <f t="shared" si="95"/>
        <v>7522.0866413533076</v>
      </c>
      <c r="Y380" s="117">
        <f t="shared" si="96"/>
        <v>3290069.4669626025</v>
      </c>
    </row>
    <row r="381" spans="1:25" ht="13.5" thickBot="1" x14ac:dyDescent="0.35">
      <c r="A381" s="54">
        <v>368</v>
      </c>
      <c r="B381" s="54">
        <v>54</v>
      </c>
      <c r="C381" s="54">
        <f t="shared" si="101"/>
        <v>8</v>
      </c>
      <c r="D381" s="55">
        <f t="shared" si="106"/>
        <v>34575.539001205332</v>
      </c>
      <c r="E381" s="57">
        <f t="shared" si="94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v>0</v>
      </c>
      <c r="K381" s="54" t="s">
        <v>79</v>
      </c>
      <c r="L381" s="55">
        <v>0</v>
      </c>
      <c r="M381" s="55">
        <f t="shared" si="97"/>
        <v>-450</v>
      </c>
      <c r="N381" s="54">
        <v>176</v>
      </c>
      <c r="O381" s="55">
        <v>0</v>
      </c>
      <c r="P381" s="55">
        <v>0</v>
      </c>
      <c r="Q381" s="54" t="s">
        <v>79</v>
      </c>
      <c r="R381" s="57">
        <f t="shared" si="107"/>
        <v>-8615.2367593698873</v>
      </c>
      <c r="S381" s="55">
        <v>0</v>
      </c>
      <c r="T381" s="55">
        <v>0</v>
      </c>
      <c r="U381" s="54" t="s">
        <v>79</v>
      </c>
      <c r="V381" s="57">
        <f t="shared" si="98"/>
        <v>-4170</v>
      </c>
      <c r="W381" s="55">
        <v>0</v>
      </c>
      <c r="X381" s="55">
        <f t="shared" si="95"/>
        <v>7510.0866413533076</v>
      </c>
      <c r="Y381" s="117">
        <f t="shared" si="96"/>
        <v>3311288.1763829663</v>
      </c>
    </row>
    <row r="382" spans="1:25" ht="13.5" thickBot="1" x14ac:dyDescent="0.35">
      <c r="A382" s="54">
        <v>369</v>
      </c>
      <c r="B382" s="54">
        <v>54</v>
      </c>
      <c r="C382" s="54">
        <f t="shared" si="101"/>
        <v>9</v>
      </c>
      <c r="D382" s="55">
        <f t="shared" si="106"/>
        <v>34575.539001205332</v>
      </c>
      <c r="E382" s="57">
        <f t="shared" si="94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v>0</v>
      </c>
      <c r="K382" s="54" t="s">
        <v>79</v>
      </c>
      <c r="L382" s="55">
        <v>0</v>
      </c>
      <c r="M382" s="55">
        <f t="shared" si="97"/>
        <v>-452</v>
      </c>
      <c r="N382" s="54">
        <v>177</v>
      </c>
      <c r="O382" s="55">
        <v>0</v>
      </c>
      <c r="P382" s="55">
        <v>0</v>
      </c>
      <c r="Q382" s="54" t="s">
        <v>79</v>
      </c>
      <c r="R382" s="57">
        <f t="shared" si="107"/>
        <v>-8615.2367593698873</v>
      </c>
      <c r="S382" s="55">
        <v>0</v>
      </c>
      <c r="T382" s="55">
        <v>0</v>
      </c>
      <c r="U382" s="54" t="s">
        <v>79</v>
      </c>
      <c r="V382" s="57">
        <f t="shared" si="98"/>
        <v>-4180</v>
      </c>
      <c r="W382" s="55">
        <v>0</v>
      </c>
      <c r="X382" s="55">
        <f t="shared" si="95"/>
        <v>7498.0866413533076</v>
      </c>
      <c r="Y382" s="117">
        <f t="shared" si="96"/>
        <v>3332583.2970925816</v>
      </c>
    </row>
    <row r="383" spans="1:25" ht="13.5" thickBot="1" x14ac:dyDescent="0.35">
      <c r="A383" s="54">
        <v>370</v>
      </c>
      <c r="B383" s="54">
        <v>54</v>
      </c>
      <c r="C383" s="54">
        <f t="shared" si="101"/>
        <v>10</v>
      </c>
      <c r="D383" s="55">
        <f t="shared" si="106"/>
        <v>34575.539001205332</v>
      </c>
      <c r="E383" s="57">
        <f t="shared" si="94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v>0</v>
      </c>
      <c r="K383" s="54" t="s">
        <v>79</v>
      </c>
      <c r="L383" s="55">
        <v>0</v>
      </c>
      <c r="M383" s="55">
        <f t="shared" si="97"/>
        <v>-454</v>
      </c>
      <c r="N383" s="54">
        <v>178</v>
      </c>
      <c r="O383" s="55">
        <v>0</v>
      </c>
      <c r="P383" s="55">
        <v>0</v>
      </c>
      <c r="Q383" s="54" t="s">
        <v>79</v>
      </c>
      <c r="R383" s="57">
        <f t="shared" si="107"/>
        <v>-8615.2367593698873</v>
      </c>
      <c r="S383" s="55">
        <v>0</v>
      </c>
      <c r="T383" s="55">
        <v>0</v>
      </c>
      <c r="U383" s="54" t="s">
        <v>79</v>
      </c>
      <c r="V383" s="57">
        <f t="shared" si="98"/>
        <v>-4190</v>
      </c>
      <c r="W383" s="55">
        <v>0</v>
      </c>
      <c r="X383" s="55">
        <f t="shared" si="95"/>
        <v>7486.0866413533076</v>
      </c>
      <c r="Y383" s="117">
        <f t="shared" si="96"/>
        <v>3353955.1474718205</v>
      </c>
    </row>
    <row r="384" spans="1:25" ht="13.5" thickBot="1" x14ac:dyDescent="0.35">
      <c r="A384" s="54">
        <v>371</v>
      </c>
      <c r="B384" s="54">
        <v>54</v>
      </c>
      <c r="C384" s="54">
        <f t="shared" si="101"/>
        <v>11</v>
      </c>
      <c r="D384" s="55">
        <f t="shared" si="106"/>
        <v>34575.539001205332</v>
      </c>
      <c r="E384" s="57">
        <f t="shared" si="94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v>0</v>
      </c>
      <c r="K384" s="54" t="s">
        <v>79</v>
      </c>
      <c r="L384" s="55">
        <v>0</v>
      </c>
      <c r="M384" s="55">
        <f t="shared" si="97"/>
        <v>-456</v>
      </c>
      <c r="N384" s="54">
        <v>179</v>
      </c>
      <c r="O384" s="55">
        <v>0</v>
      </c>
      <c r="P384" s="55">
        <v>0</v>
      </c>
      <c r="Q384" s="54" t="s">
        <v>79</v>
      </c>
      <c r="R384" s="57">
        <f t="shared" si="107"/>
        <v>-8615.2367593698873</v>
      </c>
      <c r="S384" s="55">
        <v>0</v>
      </c>
      <c r="T384" s="55">
        <v>0</v>
      </c>
      <c r="U384" s="54" t="s">
        <v>79</v>
      </c>
      <c r="V384" s="57">
        <f t="shared" si="98"/>
        <v>-4200</v>
      </c>
      <c r="W384" s="55">
        <v>0</v>
      </c>
      <c r="X384" s="55">
        <f t="shared" si="95"/>
        <v>7474.0866413533076</v>
      </c>
      <c r="Y384" s="117">
        <f t="shared" si="96"/>
        <v>3375404.0472276392</v>
      </c>
    </row>
    <row r="385" spans="1:25" ht="13.5" thickBot="1" x14ac:dyDescent="0.35">
      <c r="A385" s="54">
        <v>372</v>
      </c>
      <c r="B385" s="54">
        <v>55</v>
      </c>
      <c r="C385" s="54">
        <f t="shared" si="101"/>
        <v>0</v>
      </c>
      <c r="D385" s="55">
        <f>$D374*(1+$D$4)</f>
        <v>36304.315951265598</v>
      </c>
      <c r="E385" s="57">
        <f t="shared" si="94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v>0</v>
      </c>
      <c r="K385" s="54" t="s">
        <v>79</v>
      </c>
      <c r="L385" s="55">
        <v>0</v>
      </c>
      <c r="M385" s="55">
        <f t="shared" si="97"/>
        <v>-458</v>
      </c>
      <c r="N385" s="54">
        <v>180</v>
      </c>
      <c r="O385" s="55">
        <v>0</v>
      </c>
      <c r="P385" s="55">
        <v>0</v>
      </c>
      <c r="Q385" s="54" t="s">
        <v>79</v>
      </c>
      <c r="R385" s="57">
        <f>$R384*1.06</f>
        <v>-9132.1509649320815</v>
      </c>
      <c r="S385" s="55">
        <v>0</v>
      </c>
      <c r="T385" s="55">
        <v>0</v>
      </c>
      <c r="U385" s="54" t="s">
        <v>79</v>
      </c>
      <c r="V385" s="57">
        <f t="shared" si="98"/>
        <v>-4210</v>
      </c>
      <c r="W385" s="55">
        <v>0</v>
      </c>
      <c r="X385" s="55">
        <f t="shared" si="95"/>
        <v>7982.4386058272776</v>
      </c>
      <c r="Y385" s="117">
        <f t="shared" si="96"/>
        <v>3397450.6693635816</v>
      </c>
    </row>
    <row r="386" spans="1:25" ht="13.5" thickBot="1" x14ac:dyDescent="0.35">
      <c r="A386" s="54">
        <v>373</v>
      </c>
      <c r="B386" s="54">
        <v>55</v>
      </c>
      <c r="C386" s="54">
        <f t="shared" si="101"/>
        <v>1</v>
      </c>
      <c r="D386" s="55">
        <f t="shared" ref="D386:D396" si="108">$D385</f>
        <v>36304.315951265598</v>
      </c>
      <c r="E386" s="57">
        <f t="shared" si="94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v>0</v>
      </c>
      <c r="K386" s="54" t="s">
        <v>79</v>
      </c>
      <c r="L386" s="55">
        <v>0</v>
      </c>
      <c r="M386" s="55">
        <f t="shared" si="97"/>
        <v>-460</v>
      </c>
      <c r="N386" s="54">
        <v>181</v>
      </c>
      <c r="O386" s="55">
        <v>0</v>
      </c>
      <c r="P386" s="55">
        <v>0</v>
      </c>
      <c r="Q386" s="54" t="s">
        <v>79</v>
      </c>
      <c r="R386" s="57">
        <f t="shared" ref="R386:R396" si="109">$R385</f>
        <v>-9132.1509649320815</v>
      </c>
      <c r="S386" s="55">
        <v>0</v>
      </c>
      <c r="T386" s="55">
        <v>0</v>
      </c>
      <c r="U386" s="54" t="s">
        <v>79</v>
      </c>
      <c r="V386" s="57">
        <f t="shared" si="98"/>
        <v>-4220</v>
      </c>
      <c r="W386" s="55">
        <v>0</v>
      </c>
      <c r="X386" s="55">
        <f t="shared" si="95"/>
        <v>7970.4386058272776</v>
      </c>
      <c r="Y386" s="117">
        <f t="shared" si="96"/>
        <v>3419577.1524250903</v>
      </c>
    </row>
    <row r="387" spans="1:25" ht="13.5" thickBot="1" x14ac:dyDescent="0.35">
      <c r="A387" s="54">
        <v>374</v>
      </c>
      <c r="B387" s="54">
        <v>55</v>
      </c>
      <c r="C387" s="54">
        <f t="shared" si="101"/>
        <v>2</v>
      </c>
      <c r="D387" s="55">
        <f t="shared" si="108"/>
        <v>36304.315951265598</v>
      </c>
      <c r="E387" s="57">
        <f t="shared" si="94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v>0</v>
      </c>
      <c r="K387" s="54" t="s">
        <v>79</v>
      </c>
      <c r="L387" s="55">
        <v>0</v>
      </c>
      <c r="M387" s="55">
        <f t="shared" si="97"/>
        <v>-462</v>
      </c>
      <c r="N387" s="54">
        <v>182</v>
      </c>
      <c r="O387" s="55">
        <v>0</v>
      </c>
      <c r="P387" s="55">
        <v>0</v>
      </c>
      <c r="Q387" s="54" t="s">
        <v>79</v>
      </c>
      <c r="R387" s="57">
        <f t="shared" si="109"/>
        <v>-9132.1509649320815</v>
      </c>
      <c r="S387" s="55">
        <v>0</v>
      </c>
      <c r="T387" s="55">
        <v>0</v>
      </c>
      <c r="U387" s="54" t="s">
        <v>79</v>
      </c>
      <c r="V387" s="57">
        <f t="shared" si="98"/>
        <v>-4230</v>
      </c>
      <c r="W387" s="55">
        <v>0</v>
      </c>
      <c r="X387" s="55">
        <f t="shared" si="95"/>
        <v>7958.4386058272776</v>
      </c>
      <c r="Y387" s="117">
        <f t="shared" si="96"/>
        <v>3441783.8291660221</v>
      </c>
    </row>
    <row r="388" spans="1:25" ht="13.5" thickBot="1" x14ac:dyDescent="0.35">
      <c r="A388" s="54">
        <v>375</v>
      </c>
      <c r="B388" s="54">
        <v>55</v>
      </c>
      <c r="C388" s="54">
        <f t="shared" si="101"/>
        <v>3</v>
      </c>
      <c r="D388" s="55">
        <f t="shared" si="108"/>
        <v>36304.315951265598</v>
      </c>
      <c r="E388" s="57">
        <f t="shared" si="94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v>0</v>
      </c>
      <c r="K388" s="54" t="s">
        <v>79</v>
      </c>
      <c r="L388" s="55">
        <v>0</v>
      </c>
      <c r="M388" s="55">
        <f t="shared" si="97"/>
        <v>-464</v>
      </c>
      <c r="N388" s="54">
        <v>183</v>
      </c>
      <c r="O388" s="55">
        <v>0</v>
      </c>
      <c r="P388" s="55">
        <v>0</v>
      </c>
      <c r="Q388" s="54" t="s">
        <v>79</v>
      </c>
      <c r="R388" s="57">
        <f t="shared" si="109"/>
        <v>-9132.1509649320815</v>
      </c>
      <c r="S388" s="55">
        <v>0</v>
      </c>
      <c r="T388" s="55">
        <v>0</v>
      </c>
      <c r="U388" s="54" t="s">
        <v>79</v>
      </c>
      <c r="V388" s="57">
        <f t="shared" si="98"/>
        <v>-4240</v>
      </c>
      <c r="W388" s="55">
        <v>0</v>
      </c>
      <c r="X388" s="55">
        <f t="shared" si="95"/>
        <v>7946.4386058272776</v>
      </c>
      <c r="Y388" s="117">
        <f t="shared" si="96"/>
        <v>3464071.0337267076</v>
      </c>
    </row>
    <row r="389" spans="1:25" ht="13.5" thickBot="1" x14ac:dyDescent="0.35">
      <c r="A389" s="54">
        <v>376</v>
      </c>
      <c r="B389" s="54">
        <v>55</v>
      </c>
      <c r="C389" s="54">
        <f t="shared" si="101"/>
        <v>4</v>
      </c>
      <c r="D389" s="55">
        <f t="shared" si="108"/>
        <v>36304.315951265598</v>
      </c>
      <c r="E389" s="57">
        <f t="shared" si="94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v>0</v>
      </c>
      <c r="K389" s="54" t="s">
        <v>79</v>
      </c>
      <c r="L389" s="55">
        <v>0</v>
      </c>
      <c r="M389" s="55">
        <f t="shared" si="97"/>
        <v>-466</v>
      </c>
      <c r="N389" s="54">
        <v>184</v>
      </c>
      <c r="O389" s="55">
        <v>0</v>
      </c>
      <c r="P389" s="55">
        <v>0</v>
      </c>
      <c r="Q389" s="54" t="s">
        <v>79</v>
      </c>
      <c r="R389" s="57">
        <f t="shared" si="109"/>
        <v>-9132.1509649320815</v>
      </c>
      <c r="S389" s="55">
        <v>0</v>
      </c>
      <c r="T389" s="55">
        <v>0</v>
      </c>
      <c r="U389" s="54" t="s">
        <v>79</v>
      </c>
      <c r="V389" s="57">
        <f t="shared" si="98"/>
        <v>-4250</v>
      </c>
      <c r="W389" s="55">
        <v>0</v>
      </c>
      <c r="X389" s="55">
        <f t="shared" si="95"/>
        <v>7934.4386058272776</v>
      </c>
      <c r="Y389" s="117">
        <f t="shared" si="96"/>
        <v>3486439.1016397295</v>
      </c>
    </row>
    <row r="390" spans="1:25" ht="13.5" thickBot="1" x14ac:dyDescent="0.35">
      <c r="A390" s="54">
        <v>377</v>
      </c>
      <c r="B390" s="54">
        <v>55</v>
      </c>
      <c r="C390" s="54">
        <f t="shared" si="101"/>
        <v>5</v>
      </c>
      <c r="D390" s="55">
        <f t="shared" si="108"/>
        <v>36304.315951265598</v>
      </c>
      <c r="E390" s="57">
        <f t="shared" si="94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v>0</v>
      </c>
      <c r="K390" s="54" t="s">
        <v>79</v>
      </c>
      <c r="L390" s="55">
        <v>0</v>
      </c>
      <c r="M390" s="55">
        <f t="shared" si="97"/>
        <v>-468</v>
      </c>
      <c r="N390" s="54">
        <v>185</v>
      </c>
      <c r="O390" s="55">
        <v>0</v>
      </c>
      <c r="P390" s="55">
        <v>0</v>
      </c>
      <c r="Q390" s="54" t="s">
        <v>79</v>
      </c>
      <c r="R390" s="57">
        <f t="shared" si="109"/>
        <v>-9132.1509649320815</v>
      </c>
      <c r="S390" s="55">
        <v>0</v>
      </c>
      <c r="T390" s="55">
        <v>0</v>
      </c>
      <c r="U390" s="54" t="s">
        <v>79</v>
      </c>
      <c r="V390" s="57">
        <f t="shared" si="98"/>
        <v>-4260</v>
      </c>
      <c r="W390" s="55">
        <v>0</v>
      </c>
      <c r="X390" s="55">
        <f t="shared" si="95"/>
        <v>7922.4386058272776</v>
      </c>
      <c r="Y390" s="117">
        <f t="shared" si="96"/>
        <v>3508888.3698357223</v>
      </c>
    </row>
    <row r="391" spans="1:25" ht="13.5" thickBot="1" x14ac:dyDescent="0.35">
      <c r="A391" s="54">
        <v>378</v>
      </c>
      <c r="B391" s="54">
        <v>55</v>
      </c>
      <c r="C391" s="54">
        <f t="shared" si="101"/>
        <v>6</v>
      </c>
      <c r="D391" s="55">
        <f t="shared" si="108"/>
        <v>36304.315951265598</v>
      </c>
      <c r="E391" s="57">
        <f t="shared" si="94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v>0</v>
      </c>
      <c r="K391" s="54" t="s">
        <v>79</v>
      </c>
      <c r="L391" s="55">
        <v>0</v>
      </c>
      <c r="M391" s="55">
        <f t="shared" si="97"/>
        <v>-470</v>
      </c>
      <c r="N391" s="54">
        <v>186</v>
      </c>
      <c r="O391" s="55">
        <v>0</v>
      </c>
      <c r="P391" s="55">
        <v>0</v>
      </c>
      <c r="Q391" s="54" t="s">
        <v>79</v>
      </c>
      <c r="R391" s="57">
        <f t="shared" si="109"/>
        <v>-9132.1509649320815</v>
      </c>
      <c r="S391" s="55">
        <v>0</v>
      </c>
      <c r="T391" s="55">
        <v>0</v>
      </c>
      <c r="U391" s="54" t="s">
        <v>79</v>
      </c>
      <c r="V391" s="57">
        <f t="shared" si="98"/>
        <v>-4270</v>
      </c>
      <c r="W391" s="55">
        <v>0</v>
      </c>
      <c r="X391" s="55">
        <f t="shared" si="95"/>
        <v>7910.4386058272776</v>
      </c>
      <c r="Y391" s="117">
        <f t="shared" si="96"/>
        <v>3531419.1766491984</v>
      </c>
    </row>
    <row r="392" spans="1:25" ht="13.5" thickBot="1" x14ac:dyDescent="0.35">
      <c r="A392" s="54">
        <v>379</v>
      </c>
      <c r="B392" s="54">
        <v>55</v>
      </c>
      <c r="C392" s="54">
        <f t="shared" si="101"/>
        <v>7</v>
      </c>
      <c r="D392" s="55">
        <f t="shared" si="108"/>
        <v>36304.315951265598</v>
      </c>
      <c r="E392" s="57">
        <f t="shared" si="94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v>0</v>
      </c>
      <c r="K392" s="54" t="s">
        <v>79</v>
      </c>
      <c r="L392" s="55">
        <v>0</v>
      </c>
      <c r="M392" s="55">
        <f t="shared" si="97"/>
        <v>-472</v>
      </c>
      <c r="N392" s="54">
        <v>187</v>
      </c>
      <c r="O392" s="55">
        <v>0</v>
      </c>
      <c r="P392" s="55">
        <v>0</v>
      </c>
      <c r="Q392" s="54" t="s">
        <v>79</v>
      </c>
      <c r="R392" s="57">
        <f t="shared" si="109"/>
        <v>-9132.1509649320815</v>
      </c>
      <c r="S392" s="55">
        <v>0</v>
      </c>
      <c r="T392" s="55">
        <v>0</v>
      </c>
      <c r="U392" s="54" t="s">
        <v>79</v>
      </c>
      <c r="V392" s="57">
        <f t="shared" si="98"/>
        <v>-4280</v>
      </c>
      <c r="W392" s="55">
        <v>0</v>
      </c>
      <c r="X392" s="55">
        <f t="shared" si="95"/>
        <v>7898.4386058272776</v>
      </c>
      <c r="Y392" s="117">
        <f t="shared" si="96"/>
        <v>3554031.8618243975</v>
      </c>
    </row>
    <row r="393" spans="1:25" ht="13.5" thickBot="1" x14ac:dyDescent="0.35">
      <c r="A393" s="54">
        <v>380</v>
      </c>
      <c r="B393" s="54">
        <v>55</v>
      </c>
      <c r="C393" s="54">
        <f t="shared" si="101"/>
        <v>8</v>
      </c>
      <c r="D393" s="55">
        <f t="shared" si="108"/>
        <v>36304.315951265598</v>
      </c>
      <c r="E393" s="57">
        <f t="shared" si="94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v>0</v>
      </c>
      <c r="K393" s="54" t="s">
        <v>79</v>
      </c>
      <c r="L393" s="55">
        <v>0</v>
      </c>
      <c r="M393" s="55">
        <f t="shared" si="97"/>
        <v>-474</v>
      </c>
      <c r="N393" s="54">
        <v>188</v>
      </c>
      <c r="O393" s="55">
        <v>0</v>
      </c>
      <c r="P393" s="55">
        <v>0</v>
      </c>
      <c r="Q393" s="54" t="s">
        <v>79</v>
      </c>
      <c r="R393" s="57">
        <f t="shared" si="109"/>
        <v>-9132.1509649320815</v>
      </c>
      <c r="S393" s="55">
        <v>0</v>
      </c>
      <c r="T393" s="55">
        <v>0</v>
      </c>
      <c r="U393" s="54" t="s">
        <v>79</v>
      </c>
      <c r="V393" s="57">
        <f t="shared" si="98"/>
        <v>-4290</v>
      </c>
      <c r="W393" s="55">
        <v>0</v>
      </c>
      <c r="X393" s="55">
        <f t="shared" si="95"/>
        <v>7886.4386058272776</v>
      </c>
      <c r="Y393" s="117">
        <f t="shared" si="96"/>
        <v>3576726.7665211596</v>
      </c>
    </row>
    <row r="394" spans="1:25" ht="13.5" thickBot="1" x14ac:dyDescent="0.35">
      <c r="A394" s="54">
        <v>381</v>
      </c>
      <c r="B394" s="54">
        <v>55</v>
      </c>
      <c r="C394" s="54">
        <f t="shared" si="101"/>
        <v>9</v>
      </c>
      <c r="D394" s="55">
        <f t="shared" si="108"/>
        <v>36304.315951265598</v>
      </c>
      <c r="E394" s="57">
        <f t="shared" si="94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v>0</v>
      </c>
      <c r="K394" s="54" t="s">
        <v>79</v>
      </c>
      <c r="L394" s="55">
        <v>0</v>
      </c>
      <c r="M394" s="55">
        <f t="shared" si="97"/>
        <v>-476</v>
      </c>
      <c r="N394" s="54">
        <v>189</v>
      </c>
      <c r="O394" s="55">
        <v>0</v>
      </c>
      <c r="P394" s="55">
        <v>0</v>
      </c>
      <c r="Q394" s="54" t="s">
        <v>79</v>
      </c>
      <c r="R394" s="57">
        <f t="shared" si="109"/>
        <v>-9132.1509649320815</v>
      </c>
      <c r="S394" s="55">
        <v>0</v>
      </c>
      <c r="T394" s="55">
        <v>0</v>
      </c>
      <c r="U394" s="54" t="s">
        <v>79</v>
      </c>
      <c r="V394" s="57">
        <f t="shared" si="98"/>
        <v>-4300</v>
      </c>
      <c r="W394" s="55">
        <v>0</v>
      </c>
      <c r="X394" s="55">
        <f t="shared" si="95"/>
        <v>7874.4386058272776</v>
      </c>
      <c r="Y394" s="117">
        <f t="shared" si="96"/>
        <v>3599504.2333208248</v>
      </c>
    </row>
    <row r="395" spans="1:25" ht="13.5" thickBot="1" x14ac:dyDescent="0.35">
      <c r="A395" s="54">
        <v>382</v>
      </c>
      <c r="B395" s="54">
        <v>55</v>
      </c>
      <c r="C395" s="54">
        <f t="shared" si="101"/>
        <v>10</v>
      </c>
      <c r="D395" s="55">
        <f t="shared" si="108"/>
        <v>36304.315951265598</v>
      </c>
      <c r="E395" s="57">
        <f t="shared" si="94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v>0</v>
      </c>
      <c r="K395" s="54" t="s">
        <v>79</v>
      </c>
      <c r="L395" s="55">
        <v>0</v>
      </c>
      <c r="M395" s="55">
        <f t="shared" si="97"/>
        <v>-478</v>
      </c>
      <c r="N395" s="54">
        <v>190</v>
      </c>
      <c r="O395" s="55">
        <v>0</v>
      </c>
      <c r="P395" s="55">
        <v>0</v>
      </c>
      <c r="Q395" s="54" t="s">
        <v>79</v>
      </c>
      <c r="R395" s="57">
        <f t="shared" si="109"/>
        <v>-9132.1509649320815</v>
      </c>
      <c r="S395" s="55">
        <v>0</v>
      </c>
      <c r="T395" s="55">
        <v>0</v>
      </c>
      <c r="U395" s="54" t="s">
        <v>79</v>
      </c>
      <c r="V395" s="57">
        <f t="shared" si="98"/>
        <v>-4310</v>
      </c>
      <c r="W395" s="55">
        <v>0</v>
      </c>
      <c r="X395" s="55">
        <f t="shared" si="95"/>
        <v>7862.4386058272776</v>
      </c>
      <c r="Y395" s="117">
        <f t="shared" si="96"/>
        <v>3622364.6062321556</v>
      </c>
    </row>
    <row r="396" spans="1:25" ht="13.5" thickBot="1" x14ac:dyDescent="0.35">
      <c r="A396" s="54">
        <v>383</v>
      </c>
      <c r="B396" s="54">
        <v>55</v>
      </c>
      <c r="C396" s="54">
        <f t="shared" si="101"/>
        <v>11</v>
      </c>
      <c r="D396" s="55">
        <f t="shared" si="108"/>
        <v>36304.315951265598</v>
      </c>
      <c r="E396" s="57">
        <f t="shared" si="94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v>0</v>
      </c>
      <c r="K396" s="54" t="s">
        <v>79</v>
      </c>
      <c r="L396" s="55">
        <v>0</v>
      </c>
      <c r="M396" s="55">
        <f t="shared" si="97"/>
        <v>-480</v>
      </c>
      <c r="N396" s="54">
        <v>191</v>
      </c>
      <c r="O396" s="55">
        <v>0</v>
      </c>
      <c r="P396" s="55">
        <v>0</v>
      </c>
      <c r="Q396" s="54" t="s">
        <v>79</v>
      </c>
      <c r="R396" s="57">
        <f t="shared" si="109"/>
        <v>-9132.1509649320815</v>
      </c>
      <c r="S396" s="55">
        <v>0</v>
      </c>
      <c r="T396" s="55">
        <v>0</v>
      </c>
      <c r="U396" s="54" t="s">
        <v>79</v>
      </c>
      <c r="V396" s="57">
        <f t="shared" si="98"/>
        <v>-4320</v>
      </c>
      <c r="W396" s="55">
        <v>0</v>
      </c>
      <c r="X396" s="55">
        <f t="shared" si="95"/>
        <v>7850.4386058272776</v>
      </c>
      <c r="Y396" s="117">
        <f t="shared" si="96"/>
        <v>3645308.2306972835</v>
      </c>
    </row>
    <row r="397" spans="1:25" ht="13.5" thickBot="1" x14ac:dyDescent="0.35">
      <c r="A397" s="54">
        <v>384</v>
      </c>
      <c r="B397" s="54">
        <v>56</v>
      </c>
      <c r="C397" s="54">
        <f t="shared" si="101"/>
        <v>0</v>
      </c>
      <c r="D397" s="55">
        <f>$D386*(1+$D$4)</f>
        <v>38119.531748828878</v>
      </c>
      <c r="E397" s="57">
        <f t="shared" si="94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v>0</v>
      </c>
      <c r="K397" s="54" t="s">
        <v>79</v>
      </c>
      <c r="L397" s="55">
        <v>0</v>
      </c>
      <c r="M397" s="55">
        <f t="shared" si="97"/>
        <v>-482</v>
      </c>
      <c r="N397" s="54">
        <v>192</v>
      </c>
      <c r="O397" s="55">
        <v>0</v>
      </c>
      <c r="P397" s="55">
        <v>0</v>
      </c>
      <c r="Q397" s="54" t="s">
        <v>79</v>
      </c>
      <c r="R397" s="57">
        <f>$R396*1.06</f>
        <v>-9680.0800228280077</v>
      </c>
      <c r="S397" s="55">
        <v>0</v>
      </c>
      <c r="T397" s="55">
        <v>0</v>
      </c>
      <c r="U397" s="54" t="s">
        <v>79</v>
      </c>
      <c r="V397" s="57">
        <f t="shared" si="98"/>
        <v>-4330</v>
      </c>
      <c r="W397" s="55">
        <v>0</v>
      </c>
      <c r="X397" s="55">
        <f t="shared" si="95"/>
        <v>8379.6390264693237</v>
      </c>
      <c r="Y397" s="117">
        <f t="shared" si="96"/>
        <v>3668876.6540183253</v>
      </c>
    </row>
    <row r="398" spans="1:25" ht="13.5" thickBot="1" x14ac:dyDescent="0.35">
      <c r="A398" s="54">
        <v>385</v>
      </c>
      <c r="B398" s="54">
        <v>56</v>
      </c>
      <c r="C398" s="54">
        <f t="shared" si="101"/>
        <v>1</v>
      </c>
      <c r="D398" s="55">
        <f t="shared" ref="D398:D408" si="110">$D397</f>
        <v>38119.531748828878</v>
      </c>
      <c r="E398" s="57">
        <f t="shared" ref="E398:E445" si="111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v>0</v>
      </c>
      <c r="K398" s="54" t="s">
        <v>79</v>
      </c>
      <c r="L398" s="55">
        <v>0</v>
      </c>
      <c r="M398" s="55">
        <f t="shared" si="97"/>
        <v>-484</v>
      </c>
      <c r="N398" s="54">
        <v>193</v>
      </c>
      <c r="O398" s="55">
        <v>0</v>
      </c>
      <c r="P398" s="55">
        <v>0</v>
      </c>
      <c r="Q398" s="54" t="s">
        <v>79</v>
      </c>
      <c r="R398" s="57">
        <f t="shared" ref="R398:R408" si="112">$R397</f>
        <v>-9680.0800228280077</v>
      </c>
      <c r="S398" s="55">
        <v>0</v>
      </c>
      <c r="T398" s="55">
        <v>0</v>
      </c>
      <c r="U398" s="54" t="s">
        <v>79</v>
      </c>
      <c r="V398" s="57">
        <f t="shared" si="98"/>
        <v>-4340</v>
      </c>
      <c r="W398" s="55">
        <v>0</v>
      </c>
      <c r="X398" s="55">
        <f t="shared" ref="X398:X444" si="113">D398+E398+F398+G398+H398+I398+J398+L398+M398+R398+S398+T398+V398+W398+O398+P398</f>
        <v>8367.6390264693237</v>
      </c>
      <c r="Y398" s="117">
        <f t="shared" ref="Y398:Y445" si="114">X398+(Y397*(1+($D$7/12)))</f>
        <v>3692531.2791032046</v>
      </c>
    </row>
    <row r="399" spans="1:25" ht="13.5" thickBot="1" x14ac:dyDescent="0.35">
      <c r="A399" s="54">
        <v>386</v>
      </c>
      <c r="B399" s="54">
        <v>56</v>
      </c>
      <c r="C399" s="54">
        <f t="shared" si="101"/>
        <v>2</v>
      </c>
      <c r="D399" s="55">
        <f t="shared" si="110"/>
        <v>38119.531748828878</v>
      </c>
      <c r="E399" s="57">
        <f t="shared" si="111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v>0</v>
      </c>
      <c r="K399" s="54" t="s">
        <v>79</v>
      </c>
      <c r="L399" s="55">
        <v>0</v>
      </c>
      <c r="M399" s="55">
        <f t="shared" ref="M399:M445" si="115">M398-2</f>
        <v>-486</v>
      </c>
      <c r="N399" s="54">
        <v>194</v>
      </c>
      <c r="O399" s="55">
        <v>0</v>
      </c>
      <c r="P399" s="55">
        <v>0</v>
      </c>
      <c r="Q399" s="54" t="s">
        <v>79</v>
      </c>
      <c r="R399" s="57">
        <f t="shared" si="112"/>
        <v>-9680.0800228280077</v>
      </c>
      <c r="S399" s="55">
        <v>0</v>
      </c>
      <c r="T399" s="55">
        <v>0</v>
      </c>
      <c r="U399" s="54" t="s">
        <v>79</v>
      </c>
      <c r="V399" s="57">
        <f t="shared" ref="V399:V445" si="116">$V398-10</f>
        <v>-4350</v>
      </c>
      <c r="W399" s="55">
        <v>0</v>
      </c>
      <c r="X399" s="55">
        <f t="shared" si="113"/>
        <v>8355.6390264693237</v>
      </c>
      <c r="Y399" s="117">
        <f t="shared" si="114"/>
        <v>3716272.4651259375</v>
      </c>
    </row>
    <row r="400" spans="1:25" ht="13.5" thickBot="1" x14ac:dyDescent="0.35">
      <c r="A400" s="54">
        <v>387</v>
      </c>
      <c r="B400" s="54">
        <v>56</v>
      </c>
      <c r="C400" s="54">
        <f t="shared" si="101"/>
        <v>3</v>
      </c>
      <c r="D400" s="55">
        <f t="shared" si="110"/>
        <v>38119.531748828878</v>
      </c>
      <c r="E400" s="57">
        <f t="shared" si="111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v>0</v>
      </c>
      <c r="K400" s="54" t="s">
        <v>79</v>
      </c>
      <c r="L400" s="55">
        <v>0</v>
      </c>
      <c r="M400" s="55">
        <f t="shared" si="115"/>
        <v>-488</v>
      </c>
      <c r="N400" s="54">
        <v>195</v>
      </c>
      <c r="O400" s="55">
        <v>0</v>
      </c>
      <c r="P400" s="55">
        <v>0</v>
      </c>
      <c r="Q400" s="54" t="s">
        <v>79</v>
      </c>
      <c r="R400" s="57">
        <f t="shared" si="112"/>
        <v>-9680.0800228280077</v>
      </c>
      <c r="S400" s="55">
        <v>0</v>
      </c>
      <c r="T400" s="55">
        <v>0</v>
      </c>
      <c r="U400" s="54" t="s">
        <v>79</v>
      </c>
      <c r="V400" s="57">
        <f t="shared" si="116"/>
        <v>-4360</v>
      </c>
      <c r="W400" s="55">
        <v>0</v>
      </c>
      <c r="X400" s="55">
        <f t="shared" si="113"/>
        <v>8343.6390264693237</v>
      </c>
      <c r="Y400" s="117">
        <f t="shared" si="114"/>
        <v>3740100.5727570984</v>
      </c>
    </row>
    <row r="401" spans="1:25" ht="13.5" thickBot="1" x14ac:dyDescent="0.35">
      <c r="A401" s="54">
        <v>388</v>
      </c>
      <c r="B401" s="54">
        <v>56</v>
      </c>
      <c r="C401" s="54">
        <f t="shared" si="101"/>
        <v>4</v>
      </c>
      <c r="D401" s="55">
        <f t="shared" si="110"/>
        <v>38119.531748828878</v>
      </c>
      <c r="E401" s="57">
        <f t="shared" si="111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v>0</v>
      </c>
      <c r="K401" s="54" t="s">
        <v>79</v>
      </c>
      <c r="L401" s="55">
        <v>0</v>
      </c>
      <c r="M401" s="55">
        <f t="shared" si="115"/>
        <v>-490</v>
      </c>
      <c r="N401" s="54">
        <v>196</v>
      </c>
      <c r="O401" s="55">
        <v>0</v>
      </c>
      <c r="P401" s="55">
        <v>0</v>
      </c>
      <c r="Q401" s="54" t="s">
        <v>79</v>
      </c>
      <c r="R401" s="57">
        <f t="shared" si="112"/>
        <v>-9680.0800228280077</v>
      </c>
      <c r="S401" s="55">
        <v>0</v>
      </c>
      <c r="T401" s="55">
        <v>0</v>
      </c>
      <c r="U401" s="54" t="s">
        <v>79</v>
      </c>
      <c r="V401" s="57">
        <f t="shared" si="116"/>
        <v>-4370</v>
      </c>
      <c r="W401" s="55">
        <v>0</v>
      </c>
      <c r="X401" s="55">
        <f t="shared" si="113"/>
        <v>8331.6390264693237</v>
      </c>
      <c r="Y401" s="117">
        <f t="shared" si="114"/>
        <v>3764015.9641700559</v>
      </c>
    </row>
    <row r="402" spans="1:25" ht="13.5" thickBot="1" x14ac:dyDescent="0.35">
      <c r="A402" s="54">
        <v>389</v>
      </c>
      <c r="B402" s="54">
        <v>56</v>
      </c>
      <c r="C402" s="54">
        <f t="shared" si="101"/>
        <v>5</v>
      </c>
      <c r="D402" s="55">
        <f t="shared" si="110"/>
        <v>38119.531748828878</v>
      </c>
      <c r="E402" s="57">
        <f t="shared" si="111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v>0</v>
      </c>
      <c r="K402" s="54" t="s">
        <v>79</v>
      </c>
      <c r="L402" s="55">
        <v>0</v>
      </c>
      <c r="M402" s="55">
        <f t="shared" si="115"/>
        <v>-492</v>
      </c>
      <c r="N402" s="54">
        <v>197</v>
      </c>
      <c r="O402" s="55">
        <v>0</v>
      </c>
      <c r="P402" s="55">
        <v>0</v>
      </c>
      <c r="Q402" s="54" t="s">
        <v>79</v>
      </c>
      <c r="R402" s="57">
        <f t="shared" si="112"/>
        <v>-9680.0800228280077</v>
      </c>
      <c r="S402" s="55">
        <v>0</v>
      </c>
      <c r="T402" s="55">
        <v>0</v>
      </c>
      <c r="U402" s="54" t="s">
        <v>79</v>
      </c>
      <c r="V402" s="57">
        <f t="shared" si="116"/>
        <v>-4380</v>
      </c>
      <c r="W402" s="55">
        <v>0</v>
      </c>
      <c r="X402" s="55">
        <f t="shared" si="113"/>
        <v>8319.6390264693237</v>
      </c>
      <c r="Y402" s="117">
        <f t="shared" si="114"/>
        <v>3788019.0030472339</v>
      </c>
    </row>
    <row r="403" spans="1:25" ht="13.5" thickBot="1" x14ac:dyDescent="0.35">
      <c r="A403" s="54">
        <v>390</v>
      </c>
      <c r="B403" s="54">
        <v>56</v>
      </c>
      <c r="C403" s="54">
        <f t="shared" si="101"/>
        <v>6</v>
      </c>
      <c r="D403" s="55">
        <f t="shared" si="110"/>
        <v>38119.531748828878</v>
      </c>
      <c r="E403" s="57">
        <f t="shared" si="111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v>0</v>
      </c>
      <c r="K403" s="54" t="s">
        <v>79</v>
      </c>
      <c r="L403" s="55">
        <v>0</v>
      </c>
      <c r="M403" s="55">
        <f t="shared" si="115"/>
        <v>-494</v>
      </c>
      <c r="N403" s="54">
        <v>198</v>
      </c>
      <c r="O403" s="55">
        <v>0</v>
      </c>
      <c r="P403" s="55">
        <v>0</v>
      </c>
      <c r="Q403" s="54" t="s">
        <v>79</v>
      </c>
      <c r="R403" s="57">
        <f t="shared" si="112"/>
        <v>-9680.0800228280077</v>
      </c>
      <c r="S403" s="55">
        <v>0</v>
      </c>
      <c r="T403" s="55">
        <v>0</v>
      </c>
      <c r="U403" s="54" t="s">
        <v>79</v>
      </c>
      <c r="V403" s="57">
        <f t="shared" si="116"/>
        <v>-4390</v>
      </c>
      <c r="W403" s="55">
        <v>0</v>
      </c>
      <c r="X403" s="55">
        <f t="shared" si="113"/>
        <v>8307.6390264693237</v>
      </c>
      <c r="Y403" s="117">
        <f t="shared" si="114"/>
        <v>3812110.0545864003</v>
      </c>
    </row>
    <row r="404" spans="1:25" ht="13.5" thickBot="1" x14ac:dyDescent="0.35">
      <c r="A404" s="54">
        <v>391</v>
      </c>
      <c r="B404" s="54">
        <v>56</v>
      </c>
      <c r="C404" s="54">
        <f t="shared" si="101"/>
        <v>7</v>
      </c>
      <c r="D404" s="55">
        <f t="shared" si="110"/>
        <v>38119.531748828878</v>
      </c>
      <c r="E404" s="57">
        <f t="shared" si="111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v>0</v>
      </c>
      <c r="K404" s="54" t="s">
        <v>79</v>
      </c>
      <c r="L404" s="55">
        <v>0</v>
      </c>
      <c r="M404" s="55">
        <f t="shared" si="115"/>
        <v>-496</v>
      </c>
      <c r="N404" s="54">
        <v>199</v>
      </c>
      <c r="O404" s="55">
        <v>0</v>
      </c>
      <c r="P404" s="55">
        <v>0</v>
      </c>
      <c r="Q404" s="54" t="s">
        <v>79</v>
      </c>
      <c r="R404" s="57">
        <f t="shared" si="112"/>
        <v>-9680.0800228280077</v>
      </c>
      <c r="S404" s="55">
        <v>0</v>
      </c>
      <c r="T404" s="55">
        <v>0</v>
      </c>
      <c r="U404" s="54" t="s">
        <v>79</v>
      </c>
      <c r="V404" s="57">
        <f t="shared" si="116"/>
        <v>-4400</v>
      </c>
      <c r="W404" s="55">
        <v>0</v>
      </c>
      <c r="X404" s="55">
        <f t="shared" si="113"/>
        <v>8295.6390264693237</v>
      </c>
      <c r="Y404" s="117">
        <f t="shared" si="114"/>
        <v>3836289.4855069797</v>
      </c>
    </row>
    <row r="405" spans="1:25" ht="13.5" thickBot="1" x14ac:dyDescent="0.35">
      <c r="A405" s="54">
        <v>392</v>
      </c>
      <c r="B405" s="54">
        <v>56</v>
      </c>
      <c r="C405" s="54">
        <f t="shared" si="101"/>
        <v>8</v>
      </c>
      <c r="D405" s="55">
        <f t="shared" si="110"/>
        <v>38119.531748828878</v>
      </c>
      <c r="E405" s="57">
        <f t="shared" si="111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v>0</v>
      </c>
      <c r="K405" s="54" t="s">
        <v>79</v>
      </c>
      <c r="L405" s="55">
        <v>0</v>
      </c>
      <c r="M405" s="55">
        <f t="shared" si="115"/>
        <v>-498</v>
      </c>
      <c r="N405" s="54">
        <v>200</v>
      </c>
      <c r="O405" s="55">
        <v>0</v>
      </c>
      <c r="P405" s="55">
        <v>0</v>
      </c>
      <c r="Q405" s="54" t="s">
        <v>79</v>
      </c>
      <c r="R405" s="57">
        <f t="shared" si="112"/>
        <v>-9680.0800228280077</v>
      </c>
      <c r="S405" s="55">
        <v>0</v>
      </c>
      <c r="T405" s="55">
        <v>0</v>
      </c>
      <c r="U405" s="54" t="s">
        <v>79</v>
      </c>
      <c r="V405" s="57">
        <f t="shared" si="116"/>
        <v>-4410</v>
      </c>
      <c r="W405" s="55">
        <v>0</v>
      </c>
      <c r="X405" s="55">
        <f t="shared" si="113"/>
        <v>8283.6390264693237</v>
      </c>
      <c r="Y405" s="117">
        <f t="shared" si="114"/>
        <v>3860557.6640563952</v>
      </c>
    </row>
    <row r="406" spans="1:25" ht="13.5" thickBot="1" x14ac:dyDescent="0.35">
      <c r="A406" s="54">
        <v>393</v>
      </c>
      <c r="B406" s="54">
        <v>56</v>
      </c>
      <c r="C406" s="54">
        <f t="shared" si="101"/>
        <v>9</v>
      </c>
      <c r="D406" s="55">
        <f t="shared" si="110"/>
        <v>38119.531748828878</v>
      </c>
      <c r="E406" s="57">
        <f t="shared" si="111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v>0</v>
      </c>
      <c r="K406" s="54" t="s">
        <v>79</v>
      </c>
      <c r="L406" s="55">
        <v>0</v>
      </c>
      <c r="M406" s="55">
        <f t="shared" si="115"/>
        <v>-500</v>
      </c>
      <c r="N406" s="54">
        <v>201</v>
      </c>
      <c r="O406" s="55">
        <v>0</v>
      </c>
      <c r="P406" s="55">
        <v>0</v>
      </c>
      <c r="Q406" s="54" t="s">
        <v>79</v>
      </c>
      <c r="R406" s="57">
        <f t="shared" si="112"/>
        <v>-9680.0800228280077</v>
      </c>
      <c r="S406" s="55">
        <v>0</v>
      </c>
      <c r="T406" s="55">
        <v>0</v>
      </c>
      <c r="U406" s="54" t="s">
        <v>79</v>
      </c>
      <c r="V406" s="57">
        <f t="shared" si="116"/>
        <v>-4420</v>
      </c>
      <c r="W406" s="55">
        <v>0</v>
      </c>
      <c r="X406" s="55">
        <f t="shared" si="113"/>
        <v>8271.6390264693237</v>
      </c>
      <c r="Y406" s="117">
        <f t="shared" si="114"/>
        <v>3884914.9600164331</v>
      </c>
    </row>
    <row r="407" spans="1:25" ht="13.5" thickBot="1" x14ac:dyDescent="0.35">
      <c r="A407" s="54">
        <v>394</v>
      </c>
      <c r="B407" s="54">
        <v>56</v>
      </c>
      <c r="C407" s="54">
        <f t="shared" si="101"/>
        <v>10</v>
      </c>
      <c r="D407" s="55">
        <f t="shared" si="110"/>
        <v>38119.531748828878</v>
      </c>
      <c r="E407" s="57">
        <f t="shared" si="111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v>0</v>
      </c>
      <c r="K407" s="54" t="s">
        <v>79</v>
      </c>
      <c r="L407" s="55">
        <v>0</v>
      </c>
      <c r="M407" s="55">
        <f t="shared" si="115"/>
        <v>-502</v>
      </c>
      <c r="N407" s="54">
        <v>202</v>
      </c>
      <c r="O407" s="55">
        <v>0</v>
      </c>
      <c r="P407" s="55">
        <v>0</v>
      </c>
      <c r="Q407" s="54" t="s">
        <v>79</v>
      </c>
      <c r="R407" s="57">
        <f t="shared" si="112"/>
        <v>-9680.0800228280077</v>
      </c>
      <c r="S407" s="55">
        <v>0</v>
      </c>
      <c r="T407" s="55">
        <v>0</v>
      </c>
      <c r="U407" s="54" t="s">
        <v>79</v>
      </c>
      <c r="V407" s="57">
        <f t="shared" si="116"/>
        <v>-4430</v>
      </c>
      <c r="W407" s="55">
        <v>0</v>
      </c>
      <c r="X407" s="55">
        <f t="shared" si="113"/>
        <v>8259.6390264693237</v>
      </c>
      <c r="Y407" s="117">
        <f t="shared" si="114"/>
        <v>3909361.7447096379</v>
      </c>
    </row>
    <row r="408" spans="1:25" ht="13.5" thickBot="1" x14ac:dyDescent="0.35">
      <c r="A408" s="54">
        <v>395</v>
      </c>
      <c r="B408" s="54">
        <v>56</v>
      </c>
      <c r="C408" s="54">
        <f t="shared" si="101"/>
        <v>11</v>
      </c>
      <c r="D408" s="55">
        <f t="shared" si="110"/>
        <v>38119.531748828878</v>
      </c>
      <c r="E408" s="57">
        <f t="shared" si="111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v>0</v>
      </c>
      <c r="K408" s="54" t="s">
        <v>79</v>
      </c>
      <c r="L408" s="55">
        <v>0</v>
      </c>
      <c r="M408" s="55">
        <f t="shared" si="115"/>
        <v>-504</v>
      </c>
      <c r="N408" s="54">
        <v>203</v>
      </c>
      <c r="O408" s="55">
        <v>0</v>
      </c>
      <c r="P408" s="55">
        <v>0</v>
      </c>
      <c r="Q408" s="54" t="s">
        <v>79</v>
      </c>
      <c r="R408" s="57">
        <f t="shared" si="112"/>
        <v>-9680.0800228280077</v>
      </c>
      <c r="S408" s="55">
        <v>0</v>
      </c>
      <c r="T408" s="55">
        <v>0</v>
      </c>
      <c r="U408" s="54" t="s">
        <v>79</v>
      </c>
      <c r="V408" s="57">
        <f t="shared" si="116"/>
        <v>-4440</v>
      </c>
      <c r="W408" s="55">
        <v>0</v>
      </c>
      <c r="X408" s="55">
        <f t="shared" si="113"/>
        <v>8247.6390264693237</v>
      </c>
      <c r="Y408" s="117">
        <f t="shared" si="114"/>
        <v>3933898.3910057307</v>
      </c>
    </row>
    <row r="409" spans="1:25" ht="13.5" thickBot="1" x14ac:dyDescent="0.35">
      <c r="A409" s="54">
        <v>396</v>
      </c>
      <c r="B409" s="54">
        <v>57</v>
      </c>
      <c r="C409" s="54">
        <f t="shared" ref="C409:C445" si="117">C397</f>
        <v>0</v>
      </c>
      <c r="D409" s="55">
        <f>$D398*(1+$D$4)</f>
        <v>40025.508336270323</v>
      </c>
      <c r="E409" s="57">
        <f t="shared" si="111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v>0</v>
      </c>
      <c r="K409" s="54" t="s">
        <v>79</v>
      </c>
      <c r="L409" s="55">
        <v>0</v>
      </c>
      <c r="M409" s="55">
        <f t="shared" si="115"/>
        <v>-506</v>
      </c>
      <c r="N409" s="54">
        <v>204</v>
      </c>
      <c r="O409" s="55">
        <v>0</v>
      </c>
      <c r="P409" s="55">
        <v>0</v>
      </c>
      <c r="Q409" s="54" t="s">
        <v>79</v>
      </c>
      <c r="R409" s="57">
        <f>$R408*1.06</f>
        <v>-10260.884824197688</v>
      </c>
      <c r="S409" s="55">
        <v>0</v>
      </c>
      <c r="T409" s="55">
        <v>0</v>
      </c>
      <c r="U409" s="54" t="s">
        <v>79</v>
      </c>
      <c r="V409" s="57">
        <f t="shared" si="116"/>
        <v>-4450</v>
      </c>
      <c r="W409" s="55">
        <v>0</v>
      </c>
      <c r="X409" s="55">
        <f t="shared" si="113"/>
        <v>8798.4201775645051</v>
      </c>
      <c r="Y409" s="117">
        <f t="shared" si="114"/>
        <v>3959088.0544791524</v>
      </c>
    </row>
    <row r="410" spans="1:25" ht="13.5" thickBot="1" x14ac:dyDescent="0.35">
      <c r="A410" s="54">
        <v>397</v>
      </c>
      <c r="B410" s="54">
        <v>57</v>
      </c>
      <c r="C410" s="54">
        <f t="shared" si="117"/>
        <v>1</v>
      </c>
      <c r="D410" s="55">
        <f t="shared" ref="D410:D420" si="118">$D409</f>
        <v>40025.508336270323</v>
      </c>
      <c r="E410" s="57">
        <f t="shared" si="111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v>0</v>
      </c>
      <c r="K410" s="54" t="s">
        <v>79</v>
      </c>
      <c r="L410" s="55">
        <v>0</v>
      </c>
      <c r="M410" s="55">
        <f t="shared" si="115"/>
        <v>-508</v>
      </c>
      <c r="N410" s="54">
        <v>205</v>
      </c>
      <c r="O410" s="55">
        <v>0</v>
      </c>
      <c r="P410" s="55">
        <v>0</v>
      </c>
      <c r="Q410" s="54" t="s">
        <v>79</v>
      </c>
      <c r="R410" s="57">
        <f t="shared" ref="R410:R420" si="119">$R409</f>
        <v>-10260.884824197688</v>
      </c>
      <c r="S410" s="55">
        <v>0</v>
      </c>
      <c r="T410" s="55">
        <v>0</v>
      </c>
      <c r="U410" s="54" t="s">
        <v>79</v>
      </c>
      <c r="V410" s="57">
        <f t="shared" si="116"/>
        <v>-4460</v>
      </c>
      <c r="W410" s="55">
        <v>0</v>
      </c>
      <c r="X410" s="55">
        <f t="shared" si="113"/>
        <v>8786.4201775645051</v>
      </c>
      <c r="Y410" s="117">
        <f t="shared" si="114"/>
        <v>3984370.6748837135</v>
      </c>
    </row>
    <row r="411" spans="1:25" ht="13.5" thickBot="1" x14ac:dyDescent="0.35">
      <c r="A411" s="54">
        <v>398</v>
      </c>
      <c r="B411" s="54">
        <v>57</v>
      </c>
      <c r="C411" s="54">
        <f t="shared" si="117"/>
        <v>2</v>
      </c>
      <c r="D411" s="55">
        <f t="shared" si="118"/>
        <v>40025.508336270323</v>
      </c>
      <c r="E411" s="57">
        <f t="shared" si="111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v>0</v>
      </c>
      <c r="K411" s="54" t="s">
        <v>79</v>
      </c>
      <c r="L411" s="55">
        <v>0</v>
      </c>
      <c r="M411" s="55">
        <f t="shared" si="115"/>
        <v>-510</v>
      </c>
      <c r="N411" s="54">
        <v>206</v>
      </c>
      <c r="O411" s="55">
        <v>0</v>
      </c>
      <c r="P411" s="55">
        <v>0</v>
      </c>
      <c r="Q411" s="54" t="s">
        <v>79</v>
      </c>
      <c r="R411" s="57">
        <f t="shared" si="119"/>
        <v>-10260.884824197688</v>
      </c>
      <c r="S411" s="55">
        <v>0</v>
      </c>
      <c r="T411" s="55">
        <v>0</v>
      </c>
      <c r="U411" s="54" t="s">
        <v>79</v>
      </c>
      <c r="V411" s="57">
        <f t="shared" si="116"/>
        <v>-4470</v>
      </c>
      <c r="W411" s="55">
        <v>0</v>
      </c>
      <c r="X411" s="55">
        <f t="shared" si="113"/>
        <v>8774.4201775645051</v>
      </c>
      <c r="Y411" s="117">
        <f t="shared" si="114"/>
        <v>4009746.6395399598</v>
      </c>
    </row>
    <row r="412" spans="1:25" ht="13.5" thickBot="1" x14ac:dyDescent="0.35">
      <c r="A412" s="54">
        <v>399</v>
      </c>
      <c r="B412" s="54">
        <v>57</v>
      </c>
      <c r="C412" s="54">
        <f t="shared" si="117"/>
        <v>3</v>
      </c>
      <c r="D412" s="55">
        <f t="shared" si="118"/>
        <v>40025.508336270323</v>
      </c>
      <c r="E412" s="57">
        <f t="shared" si="111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v>0</v>
      </c>
      <c r="K412" s="54" t="s">
        <v>79</v>
      </c>
      <c r="L412" s="55">
        <v>0</v>
      </c>
      <c r="M412" s="55">
        <f t="shared" si="115"/>
        <v>-512</v>
      </c>
      <c r="N412" s="54">
        <v>207</v>
      </c>
      <c r="O412" s="55">
        <v>0</v>
      </c>
      <c r="P412" s="55">
        <v>0</v>
      </c>
      <c r="Q412" s="54" t="s">
        <v>79</v>
      </c>
      <c r="R412" s="57">
        <f t="shared" si="119"/>
        <v>-10260.884824197688</v>
      </c>
      <c r="S412" s="55">
        <v>0</v>
      </c>
      <c r="T412" s="55">
        <v>0</v>
      </c>
      <c r="U412" s="54" t="s">
        <v>79</v>
      </c>
      <c r="V412" s="57">
        <f t="shared" si="116"/>
        <v>-4480</v>
      </c>
      <c r="W412" s="55">
        <v>0</v>
      </c>
      <c r="X412" s="55">
        <f t="shared" si="113"/>
        <v>8762.4201775645051</v>
      </c>
      <c r="Y412" s="117">
        <f t="shared" si="114"/>
        <v>4035216.3373822742</v>
      </c>
    </row>
    <row r="413" spans="1:25" ht="13.5" thickBot="1" x14ac:dyDescent="0.35">
      <c r="A413" s="54">
        <v>400</v>
      </c>
      <c r="B413" s="54">
        <v>57</v>
      </c>
      <c r="C413" s="54">
        <f t="shared" si="117"/>
        <v>4</v>
      </c>
      <c r="D413" s="55">
        <f t="shared" si="118"/>
        <v>40025.508336270323</v>
      </c>
      <c r="E413" s="57">
        <f t="shared" si="111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v>0</v>
      </c>
      <c r="K413" s="54" t="s">
        <v>79</v>
      </c>
      <c r="L413" s="55">
        <v>0</v>
      </c>
      <c r="M413" s="55">
        <f t="shared" si="115"/>
        <v>-514</v>
      </c>
      <c r="N413" s="54">
        <v>208</v>
      </c>
      <c r="O413" s="55">
        <v>0</v>
      </c>
      <c r="P413" s="55">
        <v>0</v>
      </c>
      <c r="Q413" s="54" t="s">
        <v>79</v>
      </c>
      <c r="R413" s="57">
        <f t="shared" si="119"/>
        <v>-10260.884824197688</v>
      </c>
      <c r="S413" s="55">
        <v>0</v>
      </c>
      <c r="T413" s="55">
        <v>0</v>
      </c>
      <c r="U413" s="54" t="s">
        <v>79</v>
      </c>
      <c r="V413" s="57">
        <f t="shared" si="116"/>
        <v>-4490</v>
      </c>
      <c r="W413" s="55">
        <v>0</v>
      </c>
      <c r="X413" s="55">
        <f t="shared" si="113"/>
        <v>8750.4201775645051</v>
      </c>
      <c r="Y413" s="117">
        <f t="shared" si="114"/>
        <v>4060780.1589655983</v>
      </c>
    </row>
    <row r="414" spans="1:25" ht="13.5" thickBot="1" x14ac:dyDescent="0.35">
      <c r="A414" s="54">
        <v>401</v>
      </c>
      <c r="B414" s="54">
        <v>57</v>
      </c>
      <c r="C414" s="54">
        <f t="shared" si="117"/>
        <v>5</v>
      </c>
      <c r="D414" s="55">
        <f t="shared" si="118"/>
        <v>40025.508336270323</v>
      </c>
      <c r="E414" s="57">
        <f t="shared" si="111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v>0</v>
      </c>
      <c r="K414" s="54" t="s">
        <v>79</v>
      </c>
      <c r="L414" s="55">
        <v>0</v>
      </c>
      <c r="M414" s="55">
        <f t="shared" si="115"/>
        <v>-516</v>
      </c>
      <c r="N414" s="54">
        <v>209</v>
      </c>
      <c r="O414" s="55">
        <v>0</v>
      </c>
      <c r="P414" s="55">
        <v>0</v>
      </c>
      <c r="Q414" s="54" t="s">
        <v>79</v>
      </c>
      <c r="R414" s="57">
        <f t="shared" si="119"/>
        <v>-10260.884824197688</v>
      </c>
      <c r="S414" s="55">
        <v>0</v>
      </c>
      <c r="T414" s="55">
        <v>0</v>
      </c>
      <c r="U414" s="54" t="s">
        <v>79</v>
      </c>
      <c r="V414" s="57">
        <f t="shared" si="116"/>
        <v>-4500</v>
      </c>
      <c r="W414" s="55">
        <v>0</v>
      </c>
      <c r="X414" s="55">
        <f t="shared" si="113"/>
        <v>8738.4201775645051</v>
      </c>
      <c r="Y414" s="117">
        <f t="shared" si="114"/>
        <v>4086438.4964721859</v>
      </c>
    </row>
    <row r="415" spans="1:25" ht="13.5" thickBot="1" x14ac:dyDescent="0.35">
      <c r="A415" s="54">
        <v>402</v>
      </c>
      <c r="B415" s="54">
        <v>57</v>
      </c>
      <c r="C415" s="54">
        <f t="shared" si="117"/>
        <v>6</v>
      </c>
      <c r="D415" s="55">
        <f t="shared" si="118"/>
        <v>40025.508336270323</v>
      </c>
      <c r="E415" s="57">
        <f t="shared" si="111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v>0</v>
      </c>
      <c r="K415" s="54" t="s">
        <v>79</v>
      </c>
      <c r="L415" s="55">
        <v>0</v>
      </c>
      <c r="M415" s="55">
        <f t="shared" si="115"/>
        <v>-518</v>
      </c>
      <c r="N415" s="54">
        <v>210</v>
      </c>
      <c r="O415" s="55">
        <v>0</v>
      </c>
      <c r="P415" s="55">
        <v>0</v>
      </c>
      <c r="Q415" s="54" t="s">
        <v>79</v>
      </c>
      <c r="R415" s="57">
        <f t="shared" si="119"/>
        <v>-10260.884824197688</v>
      </c>
      <c r="S415" s="55">
        <v>0</v>
      </c>
      <c r="T415" s="55">
        <v>0</v>
      </c>
      <c r="U415" s="54" t="s">
        <v>79</v>
      </c>
      <c r="V415" s="57">
        <f t="shared" si="116"/>
        <v>-4510</v>
      </c>
      <c r="W415" s="55">
        <v>0</v>
      </c>
      <c r="X415" s="55">
        <f t="shared" si="113"/>
        <v>8726.4201775645051</v>
      </c>
      <c r="Y415" s="117">
        <f t="shared" si="114"/>
        <v>4112191.7437183843</v>
      </c>
    </row>
    <row r="416" spans="1:25" ht="13.5" thickBot="1" x14ac:dyDescent="0.35">
      <c r="A416" s="54">
        <v>403</v>
      </c>
      <c r="B416" s="54">
        <v>57</v>
      </c>
      <c r="C416" s="54">
        <f t="shared" si="117"/>
        <v>7</v>
      </c>
      <c r="D416" s="55">
        <f t="shared" si="118"/>
        <v>40025.508336270323</v>
      </c>
      <c r="E416" s="57">
        <f t="shared" si="111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v>0</v>
      </c>
      <c r="K416" s="54" t="s">
        <v>79</v>
      </c>
      <c r="L416" s="55">
        <v>0</v>
      </c>
      <c r="M416" s="55">
        <f t="shared" si="115"/>
        <v>-520</v>
      </c>
      <c r="N416" s="54">
        <v>211</v>
      </c>
      <c r="O416" s="55">
        <v>0</v>
      </c>
      <c r="P416" s="55">
        <v>0</v>
      </c>
      <c r="Q416" s="54" t="s">
        <v>79</v>
      </c>
      <c r="R416" s="57">
        <f t="shared" si="119"/>
        <v>-10260.884824197688</v>
      </c>
      <c r="S416" s="55">
        <v>0</v>
      </c>
      <c r="T416" s="55">
        <v>0</v>
      </c>
      <c r="U416" s="54" t="s">
        <v>79</v>
      </c>
      <c r="V416" s="57">
        <f t="shared" si="116"/>
        <v>-4520</v>
      </c>
      <c r="W416" s="55">
        <v>0</v>
      </c>
      <c r="X416" s="55">
        <f t="shared" si="113"/>
        <v>8714.4201775645051</v>
      </c>
      <c r="Y416" s="117">
        <f t="shared" si="114"/>
        <v>4138040.2961614421</v>
      </c>
    </row>
    <row r="417" spans="1:25" ht="13.5" thickBot="1" x14ac:dyDescent="0.35">
      <c r="A417" s="54">
        <v>404</v>
      </c>
      <c r="B417" s="54">
        <v>57</v>
      </c>
      <c r="C417" s="54">
        <f t="shared" si="117"/>
        <v>8</v>
      </c>
      <c r="D417" s="55">
        <f t="shared" si="118"/>
        <v>40025.508336270323</v>
      </c>
      <c r="E417" s="57">
        <f t="shared" si="111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v>0</v>
      </c>
      <c r="K417" s="54" t="s">
        <v>79</v>
      </c>
      <c r="L417" s="55">
        <v>0</v>
      </c>
      <c r="M417" s="55">
        <f t="shared" si="115"/>
        <v>-522</v>
      </c>
      <c r="N417" s="54">
        <v>212</v>
      </c>
      <c r="O417" s="55">
        <v>0</v>
      </c>
      <c r="P417" s="55">
        <v>0</v>
      </c>
      <c r="Q417" s="54" t="s">
        <v>79</v>
      </c>
      <c r="R417" s="57">
        <f t="shared" si="119"/>
        <v>-10260.884824197688</v>
      </c>
      <c r="S417" s="55">
        <v>0</v>
      </c>
      <c r="T417" s="55">
        <v>0</v>
      </c>
      <c r="U417" s="54" t="s">
        <v>79</v>
      </c>
      <c r="V417" s="57">
        <f t="shared" si="116"/>
        <v>-4530</v>
      </c>
      <c r="W417" s="55">
        <v>0</v>
      </c>
      <c r="X417" s="55">
        <f t="shared" si="113"/>
        <v>8702.4201775645051</v>
      </c>
      <c r="Y417" s="117">
        <f t="shared" si="114"/>
        <v>4163984.5509063457</v>
      </c>
    </row>
    <row r="418" spans="1:25" ht="13.5" thickBot="1" x14ac:dyDescent="0.35">
      <c r="A418" s="54">
        <v>405</v>
      </c>
      <c r="B418" s="54">
        <v>57</v>
      </c>
      <c r="C418" s="54">
        <f t="shared" si="117"/>
        <v>9</v>
      </c>
      <c r="D418" s="55">
        <f t="shared" si="118"/>
        <v>40025.508336270323</v>
      </c>
      <c r="E418" s="57">
        <f t="shared" si="111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v>0</v>
      </c>
      <c r="K418" s="54" t="s">
        <v>79</v>
      </c>
      <c r="L418" s="55">
        <v>0</v>
      </c>
      <c r="M418" s="55">
        <f t="shared" si="115"/>
        <v>-524</v>
      </c>
      <c r="N418" s="54">
        <v>213</v>
      </c>
      <c r="O418" s="55">
        <v>0</v>
      </c>
      <c r="P418" s="55">
        <v>0</v>
      </c>
      <c r="Q418" s="54" t="s">
        <v>79</v>
      </c>
      <c r="R418" s="57">
        <f t="shared" si="119"/>
        <v>-10260.884824197688</v>
      </c>
      <c r="S418" s="55">
        <v>0</v>
      </c>
      <c r="T418" s="55">
        <v>0</v>
      </c>
      <c r="U418" s="54" t="s">
        <v>79</v>
      </c>
      <c r="V418" s="57">
        <f t="shared" si="116"/>
        <v>-4540</v>
      </c>
      <c r="W418" s="55">
        <v>0</v>
      </c>
      <c r="X418" s="55">
        <f t="shared" si="113"/>
        <v>8690.4201775645051</v>
      </c>
      <c r="Y418" s="117">
        <f t="shared" si="114"/>
        <v>4190024.9067126866</v>
      </c>
    </row>
    <row r="419" spans="1:25" ht="13.5" thickBot="1" x14ac:dyDescent="0.35">
      <c r="A419" s="54">
        <v>406</v>
      </c>
      <c r="B419" s="54">
        <v>57</v>
      </c>
      <c r="C419" s="54">
        <f t="shared" si="117"/>
        <v>10</v>
      </c>
      <c r="D419" s="55">
        <f t="shared" si="118"/>
        <v>40025.508336270323</v>
      </c>
      <c r="E419" s="57">
        <f t="shared" si="111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v>0</v>
      </c>
      <c r="K419" s="54" t="s">
        <v>79</v>
      </c>
      <c r="L419" s="55">
        <v>0</v>
      </c>
      <c r="M419" s="55">
        <f t="shared" si="115"/>
        <v>-526</v>
      </c>
      <c r="N419" s="54">
        <v>214</v>
      </c>
      <c r="O419" s="55">
        <v>0</v>
      </c>
      <c r="P419" s="55">
        <v>0</v>
      </c>
      <c r="Q419" s="54" t="s">
        <v>79</v>
      </c>
      <c r="R419" s="57">
        <f t="shared" si="119"/>
        <v>-10260.884824197688</v>
      </c>
      <c r="S419" s="55">
        <v>0</v>
      </c>
      <c r="T419" s="55">
        <v>0</v>
      </c>
      <c r="U419" s="54" t="s">
        <v>79</v>
      </c>
      <c r="V419" s="57">
        <f t="shared" si="116"/>
        <v>-4550</v>
      </c>
      <c r="W419" s="55">
        <v>0</v>
      </c>
      <c r="X419" s="55">
        <f t="shared" si="113"/>
        <v>8678.4201775645051</v>
      </c>
      <c r="Y419" s="117">
        <f t="shared" si="114"/>
        <v>4216161.7640015548</v>
      </c>
    </row>
    <row r="420" spans="1:25" ht="13.5" thickBot="1" x14ac:dyDescent="0.35">
      <c r="A420" s="54">
        <v>407</v>
      </c>
      <c r="B420" s="54">
        <v>57</v>
      </c>
      <c r="C420" s="54">
        <f t="shared" si="117"/>
        <v>11</v>
      </c>
      <c r="D420" s="55">
        <f t="shared" si="118"/>
        <v>40025.508336270323</v>
      </c>
      <c r="E420" s="57">
        <f t="shared" si="111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v>0</v>
      </c>
      <c r="K420" s="54" t="s">
        <v>79</v>
      </c>
      <c r="L420" s="55">
        <v>0</v>
      </c>
      <c r="M420" s="55">
        <f t="shared" si="115"/>
        <v>-528</v>
      </c>
      <c r="N420" s="54">
        <v>215</v>
      </c>
      <c r="O420" s="55">
        <v>0</v>
      </c>
      <c r="P420" s="55">
        <v>0</v>
      </c>
      <c r="Q420" s="54" t="s">
        <v>79</v>
      </c>
      <c r="R420" s="57">
        <f t="shared" si="119"/>
        <v>-10260.884824197688</v>
      </c>
      <c r="S420" s="55">
        <v>0</v>
      </c>
      <c r="T420" s="55">
        <v>0</v>
      </c>
      <c r="U420" s="54" t="s">
        <v>79</v>
      </c>
      <c r="V420" s="57">
        <f t="shared" si="116"/>
        <v>-4560</v>
      </c>
      <c r="W420" s="55">
        <v>0</v>
      </c>
      <c r="X420" s="55">
        <f t="shared" si="113"/>
        <v>8666.4201775645051</v>
      </c>
      <c r="Y420" s="117">
        <f t="shared" si="114"/>
        <v>4242395.5248624599</v>
      </c>
    </row>
    <row r="421" spans="1:25" ht="13.5" thickBot="1" x14ac:dyDescent="0.35">
      <c r="A421" s="54">
        <v>408</v>
      </c>
      <c r="B421" s="54">
        <v>58</v>
      </c>
      <c r="C421" s="54">
        <f t="shared" si="117"/>
        <v>0</v>
      </c>
      <c r="D421" s="55">
        <f>$D410*(1+$D$4)</f>
        <v>42026.783753083837</v>
      </c>
      <c r="E421" s="57">
        <f t="shared" si="111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v>0</v>
      </c>
      <c r="K421" s="54" t="s">
        <v>79</v>
      </c>
      <c r="L421" s="55">
        <v>0</v>
      </c>
      <c r="M421" s="55">
        <f t="shared" si="115"/>
        <v>-530</v>
      </c>
      <c r="N421" s="54">
        <v>216</v>
      </c>
      <c r="O421" s="55">
        <v>0</v>
      </c>
      <c r="P421" s="55">
        <v>0</v>
      </c>
      <c r="Q421" s="54" t="s">
        <v>79</v>
      </c>
      <c r="R421" s="57">
        <f>$R420*1.06</f>
        <v>-10876.53791364955</v>
      </c>
      <c r="S421" s="55">
        <v>0</v>
      </c>
      <c r="T421" s="55">
        <v>0</v>
      </c>
      <c r="U421" s="54" t="s">
        <v>79</v>
      </c>
      <c r="V421" s="57">
        <f t="shared" si="116"/>
        <v>-4570</v>
      </c>
      <c r="W421" s="55">
        <v>0</v>
      </c>
      <c r="X421" s="55">
        <f t="shared" si="113"/>
        <v>9239.5323382007518</v>
      </c>
      <c r="Y421" s="117">
        <f t="shared" si="114"/>
        <v>4269311.705220921</v>
      </c>
    </row>
    <row r="422" spans="1:25" ht="13.5" thickBot="1" x14ac:dyDescent="0.35">
      <c r="A422" s="54">
        <v>409</v>
      </c>
      <c r="B422" s="54">
        <v>58</v>
      </c>
      <c r="C422" s="54">
        <f t="shared" si="117"/>
        <v>1</v>
      </c>
      <c r="D422" s="55">
        <f t="shared" ref="D422:D432" si="120">$D421</f>
        <v>42026.783753083837</v>
      </c>
      <c r="E422" s="57">
        <f t="shared" si="111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v>0</v>
      </c>
      <c r="K422" s="54" t="s">
        <v>79</v>
      </c>
      <c r="L422" s="55">
        <v>0</v>
      </c>
      <c r="M422" s="55">
        <f t="shared" si="115"/>
        <v>-532</v>
      </c>
      <c r="N422" s="54">
        <v>217</v>
      </c>
      <c r="O422" s="55">
        <v>0</v>
      </c>
      <c r="P422" s="55">
        <v>0</v>
      </c>
      <c r="Q422" s="54" t="s">
        <v>79</v>
      </c>
      <c r="R422" s="57">
        <f t="shared" ref="R422:R432" si="121">$R421</f>
        <v>-10876.53791364955</v>
      </c>
      <c r="S422" s="55">
        <v>0</v>
      </c>
      <c r="T422" s="55">
        <v>0</v>
      </c>
      <c r="U422" s="54" t="s">
        <v>79</v>
      </c>
      <c r="V422" s="57">
        <f t="shared" si="116"/>
        <v>-4580</v>
      </c>
      <c r="W422" s="55">
        <v>0</v>
      </c>
      <c r="X422" s="55">
        <f t="shared" si="113"/>
        <v>9227.5323382007518</v>
      </c>
      <c r="Y422" s="117">
        <f t="shared" si="114"/>
        <v>4296328.0363308759</v>
      </c>
    </row>
    <row r="423" spans="1:25" ht="13.5" thickBot="1" x14ac:dyDescent="0.35">
      <c r="A423" s="54">
        <v>410</v>
      </c>
      <c r="B423" s="54">
        <v>58</v>
      </c>
      <c r="C423" s="54">
        <f t="shared" si="117"/>
        <v>2</v>
      </c>
      <c r="D423" s="55">
        <f t="shared" si="120"/>
        <v>42026.783753083837</v>
      </c>
      <c r="E423" s="57">
        <f t="shared" si="111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v>0</v>
      </c>
      <c r="K423" s="54" t="s">
        <v>79</v>
      </c>
      <c r="L423" s="55">
        <v>0</v>
      </c>
      <c r="M423" s="55">
        <f t="shared" si="115"/>
        <v>-534</v>
      </c>
      <c r="N423" s="54">
        <v>218</v>
      </c>
      <c r="O423" s="55">
        <v>0</v>
      </c>
      <c r="P423" s="55">
        <v>0</v>
      </c>
      <c r="Q423" s="54" t="s">
        <v>79</v>
      </c>
      <c r="R423" s="57">
        <f t="shared" si="121"/>
        <v>-10876.53791364955</v>
      </c>
      <c r="S423" s="55">
        <v>0</v>
      </c>
      <c r="T423" s="55">
        <v>0</v>
      </c>
      <c r="U423" s="54" t="s">
        <v>79</v>
      </c>
      <c r="V423" s="57">
        <f t="shared" si="116"/>
        <v>-4590</v>
      </c>
      <c r="W423" s="55">
        <v>0</v>
      </c>
      <c r="X423" s="55">
        <f t="shared" si="113"/>
        <v>9215.5323382007518</v>
      </c>
      <c r="Y423" s="117">
        <f t="shared" si="114"/>
        <v>4323444.9354871223</v>
      </c>
    </row>
    <row r="424" spans="1:25" ht="13.5" thickBot="1" x14ac:dyDescent="0.35">
      <c r="A424" s="54">
        <v>411</v>
      </c>
      <c r="B424" s="54">
        <v>58</v>
      </c>
      <c r="C424" s="54">
        <f t="shared" si="117"/>
        <v>3</v>
      </c>
      <c r="D424" s="55">
        <f t="shared" si="120"/>
        <v>42026.783753083837</v>
      </c>
      <c r="E424" s="57">
        <f t="shared" si="111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v>0</v>
      </c>
      <c r="K424" s="54" t="s">
        <v>79</v>
      </c>
      <c r="L424" s="55">
        <v>0</v>
      </c>
      <c r="M424" s="55">
        <f t="shared" si="115"/>
        <v>-536</v>
      </c>
      <c r="N424" s="54">
        <v>219</v>
      </c>
      <c r="O424" s="55">
        <v>0</v>
      </c>
      <c r="P424" s="55">
        <v>0</v>
      </c>
      <c r="Q424" s="54" t="s">
        <v>79</v>
      </c>
      <c r="R424" s="57">
        <f t="shared" si="121"/>
        <v>-10876.53791364955</v>
      </c>
      <c r="S424" s="55">
        <v>0</v>
      </c>
      <c r="T424" s="55">
        <v>0</v>
      </c>
      <c r="U424" s="54" t="s">
        <v>79</v>
      </c>
      <c r="V424" s="57">
        <f t="shared" si="116"/>
        <v>-4600</v>
      </c>
      <c r="W424" s="55">
        <v>0</v>
      </c>
      <c r="X424" s="55">
        <f t="shared" si="113"/>
        <v>9203.5323382007518</v>
      </c>
      <c r="Y424" s="117">
        <f t="shared" si="114"/>
        <v>4350662.8217231864</v>
      </c>
    </row>
    <row r="425" spans="1:25" ht="13.5" thickBot="1" x14ac:dyDescent="0.35">
      <c r="A425" s="54">
        <v>412</v>
      </c>
      <c r="B425" s="54">
        <v>58</v>
      </c>
      <c r="C425" s="54">
        <f t="shared" si="117"/>
        <v>4</v>
      </c>
      <c r="D425" s="55">
        <f t="shared" si="120"/>
        <v>42026.783753083837</v>
      </c>
      <c r="E425" s="57">
        <f t="shared" si="111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v>0</v>
      </c>
      <c r="K425" s="54" t="s">
        <v>79</v>
      </c>
      <c r="L425" s="55">
        <v>0</v>
      </c>
      <c r="M425" s="55">
        <f t="shared" si="115"/>
        <v>-538</v>
      </c>
      <c r="N425" s="54">
        <v>220</v>
      </c>
      <c r="O425" s="55">
        <v>0</v>
      </c>
      <c r="P425" s="55">
        <v>0</v>
      </c>
      <c r="Q425" s="54" t="s">
        <v>79</v>
      </c>
      <c r="R425" s="57">
        <f t="shared" si="121"/>
        <v>-10876.53791364955</v>
      </c>
      <c r="S425" s="55">
        <v>0</v>
      </c>
      <c r="T425" s="55">
        <v>0</v>
      </c>
      <c r="U425" s="54" t="s">
        <v>79</v>
      </c>
      <c r="V425" s="57">
        <f t="shared" si="116"/>
        <v>-4610</v>
      </c>
      <c r="W425" s="55">
        <v>0</v>
      </c>
      <c r="X425" s="55">
        <f t="shared" si="113"/>
        <v>9191.5323382007518</v>
      </c>
      <c r="Y425" s="117">
        <f t="shared" si="114"/>
        <v>4377982.1158185676</v>
      </c>
    </row>
    <row r="426" spans="1:25" ht="13.5" thickBot="1" x14ac:dyDescent="0.35">
      <c r="A426" s="54">
        <v>413</v>
      </c>
      <c r="B426" s="54">
        <v>58</v>
      </c>
      <c r="C426" s="54">
        <f t="shared" si="117"/>
        <v>5</v>
      </c>
      <c r="D426" s="55">
        <f t="shared" si="120"/>
        <v>42026.783753083837</v>
      </c>
      <c r="E426" s="57">
        <f t="shared" si="111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v>0</v>
      </c>
      <c r="K426" s="54" t="s">
        <v>79</v>
      </c>
      <c r="L426" s="55">
        <v>0</v>
      </c>
      <c r="M426" s="55">
        <f t="shared" si="115"/>
        <v>-540</v>
      </c>
      <c r="N426" s="54">
        <v>221</v>
      </c>
      <c r="O426" s="55">
        <v>0</v>
      </c>
      <c r="P426" s="55">
        <v>0</v>
      </c>
      <c r="Q426" s="54" t="s">
        <v>79</v>
      </c>
      <c r="R426" s="57">
        <f t="shared" si="121"/>
        <v>-10876.53791364955</v>
      </c>
      <c r="S426" s="55">
        <v>0</v>
      </c>
      <c r="T426" s="55">
        <v>0</v>
      </c>
      <c r="U426" s="54" t="s">
        <v>79</v>
      </c>
      <c r="V426" s="57">
        <f t="shared" si="116"/>
        <v>-4620</v>
      </c>
      <c r="W426" s="55">
        <v>0</v>
      </c>
      <c r="X426" s="55">
        <f t="shared" si="113"/>
        <v>9179.5323382007518</v>
      </c>
      <c r="Y426" s="117">
        <f t="shared" si="114"/>
        <v>4405403.2403060123</v>
      </c>
    </row>
    <row r="427" spans="1:25" ht="13.5" thickBot="1" x14ac:dyDescent="0.35">
      <c r="A427" s="54">
        <v>414</v>
      </c>
      <c r="B427" s="54">
        <v>58</v>
      </c>
      <c r="C427" s="54">
        <f t="shared" si="117"/>
        <v>6</v>
      </c>
      <c r="D427" s="55">
        <f t="shared" si="120"/>
        <v>42026.783753083837</v>
      </c>
      <c r="E427" s="57">
        <f t="shared" si="111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v>0</v>
      </c>
      <c r="K427" s="54" t="s">
        <v>79</v>
      </c>
      <c r="L427" s="55">
        <v>0</v>
      </c>
      <c r="M427" s="55">
        <f t="shared" si="115"/>
        <v>-542</v>
      </c>
      <c r="N427" s="54">
        <v>222</v>
      </c>
      <c r="O427" s="55">
        <v>0</v>
      </c>
      <c r="P427" s="55">
        <v>0</v>
      </c>
      <c r="Q427" s="54" t="s">
        <v>79</v>
      </c>
      <c r="R427" s="57">
        <f t="shared" si="121"/>
        <v>-10876.53791364955</v>
      </c>
      <c r="S427" s="55">
        <v>0</v>
      </c>
      <c r="T427" s="55">
        <v>0</v>
      </c>
      <c r="U427" s="54" t="s">
        <v>79</v>
      </c>
      <c r="V427" s="57">
        <f t="shared" si="116"/>
        <v>-4630</v>
      </c>
      <c r="W427" s="55">
        <v>0</v>
      </c>
      <c r="X427" s="55">
        <f t="shared" si="113"/>
        <v>9167.5323382007518</v>
      </c>
      <c r="Y427" s="117">
        <f t="shared" si="114"/>
        <v>4432926.6194788218</v>
      </c>
    </row>
    <row r="428" spans="1:25" ht="13.5" thickBot="1" x14ac:dyDescent="0.35">
      <c r="A428" s="54">
        <v>415</v>
      </c>
      <c r="B428" s="54">
        <v>58</v>
      </c>
      <c r="C428" s="54">
        <f t="shared" si="117"/>
        <v>7</v>
      </c>
      <c r="D428" s="55">
        <f t="shared" si="120"/>
        <v>42026.783753083837</v>
      </c>
      <c r="E428" s="57">
        <f t="shared" si="111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v>0</v>
      </c>
      <c r="K428" s="54" t="s">
        <v>79</v>
      </c>
      <c r="L428" s="55">
        <v>0</v>
      </c>
      <c r="M428" s="55">
        <f t="shared" si="115"/>
        <v>-544</v>
      </c>
      <c r="N428" s="54">
        <v>223</v>
      </c>
      <c r="O428" s="55">
        <v>0</v>
      </c>
      <c r="P428" s="55">
        <v>0</v>
      </c>
      <c r="Q428" s="54" t="s">
        <v>79</v>
      </c>
      <c r="R428" s="57">
        <f t="shared" si="121"/>
        <v>-10876.53791364955</v>
      </c>
      <c r="S428" s="55">
        <v>0</v>
      </c>
      <c r="T428" s="55">
        <v>0</v>
      </c>
      <c r="U428" s="54" t="s">
        <v>79</v>
      </c>
      <c r="V428" s="57">
        <f t="shared" si="116"/>
        <v>-4640</v>
      </c>
      <c r="W428" s="55">
        <v>0</v>
      </c>
      <c r="X428" s="55">
        <f t="shared" si="113"/>
        <v>9155.5323382007518</v>
      </c>
      <c r="Y428" s="117">
        <f t="shared" si="114"/>
        <v>4460552.6793981846</v>
      </c>
    </row>
    <row r="429" spans="1:25" ht="13.5" thickBot="1" x14ac:dyDescent="0.35">
      <c r="A429" s="54">
        <v>416</v>
      </c>
      <c r="B429" s="54">
        <v>58</v>
      </c>
      <c r="C429" s="54">
        <f t="shared" si="117"/>
        <v>8</v>
      </c>
      <c r="D429" s="55">
        <f t="shared" si="120"/>
        <v>42026.783753083837</v>
      </c>
      <c r="E429" s="57">
        <f t="shared" si="111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v>0</v>
      </c>
      <c r="K429" s="54" t="s">
        <v>79</v>
      </c>
      <c r="L429" s="55">
        <v>0</v>
      </c>
      <c r="M429" s="55">
        <f t="shared" si="115"/>
        <v>-546</v>
      </c>
      <c r="N429" s="54">
        <v>224</v>
      </c>
      <c r="O429" s="55">
        <v>0</v>
      </c>
      <c r="P429" s="55">
        <v>0</v>
      </c>
      <c r="Q429" s="54" t="s">
        <v>79</v>
      </c>
      <c r="R429" s="57">
        <f t="shared" si="121"/>
        <v>-10876.53791364955</v>
      </c>
      <c r="S429" s="55">
        <v>0</v>
      </c>
      <c r="T429" s="55">
        <v>0</v>
      </c>
      <c r="U429" s="54" t="s">
        <v>79</v>
      </c>
      <c r="V429" s="57">
        <f t="shared" si="116"/>
        <v>-4650</v>
      </c>
      <c r="W429" s="55">
        <v>0</v>
      </c>
      <c r="X429" s="55">
        <f t="shared" si="113"/>
        <v>9143.5323382007518</v>
      </c>
      <c r="Y429" s="117">
        <f t="shared" si="114"/>
        <v>4488281.8479005443</v>
      </c>
    </row>
    <row r="430" spans="1:25" ht="13.5" thickBot="1" x14ac:dyDescent="0.35">
      <c r="A430" s="54">
        <v>417</v>
      </c>
      <c r="B430" s="54">
        <v>58</v>
      </c>
      <c r="C430" s="54">
        <f t="shared" si="117"/>
        <v>9</v>
      </c>
      <c r="D430" s="55">
        <f t="shared" si="120"/>
        <v>42026.783753083837</v>
      </c>
      <c r="E430" s="57">
        <f t="shared" si="111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v>0</v>
      </c>
      <c r="K430" s="54" t="s">
        <v>79</v>
      </c>
      <c r="L430" s="55">
        <v>0</v>
      </c>
      <c r="M430" s="55">
        <f t="shared" si="115"/>
        <v>-548</v>
      </c>
      <c r="N430" s="54">
        <v>225</v>
      </c>
      <c r="O430" s="55">
        <v>0</v>
      </c>
      <c r="P430" s="55">
        <v>0</v>
      </c>
      <c r="Q430" s="54" t="s">
        <v>79</v>
      </c>
      <c r="R430" s="57">
        <f t="shared" si="121"/>
        <v>-10876.53791364955</v>
      </c>
      <c r="S430" s="55">
        <v>0</v>
      </c>
      <c r="T430" s="55">
        <v>0</v>
      </c>
      <c r="U430" s="54" t="s">
        <v>79</v>
      </c>
      <c r="V430" s="57">
        <f t="shared" si="116"/>
        <v>-4660</v>
      </c>
      <c r="W430" s="55">
        <v>0</v>
      </c>
      <c r="X430" s="55">
        <f t="shared" si="113"/>
        <v>9131.5323382007518</v>
      </c>
      <c r="Y430" s="117">
        <f t="shared" si="114"/>
        <v>4516114.5546049979</v>
      </c>
    </row>
    <row r="431" spans="1:25" ht="13.5" thickBot="1" x14ac:dyDescent="0.35">
      <c r="A431" s="54">
        <v>418</v>
      </c>
      <c r="B431" s="54">
        <v>58</v>
      </c>
      <c r="C431" s="54">
        <f t="shared" si="117"/>
        <v>10</v>
      </c>
      <c r="D431" s="55">
        <f t="shared" si="120"/>
        <v>42026.783753083837</v>
      </c>
      <c r="E431" s="57">
        <f t="shared" si="111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v>0</v>
      </c>
      <c r="K431" s="54" t="s">
        <v>79</v>
      </c>
      <c r="L431" s="55">
        <v>0</v>
      </c>
      <c r="M431" s="55">
        <f t="shared" si="115"/>
        <v>-550</v>
      </c>
      <c r="N431" s="54">
        <v>226</v>
      </c>
      <c r="O431" s="55">
        <v>0</v>
      </c>
      <c r="P431" s="55">
        <v>0</v>
      </c>
      <c r="Q431" s="54" t="s">
        <v>79</v>
      </c>
      <c r="R431" s="57">
        <f t="shared" si="121"/>
        <v>-10876.53791364955</v>
      </c>
      <c r="S431" s="55">
        <v>0</v>
      </c>
      <c r="T431" s="55">
        <v>0</v>
      </c>
      <c r="U431" s="54" t="s">
        <v>79</v>
      </c>
      <c r="V431" s="57">
        <f t="shared" si="116"/>
        <v>-4670</v>
      </c>
      <c r="W431" s="55">
        <v>0</v>
      </c>
      <c r="X431" s="55">
        <f t="shared" si="113"/>
        <v>9119.5323382007518</v>
      </c>
      <c r="Y431" s="117">
        <f t="shared" si="114"/>
        <v>4544051.2309207199</v>
      </c>
    </row>
    <row r="432" spans="1:25" ht="13.5" thickBot="1" x14ac:dyDescent="0.35">
      <c r="A432" s="54">
        <v>419</v>
      </c>
      <c r="B432" s="54">
        <v>58</v>
      </c>
      <c r="C432" s="54">
        <f t="shared" si="117"/>
        <v>11</v>
      </c>
      <c r="D432" s="55">
        <f t="shared" si="120"/>
        <v>42026.783753083837</v>
      </c>
      <c r="E432" s="57">
        <f t="shared" si="111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v>0</v>
      </c>
      <c r="K432" s="54" t="s">
        <v>79</v>
      </c>
      <c r="L432" s="55">
        <v>0</v>
      </c>
      <c r="M432" s="55">
        <f t="shared" si="115"/>
        <v>-552</v>
      </c>
      <c r="N432" s="54">
        <v>227</v>
      </c>
      <c r="O432" s="55">
        <v>0</v>
      </c>
      <c r="P432" s="55">
        <v>0</v>
      </c>
      <c r="Q432" s="54" t="s">
        <v>79</v>
      </c>
      <c r="R432" s="57">
        <f t="shared" si="121"/>
        <v>-10876.53791364955</v>
      </c>
      <c r="S432" s="55">
        <v>0</v>
      </c>
      <c r="T432" s="55">
        <v>0</v>
      </c>
      <c r="U432" s="54" t="s">
        <v>79</v>
      </c>
      <c r="V432" s="57">
        <f t="shared" si="116"/>
        <v>-4680</v>
      </c>
      <c r="W432" s="55">
        <v>0</v>
      </c>
      <c r="X432" s="55">
        <f t="shared" si="113"/>
        <v>9107.5323382007518</v>
      </c>
      <c r="Y432" s="117">
        <f t="shared" si="114"/>
        <v>4572092.3100544242</v>
      </c>
    </row>
    <row r="433" spans="1:25" ht="13.5" thickBot="1" x14ac:dyDescent="0.35">
      <c r="A433" s="54">
        <v>420</v>
      </c>
      <c r="B433" s="54">
        <v>59</v>
      </c>
      <c r="C433" s="54">
        <f t="shared" si="117"/>
        <v>0</v>
      </c>
      <c r="D433" s="55">
        <f>$D422*(1+$D$4)</f>
        <v>44128.122940738031</v>
      </c>
      <c r="E433" s="57">
        <f t="shared" si="111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v>0</v>
      </c>
      <c r="K433" s="54" t="s">
        <v>79</v>
      </c>
      <c r="L433" s="55">
        <v>0</v>
      </c>
      <c r="M433" s="55">
        <f t="shared" si="115"/>
        <v>-554</v>
      </c>
      <c r="N433" s="54">
        <v>228</v>
      </c>
      <c r="O433" s="55">
        <v>0</v>
      </c>
      <c r="P433" s="55">
        <v>0</v>
      </c>
      <c r="Q433" s="54" t="s">
        <v>79</v>
      </c>
      <c r="R433" s="57">
        <f>$R432*1.06</f>
        <v>-11529.130188468524</v>
      </c>
      <c r="S433" s="55">
        <v>0</v>
      </c>
      <c r="T433" s="55">
        <v>0</v>
      </c>
      <c r="U433" s="54" t="s">
        <v>79</v>
      </c>
      <c r="V433" s="57">
        <f t="shared" si="116"/>
        <v>-4690</v>
      </c>
      <c r="W433" s="55">
        <v>0</v>
      </c>
      <c r="X433" s="55">
        <f t="shared" si="113"/>
        <v>9703.7435759742948</v>
      </c>
      <c r="Y433" s="117">
        <f t="shared" si="114"/>
        <v>4600846.4382556248</v>
      </c>
    </row>
    <row r="434" spans="1:25" ht="13.5" thickBot="1" x14ac:dyDescent="0.35">
      <c r="A434" s="54">
        <v>421</v>
      </c>
      <c r="B434" s="54">
        <v>59</v>
      </c>
      <c r="C434" s="54">
        <f t="shared" si="117"/>
        <v>1</v>
      </c>
      <c r="D434" s="55">
        <f t="shared" ref="D434:D445" si="122">$D433</f>
        <v>44128.122940738031</v>
      </c>
      <c r="E434" s="57">
        <f t="shared" si="111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v>0</v>
      </c>
      <c r="K434" s="54" t="s">
        <v>79</v>
      </c>
      <c r="L434" s="55">
        <v>0</v>
      </c>
      <c r="M434" s="55">
        <f t="shared" si="115"/>
        <v>-556</v>
      </c>
      <c r="N434" s="54">
        <v>229</v>
      </c>
      <c r="O434" s="55">
        <v>0</v>
      </c>
      <c r="P434" s="55">
        <v>0</v>
      </c>
      <c r="Q434" s="54" t="s">
        <v>79</v>
      </c>
      <c r="R434" s="57">
        <f t="shared" ref="R434:R444" si="123">$R433</f>
        <v>-11529.130188468524</v>
      </c>
      <c r="S434" s="55">
        <v>0</v>
      </c>
      <c r="T434" s="55">
        <v>0</v>
      </c>
      <c r="U434" s="54" t="s">
        <v>79</v>
      </c>
      <c r="V434" s="57">
        <f t="shared" si="116"/>
        <v>-4700</v>
      </c>
      <c r="W434" s="55">
        <v>0</v>
      </c>
      <c r="X434" s="55">
        <f t="shared" si="113"/>
        <v>9691.7435759742948</v>
      </c>
      <c r="Y434" s="117">
        <f t="shared" si="114"/>
        <v>4629708.3753243312</v>
      </c>
    </row>
    <row r="435" spans="1:25" ht="13.5" thickBot="1" x14ac:dyDescent="0.35">
      <c r="A435" s="54">
        <v>422</v>
      </c>
      <c r="B435" s="54">
        <v>59</v>
      </c>
      <c r="C435" s="54">
        <f t="shared" si="117"/>
        <v>2</v>
      </c>
      <c r="D435" s="55">
        <f t="shared" si="122"/>
        <v>44128.122940738031</v>
      </c>
      <c r="E435" s="57">
        <f t="shared" si="111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v>0</v>
      </c>
      <c r="K435" s="54" t="s">
        <v>79</v>
      </c>
      <c r="L435" s="55">
        <v>0</v>
      </c>
      <c r="M435" s="55">
        <f t="shared" si="115"/>
        <v>-558</v>
      </c>
      <c r="N435" s="54">
        <v>230</v>
      </c>
      <c r="O435" s="55">
        <v>0</v>
      </c>
      <c r="P435" s="55">
        <v>0</v>
      </c>
      <c r="Q435" s="54" t="s">
        <v>79</v>
      </c>
      <c r="R435" s="57">
        <f t="shared" si="123"/>
        <v>-11529.130188468524</v>
      </c>
      <c r="S435" s="55">
        <v>0</v>
      </c>
      <c r="T435" s="55">
        <v>0</v>
      </c>
      <c r="U435" s="54" t="s">
        <v>79</v>
      </c>
      <c r="V435" s="57">
        <f t="shared" si="116"/>
        <v>-4710</v>
      </c>
      <c r="W435" s="55">
        <v>0</v>
      </c>
      <c r="X435" s="55">
        <f t="shared" si="113"/>
        <v>9679.7435759742948</v>
      </c>
      <c r="Y435" s="117">
        <f t="shared" si="114"/>
        <v>4658678.5704641566</v>
      </c>
    </row>
    <row r="436" spans="1:25" ht="13.5" thickBot="1" x14ac:dyDescent="0.35">
      <c r="A436" s="54">
        <v>423</v>
      </c>
      <c r="B436" s="54">
        <v>59</v>
      </c>
      <c r="C436" s="54">
        <f t="shared" si="117"/>
        <v>3</v>
      </c>
      <c r="D436" s="55">
        <f t="shared" si="122"/>
        <v>44128.122940738031</v>
      </c>
      <c r="E436" s="57">
        <f t="shared" si="111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v>0</v>
      </c>
      <c r="K436" s="54" t="s">
        <v>79</v>
      </c>
      <c r="L436" s="55">
        <v>0</v>
      </c>
      <c r="M436" s="55">
        <f t="shared" si="115"/>
        <v>-560</v>
      </c>
      <c r="N436" s="54">
        <v>231</v>
      </c>
      <c r="O436" s="55">
        <v>0</v>
      </c>
      <c r="P436" s="55">
        <v>0</v>
      </c>
      <c r="Q436" s="54" t="s">
        <v>79</v>
      </c>
      <c r="R436" s="57">
        <f t="shared" si="123"/>
        <v>-11529.130188468524</v>
      </c>
      <c r="S436" s="55">
        <v>0</v>
      </c>
      <c r="T436" s="55">
        <v>0</v>
      </c>
      <c r="U436" s="54" t="s">
        <v>79</v>
      </c>
      <c r="V436" s="57">
        <f t="shared" si="116"/>
        <v>-4720</v>
      </c>
      <c r="W436" s="55">
        <v>0</v>
      </c>
      <c r="X436" s="55">
        <f t="shared" si="113"/>
        <v>9667.7435759742948</v>
      </c>
      <c r="Y436" s="117">
        <f t="shared" si="114"/>
        <v>4687757.4747503977</v>
      </c>
    </row>
    <row r="437" spans="1:25" ht="13.5" thickBot="1" x14ac:dyDescent="0.35">
      <c r="A437" s="54">
        <v>424</v>
      </c>
      <c r="B437" s="54">
        <v>59</v>
      </c>
      <c r="C437" s="54">
        <f t="shared" si="117"/>
        <v>4</v>
      </c>
      <c r="D437" s="55">
        <f t="shared" si="122"/>
        <v>44128.122940738031</v>
      </c>
      <c r="E437" s="57">
        <f t="shared" si="111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v>0</v>
      </c>
      <c r="K437" s="54" t="s">
        <v>79</v>
      </c>
      <c r="L437" s="55">
        <v>0</v>
      </c>
      <c r="M437" s="55">
        <f t="shared" si="115"/>
        <v>-562</v>
      </c>
      <c r="N437" s="54">
        <v>232</v>
      </c>
      <c r="O437" s="55">
        <v>0</v>
      </c>
      <c r="P437" s="55">
        <v>0</v>
      </c>
      <c r="Q437" s="54" t="s">
        <v>79</v>
      </c>
      <c r="R437" s="57">
        <f t="shared" si="123"/>
        <v>-11529.130188468524</v>
      </c>
      <c r="S437" s="55">
        <v>0</v>
      </c>
      <c r="T437" s="55">
        <v>0</v>
      </c>
      <c r="U437" s="54" t="s">
        <v>79</v>
      </c>
      <c r="V437" s="57">
        <f t="shared" si="116"/>
        <v>-4730</v>
      </c>
      <c r="W437" s="55">
        <v>0</v>
      </c>
      <c r="X437" s="55">
        <f t="shared" si="113"/>
        <v>9655.7435759742948</v>
      </c>
      <c r="Y437" s="117">
        <f t="shared" si="114"/>
        <v>4716945.5411378322</v>
      </c>
    </row>
    <row r="438" spans="1:25" ht="13.5" thickBot="1" x14ac:dyDescent="0.35">
      <c r="A438" s="54">
        <v>425</v>
      </c>
      <c r="B438" s="54">
        <v>59</v>
      </c>
      <c r="C438" s="54">
        <f t="shared" si="117"/>
        <v>5</v>
      </c>
      <c r="D438" s="55">
        <f t="shared" si="122"/>
        <v>44128.122940738031</v>
      </c>
      <c r="E438" s="57">
        <f t="shared" si="111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v>0</v>
      </c>
      <c r="K438" s="54" t="s">
        <v>79</v>
      </c>
      <c r="L438" s="55">
        <v>0</v>
      </c>
      <c r="M438" s="55">
        <f t="shared" si="115"/>
        <v>-564</v>
      </c>
      <c r="N438" s="54">
        <v>233</v>
      </c>
      <c r="O438" s="55">
        <v>0</v>
      </c>
      <c r="P438" s="55">
        <v>0</v>
      </c>
      <c r="Q438" s="54" t="s">
        <v>79</v>
      </c>
      <c r="R438" s="57">
        <f t="shared" si="123"/>
        <v>-11529.130188468524</v>
      </c>
      <c r="S438" s="55">
        <v>0</v>
      </c>
      <c r="T438" s="55">
        <v>0</v>
      </c>
      <c r="U438" s="54" t="s">
        <v>79</v>
      </c>
      <c r="V438" s="57">
        <f t="shared" si="116"/>
        <v>-4740</v>
      </c>
      <c r="W438" s="55">
        <v>0</v>
      </c>
      <c r="X438" s="55">
        <f t="shared" si="113"/>
        <v>9643.7435759742948</v>
      </c>
      <c r="Y438" s="117">
        <f t="shared" si="114"/>
        <v>4746243.2244685479</v>
      </c>
    </row>
    <row r="439" spans="1:25" ht="13.5" thickBot="1" x14ac:dyDescent="0.35">
      <c r="A439" s="54">
        <v>426</v>
      </c>
      <c r="B439" s="54">
        <v>59</v>
      </c>
      <c r="C439" s="54">
        <f t="shared" si="117"/>
        <v>6</v>
      </c>
      <c r="D439" s="55">
        <f t="shared" si="122"/>
        <v>44128.122940738031</v>
      </c>
      <c r="E439" s="57">
        <f t="shared" si="111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v>0</v>
      </c>
      <c r="K439" s="54" t="s">
        <v>79</v>
      </c>
      <c r="L439" s="55">
        <v>0</v>
      </c>
      <c r="M439" s="55">
        <f t="shared" si="115"/>
        <v>-566</v>
      </c>
      <c r="N439" s="54">
        <v>234</v>
      </c>
      <c r="O439" s="55">
        <v>0</v>
      </c>
      <c r="P439" s="55">
        <v>0</v>
      </c>
      <c r="Q439" s="54" t="s">
        <v>79</v>
      </c>
      <c r="R439" s="57">
        <f t="shared" si="123"/>
        <v>-11529.130188468524</v>
      </c>
      <c r="S439" s="55">
        <v>0</v>
      </c>
      <c r="T439" s="55">
        <v>0</v>
      </c>
      <c r="U439" s="54" t="s">
        <v>79</v>
      </c>
      <c r="V439" s="57">
        <f t="shared" si="116"/>
        <v>-4750</v>
      </c>
      <c r="W439" s="55">
        <v>0</v>
      </c>
      <c r="X439" s="55">
        <f t="shared" si="113"/>
        <v>9631.7435759742948</v>
      </c>
      <c r="Y439" s="117">
        <f t="shared" si="114"/>
        <v>4775650.9814798078</v>
      </c>
    </row>
    <row r="440" spans="1:25" ht="13.5" thickBot="1" x14ac:dyDescent="0.35">
      <c r="A440" s="54">
        <v>427</v>
      </c>
      <c r="B440" s="54">
        <v>59</v>
      </c>
      <c r="C440" s="54">
        <f t="shared" si="117"/>
        <v>7</v>
      </c>
      <c r="D440" s="55">
        <f t="shared" si="122"/>
        <v>44128.122940738031</v>
      </c>
      <c r="E440" s="57">
        <f t="shared" si="111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v>0</v>
      </c>
      <c r="K440" s="54" t="s">
        <v>79</v>
      </c>
      <c r="L440" s="55">
        <v>0</v>
      </c>
      <c r="M440" s="55">
        <f t="shared" si="115"/>
        <v>-568</v>
      </c>
      <c r="N440" s="54">
        <v>235</v>
      </c>
      <c r="O440" s="55">
        <v>0</v>
      </c>
      <c r="P440" s="55">
        <v>0</v>
      </c>
      <c r="Q440" s="54" t="s">
        <v>79</v>
      </c>
      <c r="R440" s="57">
        <f t="shared" si="123"/>
        <v>-11529.130188468524</v>
      </c>
      <c r="S440" s="55">
        <v>0</v>
      </c>
      <c r="T440" s="55">
        <v>0</v>
      </c>
      <c r="U440" s="54" t="s">
        <v>79</v>
      </c>
      <c r="V440" s="57">
        <f t="shared" si="116"/>
        <v>-4760</v>
      </c>
      <c r="W440" s="55">
        <v>0</v>
      </c>
      <c r="X440" s="55">
        <f t="shared" si="113"/>
        <v>9619.7435759742948</v>
      </c>
      <c r="Y440" s="117">
        <f t="shared" si="114"/>
        <v>4805169.270811948</v>
      </c>
    </row>
    <row r="441" spans="1:25" ht="15.75" customHeight="1" thickBot="1" x14ac:dyDescent="0.35">
      <c r="A441" s="54">
        <v>428</v>
      </c>
      <c r="B441" s="54">
        <v>59</v>
      </c>
      <c r="C441" s="54">
        <f t="shared" si="117"/>
        <v>8</v>
      </c>
      <c r="D441" s="55">
        <f t="shared" si="122"/>
        <v>44128.122940738031</v>
      </c>
      <c r="E441" s="57">
        <f t="shared" si="111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v>0</v>
      </c>
      <c r="K441" s="54" t="s">
        <v>79</v>
      </c>
      <c r="L441" s="55">
        <v>0</v>
      </c>
      <c r="M441" s="55">
        <f t="shared" si="115"/>
        <v>-570</v>
      </c>
      <c r="N441" s="54">
        <v>236</v>
      </c>
      <c r="O441" s="55">
        <v>0</v>
      </c>
      <c r="P441" s="55">
        <v>0</v>
      </c>
      <c r="Q441" s="54" t="s">
        <v>79</v>
      </c>
      <c r="R441" s="57">
        <f t="shared" si="123"/>
        <v>-11529.130188468524</v>
      </c>
      <c r="S441" s="55">
        <v>0</v>
      </c>
      <c r="T441" s="55">
        <v>0</v>
      </c>
      <c r="U441" s="54" t="s">
        <v>79</v>
      </c>
      <c r="V441" s="57">
        <f t="shared" si="116"/>
        <v>-4770</v>
      </c>
      <c r="W441" s="55">
        <v>0</v>
      </c>
      <c r="X441" s="55">
        <f t="shared" si="113"/>
        <v>9607.7435759742948</v>
      </c>
      <c r="Y441" s="117">
        <f t="shared" si="114"/>
        <v>4834798.553016305</v>
      </c>
    </row>
    <row r="442" spans="1:25" ht="15.75" customHeight="1" thickBot="1" x14ac:dyDescent="0.35">
      <c r="A442" s="54">
        <v>429</v>
      </c>
      <c r="B442" s="54">
        <v>59</v>
      </c>
      <c r="C442" s="54">
        <f t="shared" si="117"/>
        <v>9</v>
      </c>
      <c r="D442" s="55">
        <f t="shared" si="122"/>
        <v>44128.122940738031</v>
      </c>
      <c r="E442" s="57">
        <f t="shared" si="111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v>0</v>
      </c>
      <c r="K442" s="54" t="s">
        <v>79</v>
      </c>
      <c r="L442" s="55">
        <v>0</v>
      </c>
      <c r="M442" s="55">
        <f t="shared" si="115"/>
        <v>-572</v>
      </c>
      <c r="N442" s="54">
        <v>237</v>
      </c>
      <c r="O442" s="55">
        <v>0</v>
      </c>
      <c r="P442" s="55">
        <v>0</v>
      </c>
      <c r="Q442" s="54" t="s">
        <v>79</v>
      </c>
      <c r="R442" s="57">
        <f t="shared" si="123"/>
        <v>-11529.130188468524</v>
      </c>
      <c r="S442" s="55">
        <v>0</v>
      </c>
      <c r="T442" s="55">
        <v>0</v>
      </c>
      <c r="U442" s="54" t="s">
        <v>79</v>
      </c>
      <c r="V442" s="57">
        <f t="shared" si="116"/>
        <v>-4780</v>
      </c>
      <c r="W442" s="55">
        <v>0</v>
      </c>
      <c r="X442" s="55">
        <f t="shared" si="113"/>
        <v>9595.7435759742948</v>
      </c>
      <c r="Y442" s="117">
        <f t="shared" si="114"/>
        <v>4864539.2905631801</v>
      </c>
    </row>
    <row r="443" spans="1:25" ht="15.75" customHeight="1" thickBot="1" x14ac:dyDescent="0.35">
      <c r="A443" s="54">
        <v>430</v>
      </c>
      <c r="B443" s="54">
        <v>59</v>
      </c>
      <c r="C443" s="54">
        <f t="shared" si="117"/>
        <v>10</v>
      </c>
      <c r="D443" s="55">
        <f t="shared" si="122"/>
        <v>44128.122940738031</v>
      </c>
      <c r="E443" s="57">
        <f t="shared" si="111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v>0</v>
      </c>
      <c r="K443" s="54" t="s">
        <v>79</v>
      </c>
      <c r="L443" s="55">
        <v>0</v>
      </c>
      <c r="M443" s="55">
        <f t="shared" si="115"/>
        <v>-574</v>
      </c>
      <c r="N443" s="54">
        <v>238</v>
      </c>
      <c r="O443" s="55">
        <v>0</v>
      </c>
      <c r="P443" s="55">
        <v>0</v>
      </c>
      <c r="Q443" s="54" t="s">
        <v>79</v>
      </c>
      <c r="R443" s="57">
        <f t="shared" si="123"/>
        <v>-11529.130188468524</v>
      </c>
      <c r="S443" s="55">
        <v>0</v>
      </c>
      <c r="T443" s="55">
        <v>0</v>
      </c>
      <c r="U443" s="54" t="s">
        <v>79</v>
      </c>
      <c r="V443" s="57">
        <f t="shared" si="116"/>
        <v>-4790</v>
      </c>
      <c r="W443" s="55">
        <v>0</v>
      </c>
      <c r="X443" s="55">
        <f t="shared" si="113"/>
        <v>9583.7435759742948</v>
      </c>
      <c r="Y443" s="117">
        <f t="shared" si="114"/>
        <v>4894391.9478498343</v>
      </c>
    </row>
    <row r="444" spans="1:25" ht="15.75" customHeight="1" thickBot="1" x14ac:dyDescent="0.35">
      <c r="A444" s="54">
        <v>431</v>
      </c>
      <c r="B444" s="54">
        <v>59</v>
      </c>
      <c r="C444" s="54">
        <f t="shared" si="117"/>
        <v>11</v>
      </c>
      <c r="D444" s="55">
        <f t="shared" si="122"/>
        <v>44128.122940738031</v>
      </c>
      <c r="E444" s="57">
        <f t="shared" si="111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v>0</v>
      </c>
      <c r="K444" s="54" t="s">
        <v>79</v>
      </c>
      <c r="L444" s="55">
        <v>0</v>
      </c>
      <c r="M444" s="55">
        <f t="shared" si="115"/>
        <v>-576</v>
      </c>
      <c r="N444" s="54">
        <v>239</v>
      </c>
      <c r="O444" s="55">
        <v>0</v>
      </c>
      <c r="P444" s="55">
        <v>0</v>
      </c>
      <c r="Q444" s="54" t="s">
        <v>79</v>
      </c>
      <c r="R444" s="57">
        <f t="shared" si="123"/>
        <v>-11529.130188468524</v>
      </c>
      <c r="S444" s="55">
        <v>0</v>
      </c>
      <c r="T444" s="55">
        <v>0</v>
      </c>
      <c r="U444" s="54" t="s">
        <v>79</v>
      </c>
      <c r="V444" s="57">
        <f t="shared" si="116"/>
        <v>-4800</v>
      </c>
      <c r="W444" s="55">
        <v>0</v>
      </c>
      <c r="X444" s="55">
        <f t="shared" si="113"/>
        <v>9571.7435759742948</v>
      </c>
      <c r="Y444" s="117">
        <f t="shared" si="114"/>
        <v>4924356.9912085161</v>
      </c>
    </row>
    <row r="445" spans="1:25" ht="15.75" customHeight="1" thickBot="1" x14ac:dyDescent="0.35">
      <c r="A445" s="54">
        <v>432</v>
      </c>
      <c r="B445" s="54">
        <v>60</v>
      </c>
      <c r="C445" s="54">
        <f t="shared" si="117"/>
        <v>0</v>
      </c>
      <c r="D445" s="55">
        <f t="shared" si="122"/>
        <v>44128.122940738031</v>
      </c>
      <c r="E445" s="57">
        <f t="shared" si="111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v>0</v>
      </c>
      <c r="K445" s="54" t="s">
        <v>79</v>
      </c>
      <c r="L445" s="55">
        <v>0</v>
      </c>
      <c r="M445" s="55">
        <f t="shared" si="115"/>
        <v>-578</v>
      </c>
      <c r="N445" s="54">
        <v>240</v>
      </c>
      <c r="O445" s="55">
        <v>0</v>
      </c>
      <c r="P445" s="55">
        <v>0</v>
      </c>
      <c r="Q445" s="54" t="s">
        <v>79</v>
      </c>
      <c r="R445" s="57">
        <v>0</v>
      </c>
      <c r="S445" s="55">
        <v>0</v>
      </c>
      <c r="T445" s="55">
        <v>0</v>
      </c>
      <c r="U445" s="54" t="s">
        <v>79</v>
      </c>
      <c r="V445" s="57">
        <f t="shared" si="116"/>
        <v>-4810</v>
      </c>
      <c r="W445" s="55">
        <v>0</v>
      </c>
      <c r="X445" s="55">
        <f>D445+E445+F445+G445+H445+I445+J445+L445+M445+R445+S445+T445+V445+W445+E449+W447+O445+P445</f>
        <v>1774933.6751255619</v>
      </c>
      <c r="Y445" s="117">
        <f t="shared" si="114"/>
        <v>6719808.8204641128</v>
      </c>
    </row>
    <row r="446" spans="1:25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</row>
    <row r="447" spans="1:25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FV(8%/12,432,,-(NPV(8%/12,W14:W445)+W13))</f>
        <v>0</v>
      </c>
      <c r="X447" s="114"/>
      <c r="Y447" s="114"/>
    </row>
    <row r="448" spans="1:25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A1:AB1"/>
    <mergeCell ref="A1:B1"/>
    <mergeCell ref="C1:K1"/>
    <mergeCell ref="A2:Z2"/>
    <mergeCell ref="A11:A12"/>
    <mergeCell ref="B11:C11"/>
    <mergeCell ref="D11:D12"/>
    <mergeCell ref="F11:F12"/>
    <mergeCell ref="G11:G12"/>
    <mergeCell ref="H11:Q11"/>
    <mergeCell ref="R11:U11"/>
    <mergeCell ref="V11:V12"/>
    <mergeCell ref="W11:W12"/>
    <mergeCell ref="X11:X12"/>
    <mergeCell ref="Y11:Y1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1DC9E-6850-4565-9252-CE7A692E4537}">
  <sheetPr codeName="Sheet5">
    <tabColor theme="9" tint="0.79998168889431442"/>
    <outlinePr summaryBelow="0" summaryRight="0"/>
  </sheetPr>
  <dimension ref="A1:AB449"/>
  <sheetViews>
    <sheetView zoomScale="70" zoomScaleNormal="70" workbookViewId="0">
      <pane ySplit="12" topLeftCell="A428" activePane="bottomLeft" state="frozen"/>
      <selection activeCell="O9" sqref="O9"/>
      <selection pane="bottomLeft" activeCell="O445" sqref="O445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2.7265625" style="35" customWidth="1"/>
    <col min="11" max="11" width="6.54296875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19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97</v>
      </c>
      <c r="B1" s="143"/>
      <c r="C1" s="139" t="s">
        <v>98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M5</f>
        <v>9571098.8910111506</v>
      </c>
      <c r="AB2" s="118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1588019.4983333296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19">
        <f t="dataTable" ref="AB3:AB10" dt2D="1" dtr="1" r1="Z1" r2="D7"/>
        <v>7390852.1253961539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19">
        <v>9571098.8910111506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9571098.8910111506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19">
        <v>11725890.511160085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19">
        <v>52148311.981078461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19">
        <v>205730852.54458481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19">
        <v>4569037534.5777903</v>
      </c>
    </row>
    <row r="9" spans="1:28" ht="14.5" x14ac:dyDescent="0.35">
      <c r="A9" s="49"/>
      <c r="B9" s="49"/>
      <c r="C9" s="49"/>
      <c r="D9" s="49"/>
      <c r="E9" s="49"/>
      <c r="F9" s="49"/>
      <c r="G9" s="46"/>
      <c r="H9" s="48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114"/>
      <c r="Z9" s="114"/>
      <c r="AA9" s="97">
        <v>0.35</v>
      </c>
      <c r="AB9" s="119">
        <v>22882124618.698143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20">
        <v>116418693639.21822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35" t="s">
        <v>56</v>
      </c>
      <c r="G11" s="156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53" t="s">
        <v>63</v>
      </c>
      <c r="Z11" s="114"/>
      <c r="AA11" s="114"/>
      <c r="AB11" s="114"/>
    </row>
    <row r="12" spans="1:28" ht="52.5" thickBot="1" x14ac:dyDescent="0.35">
      <c r="A12" s="138"/>
      <c r="B12" s="52" t="s">
        <v>64</v>
      </c>
      <c r="C12" s="52" t="s">
        <v>65</v>
      </c>
      <c r="D12" s="146"/>
      <c r="E12" s="52" t="s">
        <v>66</v>
      </c>
      <c r="F12" s="155"/>
      <c r="G12" s="157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54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55">
        <v>0</v>
      </c>
      <c r="F13" s="114">
        <v>0</v>
      </c>
      <c r="G13" s="115">
        <v>0</v>
      </c>
      <c r="H13" s="56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4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5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9">
        <f t="shared" ref="G14:G45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7">
        <f t="shared" ref="W14:W77" si="3">D14*-0.05</f>
        <v>-400</v>
      </c>
      <c r="X14" s="55">
        <f t="shared" ref="X14:X77" si="4">D14+E14+F14+G14+H14+I14+J14+L14+M14+R14+S14+T14+V14+W14+O14+P14</f>
        <v>2536.5512371593813</v>
      </c>
      <c r="Y14" s="117">
        <f t="shared" ref="Y14:Y77" si="5">X14+(Y13*(1+($D$7/12)))</f>
        <v>11071.967903826047</v>
      </c>
      <c r="Z14" s="114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6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7">$V14-10</f>
        <v>-510</v>
      </c>
      <c r="W15" s="57">
        <f t="shared" si="3"/>
        <v>-400</v>
      </c>
      <c r="X15" s="55">
        <f t="shared" si="4"/>
        <v>2526.5512371593813</v>
      </c>
      <c r="Y15" s="117">
        <f t="shared" si="5"/>
        <v>13644.652340584704</v>
      </c>
      <c r="Z15" s="114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6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8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7"/>
        <v>-520</v>
      </c>
      <c r="W16" s="57">
        <f t="shared" si="3"/>
        <v>-400</v>
      </c>
      <c r="X16" s="55">
        <f t="shared" si="4"/>
        <v>2516.5512371593813</v>
      </c>
      <c r="Y16" s="117">
        <f t="shared" si="5"/>
        <v>16218.056295829854</v>
      </c>
      <c r="Z16" s="114"/>
      <c r="AA16" s="114"/>
      <c r="AB16" s="114"/>
    </row>
    <row r="17" spans="1:25" ht="15.75" customHeight="1" thickBot="1" x14ac:dyDescent="0.35">
      <c r="A17" s="54">
        <v>4</v>
      </c>
      <c r="B17" s="54">
        <v>24</v>
      </c>
      <c r="C17" s="54">
        <v>4</v>
      </c>
      <c r="D17" s="55">
        <f t="shared" si="6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8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7"/>
        <v>-530</v>
      </c>
      <c r="W17" s="57">
        <f t="shared" si="3"/>
        <v>-400</v>
      </c>
      <c r="X17" s="55">
        <f t="shared" si="4"/>
        <v>2506.5512371593813</v>
      </c>
      <c r="Y17" s="117">
        <f t="shared" si="5"/>
        <v>18792.18276755519</v>
      </c>
    </row>
    <row r="18" spans="1:25" ht="15.75" customHeight="1" thickBot="1" x14ac:dyDescent="0.35">
      <c r="A18" s="54">
        <v>5</v>
      </c>
      <c r="B18" s="54">
        <v>24</v>
      </c>
      <c r="C18" s="54">
        <v>5</v>
      </c>
      <c r="D18" s="55">
        <f t="shared" si="6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8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7"/>
        <v>-540</v>
      </c>
      <c r="W18" s="57">
        <f t="shared" si="3"/>
        <v>-400</v>
      </c>
      <c r="X18" s="55">
        <f t="shared" si="4"/>
        <v>2496.5512371593813</v>
      </c>
      <c r="Y18" s="117">
        <f t="shared" si="5"/>
        <v>21367.034766246048</v>
      </c>
    </row>
    <row r="19" spans="1:25" ht="15.75" customHeight="1" thickBot="1" x14ac:dyDescent="0.35">
      <c r="A19" s="54">
        <v>6</v>
      </c>
      <c r="B19" s="54">
        <v>24</v>
      </c>
      <c r="C19" s="54">
        <v>6</v>
      </c>
      <c r="D19" s="55">
        <f t="shared" si="6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8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7"/>
        <v>-550</v>
      </c>
      <c r="W19" s="57">
        <f t="shared" si="3"/>
        <v>-400</v>
      </c>
      <c r="X19" s="55">
        <f t="shared" si="4"/>
        <v>2486.5512371593813</v>
      </c>
      <c r="Y19" s="117">
        <f t="shared" si="5"/>
        <v>23942.615314931456</v>
      </c>
    </row>
    <row r="20" spans="1:25" ht="15.75" customHeight="1" thickBot="1" x14ac:dyDescent="0.35">
      <c r="A20" s="54">
        <v>7</v>
      </c>
      <c r="B20" s="54">
        <v>24</v>
      </c>
      <c r="C20" s="54">
        <v>7</v>
      </c>
      <c r="D20" s="55">
        <f t="shared" si="6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8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7"/>
        <v>-560</v>
      </c>
      <c r="W20" s="57">
        <f t="shared" si="3"/>
        <v>-400</v>
      </c>
      <c r="X20" s="55">
        <f t="shared" si="4"/>
        <v>2476.5512371593813</v>
      </c>
      <c r="Y20" s="117">
        <f t="shared" si="5"/>
        <v>26518.927449236384</v>
      </c>
    </row>
    <row r="21" spans="1:25" ht="15.75" customHeight="1" thickBot="1" x14ac:dyDescent="0.35">
      <c r="A21" s="54">
        <v>8</v>
      </c>
      <c r="B21" s="54">
        <v>24</v>
      </c>
      <c r="C21" s="54">
        <v>8</v>
      </c>
      <c r="D21" s="55">
        <f t="shared" si="6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8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7"/>
        <v>-570</v>
      </c>
      <c r="W21" s="57">
        <f t="shared" si="3"/>
        <v>-400</v>
      </c>
      <c r="X21" s="55">
        <f t="shared" si="4"/>
        <v>2466.5512371593813</v>
      </c>
      <c r="Y21" s="117">
        <f t="shared" si="5"/>
        <v>29095.974217434246</v>
      </c>
    </row>
    <row r="22" spans="1:25" ht="15.75" customHeight="1" thickBot="1" x14ac:dyDescent="0.35">
      <c r="A22" s="54">
        <v>9</v>
      </c>
      <c r="B22" s="54">
        <v>24</v>
      </c>
      <c r="C22" s="54">
        <v>9</v>
      </c>
      <c r="D22" s="55">
        <f t="shared" si="6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8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7"/>
        <v>-580</v>
      </c>
      <c r="W22" s="57">
        <f t="shared" si="3"/>
        <v>-400</v>
      </c>
      <c r="X22" s="55">
        <f t="shared" si="4"/>
        <v>2456.5512371593813</v>
      </c>
      <c r="Y22" s="117">
        <f t="shared" si="5"/>
        <v>31673.758680499603</v>
      </c>
    </row>
    <row r="23" spans="1:25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6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8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7"/>
        <v>-590</v>
      </c>
      <c r="W23" s="57">
        <f t="shared" si="3"/>
        <v>-400</v>
      </c>
      <c r="X23" s="55">
        <f t="shared" si="4"/>
        <v>2446.5512371593813</v>
      </c>
      <c r="Y23" s="117">
        <f t="shared" si="5"/>
        <v>34252.283912161067</v>
      </c>
    </row>
    <row r="24" spans="1:25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6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8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7"/>
        <v>-600</v>
      </c>
      <c r="W24" s="57">
        <f t="shared" si="3"/>
        <v>-400</v>
      </c>
      <c r="X24" s="55">
        <f t="shared" si="4"/>
        <v>2436.5512371593813</v>
      </c>
      <c r="Y24" s="117">
        <f t="shared" si="5"/>
        <v>36831.552998954452</v>
      </c>
    </row>
    <row r="25" spans="1:25" ht="15.75" customHeight="1" thickBot="1" x14ac:dyDescent="0.35">
      <c r="A25" s="54">
        <v>12</v>
      </c>
      <c r="B25" s="54">
        <v>25</v>
      </c>
      <c r="C25" s="54">
        <f t="shared" ref="C25:C88" si="9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8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$R24*1.06</f>
        <v>-1590</v>
      </c>
      <c r="S25" s="55">
        <v>0</v>
      </c>
      <c r="T25" s="55">
        <v>0</v>
      </c>
      <c r="U25" s="54" t="s">
        <v>79</v>
      </c>
      <c r="V25" s="57">
        <f t="shared" si="7"/>
        <v>-610</v>
      </c>
      <c r="W25" s="57">
        <f t="shared" si="3"/>
        <v>-420</v>
      </c>
      <c r="X25" s="55">
        <f t="shared" si="4"/>
        <v>2553.2179038260474</v>
      </c>
      <c r="Y25" s="117">
        <f t="shared" si="5"/>
        <v>39538.235706942811</v>
      </c>
    </row>
    <row r="26" spans="1:25" ht="15.75" customHeight="1" thickBot="1" x14ac:dyDescent="0.35">
      <c r="A26" s="54">
        <v>13</v>
      </c>
      <c r="B26" s="54">
        <v>25</v>
      </c>
      <c r="C26" s="54">
        <f t="shared" si="9"/>
        <v>1</v>
      </c>
      <c r="D26" s="55">
        <f t="shared" ref="D26:D36" si="10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1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2">$R25</f>
        <v>-1590</v>
      </c>
      <c r="S26" s="55">
        <v>0</v>
      </c>
      <c r="T26" s="55">
        <v>0</v>
      </c>
      <c r="U26" s="54" t="s">
        <v>79</v>
      </c>
      <c r="V26" s="57">
        <f t="shared" si="7"/>
        <v>-620</v>
      </c>
      <c r="W26" s="57">
        <f t="shared" si="3"/>
        <v>-420</v>
      </c>
      <c r="X26" s="55">
        <f t="shared" si="4"/>
        <v>2540.2179038260474</v>
      </c>
      <c r="Y26" s="117">
        <f t="shared" si="5"/>
        <v>42243.196259547782</v>
      </c>
    </row>
    <row r="27" spans="1:25" ht="15.75" customHeight="1" thickBot="1" x14ac:dyDescent="0.35">
      <c r="A27" s="54">
        <v>14</v>
      </c>
      <c r="B27" s="54">
        <v>25</v>
      </c>
      <c r="C27" s="54">
        <f t="shared" si="9"/>
        <v>2</v>
      </c>
      <c r="D27" s="55">
        <f t="shared" si="10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2"/>
        <v>-1590</v>
      </c>
      <c r="S27" s="55">
        <v>0</v>
      </c>
      <c r="T27" s="55">
        <v>0</v>
      </c>
      <c r="U27" s="54" t="s">
        <v>79</v>
      </c>
      <c r="V27" s="57">
        <f t="shared" si="7"/>
        <v>-630</v>
      </c>
      <c r="W27" s="57">
        <f t="shared" si="3"/>
        <v>-420</v>
      </c>
      <c r="X27" s="55">
        <f t="shared" si="4"/>
        <v>2530.2179038260474</v>
      </c>
      <c r="Y27" s="117">
        <f t="shared" si="5"/>
        <v>44949.427481121951</v>
      </c>
    </row>
    <row r="28" spans="1:25" ht="15.75" customHeight="1" thickBot="1" x14ac:dyDescent="0.35">
      <c r="A28" s="54">
        <v>15</v>
      </c>
      <c r="B28" s="54">
        <v>25</v>
      </c>
      <c r="C28" s="54">
        <f t="shared" si="9"/>
        <v>3</v>
      </c>
      <c r="D28" s="55">
        <f t="shared" si="10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3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2"/>
        <v>-1590</v>
      </c>
      <c r="S28" s="55">
        <v>0</v>
      </c>
      <c r="T28" s="55">
        <v>0</v>
      </c>
      <c r="U28" s="54" t="s">
        <v>79</v>
      </c>
      <c r="V28" s="57">
        <f t="shared" si="7"/>
        <v>-640</v>
      </c>
      <c r="W28" s="57">
        <f t="shared" si="3"/>
        <v>-420</v>
      </c>
      <c r="X28" s="55">
        <f t="shared" si="4"/>
        <v>2520.2179038260474</v>
      </c>
      <c r="Y28" s="117">
        <f t="shared" si="5"/>
        <v>47656.934666119341</v>
      </c>
    </row>
    <row r="29" spans="1:25" ht="15.75" customHeight="1" thickBot="1" x14ac:dyDescent="0.35">
      <c r="A29" s="54">
        <v>16</v>
      </c>
      <c r="B29" s="54">
        <v>25</v>
      </c>
      <c r="C29" s="54">
        <f t="shared" si="9"/>
        <v>4</v>
      </c>
      <c r="D29" s="55">
        <f t="shared" si="10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3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2"/>
        <v>-1590</v>
      </c>
      <c r="S29" s="55">
        <v>0</v>
      </c>
      <c r="T29" s="55">
        <v>0</v>
      </c>
      <c r="U29" s="54" t="s">
        <v>79</v>
      </c>
      <c r="V29" s="57">
        <f t="shared" si="7"/>
        <v>-650</v>
      </c>
      <c r="W29" s="57">
        <f t="shared" si="3"/>
        <v>-420</v>
      </c>
      <c r="X29" s="55">
        <f t="shared" si="4"/>
        <v>2510.2179038260474</v>
      </c>
      <c r="Y29" s="117">
        <f t="shared" si="5"/>
        <v>50365.723131054212</v>
      </c>
    </row>
    <row r="30" spans="1:25" ht="15.75" customHeight="1" thickBot="1" x14ac:dyDescent="0.35">
      <c r="A30" s="54">
        <v>17</v>
      </c>
      <c r="B30" s="54">
        <v>25</v>
      </c>
      <c r="C30" s="54">
        <f t="shared" si="9"/>
        <v>5</v>
      </c>
      <c r="D30" s="55">
        <f t="shared" si="10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3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2"/>
        <v>-1590</v>
      </c>
      <c r="S30" s="55">
        <v>0</v>
      </c>
      <c r="T30" s="55">
        <v>0</v>
      </c>
      <c r="U30" s="54" t="s">
        <v>79</v>
      </c>
      <c r="V30" s="57">
        <f t="shared" si="7"/>
        <v>-660</v>
      </c>
      <c r="W30" s="57">
        <f t="shared" si="3"/>
        <v>-420</v>
      </c>
      <c r="X30" s="55">
        <f t="shared" si="4"/>
        <v>2500.2179038260474</v>
      </c>
      <c r="Y30" s="117">
        <f t="shared" si="5"/>
        <v>53075.798214592985</v>
      </c>
    </row>
    <row r="31" spans="1:25" ht="15.75" customHeight="1" thickBot="1" x14ac:dyDescent="0.35">
      <c r="A31" s="54">
        <v>18</v>
      </c>
      <c r="B31" s="54">
        <v>25</v>
      </c>
      <c r="C31" s="54">
        <f t="shared" si="9"/>
        <v>6</v>
      </c>
      <c r="D31" s="55">
        <f t="shared" si="10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3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2"/>
        <v>-1590</v>
      </c>
      <c r="S31" s="55">
        <v>0</v>
      </c>
      <c r="T31" s="55">
        <v>0</v>
      </c>
      <c r="U31" s="54" t="s">
        <v>79</v>
      </c>
      <c r="V31" s="57">
        <f t="shared" si="7"/>
        <v>-670</v>
      </c>
      <c r="W31" s="57">
        <f t="shared" si="3"/>
        <v>-420</v>
      </c>
      <c r="X31" s="55">
        <f t="shared" si="4"/>
        <v>2490.2179038260474</v>
      </c>
      <c r="Y31" s="117">
        <f t="shared" si="5"/>
        <v>55787.165277646505</v>
      </c>
    </row>
    <row r="32" spans="1:25" ht="15.75" customHeight="1" thickBot="1" x14ac:dyDescent="0.35">
      <c r="A32" s="54">
        <v>19</v>
      </c>
      <c r="B32" s="54">
        <v>25</v>
      </c>
      <c r="C32" s="54">
        <f t="shared" si="9"/>
        <v>7</v>
      </c>
      <c r="D32" s="55">
        <f t="shared" si="10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3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2"/>
        <v>-1590</v>
      </c>
      <c r="S32" s="55">
        <v>0</v>
      </c>
      <c r="T32" s="55">
        <v>0</v>
      </c>
      <c r="U32" s="54" t="s">
        <v>79</v>
      </c>
      <c r="V32" s="57">
        <f t="shared" si="7"/>
        <v>-680</v>
      </c>
      <c r="W32" s="57">
        <f t="shared" si="3"/>
        <v>-420</v>
      </c>
      <c r="X32" s="55">
        <f t="shared" si="4"/>
        <v>2480.2179038260474</v>
      </c>
      <c r="Y32" s="117">
        <f t="shared" si="5"/>
        <v>58499.829703462747</v>
      </c>
    </row>
    <row r="33" spans="1:25" ht="15.75" customHeight="1" thickBot="1" x14ac:dyDescent="0.35">
      <c r="A33" s="54">
        <v>20</v>
      </c>
      <c r="B33" s="54">
        <v>25</v>
      </c>
      <c r="C33" s="54">
        <f t="shared" si="9"/>
        <v>8</v>
      </c>
      <c r="D33" s="55">
        <f t="shared" si="10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3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2"/>
        <v>-1590</v>
      </c>
      <c r="S33" s="55">
        <v>0</v>
      </c>
      <c r="T33" s="55">
        <v>0</v>
      </c>
      <c r="U33" s="54" t="s">
        <v>79</v>
      </c>
      <c r="V33" s="57">
        <f t="shared" si="7"/>
        <v>-690</v>
      </c>
      <c r="W33" s="57">
        <f t="shared" si="3"/>
        <v>-420</v>
      </c>
      <c r="X33" s="55">
        <f t="shared" si="4"/>
        <v>2470.2179038260474</v>
      </c>
      <c r="Y33" s="117">
        <f t="shared" si="5"/>
        <v>61213.796897719891</v>
      </c>
    </row>
    <row r="34" spans="1:25" ht="15.75" customHeight="1" thickBot="1" x14ac:dyDescent="0.35">
      <c r="A34" s="54">
        <v>21</v>
      </c>
      <c r="B34" s="54">
        <v>25</v>
      </c>
      <c r="C34" s="54">
        <f t="shared" si="9"/>
        <v>9</v>
      </c>
      <c r="D34" s="55">
        <f t="shared" si="10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3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2"/>
        <v>-1590</v>
      </c>
      <c r="S34" s="55">
        <v>0</v>
      </c>
      <c r="T34" s="55">
        <v>0</v>
      </c>
      <c r="U34" s="54" t="s">
        <v>79</v>
      </c>
      <c r="V34" s="57">
        <f t="shared" si="7"/>
        <v>-700</v>
      </c>
      <c r="W34" s="57">
        <f t="shared" si="3"/>
        <v>-420</v>
      </c>
      <c r="X34" s="55">
        <f t="shared" si="4"/>
        <v>2460.2179038260474</v>
      </c>
      <c r="Y34" s="117">
        <f t="shared" si="5"/>
        <v>63929.072288619776</v>
      </c>
    </row>
    <row r="35" spans="1:25" ht="15.75" customHeight="1" thickBot="1" x14ac:dyDescent="0.35">
      <c r="A35" s="54">
        <v>22</v>
      </c>
      <c r="B35" s="54">
        <v>25</v>
      </c>
      <c r="C35" s="54">
        <f t="shared" si="9"/>
        <v>10</v>
      </c>
      <c r="D35" s="55">
        <f t="shared" si="10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3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2"/>
        <v>-1590</v>
      </c>
      <c r="S35" s="55">
        <v>0</v>
      </c>
      <c r="T35" s="55">
        <v>0</v>
      </c>
      <c r="U35" s="54" t="s">
        <v>79</v>
      </c>
      <c r="V35" s="57">
        <f t="shared" si="7"/>
        <v>-710</v>
      </c>
      <c r="W35" s="57">
        <f t="shared" si="3"/>
        <v>-420</v>
      </c>
      <c r="X35" s="55">
        <f t="shared" si="4"/>
        <v>2450.2179038260474</v>
      </c>
      <c r="Y35" s="117">
        <f t="shared" si="5"/>
        <v>66645.661326981732</v>
      </c>
    </row>
    <row r="36" spans="1:25" ht="15.75" customHeight="1" thickBot="1" x14ac:dyDescent="0.35">
      <c r="A36" s="54">
        <v>23</v>
      </c>
      <c r="B36" s="54">
        <v>25</v>
      </c>
      <c r="C36" s="54">
        <f t="shared" si="9"/>
        <v>11</v>
      </c>
      <c r="D36" s="55">
        <f t="shared" si="10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3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2"/>
        <v>-1590</v>
      </c>
      <c r="S36" s="55">
        <v>0</v>
      </c>
      <c r="T36" s="55">
        <v>0</v>
      </c>
      <c r="U36" s="54" t="s">
        <v>79</v>
      </c>
      <c r="V36" s="57">
        <f t="shared" si="7"/>
        <v>-720</v>
      </c>
      <c r="W36" s="57">
        <f t="shared" si="3"/>
        <v>-420</v>
      </c>
      <c r="X36" s="55">
        <f t="shared" si="4"/>
        <v>2440.2179038260474</v>
      </c>
      <c r="Y36" s="117">
        <f t="shared" si="5"/>
        <v>69363.56948633687</v>
      </c>
    </row>
    <row r="37" spans="1:25" ht="13.5" thickBot="1" x14ac:dyDescent="0.35">
      <c r="A37" s="54">
        <v>24</v>
      </c>
      <c r="B37" s="54">
        <v>26</v>
      </c>
      <c r="C37" s="54">
        <f t="shared" si="9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3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7"/>
        <v>-730</v>
      </c>
      <c r="W37" s="57">
        <f t="shared" si="3"/>
        <v>-441</v>
      </c>
      <c r="X37" s="55">
        <f t="shared" si="4"/>
        <v>2544.8179038260473</v>
      </c>
      <c r="Y37" s="117">
        <f t="shared" si="5"/>
        <v>72197.402263022654</v>
      </c>
    </row>
    <row r="38" spans="1:25" ht="13.5" thickBot="1" x14ac:dyDescent="0.35">
      <c r="A38" s="54">
        <v>25</v>
      </c>
      <c r="B38" s="54">
        <v>26</v>
      </c>
      <c r="C38" s="54">
        <f t="shared" si="9"/>
        <v>1</v>
      </c>
      <c r="D38" s="55">
        <f t="shared" ref="D38:D48" si="14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1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5">$R37</f>
        <v>-1685.4</v>
      </c>
      <c r="S38" s="55">
        <v>0</v>
      </c>
      <c r="T38" s="55">
        <v>0</v>
      </c>
      <c r="U38" s="54" t="s">
        <v>79</v>
      </c>
      <c r="V38" s="57">
        <f t="shared" si="7"/>
        <v>-740</v>
      </c>
      <c r="W38" s="57">
        <f t="shared" si="3"/>
        <v>-441</v>
      </c>
      <c r="X38" s="55">
        <f t="shared" si="4"/>
        <v>2531.8179038260473</v>
      </c>
      <c r="Y38" s="117">
        <f t="shared" si="5"/>
        <v>75030.042676277953</v>
      </c>
    </row>
    <row r="39" spans="1:25" ht="13.5" thickBot="1" x14ac:dyDescent="0.35">
      <c r="A39" s="54">
        <v>26</v>
      </c>
      <c r="B39" s="54">
        <v>26</v>
      </c>
      <c r="C39" s="54">
        <f t="shared" si="9"/>
        <v>2</v>
      </c>
      <c r="D39" s="55">
        <f t="shared" si="14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5"/>
        <v>-1685.4</v>
      </c>
      <c r="S39" s="55">
        <v>0</v>
      </c>
      <c r="T39" s="55">
        <v>0</v>
      </c>
      <c r="U39" s="54" t="s">
        <v>79</v>
      </c>
      <c r="V39" s="57">
        <f t="shared" si="7"/>
        <v>-750</v>
      </c>
      <c r="W39" s="57">
        <f t="shared" si="3"/>
        <v>-441</v>
      </c>
      <c r="X39" s="55">
        <f t="shared" si="4"/>
        <v>2521.8179038260473</v>
      </c>
      <c r="Y39" s="117">
        <f t="shared" si="5"/>
        <v>77864.485757921822</v>
      </c>
    </row>
    <row r="40" spans="1:25" ht="13.5" thickBot="1" x14ac:dyDescent="0.35">
      <c r="A40" s="54">
        <v>27</v>
      </c>
      <c r="B40" s="54">
        <v>26</v>
      </c>
      <c r="C40" s="54">
        <f t="shared" si="9"/>
        <v>3</v>
      </c>
      <c r="D40" s="55">
        <f t="shared" si="14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6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5"/>
        <v>-1685.4</v>
      </c>
      <c r="S40" s="55">
        <v>0</v>
      </c>
      <c r="T40" s="55">
        <v>0</v>
      </c>
      <c r="U40" s="54" t="s">
        <v>79</v>
      </c>
      <c r="V40" s="57">
        <f t="shared" si="7"/>
        <v>-760</v>
      </c>
      <c r="W40" s="57">
        <f t="shared" si="3"/>
        <v>-441</v>
      </c>
      <c r="X40" s="55">
        <f t="shared" si="4"/>
        <v>2511.8179038260473</v>
      </c>
      <c r="Y40" s="117">
        <f t="shared" si="5"/>
        <v>80700.739019072542</v>
      </c>
    </row>
    <row r="41" spans="1:25" ht="13.5" thickBot="1" x14ac:dyDescent="0.35">
      <c r="A41" s="54">
        <v>28</v>
      </c>
      <c r="B41" s="54">
        <v>26</v>
      </c>
      <c r="C41" s="54">
        <f t="shared" si="9"/>
        <v>4</v>
      </c>
      <c r="D41" s="55">
        <f t="shared" si="14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6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5"/>
        <v>-1685.4</v>
      </c>
      <c r="S41" s="55">
        <v>0</v>
      </c>
      <c r="T41" s="55">
        <v>0</v>
      </c>
      <c r="U41" s="54" t="s">
        <v>79</v>
      </c>
      <c r="V41" s="57">
        <f t="shared" si="7"/>
        <v>-770</v>
      </c>
      <c r="W41" s="57">
        <f t="shared" si="3"/>
        <v>-441</v>
      </c>
      <c r="X41" s="55">
        <f t="shared" si="4"/>
        <v>2501.8179038260473</v>
      </c>
      <c r="Y41" s="117">
        <f t="shared" si="5"/>
        <v>83538.810002144717</v>
      </c>
    </row>
    <row r="42" spans="1:25" ht="13.5" thickBot="1" x14ac:dyDescent="0.35">
      <c r="A42" s="54">
        <v>29</v>
      </c>
      <c r="B42" s="54">
        <v>26</v>
      </c>
      <c r="C42" s="54">
        <f t="shared" si="9"/>
        <v>5</v>
      </c>
      <c r="D42" s="55">
        <f t="shared" si="14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6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5"/>
        <v>-1685.4</v>
      </c>
      <c r="S42" s="55">
        <v>0</v>
      </c>
      <c r="T42" s="55">
        <v>0</v>
      </c>
      <c r="U42" s="54" t="s">
        <v>79</v>
      </c>
      <c r="V42" s="57">
        <f t="shared" si="7"/>
        <v>-780</v>
      </c>
      <c r="W42" s="57">
        <f t="shared" si="3"/>
        <v>-441</v>
      </c>
      <c r="X42" s="55">
        <f t="shared" si="4"/>
        <v>2491.8179038260473</v>
      </c>
      <c r="Y42" s="117">
        <f t="shared" si="5"/>
        <v>86378.706280979692</v>
      </c>
    </row>
    <row r="43" spans="1:25" ht="13.5" thickBot="1" x14ac:dyDescent="0.35">
      <c r="A43" s="54">
        <v>30</v>
      </c>
      <c r="B43" s="54">
        <v>26</v>
      </c>
      <c r="C43" s="54">
        <f t="shared" si="9"/>
        <v>6</v>
      </c>
      <c r="D43" s="55">
        <f t="shared" si="14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6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5"/>
        <v>-1685.4</v>
      </c>
      <c r="S43" s="55">
        <v>0</v>
      </c>
      <c r="T43" s="55">
        <v>0</v>
      </c>
      <c r="U43" s="54" t="s">
        <v>79</v>
      </c>
      <c r="V43" s="57">
        <f t="shared" si="7"/>
        <v>-790</v>
      </c>
      <c r="W43" s="57">
        <f t="shared" si="3"/>
        <v>-441</v>
      </c>
      <c r="X43" s="55">
        <f t="shared" si="4"/>
        <v>2481.8179038260473</v>
      </c>
      <c r="Y43" s="117">
        <f t="shared" si="5"/>
        <v>89220.435460976485</v>
      </c>
    </row>
    <row r="44" spans="1:25" ht="13.5" thickBot="1" x14ac:dyDescent="0.35">
      <c r="A44" s="54">
        <v>31</v>
      </c>
      <c r="B44" s="54">
        <v>26</v>
      </c>
      <c r="C44" s="54">
        <f t="shared" si="9"/>
        <v>7</v>
      </c>
      <c r="D44" s="55">
        <f t="shared" si="14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6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5"/>
        <v>-1685.4</v>
      </c>
      <c r="S44" s="55">
        <v>0</v>
      </c>
      <c r="T44" s="55">
        <v>0</v>
      </c>
      <c r="U44" s="54" t="s">
        <v>79</v>
      </c>
      <c r="V44" s="57">
        <f t="shared" si="7"/>
        <v>-800</v>
      </c>
      <c r="W44" s="57">
        <f t="shared" si="3"/>
        <v>-441</v>
      </c>
      <c r="X44" s="55">
        <f t="shared" si="4"/>
        <v>2471.8179038260473</v>
      </c>
      <c r="Y44" s="117">
        <f t="shared" si="5"/>
        <v>92064.005179223255</v>
      </c>
    </row>
    <row r="45" spans="1:25" ht="13.5" thickBot="1" x14ac:dyDescent="0.35">
      <c r="A45" s="54">
        <v>32</v>
      </c>
      <c r="B45" s="54">
        <v>26</v>
      </c>
      <c r="C45" s="54">
        <f t="shared" si="9"/>
        <v>8</v>
      </c>
      <c r="D45" s="55">
        <f t="shared" si="14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6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5"/>
        <v>-1685.4</v>
      </c>
      <c r="S45" s="55">
        <v>0</v>
      </c>
      <c r="T45" s="55">
        <v>0</v>
      </c>
      <c r="U45" s="54" t="s">
        <v>79</v>
      </c>
      <c r="V45" s="57">
        <f t="shared" si="7"/>
        <v>-810</v>
      </c>
      <c r="W45" s="57">
        <f t="shared" si="3"/>
        <v>-441</v>
      </c>
      <c r="X45" s="55">
        <f t="shared" si="4"/>
        <v>2461.8179038260473</v>
      </c>
      <c r="Y45" s="117">
        <f t="shared" si="5"/>
        <v>94909.423104629386</v>
      </c>
    </row>
    <row r="46" spans="1:25" ht="13.5" thickBot="1" x14ac:dyDescent="0.35">
      <c r="A46" s="54">
        <v>33</v>
      </c>
      <c r="B46" s="54">
        <v>26</v>
      </c>
      <c r="C46" s="54">
        <f t="shared" si="9"/>
        <v>9</v>
      </c>
      <c r="D46" s="55">
        <f t="shared" si="14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ref="G46:G77" si="17">-PMT(4%/12,120,-(FV(4%/12,24,,-35000)+FV(4%/12,12,,-35000)))</f>
        <v>-752.61542950728563</v>
      </c>
      <c r="H46" s="57">
        <f t="shared" si="16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5"/>
        <v>-1685.4</v>
      </c>
      <c r="S46" s="55">
        <v>0</v>
      </c>
      <c r="T46" s="55">
        <v>0</v>
      </c>
      <c r="U46" s="54" t="s">
        <v>79</v>
      </c>
      <c r="V46" s="57">
        <f t="shared" si="7"/>
        <v>-820</v>
      </c>
      <c r="W46" s="57">
        <f t="shared" si="3"/>
        <v>-441</v>
      </c>
      <c r="X46" s="55">
        <f t="shared" si="4"/>
        <v>2451.8179038260473</v>
      </c>
      <c r="Y46" s="117">
        <f t="shared" si="5"/>
        <v>97756.696938058056</v>
      </c>
    </row>
    <row r="47" spans="1:25" ht="13.5" thickBot="1" x14ac:dyDescent="0.35">
      <c r="A47" s="54">
        <v>34</v>
      </c>
      <c r="B47" s="54">
        <v>26</v>
      </c>
      <c r="C47" s="54">
        <f t="shared" si="9"/>
        <v>10</v>
      </c>
      <c r="D47" s="55">
        <f t="shared" si="14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7"/>
        <v>-752.61542950728563</v>
      </c>
      <c r="H47" s="57">
        <f t="shared" si="16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5"/>
        <v>-1685.4</v>
      </c>
      <c r="S47" s="55">
        <v>0</v>
      </c>
      <c r="T47" s="55">
        <v>0</v>
      </c>
      <c r="U47" s="54" t="s">
        <v>79</v>
      </c>
      <c r="V47" s="57">
        <f t="shared" si="7"/>
        <v>-830</v>
      </c>
      <c r="W47" s="57">
        <f t="shared" si="3"/>
        <v>-441</v>
      </c>
      <c r="X47" s="55">
        <f t="shared" si="4"/>
        <v>2441.8179038260473</v>
      </c>
      <c r="Y47" s="117">
        <f t="shared" si="5"/>
        <v>100605.83441245934</v>
      </c>
    </row>
    <row r="48" spans="1:25" ht="13.5" thickBot="1" x14ac:dyDescent="0.35">
      <c r="A48" s="54">
        <v>35</v>
      </c>
      <c r="B48" s="54">
        <v>26</v>
      </c>
      <c r="C48" s="54">
        <f t="shared" si="9"/>
        <v>11</v>
      </c>
      <c r="D48" s="55">
        <f t="shared" si="14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7"/>
        <v>-752.61542950728563</v>
      </c>
      <c r="H48" s="57">
        <f t="shared" si="16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5"/>
        <v>-1685.4</v>
      </c>
      <c r="S48" s="55">
        <v>0</v>
      </c>
      <c r="T48" s="55">
        <v>0</v>
      </c>
      <c r="U48" s="54" t="s">
        <v>79</v>
      </c>
      <c r="V48" s="57">
        <f t="shared" si="7"/>
        <v>-840</v>
      </c>
      <c r="W48" s="57">
        <f t="shared" si="3"/>
        <v>-441</v>
      </c>
      <c r="X48" s="55">
        <f t="shared" si="4"/>
        <v>2431.8179038260473</v>
      </c>
      <c r="Y48" s="117">
        <f t="shared" si="5"/>
        <v>103456.84329300397</v>
      </c>
    </row>
    <row r="49" spans="1:25" ht="13.5" thickBot="1" x14ac:dyDescent="0.35">
      <c r="A49" s="54">
        <v>36</v>
      </c>
      <c r="B49" s="54">
        <v>27</v>
      </c>
      <c r="C49" s="54">
        <f t="shared" si="9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7"/>
        <v>-752.61542950728563</v>
      </c>
      <c r="H49" s="57">
        <f t="shared" si="16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7"/>
        <v>-850</v>
      </c>
      <c r="W49" s="57">
        <f t="shared" si="3"/>
        <v>-463.05</v>
      </c>
      <c r="X49" s="55">
        <f t="shared" si="4"/>
        <v>2541.1939038260471</v>
      </c>
      <c r="Y49" s="117">
        <f t="shared" si="5"/>
        <v>106429.10737721753</v>
      </c>
    </row>
    <row r="50" spans="1:25" ht="13.5" thickBot="1" x14ac:dyDescent="0.35">
      <c r="A50" s="54">
        <v>37</v>
      </c>
      <c r="B50" s="54">
        <v>27</v>
      </c>
      <c r="C50" s="54">
        <f t="shared" si="9"/>
        <v>1</v>
      </c>
      <c r="D50" s="55">
        <f t="shared" ref="D50:D60" si="18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7"/>
        <v>-752.61542950728563</v>
      </c>
      <c r="H50" s="57">
        <f t="shared" si="11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9">$R49</f>
        <v>-1786.5240000000001</v>
      </c>
      <c r="S50" s="55">
        <v>0</v>
      </c>
      <c r="T50" s="55">
        <v>0</v>
      </c>
      <c r="U50" s="54" t="s">
        <v>79</v>
      </c>
      <c r="V50" s="57">
        <f t="shared" si="7"/>
        <v>-860</v>
      </c>
      <c r="W50" s="57">
        <f t="shared" si="3"/>
        <v>-463.05</v>
      </c>
      <c r="X50" s="55">
        <f t="shared" si="4"/>
        <v>2528.1939038260471</v>
      </c>
      <c r="Y50" s="117">
        <f t="shared" si="5"/>
        <v>109400.75589511532</v>
      </c>
    </row>
    <row r="51" spans="1:25" ht="13.5" thickBot="1" x14ac:dyDescent="0.35">
      <c r="A51" s="54">
        <v>38</v>
      </c>
      <c r="B51" s="54">
        <v>27</v>
      </c>
      <c r="C51" s="54">
        <f t="shared" si="9"/>
        <v>2</v>
      </c>
      <c r="D51" s="55">
        <f t="shared" si="18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7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9"/>
        <v>-1786.5240000000001</v>
      </c>
      <c r="S51" s="55">
        <v>0</v>
      </c>
      <c r="T51" s="55">
        <v>0</v>
      </c>
      <c r="U51" s="54" t="s">
        <v>79</v>
      </c>
      <c r="V51" s="57">
        <f t="shared" si="7"/>
        <v>-870</v>
      </c>
      <c r="W51" s="57">
        <f t="shared" si="3"/>
        <v>-463.05</v>
      </c>
      <c r="X51" s="55">
        <f t="shared" si="4"/>
        <v>2518.1939038260471</v>
      </c>
      <c r="Y51" s="117">
        <f t="shared" si="5"/>
        <v>112374.78628183767</v>
      </c>
    </row>
    <row r="52" spans="1:25" ht="13.5" thickBot="1" x14ac:dyDescent="0.35">
      <c r="A52" s="54">
        <v>39</v>
      </c>
      <c r="B52" s="54">
        <v>27</v>
      </c>
      <c r="C52" s="54">
        <f t="shared" si="9"/>
        <v>3</v>
      </c>
      <c r="D52" s="55">
        <f t="shared" si="18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7"/>
        <v>-752.61542950728563</v>
      </c>
      <c r="H52" s="57">
        <f t="shared" ref="H52:H61" si="20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9"/>
        <v>-1786.5240000000001</v>
      </c>
      <c r="S52" s="55">
        <v>0</v>
      </c>
      <c r="T52" s="55">
        <v>0</v>
      </c>
      <c r="U52" s="54" t="s">
        <v>79</v>
      </c>
      <c r="V52" s="57">
        <f t="shared" si="7"/>
        <v>-880</v>
      </c>
      <c r="W52" s="57">
        <f t="shared" si="3"/>
        <v>-463.05</v>
      </c>
      <c r="X52" s="55">
        <f t="shared" si="4"/>
        <v>2508.1939038260471</v>
      </c>
      <c r="Y52" s="117">
        <f t="shared" si="5"/>
        <v>115351.20846183805</v>
      </c>
    </row>
    <row r="53" spans="1:25" ht="13.5" thickBot="1" x14ac:dyDescent="0.35">
      <c r="A53" s="54">
        <v>40</v>
      </c>
      <c r="B53" s="54">
        <v>27</v>
      </c>
      <c r="C53" s="54">
        <f t="shared" si="9"/>
        <v>4</v>
      </c>
      <c r="D53" s="55">
        <f t="shared" si="18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7"/>
        <v>-752.61542950728563</v>
      </c>
      <c r="H53" s="57">
        <f t="shared" si="20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9"/>
        <v>-1786.5240000000001</v>
      </c>
      <c r="S53" s="55">
        <v>0</v>
      </c>
      <c r="T53" s="55">
        <v>0</v>
      </c>
      <c r="U53" s="54" t="s">
        <v>79</v>
      </c>
      <c r="V53" s="57">
        <f t="shared" si="7"/>
        <v>-890</v>
      </c>
      <c r="W53" s="57">
        <f t="shared" si="3"/>
        <v>-463.05</v>
      </c>
      <c r="X53" s="55">
        <f t="shared" si="4"/>
        <v>2498.1939038260471</v>
      </c>
      <c r="Y53" s="117">
        <f t="shared" si="5"/>
        <v>118330.03240092174</v>
      </c>
    </row>
    <row r="54" spans="1:25" ht="13.5" thickBot="1" x14ac:dyDescent="0.35">
      <c r="A54" s="54">
        <v>41</v>
      </c>
      <c r="B54" s="54">
        <v>27</v>
      </c>
      <c r="C54" s="54">
        <f t="shared" si="9"/>
        <v>5</v>
      </c>
      <c r="D54" s="55">
        <f t="shared" si="18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7"/>
        <v>-752.61542950728563</v>
      </c>
      <c r="H54" s="57">
        <f t="shared" si="20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9"/>
        <v>-1786.5240000000001</v>
      </c>
      <c r="S54" s="55">
        <v>0</v>
      </c>
      <c r="T54" s="55">
        <v>0</v>
      </c>
      <c r="U54" s="54" t="s">
        <v>79</v>
      </c>
      <c r="V54" s="57">
        <f t="shared" si="7"/>
        <v>-900</v>
      </c>
      <c r="W54" s="57">
        <f t="shared" si="3"/>
        <v>-463.05</v>
      </c>
      <c r="X54" s="55">
        <f t="shared" si="4"/>
        <v>2488.1939038260471</v>
      </c>
      <c r="Y54" s="117">
        <f t="shared" si="5"/>
        <v>121311.2681064183</v>
      </c>
    </row>
    <row r="55" spans="1:25" ht="13.5" thickBot="1" x14ac:dyDescent="0.35">
      <c r="A55" s="54">
        <v>42</v>
      </c>
      <c r="B55" s="54">
        <v>27</v>
      </c>
      <c r="C55" s="54">
        <f t="shared" si="9"/>
        <v>6</v>
      </c>
      <c r="D55" s="55">
        <f t="shared" si="18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7"/>
        <v>-752.61542950728563</v>
      </c>
      <c r="H55" s="57">
        <f t="shared" si="20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9"/>
        <v>-1786.5240000000001</v>
      </c>
      <c r="S55" s="55">
        <v>0</v>
      </c>
      <c r="T55" s="55">
        <v>0</v>
      </c>
      <c r="U55" s="54" t="s">
        <v>79</v>
      </c>
      <c r="V55" s="57">
        <f t="shared" si="7"/>
        <v>-910</v>
      </c>
      <c r="W55" s="57">
        <f t="shared" si="3"/>
        <v>-463.05</v>
      </c>
      <c r="X55" s="55">
        <f t="shared" si="4"/>
        <v>2478.1939038260471</v>
      </c>
      <c r="Y55" s="117">
        <f t="shared" si="5"/>
        <v>124294.92562735442</v>
      </c>
    </row>
    <row r="56" spans="1:25" ht="13.5" thickBot="1" x14ac:dyDescent="0.35">
      <c r="A56" s="54">
        <v>43</v>
      </c>
      <c r="B56" s="54">
        <v>27</v>
      </c>
      <c r="C56" s="54">
        <f t="shared" si="9"/>
        <v>7</v>
      </c>
      <c r="D56" s="55">
        <f t="shared" si="18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7"/>
        <v>-752.61542950728563</v>
      </c>
      <c r="H56" s="57">
        <f t="shared" si="20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9"/>
        <v>-1786.5240000000001</v>
      </c>
      <c r="S56" s="55">
        <v>0</v>
      </c>
      <c r="T56" s="55">
        <v>0</v>
      </c>
      <c r="U56" s="54" t="s">
        <v>79</v>
      </c>
      <c r="V56" s="57">
        <f t="shared" si="7"/>
        <v>-920</v>
      </c>
      <c r="W56" s="57">
        <f t="shared" si="3"/>
        <v>-463.05</v>
      </c>
      <c r="X56" s="55">
        <f t="shared" si="4"/>
        <v>2468.1939038260471</v>
      </c>
      <c r="Y56" s="117">
        <f t="shared" si="5"/>
        <v>127281.01505462777</v>
      </c>
    </row>
    <row r="57" spans="1:25" ht="13.5" thickBot="1" x14ac:dyDescent="0.35">
      <c r="A57" s="54">
        <v>44</v>
      </c>
      <c r="B57" s="54">
        <v>27</v>
      </c>
      <c r="C57" s="54">
        <f t="shared" si="9"/>
        <v>8</v>
      </c>
      <c r="D57" s="55">
        <f t="shared" si="18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7"/>
        <v>-752.61542950728563</v>
      </c>
      <c r="H57" s="57">
        <f t="shared" si="20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9"/>
        <v>-1786.5240000000001</v>
      </c>
      <c r="S57" s="55">
        <v>0</v>
      </c>
      <c r="T57" s="55">
        <v>0</v>
      </c>
      <c r="U57" s="54" t="s">
        <v>79</v>
      </c>
      <c r="V57" s="57">
        <f t="shared" si="7"/>
        <v>-930</v>
      </c>
      <c r="W57" s="57">
        <f t="shared" si="3"/>
        <v>-463.05</v>
      </c>
      <c r="X57" s="55">
        <f t="shared" si="4"/>
        <v>2458.1939038260471</v>
      </c>
      <c r="Y57" s="117">
        <f t="shared" si="5"/>
        <v>130269.54652118143</v>
      </c>
    </row>
    <row r="58" spans="1:25" ht="13.5" thickBot="1" x14ac:dyDescent="0.35">
      <c r="A58" s="54">
        <v>45</v>
      </c>
      <c r="B58" s="54">
        <v>27</v>
      </c>
      <c r="C58" s="54">
        <f t="shared" si="9"/>
        <v>9</v>
      </c>
      <c r="D58" s="55">
        <f t="shared" si="18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7"/>
        <v>-752.61542950728563</v>
      </c>
      <c r="H58" s="57">
        <f t="shared" si="20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9"/>
        <v>-1786.5240000000001</v>
      </c>
      <c r="S58" s="55">
        <v>0</v>
      </c>
      <c r="T58" s="55">
        <v>0</v>
      </c>
      <c r="U58" s="54" t="s">
        <v>79</v>
      </c>
      <c r="V58" s="57">
        <f t="shared" si="7"/>
        <v>-940</v>
      </c>
      <c r="W58" s="57">
        <f t="shared" si="3"/>
        <v>-463.05</v>
      </c>
      <c r="X58" s="55">
        <f t="shared" si="4"/>
        <v>2448.1939038260471</v>
      </c>
      <c r="Y58" s="117">
        <f t="shared" si="5"/>
        <v>133260.53020217907</v>
      </c>
    </row>
    <row r="59" spans="1:25" ht="13.5" thickBot="1" x14ac:dyDescent="0.35">
      <c r="A59" s="54">
        <v>46</v>
      </c>
      <c r="B59" s="54">
        <v>27</v>
      </c>
      <c r="C59" s="54">
        <f t="shared" si="9"/>
        <v>10</v>
      </c>
      <c r="D59" s="55">
        <f t="shared" si="18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7"/>
        <v>-752.61542950728563</v>
      </c>
      <c r="H59" s="57">
        <f t="shared" si="20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9"/>
        <v>-1786.5240000000001</v>
      </c>
      <c r="S59" s="55">
        <v>0</v>
      </c>
      <c r="T59" s="55">
        <v>0</v>
      </c>
      <c r="U59" s="54" t="s">
        <v>79</v>
      </c>
      <c r="V59" s="57">
        <f t="shared" si="7"/>
        <v>-950</v>
      </c>
      <c r="W59" s="57">
        <f t="shared" si="3"/>
        <v>-463.05</v>
      </c>
      <c r="X59" s="55">
        <f t="shared" si="4"/>
        <v>2438.1939038260471</v>
      </c>
      <c r="Y59" s="117">
        <f t="shared" si="5"/>
        <v>136253.97631518089</v>
      </c>
    </row>
    <row r="60" spans="1:25" ht="13.5" thickBot="1" x14ac:dyDescent="0.35">
      <c r="A60" s="54">
        <v>47</v>
      </c>
      <c r="B60" s="54">
        <v>27</v>
      </c>
      <c r="C60" s="54">
        <f t="shared" si="9"/>
        <v>11</v>
      </c>
      <c r="D60" s="55">
        <f t="shared" si="18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7"/>
        <v>-752.61542950728563</v>
      </c>
      <c r="H60" s="57">
        <f t="shared" si="20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9"/>
        <v>-1786.5240000000001</v>
      </c>
      <c r="S60" s="55">
        <v>0</v>
      </c>
      <c r="T60" s="55">
        <v>0</v>
      </c>
      <c r="U60" s="54" t="s">
        <v>79</v>
      </c>
      <c r="V60" s="57">
        <f t="shared" si="7"/>
        <v>-960</v>
      </c>
      <c r="W60" s="57">
        <f t="shared" si="3"/>
        <v>-463.05</v>
      </c>
      <c r="X60" s="55">
        <f t="shared" si="4"/>
        <v>2428.1939038260471</v>
      </c>
      <c r="Y60" s="117">
        <f t="shared" si="5"/>
        <v>139249.8951203202</v>
      </c>
    </row>
    <row r="61" spans="1:25" ht="13.5" thickBot="1" x14ac:dyDescent="0.35">
      <c r="A61" s="54">
        <v>48</v>
      </c>
      <c r="B61" s="54">
        <v>28</v>
      </c>
      <c r="C61" s="54">
        <f t="shared" si="9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7"/>
        <v>-752.61542950728563</v>
      </c>
      <c r="H61" s="57">
        <f t="shared" si="20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7"/>
        <v>-970</v>
      </c>
      <c r="W61" s="57">
        <f t="shared" si="3"/>
        <v>-486.2025000000001</v>
      </c>
      <c r="X61" s="55">
        <f t="shared" si="4"/>
        <v>2542.5274638260489</v>
      </c>
      <c r="Y61" s="117">
        <f t="shared" si="5"/>
        <v>142372.63048048093</v>
      </c>
    </row>
    <row r="62" spans="1:25" ht="13.5" thickBot="1" x14ac:dyDescent="0.35">
      <c r="A62" s="54">
        <v>49</v>
      </c>
      <c r="B62" s="54">
        <v>28</v>
      </c>
      <c r="C62" s="54">
        <f t="shared" si="9"/>
        <v>1</v>
      </c>
      <c r="D62" s="55">
        <f t="shared" ref="D62:D72" si="21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7"/>
        <v>-752.61542950728563</v>
      </c>
      <c r="H62" s="57">
        <f t="shared" si="11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2">$R61</f>
        <v>-1893.7154400000002</v>
      </c>
      <c r="S62" s="55">
        <v>0</v>
      </c>
      <c r="T62" s="55">
        <v>0</v>
      </c>
      <c r="U62" s="54" t="s">
        <v>79</v>
      </c>
      <c r="V62" s="57">
        <f t="shared" si="7"/>
        <v>-980</v>
      </c>
      <c r="W62" s="57">
        <f t="shared" si="3"/>
        <v>-486.2025000000001</v>
      </c>
      <c r="X62" s="55">
        <f t="shared" si="4"/>
        <v>2529.5274638260489</v>
      </c>
      <c r="Y62" s="117">
        <f t="shared" si="5"/>
        <v>145495.37723797566</v>
      </c>
    </row>
    <row r="63" spans="1:25" ht="13.5" thickBot="1" x14ac:dyDescent="0.35">
      <c r="A63" s="54">
        <v>50</v>
      </c>
      <c r="B63" s="54">
        <v>28</v>
      </c>
      <c r="C63" s="54">
        <f t="shared" si="9"/>
        <v>2</v>
      </c>
      <c r="D63" s="55">
        <f t="shared" si="21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7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2"/>
        <v>-1893.7154400000002</v>
      </c>
      <c r="S63" s="55">
        <v>0</v>
      </c>
      <c r="T63" s="55">
        <v>0</v>
      </c>
      <c r="U63" s="54" t="s">
        <v>79</v>
      </c>
      <c r="V63" s="57">
        <f t="shared" si="7"/>
        <v>-990</v>
      </c>
      <c r="W63" s="57">
        <f t="shared" si="3"/>
        <v>-486.2025000000001</v>
      </c>
      <c r="X63" s="55">
        <f t="shared" si="4"/>
        <v>2519.5274638260489</v>
      </c>
      <c r="Y63" s="117">
        <f t="shared" si="5"/>
        <v>148621.13544029329</v>
      </c>
    </row>
    <row r="64" spans="1:25" ht="13.5" thickBot="1" x14ac:dyDescent="0.35">
      <c r="A64" s="54">
        <v>51</v>
      </c>
      <c r="B64" s="54">
        <v>28</v>
      </c>
      <c r="C64" s="54">
        <f t="shared" si="9"/>
        <v>3</v>
      </c>
      <c r="D64" s="55">
        <f t="shared" si="21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7"/>
        <v>-752.61542950728563</v>
      </c>
      <c r="H64" s="57">
        <f t="shared" ref="H64:H73" si="23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2"/>
        <v>-1893.7154400000002</v>
      </c>
      <c r="S64" s="55">
        <v>0</v>
      </c>
      <c r="T64" s="55">
        <v>0</v>
      </c>
      <c r="U64" s="54" t="s">
        <v>79</v>
      </c>
      <c r="V64" s="57">
        <f t="shared" si="7"/>
        <v>-1000</v>
      </c>
      <c r="W64" s="57">
        <f t="shared" si="3"/>
        <v>-486.2025000000001</v>
      </c>
      <c r="X64" s="55">
        <f t="shared" si="4"/>
        <v>2509.5274638260489</v>
      </c>
      <c r="Y64" s="117">
        <f t="shared" si="5"/>
        <v>151749.91763512057</v>
      </c>
    </row>
    <row r="65" spans="1:25" ht="13.5" thickBot="1" x14ac:dyDescent="0.35">
      <c r="A65" s="54">
        <v>52</v>
      </c>
      <c r="B65" s="54">
        <v>28</v>
      </c>
      <c r="C65" s="54">
        <f t="shared" si="9"/>
        <v>4</v>
      </c>
      <c r="D65" s="55">
        <f t="shared" si="21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7"/>
        <v>-752.61542950728563</v>
      </c>
      <c r="H65" s="57">
        <f t="shared" si="23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2"/>
        <v>-1893.7154400000002</v>
      </c>
      <c r="S65" s="55">
        <v>0</v>
      </c>
      <c r="T65" s="55">
        <v>0</v>
      </c>
      <c r="U65" s="54" t="s">
        <v>79</v>
      </c>
      <c r="V65" s="57">
        <f t="shared" si="7"/>
        <v>-1010</v>
      </c>
      <c r="W65" s="57">
        <f t="shared" si="3"/>
        <v>-486.2025000000001</v>
      </c>
      <c r="X65" s="55">
        <f t="shared" si="4"/>
        <v>2499.5274638260489</v>
      </c>
      <c r="Y65" s="117">
        <f t="shared" si="5"/>
        <v>154881.7364224263</v>
      </c>
    </row>
    <row r="66" spans="1:25" ht="13.5" thickBot="1" x14ac:dyDescent="0.35">
      <c r="A66" s="54">
        <v>53</v>
      </c>
      <c r="B66" s="54">
        <v>28</v>
      </c>
      <c r="C66" s="54">
        <f t="shared" si="9"/>
        <v>5</v>
      </c>
      <c r="D66" s="55">
        <f t="shared" si="21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7"/>
        <v>-752.61542950728563</v>
      </c>
      <c r="H66" s="57">
        <f t="shared" si="23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2"/>
        <v>-1893.7154400000002</v>
      </c>
      <c r="S66" s="55">
        <v>0</v>
      </c>
      <c r="T66" s="55">
        <v>0</v>
      </c>
      <c r="U66" s="54" t="s">
        <v>79</v>
      </c>
      <c r="V66" s="57">
        <f t="shared" si="7"/>
        <v>-1020</v>
      </c>
      <c r="W66" s="57">
        <f t="shared" si="3"/>
        <v>-486.2025000000001</v>
      </c>
      <c r="X66" s="55">
        <f t="shared" si="4"/>
        <v>2489.5274638260489</v>
      </c>
      <c r="Y66" s="117">
        <f t="shared" si="5"/>
        <v>158016.60445467912</v>
      </c>
    </row>
    <row r="67" spans="1:25" ht="13.5" thickBot="1" x14ac:dyDescent="0.35">
      <c r="A67" s="54">
        <v>54</v>
      </c>
      <c r="B67" s="54">
        <v>28</v>
      </c>
      <c r="C67" s="54">
        <f t="shared" si="9"/>
        <v>6</v>
      </c>
      <c r="D67" s="55">
        <f t="shared" si="21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7"/>
        <v>-752.61542950728563</v>
      </c>
      <c r="H67" s="57">
        <f t="shared" si="23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2"/>
        <v>-1893.7154400000002</v>
      </c>
      <c r="S67" s="55">
        <v>0</v>
      </c>
      <c r="T67" s="55">
        <v>0</v>
      </c>
      <c r="U67" s="54" t="s">
        <v>79</v>
      </c>
      <c r="V67" s="57">
        <f t="shared" si="7"/>
        <v>-1030</v>
      </c>
      <c r="W67" s="57">
        <f t="shared" si="3"/>
        <v>-486.2025000000001</v>
      </c>
      <c r="X67" s="55">
        <f t="shared" si="4"/>
        <v>2479.5274638260489</v>
      </c>
      <c r="Y67" s="117">
        <f t="shared" si="5"/>
        <v>161154.53443706635</v>
      </c>
    </row>
    <row r="68" spans="1:25" ht="13.5" thickBot="1" x14ac:dyDescent="0.35">
      <c r="A68" s="54">
        <v>55</v>
      </c>
      <c r="B68" s="54">
        <v>28</v>
      </c>
      <c r="C68" s="54">
        <f t="shared" si="9"/>
        <v>7</v>
      </c>
      <c r="D68" s="55">
        <f t="shared" si="21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7"/>
        <v>-752.61542950728563</v>
      </c>
      <c r="H68" s="57">
        <f t="shared" si="23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2"/>
        <v>-1893.7154400000002</v>
      </c>
      <c r="S68" s="55">
        <v>0</v>
      </c>
      <c r="T68" s="55">
        <v>0</v>
      </c>
      <c r="U68" s="54" t="s">
        <v>79</v>
      </c>
      <c r="V68" s="57">
        <f t="shared" si="7"/>
        <v>-1040</v>
      </c>
      <c r="W68" s="57">
        <f t="shared" si="3"/>
        <v>-486.2025000000001</v>
      </c>
      <c r="X68" s="55">
        <f t="shared" si="4"/>
        <v>2469.5274638260489</v>
      </c>
      <c r="Y68" s="117">
        <f t="shared" si="5"/>
        <v>164295.53912771351</v>
      </c>
    </row>
    <row r="69" spans="1:25" ht="13.5" thickBot="1" x14ac:dyDescent="0.35">
      <c r="A69" s="54">
        <v>56</v>
      </c>
      <c r="B69" s="54">
        <v>28</v>
      </c>
      <c r="C69" s="54">
        <f t="shared" si="9"/>
        <v>8</v>
      </c>
      <c r="D69" s="55">
        <f t="shared" si="21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7"/>
        <v>-752.61542950728563</v>
      </c>
      <c r="H69" s="57">
        <f t="shared" si="23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2"/>
        <v>-1893.7154400000002</v>
      </c>
      <c r="S69" s="55">
        <v>0</v>
      </c>
      <c r="T69" s="55">
        <v>0</v>
      </c>
      <c r="U69" s="54" t="s">
        <v>79</v>
      </c>
      <c r="V69" s="57">
        <f t="shared" si="7"/>
        <v>-1050</v>
      </c>
      <c r="W69" s="57">
        <f t="shared" si="3"/>
        <v>-486.2025000000001</v>
      </c>
      <c r="X69" s="55">
        <f t="shared" si="4"/>
        <v>2459.5274638260489</v>
      </c>
      <c r="Y69" s="117">
        <f t="shared" si="5"/>
        <v>167439.63133790504</v>
      </c>
    </row>
    <row r="70" spans="1:25" ht="13.5" thickBot="1" x14ac:dyDescent="0.35">
      <c r="A70" s="54">
        <v>57</v>
      </c>
      <c r="B70" s="54">
        <v>28</v>
      </c>
      <c r="C70" s="54">
        <f t="shared" si="9"/>
        <v>9</v>
      </c>
      <c r="D70" s="55">
        <f t="shared" si="21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7"/>
        <v>-752.61542950728563</v>
      </c>
      <c r="H70" s="57">
        <f t="shared" si="23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2"/>
        <v>-1893.7154400000002</v>
      </c>
      <c r="S70" s="55">
        <v>0</v>
      </c>
      <c r="T70" s="55">
        <v>0</v>
      </c>
      <c r="U70" s="54" t="s">
        <v>79</v>
      </c>
      <c r="V70" s="57">
        <f t="shared" si="7"/>
        <v>-1060</v>
      </c>
      <c r="W70" s="57">
        <f t="shared" si="3"/>
        <v>-486.2025000000001</v>
      </c>
      <c r="X70" s="55">
        <f t="shared" si="4"/>
        <v>2449.5274638260489</v>
      </c>
      <c r="Y70" s="117">
        <f t="shared" si="5"/>
        <v>170586.82393230571</v>
      </c>
    </row>
    <row r="71" spans="1:25" ht="13.5" thickBot="1" x14ac:dyDescent="0.35">
      <c r="A71" s="54">
        <v>58</v>
      </c>
      <c r="B71" s="54">
        <v>28</v>
      </c>
      <c r="C71" s="54">
        <f t="shared" si="9"/>
        <v>10</v>
      </c>
      <c r="D71" s="55">
        <f t="shared" si="21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7"/>
        <v>-752.61542950728563</v>
      </c>
      <c r="H71" s="57">
        <f t="shared" si="23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2"/>
        <v>-1893.7154400000002</v>
      </c>
      <c r="S71" s="55">
        <v>0</v>
      </c>
      <c r="T71" s="55">
        <v>0</v>
      </c>
      <c r="U71" s="54" t="s">
        <v>79</v>
      </c>
      <c r="V71" s="57">
        <f t="shared" si="7"/>
        <v>-1070</v>
      </c>
      <c r="W71" s="57">
        <f t="shared" si="3"/>
        <v>-486.2025000000001</v>
      </c>
      <c r="X71" s="55">
        <f t="shared" si="4"/>
        <v>2439.5274638260489</v>
      </c>
      <c r="Y71" s="117">
        <f t="shared" si="5"/>
        <v>173737.12982918305</v>
      </c>
    </row>
    <row r="72" spans="1:25" ht="13.5" thickBot="1" x14ac:dyDescent="0.35">
      <c r="A72" s="54">
        <v>59</v>
      </c>
      <c r="B72" s="54">
        <v>28</v>
      </c>
      <c r="C72" s="54">
        <f t="shared" si="9"/>
        <v>11</v>
      </c>
      <c r="D72" s="55">
        <f t="shared" si="21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7"/>
        <v>-752.61542950728563</v>
      </c>
      <c r="H72" s="57">
        <f t="shared" si="23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2"/>
        <v>-1893.7154400000002</v>
      </c>
      <c r="S72" s="55">
        <v>0</v>
      </c>
      <c r="T72" s="55">
        <v>0</v>
      </c>
      <c r="U72" s="54" t="s">
        <v>79</v>
      </c>
      <c r="V72" s="57">
        <f t="shared" si="7"/>
        <v>-1080</v>
      </c>
      <c r="W72" s="57">
        <f t="shared" si="3"/>
        <v>-486.2025000000001</v>
      </c>
      <c r="X72" s="55">
        <f t="shared" si="4"/>
        <v>2429.5274638260489</v>
      </c>
      <c r="Y72" s="117">
        <f t="shared" si="5"/>
        <v>176890.56200063069</v>
      </c>
    </row>
    <row r="73" spans="1:25" ht="13.5" thickBot="1" x14ac:dyDescent="0.35">
      <c r="A73" s="54">
        <v>60</v>
      </c>
      <c r="B73" s="54">
        <v>29</v>
      </c>
      <c r="C73" s="54">
        <f t="shared" si="9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7"/>
        <v>-752.61542950728563</v>
      </c>
      <c r="H73" s="57">
        <f t="shared" si="23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7"/>
        <v>-1090</v>
      </c>
      <c r="W73" s="57">
        <f t="shared" si="3"/>
        <v>-510.51262500000013</v>
      </c>
      <c r="X73" s="55">
        <f t="shared" si="4"/>
        <v>2549.0057874260483</v>
      </c>
      <c r="Y73" s="117">
        <f t="shared" si="5"/>
        <v>180176.61179639271</v>
      </c>
    </row>
    <row r="74" spans="1:25" ht="13.5" thickBot="1" x14ac:dyDescent="0.35">
      <c r="A74" s="54">
        <v>61</v>
      </c>
      <c r="B74" s="54">
        <v>29</v>
      </c>
      <c r="C74" s="54">
        <f t="shared" si="9"/>
        <v>1</v>
      </c>
      <c r="D74" s="55">
        <f t="shared" ref="D74:D84" si="24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7"/>
        <v>-752.61542950728563</v>
      </c>
      <c r="H74" s="57">
        <f t="shared" si="11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5">$R73</f>
        <v>-2007.3383664000003</v>
      </c>
      <c r="S74" s="55">
        <v>0</v>
      </c>
      <c r="T74" s="55">
        <v>0</v>
      </c>
      <c r="U74" s="54" t="s">
        <v>79</v>
      </c>
      <c r="V74" s="57">
        <f t="shared" si="7"/>
        <v>-1100</v>
      </c>
      <c r="W74" s="57">
        <f t="shared" si="3"/>
        <v>-510.51262500000013</v>
      </c>
      <c r="X74" s="55">
        <f t="shared" si="4"/>
        <v>2536.0057874260483</v>
      </c>
      <c r="Y74" s="117">
        <f t="shared" si="5"/>
        <v>183463.35346630373</v>
      </c>
    </row>
    <row r="75" spans="1:25" ht="13.5" thickBot="1" x14ac:dyDescent="0.35">
      <c r="A75" s="54">
        <v>62</v>
      </c>
      <c r="B75" s="54">
        <v>29</v>
      </c>
      <c r="C75" s="54">
        <f t="shared" si="9"/>
        <v>2</v>
      </c>
      <c r="D75" s="55">
        <f t="shared" si="24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7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5"/>
        <v>-2007.3383664000003</v>
      </c>
      <c r="S75" s="55">
        <v>0</v>
      </c>
      <c r="T75" s="55">
        <v>0</v>
      </c>
      <c r="U75" s="54" t="s">
        <v>79</v>
      </c>
      <c r="V75" s="57">
        <f t="shared" si="7"/>
        <v>-1110</v>
      </c>
      <c r="W75" s="57">
        <f t="shared" si="3"/>
        <v>-510.51262500000013</v>
      </c>
      <c r="X75" s="55">
        <f t="shared" si="4"/>
        <v>2526.0057874260483</v>
      </c>
      <c r="Y75" s="117">
        <f t="shared" si="5"/>
        <v>186753.78989317271</v>
      </c>
    </row>
    <row r="76" spans="1:25" ht="13.5" thickBot="1" x14ac:dyDescent="0.35">
      <c r="A76" s="54">
        <v>63</v>
      </c>
      <c r="B76" s="54">
        <v>29</v>
      </c>
      <c r="C76" s="54">
        <f t="shared" si="9"/>
        <v>3</v>
      </c>
      <c r="D76" s="55">
        <f t="shared" si="24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7"/>
        <v>-752.61542950728563</v>
      </c>
      <c r="H76" s="57">
        <f t="shared" ref="H76:H85" si="26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5"/>
        <v>-2007.3383664000003</v>
      </c>
      <c r="S76" s="55">
        <v>0</v>
      </c>
      <c r="T76" s="55">
        <v>0</v>
      </c>
      <c r="U76" s="54" t="s">
        <v>79</v>
      </c>
      <c r="V76" s="57">
        <f t="shared" si="7"/>
        <v>-1120</v>
      </c>
      <c r="W76" s="57">
        <f t="shared" si="3"/>
        <v>-510.51262500000013</v>
      </c>
      <c r="X76" s="55">
        <f t="shared" si="4"/>
        <v>2516.0057874260483</v>
      </c>
      <c r="Y76" s="117">
        <f t="shared" si="5"/>
        <v>190047.93647182031</v>
      </c>
    </row>
    <row r="77" spans="1:25" ht="13.5" thickBot="1" x14ac:dyDescent="0.35">
      <c r="A77" s="54">
        <v>64</v>
      </c>
      <c r="B77" s="54">
        <v>29</v>
      </c>
      <c r="C77" s="54">
        <f t="shared" si="9"/>
        <v>4</v>
      </c>
      <c r="D77" s="55">
        <f t="shared" si="24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7"/>
        <v>-752.61542950728563</v>
      </c>
      <c r="H77" s="57">
        <f t="shared" si="26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5"/>
        <v>-2007.3383664000003</v>
      </c>
      <c r="S77" s="55">
        <v>0</v>
      </c>
      <c r="T77" s="55">
        <v>0</v>
      </c>
      <c r="U77" s="54" t="s">
        <v>79</v>
      </c>
      <c r="V77" s="57">
        <f t="shared" si="7"/>
        <v>-1130</v>
      </c>
      <c r="W77" s="57">
        <f t="shared" si="3"/>
        <v>-510.51262500000013</v>
      </c>
      <c r="X77" s="55">
        <f t="shared" si="4"/>
        <v>2506.0057874260483</v>
      </c>
      <c r="Y77" s="117">
        <f t="shared" si="5"/>
        <v>193345.80866121227</v>
      </c>
    </row>
    <row r="78" spans="1:25" ht="13.5" thickBot="1" x14ac:dyDescent="0.35">
      <c r="A78" s="54">
        <v>65</v>
      </c>
      <c r="B78" s="54">
        <v>29</v>
      </c>
      <c r="C78" s="54">
        <f t="shared" si="9"/>
        <v>5</v>
      </c>
      <c r="D78" s="55">
        <f t="shared" si="24"/>
        <v>10210.252500000002</v>
      </c>
      <c r="E78" s="57">
        <f t="shared" ref="E78:E141" si="27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09" si="28">-PMT(4%/12,120,-(FV(4%/12,24,,-35000)+FV(4%/12,12,,-35000)))</f>
        <v>-752.61542950728563</v>
      </c>
      <c r="H78" s="57">
        <f t="shared" si="26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5"/>
        <v>-2007.3383664000003</v>
      </c>
      <c r="S78" s="55">
        <v>0</v>
      </c>
      <c r="T78" s="55">
        <v>0</v>
      </c>
      <c r="U78" s="54" t="s">
        <v>79</v>
      </c>
      <c r="V78" s="57">
        <f t="shared" si="7"/>
        <v>-1140</v>
      </c>
      <c r="W78" s="57">
        <f t="shared" ref="W78:W141" si="29">D78*-0.05</f>
        <v>-510.51262500000013</v>
      </c>
      <c r="X78" s="55">
        <f t="shared" ref="X78:X141" si="30">D78+E78+F78+G78+H78+I78+J78+L78+M78+R78+S78+T78+V78+W78+O78+P78</f>
        <v>2496.0057874260483</v>
      </c>
      <c r="Y78" s="117">
        <f t="shared" ref="Y78:Y141" si="31">X78+(Y77*(1+($D$7/12)))</f>
        <v>196647.42198472671</v>
      </c>
    </row>
    <row r="79" spans="1:25" ht="13.5" thickBot="1" x14ac:dyDescent="0.35">
      <c r="A79" s="54">
        <v>66</v>
      </c>
      <c r="B79" s="54">
        <v>29</v>
      </c>
      <c r="C79" s="54">
        <f t="shared" si="9"/>
        <v>6</v>
      </c>
      <c r="D79" s="55">
        <f t="shared" si="24"/>
        <v>10210.252500000002</v>
      </c>
      <c r="E79" s="57">
        <f t="shared" si="27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8"/>
        <v>-752.61542950728563</v>
      </c>
      <c r="H79" s="57">
        <f t="shared" si="26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5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32">$V78-10</f>
        <v>-1150</v>
      </c>
      <c r="W79" s="57">
        <f t="shared" si="29"/>
        <v>-510.51262500000013</v>
      </c>
      <c r="X79" s="55">
        <f t="shared" si="30"/>
        <v>2486.0057874260483</v>
      </c>
      <c r="Y79" s="117">
        <f t="shared" si="31"/>
        <v>199952.79203042245</v>
      </c>
    </row>
    <row r="80" spans="1:25" ht="13.5" thickBot="1" x14ac:dyDescent="0.35">
      <c r="A80" s="54">
        <v>67</v>
      </c>
      <c r="B80" s="54">
        <v>29</v>
      </c>
      <c r="C80" s="54">
        <f t="shared" si="9"/>
        <v>7</v>
      </c>
      <c r="D80" s="55">
        <f t="shared" si="24"/>
        <v>10210.252500000002</v>
      </c>
      <c r="E80" s="57">
        <f t="shared" si="27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8"/>
        <v>-752.61542950728563</v>
      </c>
      <c r="H80" s="57">
        <f t="shared" si="26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5"/>
        <v>-2007.3383664000003</v>
      </c>
      <c r="S80" s="55">
        <v>0</v>
      </c>
      <c r="T80" s="55">
        <v>0</v>
      </c>
      <c r="U80" s="54" t="s">
        <v>79</v>
      </c>
      <c r="V80" s="57">
        <f t="shared" si="32"/>
        <v>-1160</v>
      </c>
      <c r="W80" s="57">
        <f t="shared" si="29"/>
        <v>-510.51262500000013</v>
      </c>
      <c r="X80" s="55">
        <f t="shared" si="30"/>
        <v>2476.0057874260483</v>
      </c>
      <c r="Y80" s="117">
        <f t="shared" si="31"/>
        <v>203261.9344513086</v>
      </c>
    </row>
    <row r="81" spans="1:25" ht="13.5" thickBot="1" x14ac:dyDescent="0.35">
      <c r="A81" s="54">
        <v>68</v>
      </c>
      <c r="B81" s="54">
        <v>29</v>
      </c>
      <c r="C81" s="54">
        <f t="shared" si="9"/>
        <v>8</v>
      </c>
      <c r="D81" s="55">
        <f t="shared" si="24"/>
        <v>10210.252500000002</v>
      </c>
      <c r="E81" s="57">
        <f t="shared" si="27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8"/>
        <v>-752.61542950728563</v>
      </c>
      <c r="H81" s="57">
        <f t="shared" si="26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5"/>
        <v>-2007.3383664000003</v>
      </c>
      <c r="S81" s="55">
        <v>0</v>
      </c>
      <c r="T81" s="55">
        <v>0</v>
      </c>
      <c r="U81" s="54" t="s">
        <v>79</v>
      </c>
      <c r="V81" s="57">
        <f t="shared" si="32"/>
        <v>-1170</v>
      </c>
      <c r="W81" s="57">
        <f t="shared" si="29"/>
        <v>-510.51262500000013</v>
      </c>
      <c r="X81" s="55">
        <f t="shared" si="30"/>
        <v>2466.0057874260483</v>
      </c>
      <c r="Y81" s="117">
        <f t="shared" si="31"/>
        <v>206574.8649656151</v>
      </c>
    </row>
    <row r="82" spans="1:25" ht="13.5" thickBot="1" x14ac:dyDescent="0.35">
      <c r="A82" s="54">
        <v>69</v>
      </c>
      <c r="B82" s="54">
        <v>29</v>
      </c>
      <c r="C82" s="54">
        <f t="shared" si="9"/>
        <v>9</v>
      </c>
      <c r="D82" s="55">
        <f t="shared" si="24"/>
        <v>10210.252500000002</v>
      </c>
      <c r="E82" s="57">
        <f t="shared" si="27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8"/>
        <v>-752.61542950728563</v>
      </c>
      <c r="H82" s="57">
        <f t="shared" si="26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5"/>
        <v>-2007.3383664000003</v>
      </c>
      <c r="S82" s="55">
        <v>0</v>
      </c>
      <c r="T82" s="55">
        <v>0</v>
      </c>
      <c r="U82" s="54" t="s">
        <v>79</v>
      </c>
      <c r="V82" s="57">
        <f t="shared" si="32"/>
        <v>-1180</v>
      </c>
      <c r="W82" s="57">
        <f t="shared" si="29"/>
        <v>-510.51262500000013</v>
      </c>
      <c r="X82" s="55">
        <f t="shared" si="30"/>
        <v>2456.0057874260483</v>
      </c>
      <c r="Y82" s="117">
        <f t="shared" si="31"/>
        <v>209891.59935706455</v>
      </c>
    </row>
    <row r="83" spans="1:25" ht="13.5" thickBot="1" x14ac:dyDescent="0.35">
      <c r="A83" s="54">
        <v>70</v>
      </c>
      <c r="B83" s="54">
        <v>29</v>
      </c>
      <c r="C83" s="54">
        <f t="shared" si="9"/>
        <v>10</v>
      </c>
      <c r="D83" s="55">
        <f t="shared" si="24"/>
        <v>10210.252500000002</v>
      </c>
      <c r="E83" s="57">
        <f t="shared" si="27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8"/>
        <v>-752.61542950728563</v>
      </c>
      <c r="H83" s="57">
        <f t="shared" si="26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5"/>
        <v>-2007.3383664000003</v>
      </c>
      <c r="S83" s="55">
        <v>0</v>
      </c>
      <c r="T83" s="55">
        <v>0</v>
      </c>
      <c r="U83" s="54" t="s">
        <v>79</v>
      </c>
      <c r="V83" s="57">
        <f t="shared" si="32"/>
        <v>-1190</v>
      </c>
      <c r="W83" s="57">
        <f t="shared" si="29"/>
        <v>-510.51262500000013</v>
      </c>
      <c r="X83" s="55">
        <f t="shared" si="30"/>
        <v>2446.0057874260483</v>
      </c>
      <c r="Y83" s="117">
        <f t="shared" si="31"/>
        <v>213212.15347514502</v>
      </c>
    </row>
    <row r="84" spans="1:25" ht="13.5" thickBot="1" x14ac:dyDescent="0.35">
      <c r="A84" s="54">
        <v>71</v>
      </c>
      <c r="B84" s="54">
        <v>29</v>
      </c>
      <c r="C84" s="54">
        <f t="shared" si="9"/>
        <v>11</v>
      </c>
      <c r="D84" s="55">
        <f t="shared" si="24"/>
        <v>10210.252500000002</v>
      </c>
      <c r="E84" s="57">
        <f t="shared" si="27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8"/>
        <v>-752.61542950728563</v>
      </c>
      <c r="H84" s="57">
        <f t="shared" si="26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5"/>
        <v>-2007.3383664000003</v>
      </c>
      <c r="S84" s="55">
        <v>0</v>
      </c>
      <c r="T84" s="55">
        <v>0</v>
      </c>
      <c r="U84" s="54" t="s">
        <v>79</v>
      </c>
      <c r="V84" s="57">
        <f t="shared" si="32"/>
        <v>-1200</v>
      </c>
      <c r="W84" s="57">
        <f t="shared" si="29"/>
        <v>-510.51262500000013</v>
      </c>
      <c r="X84" s="55">
        <f t="shared" si="30"/>
        <v>2436.0057874260483</v>
      </c>
      <c r="Y84" s="117">
        <f t="shared" si="31"/>
        <v>216536.54323538419</v>
      </c>
    </row>
    <row r="85" spans="1:25" ht="13.5" thickBot="1" x14ac:dyDescent="0.35">
      <c r="A85" s="54">
        <v>72</v>
      </c>
      <c r="B85" s="54">
        <v>30</v>
      </c>
      <c r="C85" s="54">
        <f t="shared" si="9"/>
        <v>0</v>
      </c>
      <c r="D85" s="55">
        <f>$D74*(1+$D$4)</f>
        <v>10720.765125000004</v>
      </c>
      <c r="E85" s="57">
        <f t="shared" si="27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8"/>
        <v>-752.61542950728563</v>
      </c>
      <c r="H85" s="57">
        <f t="shared" si="26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32"/>
        <v>-1210</v>
      </c>
      <c r="W85" s="57">
        <f t="shared" si="29"/>
        <v>-536.03825625000025</v>
      </c>
      <c r="X85" s="55">
        <f t="shared" si="30"/>
        <v>-3439.1782020579517</v>
      </c>
      <c r="Y85" s="117">
        <f t="shared" si="31"/>
        <v>213999.60063014034</v>
      </c>
    </row>
    <row r="86" spans="1:25" ht="13.5" thickBot="1" x14ac:dyDescent="0.35">
      <c r="A86" s="54">
        <v>73</v>
      </c>
      <c r="B86" s="54">
        <v>30</v>
      </c>
      <c r="C86" s="54">
        <f t="shared" si="9"/>
        <v>1</v>
      </c>
      <c r="D86" s="55">
        <f t="shared" ref="D86:D96" si="33">$D85</f>
        <v>10720.765125000004</v>
      </c>
      <c r="E86" s="57">
        <f t="shared" si="27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8"/>
        <v>-752.61542950728563</v>
      </c>
      <c r="H86" s="55">
        <v>0</v>
      </c>
      <c r="I86" s="57">
        <f t="shared" ref="I86:I117" si="34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5">$R85</f>
        <v>-2127.7786683840004</v>
      </c>
      <c r="S86" s="55">
        <v>0</v>
      </c>
      <c r="T86" s="55">
        <v>0</v>
      </c>
      <c r="U86" s="54" t="s">
        <v>79</v>
      </c>
      <c r="V86" s="57">
        <f t="shared" si="32"/>
        <v>-1220</v>
      </c>
      <c r="W86" s="57">
        <f t="shared" si="29"/>
        <v>-536.03825625000025</v>
      </c>
      <c r="X86" s="55">
        <f t="shared" si="30"/>
        <v>2158.798010488817</v>
      </c>
      <c r="Y86" s="117">
        <f t="shared" si="31"/>
        <v>217050.06364325475</v>
      </c>
    </row>
    <row r="87" spans="1:25" ht="13.5" thickBot="1" x14ac:dyDescent="0.35">
      <c r="A87" s="54">
        <v>74</v>
      </c>
      <c r="B87" s="54">
        <v>30</v>
      </c>
      <c r="C87" s="54">
        <f t="shared" si="9"/>
        <v>2</v>
      </c>
      <c r="D87" s="55">
        <f t="shared" si="33"/>
        <v>10720.765125000004</v>
      </c>
      <c r="E87" s="57">
        <f t="shared" si="27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8"/>
        <v>-752.61542950728563</v>
      </c>
      <c r="H87" s="55">
        <v>0</v>
      </c>
      <c r="I87" s="57">
        <f t="shared" si="34"/>
        <v>-347.02378745323108</v>
      </c>
      <c r="J87" s="57">
        <f t="shared" ref="J87:J150" si="36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5"/>
        <v>-2127.7786683840004</v>
      </c>
      <c r="S87" s="55">
        <v>0</v>
      </c>
      <c r="T87" s="55">
        <v>0</v>
      </c>
      <c r="U87" s="54" t="s">
        <v>79</v>
      </c>
      <c r="V87" s="57">
        <f t="shared" si="32"/>
        <v>-1230</v>
      </c>
      <c r="W87" s="57">
        <f t="shared" si="29"/>
        <v>-536.03825625000025</v>
      </c>
      <c r="X87" s="55">
        <f t="shared" si="30"/>
        <v>2145.798010488817</v>
      </c>
      <c r="Y87" s="117">
        <f t="shared" si="31"/>
        <v>220100.23691892379</v>
      </c>
    </row>
    <row r="88" spans="1:25" ht="13.5" thickBot="1" x14ac:dyDescent="0.35">
      <c r="A88" s="54">
        <v>75</v>
      </c>
      <c r="B88" s="54">
        <v>30</v>
      </c>
      <c r="C88" s="54">
        <f t="shared" si="9"/>
        <v>3</v>
      </c>
      <c r="D88" s="55">
        <f t="shared" si="33"/>
        <v>10720.765125000004</v>
      </c>
      <c r="E88" s="57">
        <f t="shared" si="27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8"/>
        <v>-752.61542950728563</v>
      </c>
      <c r="H88" s="55">
        <v>0</v>
      </c>
      <c r="I88" s="57">
        <f t="shared" si="34"/>
        <v>-347.02378745323108</v>
      </c>
      <c r="J88" s="57">
        <f t="shared" si="36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5"/>
        <v>-2127.7786683840004</v>
      </c>
      <c r="S88" s="55">
        <v>0</v>
      </c>
      <c r="T88" s="55">
        <v>0</v>
      </c>
      <c r="U88" s="54" t="s">
        <v>79</v>
      </c>
      <c r="V88" s="57">
        <f t="shared" si="32"/>
        <v>-1240</v>
      </c>
      <c r="W88" s="57">
        <f t="shared" si="29"/>
        <v>-536.03825625000025</v>
      </c>
      <c r="X88" s="55">
        <f t="shared" si="30"/>
        <v>2132.798010488817</v>
      </c>
      <c r="Y88" s="117">
        <f t="shared" si="31"/>
        <v>223150.11924990814</v>
      </c>
    </row>
    <row r="89" spans="1:25" ht="13.5" thickBot="1" x14ac:dyDescent="0.35">
      <c r="A89" s="54">
        <v>76</v>
      </c>
      <c r="B89" s="54">
        <v>30</v>
      </c>
      <c r="C89" s="54">
        <f t="shared" ref="C89:C152" si="37">C77</f>
        <v>4</v>
      </c>
      <c r="D89" s="55">
        <f t="shared" si="33"/>
        <v>10720.765125000004</v>
      </c>
      <c r="E89" s="57">
        <f t="shared" si="27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8"/>
        <v>-752.61542950728563</v>
      </c>
      <c r="H89" s="55">
        <v>0</v>
      </c>
      <c r="I89" s="57">
        <f t="shared" si="34"/>
        <v>-347.02378745323108</v>
      </c>
      <c r="J89" s="57">
        <f t="shared" si="36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5"/>
        <v>-2127.7786683840004</v>
      </c>
      <c r="S89" s="55">
        <v>0</v>
      </c>
      <c r="T89" s="55">
        <v>0</v>
      </c>
      <c r="U89" s="54" t="s">
        <v>79</v>
      </c>
      <c r="V89" s="57">
        <f t="shared" si="32"/>
        <v>-1250</v>
      </c>
      <c r="W89" s="57">
        <f t="shared" si="29"/>
        <v>-536.03825625000025</v>
      </c>
      <c r="X89" s="55">
        <f t="shared" si="30"/>
        <v>2119.798010488817</v>
      </c>
      <c r="Y89" s="117">
        <f t="shared" si="31"/>
        <v>226199.70942393824</v>
      </c>
    </row>
    <row r="90" spans="1:25" ht="13.5" thickBot="1" x14ac:dyDescent="0.35">
      <c r="A90" s="54">
        <v>77</v>
      </c>
      <c r="B90" s="54">
        <v>30</v>
      </c>
      <c r="C90" s="54">
        <f t="shared" si="37"/>
        <v>5</v>
      </c>
      <c r="D90" s="55">
        <f t="shared" si="33"/>
        <v>10720.765125000004</v>
      </c>
      <c r="E90" s="57">
        <f t="shared" si="27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8"/>
        <v>-752.61542950728563</v>
      </c>
      <c r="H90" s="55">
        <v>0</v>
      </c>
      <c r="I90" s="57">
        <f t="shared" si="34"/>
        <v>-347.02378745323108</v>
      </c>
      <c r="J90" s="57">
        <f t="shared" si="36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5"/>
        <v>-2127.7786683840004</v>
      </c>
      <c r="S90" s="55">
        <v>0</v>
      </c>
      <c r="T90" s="55">
        <v>0</v>
      </c>
      <c r="U90" s="54" t="s">
        <v>79</v>
      </c>
      <c r="V90" s="57">
        <f t="shared" si="32"/>
        <v>-1260</v>
      </c>
      <c r="W90" s="57">
        <f t="shared" si="29"/>
        <v>-536.03825625000025</v>
      </c>
      <c r="X90" s="55">
        <f t="shared" si="30"/>
        <v>2106.798010488817</v>
      </c>
      <c r="Y90" s="117">
        <f t="shared" si="31"/>
        <v>229249.00622369346</v>
      </c>
    </row>
    <row r="91" spans="1:25" ht="13.5" thickBot="1" x14ac:dyDescent="0.35">
      <c r="A91" s="54">
        <v>78</v>
      </c>
      <c r="B91" s="54">
        <v>30</v>
      </c>
      <c r="C91" s="54">
        <f t="shared" si="37"/>
        <v>6</v>
      </c>
      <c r="D91" s="55">
        <f t="shared" si="33"/>
        <v>10720.765125000004</v>
      </c>
      <c r="E91" s="57">
        <f t="shared" si="27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8"/>
        <v>-752.61542950728563</v>
      </c>
      <c r="H91" s="55">
        <v>0</v>
      </c>
      <c r="I91" s="57">
        <f t="shared" si="34"/>
        <v>-347.02378745323108</v>
      </c>
      <c r="J91" s="57">
        <f t="shared" si="36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5"/>
        <v>-2127.7786683840004</v>
      </c>
      <c r="S91" s="55">
        <v>0</v>
      </c>
      <c r="T91" s="55">
        <v>0</v>
      </c>
      <c r="U91" s="54" t="s">
        <v>79</v>
      </c>
      <c r="V91" s="57">
        <f t="shared" si="32"/>
        <v>-1270</v>
      </c>
      <c r="W91" s="57">
        <f t="shared" si="29"/>
        <v>-536.03825625000025</v>
      </c>
      <c r="X91" s="55">
        <f t="shared" si="30"/>
        <v>2093.798010488817</v>
      </c>
      <c r="Y91" s="117">
        <f t="shared" si="31"/>
        <v>232298.00842678102</v>
      </c>
    </row>
    <row r="92" spans="1:25" ht="13.5" thickBot="1" x14ac:dyDescent="0.35">
      <c r="A92" s="54">
        <v>79</v>
      </c>
      <c r="B92" s="54">
        <v>30</v>
      </c>
      <c r="C92" s="54">
        <f t="shared" si="37"/>
        <v>7</v>
      </c>
      <c r="D92" s="55">
        <f t="shared" si="33"/>
        <v>10720.765125000004</v>
      </c>
      <c r="E92" s="57">
        <f t="shared" si="27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8"/>
        <v>-752.61542950728563</v>
      </c>
      <c r="H92" s="55">
        <v>0</v>
      </c>
      <c r="I92" s="57">
        <f t="shared" si="34"/>
        <v>-347.02378745323108</v>
      </c>
      <c r="J92" s="57">
        <f t="shared" si="36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5"/>
        <v>-2127.7786683840004</v>
      </c>
      <c r="S92" s="55">
        <v>0</v>
      </c>
      <c r="T92" s="55">
        <v>0</v>
      </c>
      <c r="U92" s="54" t="s">
        <v>79</v>
      </c>
      <c r="V92" s="57">
        <f t="shared" si="32"/>
        <v>-1280</v>
      </c>
      <c r="W92" s="57">
        <f t="shared" si="29"/>
        <v>-536.03825625000025</v>
      </c>
      <c r="X92" s="55">
        <f t="shared" si="30"/>
        <v>2080.798010488817</v>
      </c>
      <c r="Y92" s="117">
        <f t="shared" si="31"/>
        <v>235346.71480571476</v>
      </c>
    </row>
    <row r="93" spans="1:25" ht="13.5" thickBot="1" x14ac:dyDescent="0.35">
      <c r="A93" s="54">
        <v>80</v>
      </c>
      <c r="B93" s="54">
        <v>30</v>
      </c>
      <c r="C93" s="54">
        <f t="shared" si="37"/>
        <v>8</v>
      </c>
      <c r="D93" s="55">
        <f t="shared" si="33"/>
        <v>10720.765125000004</v>
      </c>
      <c r="E93" s="57">
        <f t="shared" si="27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8"/>
        <v>-752.61542950728563</v>
      </c>
      <c r="H93" s="55">
        <v>0</v>
      </c>
      <c r="I93" s="57">
        <f t="shared" si="34"/>
        <v>-347.02378745323108</v>
      </c>
      <c r="J93" s="57">
        <f t="shared" si="36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5"/>
        <v>-2127.7786683840004</v>
      </c>
      <c r="S93" s="55">
        <v>0</v>
      </c>
      <c r="T93" s="55">
        <v>0</v>
      </c>
      <c r="U93" s="54" t="s">
        <v>79</v>
      </c>
      <c r="V93" s="57">
        <f t="shared" si="32"/>
        <v>-1290</v>
      </c>
      <c r="W93" s="57">
        <f t="shared" si="29"/>
        <v>-536.03825625000025</v>
      </c>
      <c r="X93" s="55">
        <f t="shared" si="30"/>
        <v>2067.798010488817</v>
      </c>
      <c r="Y93" s="117">
        <f t="shared" si="31"/>
        <v>238395.12412789406</v>
      </c>
    </row>
    <row r="94" spans="1:25" ht="13.5" thickBot="1" x14ac:dyDescent="0.35">
      <c r="A94" s="54">
        <v>81</v>
      </c>
      <c r="B94" s="54">
        <v>30</v>
      </c>
      <c r="C94" s="54">
        <f t="shared" si="37"/>
        <v>9</v>
      </c>
      <c r="D94" s="55">
        <f t="shared" si="33"/>
        <v>10720.765125000004</v>
      </c>
      <c r="E94" s="57">
        <f t="shared" si="27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8"/>
        <v>-752.61542950728563</v>
      </c>
      <c r="H94" s="55">
        <v>0</v>
      </c>
      <c r="I94" s="57">
        <f t="shared" si="34"/>
        <v>-347.02378745323108</v>
      </c>
      <c r="J94" s="57">
        <f t="shared" si="36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5"/>
        <v>-2127.7786683840004</v>
      </c>
      <c r="S94" s="55">
        <v>0</v>
      </c>
      <c r="T94" s="55">
        <v>0</v>
      </c>
      <c r="U94" s="54" t="s">
        <v>79</v>
      </c>
      <c r="V94" s="57">
        <f t="shared" si="32"/>
        <v>-1300</v>
      </c>
      <c r="W94" s="57">
        <f t="shared" si="29"/>
        <v>-536.03825625000025</v>
      </c>
      <c r="X94" s="55">
        <f t="shared" si="30"/>
        <v>2054.798010488817</v>
      </c>
      <c r="Y94" s="117">
        <f t="shared" si="31"/>
        <v>241443.23515558243</v>
      </c>
    </row>
    <row r="95" spans="1:25" ht="13.5" thickBot="1" x14ac:dyDescent="0.35">
      <c r="A95" s="54">
        <v>82</v>
      </c>
      <c r="B95" s="54">
        <v>30</v>
      </c>
      <c r="C95" s="54">
        <f t="shared" si="37"/>
        <v>10</v>
      </c>
      <c r="D95" s="55">
        <f t="shared" si="33"/>
        <v>10720.765125000004</v>
      </c>
      <c r="E95" s="57">
        <f t="shared" si="27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8"/>
        <v>-752.61542950728563</v>
      </c>
      <c r="H95" s="55">
        <v>0</v>
      </c>
      <c r="I95" s="57">
        <f t="shared" si="34"/>
        <v>-347.02378745323108</v>
      </c>
      <c r="J95" s="57">
        <f t="shared" si="36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5"/>
        <v>-2127.7786683840004</v>
      </c>
      <c r="S95" s="55">
        <v>0</v>
      </c>
      <c r="T95" s="55">
        <v>0</v>
      </c>
      <c r="U95" s="54" t="s">
        <v>79</v>
      </c>
      <c r="V95" s="57">
        <f t="shared" si="32"/>
        <v>-1310</v>
      </c>
      <c r="W95" s="57">
        <f t="shared" si="29"/>
        <v>-536.03825625000025</v>
      </c>
      <c r="X95" s="55">
        <f t="shared" si="30"/>
        <v>2041.798010488817</v>
      </c>
      <c r="Y95" s="117">
        <f t="shared" si="31"/>
        <v>244491.04664588618</v>
      </c>
    </row>
    <row r="96" spans="1:25" ht="13.5" thickBot="1" x14ac:dyDescent="0.35">
      <c r="A96" s="54">
        <v>83</v>
      </c>
      <c r="B96" s="54">
        <v>30</v>
      </c>
      <c r="C96" s="54">
        <f t="shared" si="37"/>
        <v>11</v>
      </c>
      <c r="D96" s="55">
        <f t="shared" si="33"/>
        <v>10720.765125000004</v>
      </c>
      <c r="E96" s="57">
        <f t="shared" si="27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8"/>
        <v>-752.61542950728563</v>
      </c>
      <c r="H96" s="55">
        <v>0</v>
      </c>
      <c r="I96" s="57">
        <f t="shared" si="34"/>
        <v>-347.02378745323108</v>
      </c>
      <c r="J96" s="57">
        <f t="shared" si="36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5"/>
        <v>-2127.7786683840004</v>
      </c>
      <c r="S96" s="55">
        <v>0</v>
      </c>
      <c r="T96" s="55">
        <v>0</v>
      </c>
      <c r="U96" s="54" t="s">
        <v>79</v>
      </c>
      <c r="V96" s="57">
        <f t="shared" si="32"/>
        <v>-1320</v>
      </c>
      <c r="W96" s="57">
        <f t="shared" si="29"/>
        <v>-536.03825625000025</v>
      </c>
      <c r="X96" s="55">
        <f t="shared" si="30"/>
        <v>2028.798010488817</v>
      </c>
      <c r="Y96" s="117">
        <f t="shared" si="31"/>
        <v>247538.55735073285</v>
      </c>
    </row>
    <row r="97" spans="1:25" ht="13.5" thickBot="1" x14ac:dyDescent="0.35">
      <c r="A97" s="54">
        <v>84</v>
      </c>
      <c r="B97" s="54">
        <v>31</v>
      </c>
      <c r="C97" s="54">
        <f t="shared" si="37"/>
        <v>0</v>
      </c>
      <c r="D97" s="55">
        <f>$D86*(1+$D$4)</f>
        <v>11256.803381250003</v>
      </c>
      <c r="E97" s="57">
        <f t="shared" si="27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8"/>
        <v>-752.61542950728563</v>
      </c>
      <c r="H97" s="55">
        <v>0</v>
      </c>
      <c r="I97" s="57">
        <f t="shared" si="34"/>
        <v>-347.02378745323108</v>
      </c>
      <c r="J97" s="57">
        <f t="shared" si="36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32"/>
        <v>-1330</v>
      </c>
      <c r="W97" s="57">
        <f t="shared" si="29"/>
        <v>-562.84016906250019</v>
      </c>
      <c r="X97" s="55">
        <f t="shared" si="30"/>
        <v>2156.1504185107779</v>
      </c>
      <c r="Y97" s="117">
        <f t="shared" si="31"/>
        <v>250726.11842487167</v>
      </c>
    </row>
    <row r="98" spans="1:25" ht="13.5" thickBot="1" x14ac:dyDescent="0.35">
      <c r="A98" s="54">
        <v>85</v>
      </c>
      <c r="B98" s="54">
        <v>31</v>
      </c>
      <c r="C98" s="54">
        <f t="shared" si="37"/>
        <v>1</v>
      </c>
      <c r="D98" s="55">
        <f t="shared" ref="D98:D108" si="38">$D97</f>
        <v>11256.803381250003</v>
      </c>
      <c r="E98" s="57">
        <f t="shared" si="27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8"/>
        <v>-752.61542950728563</v>
      </c>
      <c r="H98" s="55">
        <v>0</v>
      </c>
      <c r="I98" s="57">
        <f t="shared" si="34"/>
        <v>-347.02378745323108</v>
      </c>
      <c r="J98" s="57">
        <f t="shared" si="36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9">$R97</f>
        <v>-2255.4453884870404</v>
      </c>
      <c r="S98" s="55">
        <v>0</v>
      </c>
      <c r="T98" s="55">
        <v>0</v>
      </c>
      <c r="U98" s="54" t="s">
        <v>79</v>
      </c>
      <c r="V98" s="57">
        <f t="shared" si="32"/>
        <v>-1340</v>
      </c>
      <c r="W98" s="57">
        <f t="shared" si="29"/>
        <v>-562.84016906250019</v>
      </c>
      <c r="X98" s="55">
        <f t="shared" si="30"/>
        <v>2143.1504185107779</v>
      </c>
      <c r="Y98" s="117">
        <f t="shared" si="31"/>
        <v>253913.96100348607</v>
      </c>
    </row>
    <row r="99" spans="1:25" ht="13.5" thickBot="1" x14ac:dyDescent="0.35">
      <c r="A99" s="54">
        <v>86</v>
      </c>
      <c r="B99" s="54">
        <v>31</v>
      </c>
      <c r="C99" s="54">
        <f t="shared" si="37"/>
        <v>2</v>
      </c>
      <c r="D99" s="55">
        <f t="shared" si="38"/>
        <v>11256.803381250003</v>
      </c>
      <c r="E99" s="57">
        <f t="shared" si="27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8"/>
        <v>-752.61542950728563</v>
      </c>
      <c r="H99" s="55">
        <v>0</v>
      </c>
      <c r="I99" s="57">
        <f t="shared" si="34"/>
        <v>-347.02378745323108</v>
      </c>
      <c r="J99" s="57">
        <f t="shared" si="36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9"/>
        <v>-2255.4453884870404</v>
      </c>
      <c r="S99" s="55">
        <v>0</v>
      </c>
      <c r="T99" s="55">
        <v>0</v>
      </c>
      <c r="U99" s="54" t="s">
        <v>79</v>
      </c>
      <c r="V99" s="57">
        <f t="shared" si="32"/>
        <v>-1350</v>
      </c>
      <c r="W99" s="57">
        <f t="shared" si="29"/>
        <v>-562.84016906250019</v>
      </c>
      <c r="X99" s="55">
        <f t="shared" si="30"/>
        <v>2130.1504185107779</v>
      </c>
      <c r="Y99" s="117">
        <f t="shared" si="31"/>
        <v>257102.08625951136</v>
      </c>
    </row>
    <row r="100" spans="1:25" ht="13.5" thickBot="1" x14ac:dyDescent="0.35">
      <c r="A100" s="54">
        <v>87</v>
      </c>
      <c r="B100" s="54">
        <v>31</v>
      </c>
      <c r="C100" s="54">
        <f t="shared" si="37"/>
        <v>3</v>
      </c>
      <c r="D100" s="55">
        <f t="shared" si="38"/>
        <v>11256.803381250003</v>
      </c>
      <c r="E100" s="57">
        <f t="shared" si="27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8"/>
        <v>-752.61542950728563</v>
      </c>
      <c r="H100" s="55">
        <v>0</v>
      </c>
      <c r="I100" s="57">
        <f t="shared" si="34"/>
        <v>-347.02378745323108</v>
      </c>
      <c r="J100" s="57">
        <f t="shared" si="36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9"/>
        <v>-2255.4453884870404</v>
      </c>
      <c r="S100" s="55">
        <v>0</v>
      </c>
      <c r="T100" s="55">
        <v>0</v>
      </c>
      <c r="U100" s="54" t="s">
        <v>79</v>
      </c>
      <c r="V100" s="57">
        <f t="shared" si="32"/>
        <v>-1360</v>
      </c>
      <c r="W100" s="57">
        <f t="shared" si="29"/>
        <v>-562.84016906250019</v>
      </c>
      <c r="X100" s="55">
        <f t="shared" si="30"/>
        <v>2117.1504185107779</v>
      </c>
      <c r="Y100" s="117">
        <f t="shared" si="31"/>
        <v>260290.49537077011</v>
      </c>
    </row>
    <row r="101" spans="1:25" ht="13.5" thickBot="1" x14ac:dyDescent="0.35">
      <c r="A101" s="54">
        <v>88</v>
      </c>
      <c r="B101" s="54">
        <v>31</v>
      </c>
      <c r="C101" s="54">
        <f t="shared" si="37"/>
        <v>4</v>
      </c>
      <c r="D101" s="55">
        <f t="shared" si="38"/>
        <v>11256.803381250003</v>
      </c>
      <c r="E101" s="57">
        <f t="shared" si="27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8"/>
        <v>-752.61542950728563</v>
      </c>
      <c r="H101" s="55">
        <v>0</v>
      </c>
      <c r="I101" s="57">
        <f t="shared" si="34"/>
        <v>-347.02378745323108</v>
      </c>
      <c r="J101" s="57">
        <f t="shared" si="36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9"/>
        <v>-2255.4453884870404</v>
      </c>
      <c r="S101" s="55">
        <v>0</v>
      </c>
      <c r="T101" s="55">
        <v>0</v>
      </c>
      <c r="U101" s="54" t="s">
        <v>79</v>
      </c>
      <c r="V101" s="57">
        <f t="shared" si="32"/>
        <v>-1370</v>
      </c>
      <c r="W101" s="57">
        <f t="shared" si="29"/>
        <v>-562.84016906250019</v>
      </c>
      <c r="X101" s="55">
        <f t="shared" si="30"/>
        <v>2104.1504185107779</v>
      </c>
      <c r="Y101" s="117">
        <f t="shared" si="31"/>
        <v>263479.18951999245</v>
      </c>
    </row>
    <row r="102" spans="1:25" ht="13.5" thickBot="1" x14ac:dyDescent="0.35">
      <c r="A102" s="54">
        <v>89</v>
      </c>
      <c r="B102" s="54">
        <v>31</v>
      </c>
      <c r="C102" s="54">
        <f t="shared" si="37"/>
        <v>5</v>
      </c>
      <c r="D102" s="55">
        <f t="shared" si="38"/>
        <v>11256.803381250003</v>
      </c>
      <c r="E102" s="57">
        <f t="shared" si="27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8"/>
        <v>-752.61542950728563</v>
      </c>
      <c r="H102" s="55">
        <v>0</v>
      </c>
      <c r="I102" s="57">
        <f t="shared" si="34"/>
        <v>-347.02378745323108</v>
      </c>
      <c r="J102" s="57">
        <f t="shared" si="36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9"/>
        <v>-2255.4453884870404</v>
      </c>
      <c r="S102" s="55">
        <v>0</v>
      </c>
      <c r="T102" s="55">
        <v>0</v>
      </c>
      <c r="U102" s="54" t="s">
        <v>79</v>
      </c>
      <c r="V102" s="57">
        <f t="shared" si="32"/>
        <v>-1380</v>
      </c>
      <c r="W102" s="57">
        <f t="shared" si="29"/>
        <v>-562.84016906250019</v>
      </c>
      <c r="X102" s="55">
        <f t="shared" si="30"/>
        <v>2091.1504185107779</v>
      </c>
      <c r="Y102" s="117">
        <f t="shared" si="31"/>
        <v>266668.16989483649</v>
      </c>
    </row>
    <row r="103" spans="1:25" ht="13.5" thickBot="1" x14ac:dyDescent="0.35">
      <c r="A103" s="54">
        <v>90</v>
      </c>
      <c r="B103" s="54">
        <v>31</v>
      </c>
      <c r="C103" s="54">
        <f t="shared" si="37"/>
        <v>6</v>
      </c>
      <c r="D103" s="55">
        <f t="shared" si="38"/>
        <v>11256.803381250003</v>
      </c>
      <c r="E103" s="57">
        <f t="shared" si="27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8"/>
        <v>-752.61542950728563</v>
      </c>
      <c r="H103" s="55">
        <v>0</v>
      </c>
      <c r="I103" s="57">
        <f t="shared" si="34"/>
        <v>-347.02378745323108</v>
      </c>
      <c r="J103" s="57">
        <f t="shared" si="36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9"/>
        <v>-2255.4453884870404</v>
      </c>
      <c r="S103" s="55">
        <v>0</v>
      </c>
      <c r="T103" s="55">
        <v>0</v>
      </c>
      <c r="U103" s="54" t="s">
        <v>79</v>
      </c>
      <c r="V103" s="57">
        <f t="shared" si="32"/>
        <v>-1390</v>
      </c>
      <c r="W103" s="57">
        <f t="shared" si="29"/>
        <v>-562.84016906250019</v>
      </c>
      <c r="X103" s="55">
        <f t="shared" si="30"/>
        <v>2078.1504185107779</v>
      </c>
      <c r="Y103" s="117">
        <f t="shared" si="31"/>
        <v>269857.43768790911</v>
      </c>
    </row>
    <row r="104" spans="1:25" ht="13.5" thickBot="1" x14ac:dyDescent="0.35">
      <c r="A104" s="54">
        <v>91</v>
      </c>
      <c r="B104" s="54">
        <v>31</v>
      </c>
      <c r="C104" s="54">
        <f t="shared" si="37"/>
        <v>7</v>
      </c>
      <c r="D104" s="55">
        <f t="shared" si="38"/>
        <v>11256.803381250003</v>
      </c>
      <c r="E104" s="57">
        <f t="shared" si="27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8"/>
        <v>-752.61542950728563</v>
      </c>
      <c r="H104" s="55">
        <v>0</v>
      </c>
      <c r="I104" s="57">
        <f t="shared" si="34"/>
        <v>-347.02378745323108</v>
      </c>
      <c r="J104" s="57">
        <f t="shared" si="36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9"/>
        <v>-2255.4453884870404</v>
      </c>
      <c r="S104" s="55">
        <v>0</v>
      </c>
      <c r="T104" s="55">
        <v>0</v>
      </c>
      <c r="U104" s="54" t="s">
        <v>79</v>
      </c>
      <c r="V104" s="57">
        <f t="shared" si="32"/>
        <v>-1400</v>
      </c>
      <c r="W104" s="57">
        <f t="shared" si="29"/>
        <v>-562.84016906250019</v>
      </c>
      <c r="X104" s="55">
        <f t="shared" si="30"/>
        <v>2065.1504185107779</v>
      </c>
      <c r="Y104" s="117">
        <f t="shared" si="31"/>
        <v>273046.99409678619</v>
      </c>
    </row>
    <row r="105" spans="1:25" ht="13.5" thickBot="1" x14ac:dyDescent="0.35">
      <c r="A105" s="54">
        <v>92</v>
      </c>
      <c r="B105" s="54">
        <v>31</v>
      </c>
      <c r="C105" s="54">
        <f t="shared" si="37"/>
        <v>8</v>
      </c>
      <c r="D105" s="55">
        <f t="shared" si="38"/>
        <v>11256.803381250003</v>
      </c>
      <c r="E105" s="57">
        <f t="shared" si="27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8"/>
        <v>-752.61542950728563</v>
      </c>
      <c r="H105" s="55">
        <v>0</v>
      </c>
      <c r="I105" s="57">
        <f t="shared" si="34"/>
        <v>-347.02378745323108</v>
      </c>
      <c r="J105" s="57">
        <f t="shared" si="36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9"/>
        <v>-2255.4453884870404</v>
      </c>
      <c r="S105" s="55">
        <v>0</v>
      </c>
      <c r="T105" s="55">
        <v>0</v>
      </c>
      <c r="U105" s="54" t="s">
        <v>79</v>
      </c>
      <c r="V105" s="57">
        <f t="shared" si="32"/>
        <v>-1410</v>
      </c>
      <c r="W105" s="57">
        <f t="shared" si="29"/>
        <v>-562.84016906250019</v>
      </c>
      <c r="X105" s="55">
        <f t="shared" si="30"/>
        <v>2052.1504185107779</v>
      </c>
      <c r="Y105" s="117">
        <f t="shared" si="31"/>
        <v>276236.84032403358</v>
      </c>
    </row>
    <row r="106" spans="1:25" ht="13.5" thickBot="1" x14ac:dyDescent="0.35">
      <c r="A106" s="54">
        <v>93</v>
      </c>
      <c r="B106" s="54">
        <v>31</v>
      </c>
      <c r="C106" s="54">
        <f t="shared" si="37"/>
        <v>9</v>
      </c>
      <c r="D106" s="55">
        <f t="shared" si="38"/>
        <v>11256.803381250003</v>
      </c>
      <c r="E106" s="57">
        <f t="shared" si="27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8"/>
        <v>-752.61542950728563</v>
      </c>
      <c r="H106" s="55">
        <v>0</v>
      </c>
      <c r="I106" s="57">
        <f t="shared" si="34"/>
        <v>-347.02378745323108</v>
      </c>
      <c r="J106" s="57">
        <f t="shared" si="36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9"/>
        <v>-2255.4453884870404</v>
      </c>
      <c r="S106" s="55">
        <v>0</v>
      </c>
      <c r="T106" s="55">
        <v>0</v>
      </c>
      <c r="U106" s="54" t="s">
        <v>79</v>
      </c>
      <c r="V106" s="57">
        <f t="shared" si="32"/>
        <v>-1420</v>
      </c>
      <c r="W106" s="57">
        <f t="shared" si="29"/>
        <v>-562.84016906250019</v>
      </c>
      <c r="X106" s="55">
        <f t="shared" si="30"/>
        <v>2039.1504185107779</v>
      </c>
      <c r="Y106" s="117">
        <f t="shared" si="31"/>
        <v>279426.97757722781</v>
      </c>
    </row>
    <row r="107" spans="1:25" ht="13.5" thickBot="1" x14ac:dyDescent="0.35">
      <c r="A107" s="54">
        <v>94</v>
      </c>
      <c r="B107" s="54">
        <v>31</v>
      </c>
      <c r="C107" s="54">
        <f t="shared" si="37"/>
        <v>10</v>
      </c>
      <c r="D107" s="55">
        <f t="shared" si="38"/>
        <v>11256.803381250003</v>
      </c>
      <c r="E107" s="57">
        <f t="shared" si="27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8"/>
        <v>-752.61542950728563</v>
      </c>
      <c r="H107" s="55">
        <v>0</v>
      </c>
      <c r="I107" s="57">
        <f t="shared" si="34"/>
        <v>-347.02378745323108</v>
      </c>
      <c r="J107" s="57">
        <f t="shared" si="36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9"/>
        <v>-2255.4453884870404</v>
      </c>
      <c r="S107" s="55">
        <v>0</v>
      </c>
      <c r="T107" s="55">
        <v>0</v>
      </c>
      <c r="U107" s="54" t="s">
        <v>79</v>
      </c>
      <c r="V107" s="57">
        <f t="shared" si="32"/>
        <v>-1430</v>
      </c>
      <c r="W107" s="57">
        <f t="shared" si="29"/>
        <v>-562.84016906250019</v>
      </c>
      <c r="X107" s="55">
        <f t="shared" si="30"/>
        <v>2026.1504185107779</v>
      </c>
      <c r="Y107" s="117">
        <f t="shared" si="31"/>
        <v>282617.40706897702</v>
      </c>
    </row>
    <row r="108" spans="1:25" ht="13.5" thickBot="1" x14ac:dyDescent="0.35">
      <c r="A108" s="54">
        <v>95</v>
      </c>
      <c r="B108" s="54">
        <v>31</v>
      </c>
      <c r="C108" s="54">
        <f t="shared" si="37"/>
        <v>11</v>
      </c>
      <c r="D108" s="55">
        <f t="shared" si="38"/>
        <v>11256.803381250003</v>
      </c>
      <c r="E108" s="57">
        <f t="shared" si="27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8"/>
        <v>-752.61542950728563</v>
      </c>
      <c r="H108" s="55">
        <v>0</v>
      </c>
      <c r="I108" s="57">
        <f t="shared" si="34"/>
        <v>-347.02378745323108</v>
      </c>
      <c r="J108" s="57">
        <f t="shared" si="36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9"/>
        <v>-2255.4453884870404</v>
      </c>
      <c r="S108" s="55">
        <v>0</v>
      </c>
      <c r="T108" s="55">
        <v>0</v>
      </c>
      <c r="U108" s="54" t="s">
        <v>79</v>
      </c>
      <c r="V108" s="57">
        <f t="shared" si="32"/>
        <v>-1440</v>
      </c>
      <c r="W108" s="57">
        <f t="shared" si="29"/>
        <v>-562.84016906250019</v>
      </c>
      <c r="X108" s="55">
        <f t="shared" si="30"/>
        <v>2013.1504185107779</v>
      </c>
      <c r="Y108" s="117">
        <f t="shared" si="31"/>
        <v>285808.13001694187</v>
      </c>
    </row>
    <row r="109" spans="1:25" ht="13.5" thickBot="1" x14ac:dyDescent="0.35">
      <c r="A109" s="54">
        <v>96</v>
      </c>
      <c r="B109" s="54">
        <v>32</v>
      </c>
      <c r="C109" s="54">
        <f t="shared" si="37"/>
        <v>0</v>
      </c>
      <c r="D109" s="55">
        <f>$D98*(1+$D$4)</f>
        <v>11819.643550312505</v>
      </c>
      <c r="E109" s="57">
        <f t="shared" si="27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8"/>
        <v>-752.61542950728563</v>
      </c>
      <c r="H109" s="55">
        <v>0</v>
      </c>
      <c r="I109" s="57">
        <f t="shared" si="34"/>
        <v>-347.02378745323108</v>
      </c>
      <c r="J109" s="57">
        <f t="shared" si="36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32"/>
        <v>-1450</v>
      </c>
      <c r="W109" s="57">
        <f t="shared" si="29"/>
        <v>-590.98217751562527</v>
      </c>
      <c r="X109" s="55">
        <f t="shared" si="30"/>
        <v>2146.2437797328057</v>
      </c>
      <c r="Y109" s="117">
        <f t="shared" si="31"/>
        <v>289145.2410050786</v>
      </c>
    </row>
    <row r="110" spans="1:25" ht="13.5" thickBot="1" x14ac:dyDescent="0.35">
      <c r="A110" s="54">
        <v>97</v>
      </c>
      <c r="B110" s="54">
        <v>32</v>
      </c>
      <c r="C110" s="54">
        <f t="shared" si="37"/>
        <v>1</v>
      </c>
      <c r="D110" s="55">
        <f t="shared" ref="D110:D120" si="40">$D109</f>
        <v>11819.643550312505</v>
      </c>
      <c r="E110" s="57">
        <f t="shared" si="27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ref="G110:G133" si="41">-PMT(4%/12,120,-(FV(4%/12,24,,-35000)+FV(4%/12,12,,-35000)))</f>
        <v>-752.61542950728563</v>
      </c>
      <c r="H110" s="55">
        <v>0</v>
      </c>
      <c r="I110" s="57">
        <f t="shared" si="34"/>
        <v>-347.02378745323108</v>
      </c>
      <c r="J110" s="57">
        <f t="shared" si="36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42">$R109</f>
        <v>-2390.7721117962628</v>
      </c>
      <c r="S110" s="55">
        <v>0</v>
      </c>
      <c r="T110" s="55">
        <v>0</v>
      </c>
      <c r="U110" s="54" t="s">
        <v>79</v>
      </c>
      <c r="V110" s="57">
        <f t="shared" si="32"/>
        <v>-1460</v>
      </c>
      <c r="W110" s="57">
        <f t="shared" si="29"/>
        <v>-590.98217751562527</v>
      </c>
      <c r="X110" s="55">
        <f t="shared" si="30"/>
        <v>2133.2437797328057</v>
      </c>
      <c r="Y110" s="117">
        <f t="shared" si="31"/>
        <v>292483.25662233256</v>
      </c>
    </row>
    <row r="111" spans="1:25" ht="13.5" thickBot="1" x14ac:dyDescent="0.35">
      <c r="A111" s="54">
        <v>98</v>
      </c>
      <c r="B111" s="54">
        <v>32</v>
      </c>
      <c r="C111" s="54">
        <f t="shared" si="37"/>
        <v>2</v>
      </c>
      <c r="D111" s="55">
        <f t="shared" si="40"/>
        <v>11819.643550312505</v>
      </c>
      <c r="E111" s="57">
        <f t="shared" si="27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41"/>
        <v>-752.61542950728563</v>
      </c>
      <c r="H111" s="55">
        <v>0</v>
      </c>
      <c r="I111" s="57">
        <f t="shared" si="34"/>
        <v>-347.02378745323108</v>
      </c>
      <c r="J111" s="57">
        <f t="shared" si="36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42"/>
        <v>-2390.7721117962628</v>
      </c>
      <c r="S111" s="55">
        <v>0</v>
      </c>
      <c r="T111" s="55">
        <v>0</v>
      </c>
      <c r="U111" s="54" t="s">
        <v>79</v>
      </c>
      <c r="V111" s="57">
        <f t="shared" si="32"/>
        <v>-1470</v>
      </c>
      <c r="W111" s="57">
        <f t="shared" si="29"/>
        <v>-590.98217751562527</v>
      </c>
      <c r="X111" s="55">
        <f t="shared" si="30"/>
        <v>2120.2437797328057</v>
      </c>
      <c r="Y111" s="117">
        <f t="shared" si="31"/>
        <v>295822.1806379917</v>
      </c>
    </row>
    <row r="112" spans="1:25" ht="13.5" thickBot="1" x14ac:dyDescent="0.35">
      <c r="A112" s="54">
        <v>99</v>
      </c>
      <c r="B112" s="54">
        <v>32</v>
      </c>
      <c r="C112" s="54">
        <f t="shared" si="37"/>
        <v>3</v>
      </c>
      <c r="D112" s="55">
        <f t="shared" si="40"/>
        <v>11819.643550312505</v>
      </c>
      <c r="E112" s="57">
        <f t="shared" si="27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41"/>
        <v>-752.61542950728563</v>
      </c>
      <c r="H112" s="55">
        <v>0</v>
      </c>
      <c r="I112" s="57">
        <f t="shared" si="34"/>
        <v>-347.02378745323108</v>
      </c>
      <c r="J112" s="57">
        <f t="shared" si="36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42"/>
        <v>-2390.7721117962628</v>
      </c>
      <c r="S112" s="55">
        <v>0</v>
      </c>
      <c r="T112" s="55">
        <v>0</v>
      </c>
      <c r="U112" s="54" t="s">
        <v>79</v>
      </c>
      <c r="V112" s="57">
        <f t="shared" si="32"/>
        <v>-1480</v>
      </c>
      <c r="W112" s="57">
        <f t="shared" si="29"/>
        <v>-590.98217751562527</v>
      </c>
      <c r="X112" s="55">
        <f t="shared" si="30"/>
        <v>2107.2437797328057</v>
      </c>
      <c r="Y112" s="117">
        <f t="shared" si="31"/>
        <v>299162.01683704945</v>
      </c>
    </row>
    <row r="113" spans="1:25" ht="13.5" thickBot="1" x14ac:dyDescent="0.35">
      <c r="A113" s="54">
        <v>100</v>
      </c>
      <c r="B113" s="54">
        <v>32</v>
      </c>
      <c r="C113" s="54">
        <f t="shared" si="37"/>
        <v>4</v>
      </c>
      <c r="D113" s="55">
        <f t="shared" si="40"/>
        <v>11819.643550312505</v>
      </c>
      <c r="E113" s="57">
        <f t="shared" si="27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41"/>
        <v>-752.61542950728563</v>
      </c>
      <c r="H113" s="55">
        <v>0</v>
      </c>
      <c r="I113" s="57">
        <f t="shared" si="34"/>
        <v>-347.02378745323108</v>
      </c>
      <c r="J113" s="57">
        <f t="shared" si="36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42"/>
        <v>-2390.7721117962628</v>
      </c>
      <c r="S113" s="55">
        <v>0</v>
      </c>
      <c r="T113" s="55">
        <v>0</v>
      </c>
      <c r="U113" s="54" t="s">
        <v>79</v>
      </c>
      <c r="V113" s="57">
        <f t="shared" si="32"/>
        <v>-1490</v>
      </c>
      <c r="W113" s="57">
        <f t="shared" si="29"/>
        <v>-590.98217751562527</v>
      </c>
      <c r="X113" s="55">
        <f t="shared" si="30"/>
        <v>2094.2437797328057</v>
      </c>
      <c r="Y113" s="117">
        <f t="shared" si="31"/>
        <v>302502.76902026992</v>
      </c>
    </row>
    <row r="114" spans="1:25" ht="13.5" thickBot="1" x14ac:dyDescent="0.35">
      <c r="A114" s="54">
        <v>101</v>
      </c>
      <c r="B114" s="54">
        <v>32</v>
      </c>
      <c r="C114" s="54">
        <f t="shared" si="37"/>
        <v>5</v>
      </c>
      <c r="D114" s="55">
        <f t="shared" si="40"/>
        <v>11819.643550312505</v>
      </c>
      <c r="E114" s="57">
        <f t="shared" si="27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41"/>
        <v>-752.61542950728563</v>
      </c>
      <c r="H114" s="55">
        <v>0</v>
      </c>
      <c r="I114" s="57">
        <f t="shared" si="34"/>
        <v>-347.02378745323108</v>
      </c>
      <c r="J114" s="57">
        <f t="shared" si="36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42"/>
        <v>-2390.7721117962628</v>
      </c>
      <c r="S114" s="55">
        <v>0</v>
      </c>
      <c r="T114" s="55">
        <v>0</v>
      </c>
      <c r="U114" s="54" t="s">
        <v>79</v>
      </c>
      <c r="V114" s="57">
        <f t="shared" si="32"/>
        <v>-1500</v>
      </c>
      <c r="W114" s="57">
        <f t="shared" si="29"/>
        <v>-590.98217751562527</v>
      </c>
      <c r="X114" s="55">
        <f t="shared" si="30"/>
        <v>2081.2437797328057</v>
      </c>
      <c r="Y114" s="117">
        <f t="shared" si="31"/>
        <v>305844.44100425381</v>
      </c>
    </row>
    <row r="115" spans="1:25" ht="13.5" thickBot="1" x14ac:dyDescent="0.35">
      <c r="A115" s="54">
        <v>102</v>
      </c>
      <c r="B115" s="54">
        <v>32</v>
      </c>
      <c r="C115" s="54">
        <f t="shared" si="37"/>
        <v>6</v>
      </c>
      <c r="D115" s="55">
        <f t="shared" si="40"/>
        <v>11819.643550312505</v>
      </c>
      <c r="E115" s="57">
        <f t="shared" si="27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41"/>
        <v>-752.61542950728563</v>
      </c>
      <c r="H115" s="55">
        <v>0</v>
      </c>
      <c r="I115" s="57">
        <f t="shared" si="34"/>
        <v>-347.02378745323108</v>
      </c>
      <c r="J115" s="57">
        <f t="shared" si="36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42"/>
        <v>-2390.7721117962628</v>
      </c>
      <c r="S115" s="55">
        <v>0</v>
      </c>
      <c r="T115" s="55">
        <v>0</v>
      </c>
      <c r="U115" s="54" t="s">
        <v>79</v>
      </c>
      <c r="V115" s="57">
        <f t="shared" si="32"/>
        <v>-1510</v>
      </c>
      <c r="W115" s="57">
        <f t="shared" si="29"/>
        <v>-590.98217751562527</v>
      </c>
      <c r="X115" s="55">
        <f t="shared" si="30"/>
        <v>2068.2437797328057</v>
      </c>
      <c r="Y115" s="117">
        <f t="shared" si="31"/>
        <v>309187.03662150429</v>
      </c>
    </row>
    <row r="116" spans="1:25" ht="13.5" thickBot="1" x14ac:dyDescent="0.35">
      <c r="A116" s="54">
        <v>103</v>
      </c>
      <c r="B116" s="54">
        <v>32</v>
      </c>
      <c r="C116" s="54">
        <f t="shared" si="37"/>
        <v>7</v>
      </c>
      <c r="D116" s="55">
        <f t="shared" si="40"/>
        <v>11819.643550312505</v>
      </c>
      <c r="E116" s="57">
        <f t="shared" si="27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41"/>
        <v>-752.61542950728563</v>
      </c>
      <c r="H116" s="55">
        <v>0</v>
      </c>
      <c r="I116" s="57">
        <f t="shared" si="34"/>
        <v>-347.02378745323108</v>
      </c>
      <c r="J116" s="57">
        <f t="shared" si="36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42"/>
        <v>-2390.7721117962628</v>
      </c>
      <c r="S116" s="55">
        <v>0</v>
      </c>
      <c r="T116" s="55">
        <v>0</v>
      </c>
      <c r="U116" s="54" t="s">
        <v>79</v>
      </c>
      <c r="V116" s="57">
        <f t="shared" si="32"/>
        <v>-1520</v>
      </c>
      <c r="W116" s="57">
        <f t="shared" si="29"/>
        <v>-590.98217751562527</v>
      </c>
      <c r="X116" s="55">
        <f t="shared" si="30"/>
        <v>2055.2437797328057</v>
      </c>
      <c r="Y116" s="117">
        <f t="shared" si="31"/>
        <v>312530.55972049333</v>
      </c>
    </row>
    <row r="117" spans="1:25" ht="13.5" thickBot="1" x14ac:dyDescent="0.35">
      <c r="A117" s="54">
        <v>104</v>
      </c>
      <c r="B117" s="54">
        <v>32</v>
      </c>
      <c r="C117" s="54">
        <f t="shared" si="37"/>
        <v>8</v>
      </c>
      <c r="D117" s="55">
        <f t="shared" si="40"/>
        <v>11819.643550312505</v>
      </c>
      <c r="E117" s="57">
        <f t="shared" si="27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41"/>
        <v>-752.61542950728563</v>
      </c>
      <c r="H117" s="55">
        <v>0</v>
      </c>
      <c r="I117" s="57">
        <f t="shared" si="34"/>
        <v>-347.02378745323108</v>
      </c>
      <c r="J117" s="57">
        <f t="shared" si="36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42"/>
        <v>-2390.7721117962628</v>
      </c>
      <c r="S117" s="55">
        <v>0</v>
      </c>
      <c r="T117" s="55">
        <v>0</v>
      </c>
      <c r="U117" s="54" t="s">
        <v>79</v>
      </c>
      <c r="V117" s="57">
        <f t="shared" si="32"/>
        <v>-1530</v>
      </c>
      <c r="W117" s="57">
        <f t="shared" si="29"/>
        <v>-590.98217751562527</v>
      </c>
      <c r="X117" s="55">
        <f t="shared" si="30"/>
        <v>2042.2437797328057</v>
      </c>
      <c r="Y117" s="117">
        <f t="shared" si="31"/>
        <v>315875.01416572818</v>
      </c>
    </row>
    <row r="118" spans="1:25" ht="13.5" thickBot="1" x14ac:dyDescent="0.35">
      <c r="A118" s="54">
        <v>105</v>
      </c>
      <c r="B118" s="54">
        <v>32</v>
      </c>
      <c r="C118" s="54">
        <f t="shared" si="37"/>
        <v>9</v>
      </c>
      <c r="D118" s="55">
        <f t="shared" si="40"/>
        <v>11819.643550312505</v>
      </c>
      <c r="E118" s="57">
        <f t="shared" si="27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41"/>
        <v>-752.61542950728563</v>
      </c>
      <c r="H118" s="55">
        <v>0</v>
      </c>
      <c r="I118" s="57">
        <f t="shared" ref="I118:I145" si="43">PMT(6%/12,60,17950)</f>
        <v>-347.02378745323108</v>
      </c>
      <c r="J118" s="57">
        <f t="shared" si="36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42"/>
        <v>-2390.7721117962628</v>
      </c>
      <c r="S118" s="55">
        <v>0</v>
      </c>
      <c r="T118" s="55">
        <v>0</v>
      </c>
      <c r="U118" s="54" t="s">
        <v>79</v>
      </c>
      <c r="V118" s="57">
        <f t="shared" si="32"/>
        <v>-1540</v>
      </c>
      <c r="W118" s="57">
        <f t="shared" si="29"/>
        <v>-590.98217751562527</v>
      </c>
      <c r="X118" s="55">
        <f t="shared" si="30"/>
        <v>2029.2437797328057</v>
      </c>
      <c r="Y118" s="117">
        <f t="shared" si="31"/>
        <v>319220.40383781819</v>
      </c>
    </row>
    <row r="119" spans="1:25" ht="13.5" thickBot="1" x14ac:dyDescent="0.35">
      <c r="A119" s="54">
        <v>106</v>
      </c>
      <c r="B119" s="54">
        <v>32</v>
      </c>
      <c r="C119" s="54">
        <f t="shared" si="37"/>
        <v>10</v>
      </c>
      <c r="D119" s="55">
        <f t="shared" si="40"/>
        <v>11819.643550312505</v>
      </c>
      <c r="E119" s="57">
        <f t="shared" si="27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41"/>
        <v>-752.61542950728563</v>
      </c>
      <c r="H119" s="55">
        <v>0</v>
      </c>
      <c r="I119" s="57">
        <f t="shared" si="43"/>
        <v>-347.02378745323108</v>
      </c>
      <c r="J119" s="57">
        <f t="shared" si="36"/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42"/>
        <v>-2390.7721117962628</v>
      </c>
      <c r="S119" s="55">
        <v>0</v>
      </c>
      <c r="T119" s="55">
        <v>0</v>
      </c>
      <c r="U119" s="54" t="s">
        <v>79</v>
      </c>
      <c r="V119" s="57">
        <f t="shared" si="32"/>
        <v>-1550</v>
      </c>
      <c r="W119" s="57">
        <f t="shared" si="29"/>
        <v>-590.98217751562527</v>
      </c>
      <c r="X119" s="55">
        <f t="shared" si="30"/>
        <v>2016.2437797328057</v>
      </c>
      <c r="Y119" s="117">
        <f t="shared" si="31"/>
        <v>322566.73263354186</v>
      </c>
    </row>
    <row r="120" spans="1:25" ht="13.5" thickBot="1" x14ac:dyDescent="0.35">
      <c r="A120" s="54">
        <v>107</v>
      </c>
      <c r="B120" s="54">
        <v>32</v>
      </c>
      <c r="C120" s="54">
        <f t="shared" si="37"/>
        <v>11</v>
      </c>
      <c r="D120" s="55">
        <f t="shared" si="40"/>
        <v>11819.643550312505</v>
      </c>
      <c r="E120" s="57">
        <f t="shared" si="27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41"/>
        <v>-752.61542950728563</v>
      </c>
      <c r="H120" s="55">
        <v>0</v>
      </c>
      <c r="I120" s="57">
        <f t="shared" si="43"/>
        <v>-347.02378745323108</v>
      </c>
      <c r="J120" s="57">
        <f t="shared" si="36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42"/>
        <v>-2390.7721117962628</v>
      </c>
      <c r="S120" s="55">
        <v>0</v>
      </c>
      <c r="T120" s="55">
        <v>0</v>
      </c>
      <c r="U120" s="54" t="s">
        <v>79</v>
      </c>
      <c r="V120" s="57">
        <f t="shared" si="32"/>
        <v>-1560</v>
      </c>
      <c r="W120" s="57">
        <f t="shared" si="29"/>
        <v>-590.98217751562527</v>
      </c>
      <c r="X120" s="55">
        <f t="shared" si="30"/>
        <v>2003.2437797328057</v>
      </c>
      <c r="Y120" s="117">
        <f t="shared" si="31"/>
        <v>325914.00446591439</v>
      </c>
    </row>
    <row r="121" spans="1:25" ht="13.5" thickBot="1" x14ac:dyDescent="0.35">
      <c r="A121" s="54">
        <v>108</v>
      </c>
      <c r="B121" s="54">
        <v>33</v>
      </c>
      <c r="C121" s="54">
        <f t="shared" si="37"/>
        <v>0</v>
      </c>
      <c r="D121" s="55">
        <f>$D110*(1+$D$4)</f>
        <v>12410.62572782813</v>
      </c>
      <c r="E121" s="57">
        <f t="shared" si="27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41"/>
        <v>-752.61542950728563</v>
      </c>
      <c r="H121" s="55">
        <v>0</v>
      </c>
      <c r="I121" s="57">
        <f t="shared" si="43"/>
        <v>-347.02378745323108</v>
      </c>
      <c r="J121" s="57">
        <f t="shared" si="36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32"/>
        <v>-1570</v>
      </c>
      <c r="W121" s="57">
        <f t="shared" si="29"/>
        <v>-620.53128639140652</v>
      </c>
      <c r="X121" s="55">
        <f t="shared" si="30"/>
        <v>2142.2885417828434</v>
      </c>
      <c r="Y121" s="117">
        <f t="shared" si="31"/>
        <v>329414.26802630519</v>
      </c>
    </row>
    <row r="122" spans="1:25" ht="13.5" thickBot="1" x14ac:dyDescent="0.35">
      <c r="A122" s="54">
        <v>109</v>
      </c>
      <c r="B122" s="54">
        <v>33</v>
      </c>
      <c r="C122" s="54">
        <f t="shared" si="37"/>
        <v>1</v>
      </c>
      <c r="D122" s="55">
        <f t="shared" ref="D122:D132" si="44">$D121</f>
        <v>12410.62572782813</v>
      </c>
      <c r="E122" s="57">
        <f t="shared" si="27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41"/>
        <v>-752.61542950728563</v>
      </c>
      <c r="H122" s="55">
        <v>0</v>
      </c>
      <c r="I122" s="57">
        <f t="shared" si="43"/>
        <v>-347.02378745323108</v>
      </c>
      <c r="J122" s="57">
        <f t="shared" si="36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5">$R121</f>
        <v>-2534.2184385040387</v>
      </c>
      <c r="S122" s="55">
        <v>0</v>
      </c>
      <c r="T122" s="55">
        <v>0</v>
      </c>
      <c r="U122" s="54" t="s">
        <v>79</v>
      </c>
      <c r="V122" s="57">
        <f t="shared" si="32"/>
        <v>-1580</v>
      </c>
      <c r="W122" s="57">
        <f t="shared" si="29"/>
        <v>-620.53128639140652</v>
      </c>
      <c r="X122" s="55">
        <f t="shared" si="30"/>
        <v>2129.2885417828434</v>
      </c>
      <c r="Y122" s="117">
        <f t="shared" si="31"/>
        <v>332916.11601819762</v>
      </c>
    </row>
    <row r="123" spans="1:25" ht="13.5" thickBot="1" x14ac:dyDescent="0.35">
      <c r="A123" s="54">
        <v>110</v>
      </c>
      <c r="B123" s="54">
        <v>33</v>
      </c>
      <c r="C123" s="54">
        <f t="shared" si="37"/>
        <v>2</v>
      </c>
      <c r="D123" s="55">
        <f t="shared" si="44"/>
        <v>12410.62572782813</v>
      </c>
      <c r="E123" s="57">
        <f t="shared" si="27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41"/>
        <v>-752.61542950728563</v>
      </c>
      <c r="H123" s="55">
        <v>0</v>
      </c>
      <c r="I123" s="57">
        <f t="shared" si="43"/>
        <v>-347.02378745323108</v>
      </c>
      <c r="J123" s="57">
        <f t="shared" si="36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5"/>
        <v>-2534.2184385040387</v>
      </c>
      <c r="S123" s="55">
        <v>0</v>
      </c>
      <c r="T123" s="55">
        <v>0</v>
      </c>
      <c r="U123" s="54" t="s">
        <v>79</v>
      </c>
      <c r="V123" s="57">
        <f t="shared" si="32"/>
        <v>-1590</v>
      </c>
      <c r="W123" s="57">
        <f t="shared" si="29"/>
        <v>-620.53128639140652</v>
      </c>
      <c r="X123" s="55">
        <f t="shared" si="30"/>
        <v>2116.2885417828434</v>
      </c>
      <c r="Y123" s="117">
        <f t="shared" si="31"/>
        <v>336419.55504338961</v>
      </c>
    </row>
    <row r="124" spans="1:25" ht="13.5" thickBot="1" x14ac:dyDescent="0.35">
      <c r="A124" s="54">
        <v>111</v>
      </c>
      <c r="B124" s="54">
        <v>33</v>
      </c>
      <c r="C124" s="54">
        <f t="shared" si="37"/>
        <v>3</v>
      </c>
      <c r="D124" s="55">
        <f t="shared" si="44"/>
        <v>12410.62572782813</v>
      </c>
      <c r="E124" s="57">
        <f t="shared" si="27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41"/>
        <v>-752.61542950728563</v>
      </c>
      <c r="H124" s="55">
        <v>0</v>
      </c>
      <c r="I124" s="57">
        <f t="shared" si="43"/>
        <v>-347.02378745323108</v>
      </c>
      <c r="J124" s="57">
        <f t="shared" si="36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5"/>
        <v>-2534.2184385040387</v>
      </c>
      <c r="S124" s="55">
        <v>0</v>
      </c>
      <c r="T124" s="55">
        <v>0</v>
      </c>
      <c r="U124" s="54" t="s">
        <v>79</v>
      </c>
      <c r="V124" s="57">
        <f t="shared" si="32"/>
        <v>-1600</v>
      </c>
      <c r="W124" s="57">
        <f t="shared" si="29"/>
        <v>-620.53128639140652</v>
      </c>
      <c r="X124" s="55">
        <f t="shared" si="30"/>
        <v>2103.2885417828434</v>
      </c>
      <c r="Y124" s="117">
        <f t="shared" si="31"/>
        <v>339924.59173118655</v>
      </c>
    </row>
    <row r="125" spans="1:25" ht="13.5" thickBot="1" x14ac:dyDescent="0.35">
      <c r="A125" s="54">
        <v>112</v>
      </c>
      <c r="B125" s="54">
        <v>33</v>
      </c>
      <c r="C125" s="54">
        <f t="shared" si="37"/>
        <v>4</v>
      </c>
      <c r="D125" s="55">
        <f t="shared" si="44"/>
        <v>12410.62572782813</v>
      </c>
      <c r="E125" s="57">
        <f t="shared" si="27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41"/>
        <v>-752.61542950728563</v>
      </c>
      <c r="H125" s="55">
        <v>0</v>
      </c>
      <c r="I125" s="57">
        <f t="shared" si="43"/>
        <v>-347.02378745323108</v>
      </c>
      <c r="J125" s="57">
        <f t="shared" si="36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5"/>
        <v>-2534.2184385040387</v>
      </c>
      <c r="S125" s="55">
        <v>0</v>
      </c>
      <c r="T125" s="55">
        <v>0</v>
      </c>
      <c r="U125" s="54" t="s">
        <v>79</v>
      </c>
      <c r="V125" s="57">
        <f t="shared" si="32"/>
        <v>-1610</v>
      </c>
      <c r="W125" s="57">
        <f t="shared" si="29"/>
        <v>-620.53128639140652</v>
      </c>
      <c r="X125" s="55">
        <f t="shared" si="30"/>
        <v>2090.2885417828434</v>
      </c>
      <c r="Y125" s="117">
        <f t="shared" si="31"/>
        <v>343431.232738516</v>
      </c>
    </row>
    <row r="126" spans="1:25" ht="13.5" thickBot="1" x14ac:dyDescent="0.35">
      <c r="A126" s="54">
        <v>113</v>
      </c>
      <c r="B126" s="54">
        <v>33</v>
      </c>
      <c r="C126" s="54">
        <f t="shared" si="37"/>
        <v>5</v>
      </c>
      <c r="D126" s="55">
        <f t="shared" si="44"/>
        <v>12410.62572782813</v>
      </c>
      <c r="E126" s="57">
        <f t="shared" si="27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41"/>
        <v>-752.61542950728563</v>
      </c>
      <c r="H126" s="55">
        <v>0</v>
      </c>
      <c r="I126" s="57">
        <f t="shared" si="43"/>
        <v>-347.02378745323108</v>
      </c>
      <c r="J126" s="57">
        <f t="shared" si="36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5"/>
        <v>-2534.2184385040387</v>
      </c>
      <c r="S126" s="55">
        <v>0</v>
      </c>
      <c r="T126" s="55">
        <v>0</v>
      </c>
      <c r="U126" s="54" t="s">
        <v>79</v>
      </c>
      <c r="V126" s="57">
        <f t="shared" si="32"/>
        <v>-1620</v>
      </c>
      <c r="W126" s="57">
        <f t="shared" si="29"/>
        <v>-620.53128639140652</v>
      </c>
      <c r="X126" s="55">
        <f t="shared" si="30"/>
        <v>2077.2885417828434</v>
      </c>
      <c r="Y126" s="117">
        <f t="shared" si="31"/>
        <v>346939.48475004261</v>
      </c>
    </row>
    <row r="127" spans="1:25" ht="13.5" thickBot="1" x14ac:dyDescent="0.35">
      <c r="A127" s="54">
        <v>114</v>
      </c>
      <c r="B127" s="54">
        <v>33</v>
      </c>
      <c r="C127" s="54">
        <f t="shared" si="37"/>
        <v>6</v>
      </c>
      <c r="D127" s="55">
        <f t="shared" si="44"/>
        <v>12410.62572782813</v>
      </c>
      <c r="E127" s="57">
        <f t="shared" si="27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41"/>
        <v>-752.61542950728563</v>
      </c>
      <c r="H127" s="55">
        <v>0</v>
      </c>
      <c r="I127" s="57">
        <f t="shared" si="43"/>
        <v>-347.02378745323108</v>
      </c>
      <c r="J127" s="57">
        <f t="shared" si="36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5"/>
        <v>-2534.2184385040387</v>
      </c>
      <c r="S127" s="55">
        <v>0</v>
      </c>
      <c r="T127" s="55">
        <v>0</v>
      </c>
      <c r="U127" s="54" t="s">
        <v>79</v>
      </c>
      <c r="V127" s="57">
        <f t="shared" si="32"/>
        <v>-1630</v>
      </c>
      <c r="W127" s="57">
        <f t="shared" si="29"/>
        <v>-620.53128639140652</v>
      </c>
      <c r="X127" s="55">
        <f t="shared" si="30"/>
        <v>2064.2885417828434</v>
      </c>
      <c r="Y127" s="117">
        <f t="shared" si="31"/>
        <v>350449.35447828396</v>
      </c>
    </row>
    <row r="128" spans="1:25" ht="13.5" thickBot="1" x14ac:dyDescent="0.35">
      <c r="A128" s="54">
        <v>115</v>
      </c>
      <c r="B128" s="54">
        <v>33</v>
      </c>
      <c r="C128" s="54">
        <f t="shared" si="37"/>
        <v>7</v>
      </c>
      <c r="D128" s="55">
        <f t="shared" si="44"/>
        <v>12410.62572782813</v>
      </c>
      <c r="E128" s="57">
        <f t="shared" si="27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41"/>
        <v>-752.61542950728563</v>
      </c>
      <c r="H128" s="55">
        <v>0</v>
      </c>
      <c r="I128" s="57">
        <f t="shared" si="43"/>
        <v>-347.02378745323108</v>
      </c>
      <c r="J128" s="57">
        <f t="shared" si="36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5"/>
        <v>-2534.2184385040387</v>
      </c>
      <c r="S128" s="55">
        <v>0</v>
      </c>
      <c r="T128" s="55">
        <v>0</v>
      </c>
      <c r="U128" s="54" t="s">
        <v>79</v>
      </c>
      <c r="V128" s="57">
        <f t="shared" si="32"/>
        <v>-1640</v>
      </c>
      <c r="W128" s="57">
        <f t="shared" si="29"/>
        <v>-620.53128639140652</v>
      </c>
      <c r="X128" s="55">
        <f t="shared" si="30"/>
        <v>2051.2885417828434</v>
      </c>
      <c r="Y128" s="117">
        <f t="shared" si="31"/>
        <v>353960.8486637263</v>
      </c>
    </row>
    <row r="129" spans="1:25" ht="13.5" thickBot="1" x14ac:dyDescent="0.35">
      <c r="A129" s="54">
        <v>116</v>
      </c>
      <c r="B129" s="54">
        <v>33</v>
      </c>
      <c r="C129" s="54">
        <f t="shared" si="37"/>
        <v>8</v>
      </c>
      <c r="D129" s="55">
        <f t="shared" si="44"/>
        <v>12410.62572782813</v>
      </c>
      <c r="E129" s="57">
        <f t="shared" si="27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41"/>
        <v>-752.61542950728563</v>
      </c>
      <c r="H129" s="55">
        <v>0</v>
      </c>
      <c r="I129" s="57">
        <f t="shared" si="43"/>
        <v>-347.02378745323108</v>
      </c>
      <c r="J129" s="57">
        <f t="shared" si="36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5"/>
        <v>-2534.2184385040387</v>
      </c>
      <c r="S129" s="55">
        <v>0</v>
      </c>
      <c r="T129" s="55">
        <v>0</v>
      </c>
      <c r="U129" s="54" t="s">
        <v>79</v>
      </c>
      <c r="V129" s="57">
        <f t="shared" si="32"/>
        <v>-1650</v>
      </c>
      <c r="W129" s="57">
        <f t="shared" si="29"/>
        <v>-620.53128639140652</v>
      </c>
      <c r="X129" s="55">
        <f t="shared" si="30"/>
        <v>2038.2885417828434</v>
      </c>
      <c r="Y129" s="117">
        <f t="shared" si="31"/>
        <v>357473.9740749413</v>
      </c>
    </row>
    <row r="130" spans="1:25" ht="13.5" thickBot="1" x14ac:dyDescent="0.35">
      <c r="A130" s="54">
        <v>117</v>
      </c>
      <c r="B130" s="54">
        <v>33</v>
      </c>
      <c r="C130" s="54">
        <f t="shared" si="37"/>
        <v>9</v>
      </c>
      <c r="D130" s="55">
        <f t="shared" si="44"/>
        <v>12410.62572782813</v>
      </c>
      <c r="E130" s="57">
        <f t="shared" si="27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41"/>
        <v>-752.61542950728563</v>
      </c>
      <c r="H130" s="55">
        <v>0</v>
      </c>
      <c r="I130" s="57">
        <f t="shared" si="43"/>
        <v>-347.02378745323108</v>
      </c>
      <c r="J130" s="57">
        <f t="shared" si="36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5"/>
        <v>-2534.2184385040387</v>
      </c>
      <c r="S130" s="55">
        <v>0</v>
      </c>
      <c r="T130" s="55">
        <v>0</v>
      </c>
      <c r="U130" s="54" t="s">
        <v>79</v>
      </c>
      <c r="V130" s="57">
        <f t="shared" si="32"/>
        <v>-1660</v>
      </c>
      <c r="W130" s="57">
        <f t="shared" si="29"/>
        <v>-620.53128639140652</v>
      </c>
      <c r="X130" s="55">
        <f t="shared" si="30"/>
        <v>2025.2885417828434</v>
      </c>
      <c r="Y130" s="117">
        <f t="shared" si="31"/>
        <v>360988.73750870302</v>
      </c>
    </row>
    <row r="131" spans="1:25" ht="13.5" thickBot="1" x14ac:dyDescent="0.35">
      <c r="A131" s="54">
        <v>118</v>
      </c>
      <c r="B131" s="54">
        <v>33</v>
      </c>
      <c r="C131" s="54">
        <f t="shared" si="37"/>
        <v>10</v>
      </c>
      <c r="D131" s="55">
        <f t="shared" si="44"/>
        <v>12410.62572782813</v>
      </c>
      <c r="E131" s="57">
        <f t="shared" si="27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41"/>
        <v>-752.61542950728563</v>
      </c>
      <c r="H131" s="55">
        <v>0</v>
      </c>
      <c r="I131" s="57">
        <f t="shared" si="43"/>
        <v>-347.02378745323108</v>
      </c>
      <c r="J131" s="57">
        <f t="shared" si="36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5"/>
        <v>-2534.2184385040387</v>
      </c>
      <c r="S131" s="55">
        <v>0</v>
      </c>
      <c r="T131" s="55">
        <v>0</v>
      </c>
      <c r="U131" s="54" t="s">
        <v>79</v>
      </c>
      <c r="V131" s="57">
        <f t="shared" si="32"/>
        <v>-1670</v>
      </c>
      <c r="W131" s="57">
        <f t="shared" si="29"/>
        <v>-620.53128639140652</v>
      </c>
      <c r="X131" s="55">
        <f t="shared" si="30"/>
        <v>2012.2885417828434</v>
      </c>
      <c r="Y131" s="117">
        <f t="shared" si="31"/>
        <v>364505.14579010545</v>
      </c>
    </row>
    <row r="132" spans="1:25" ht="13.5" thickBot="1" x14ac:dyDescent="0.35">
      <c r="A132" s="54">
        <v>119</v>
      </c>
      <c r="B132" s="54">
        <v>33</v>
      </c>
      <c r="C132" s="54">
        <f t="shared" si="37"/>
        <v>11</v>
      </c>
      <c r="D132" s="55">
        <f t="shared" si="44"/>
        <v>12410.62572782813</v>
      </c>
      <c r="E132" s="57">
        <f t="shared" si="27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41"/>
        <v>-752.61542950728563</v>
      </c>
      <c r="H132" s="55">
        <v>0</v>
      </c>
      <c r="I132" s="57">
        <f t="shared" si="43"/>
        <v>-347.02378745323108</v>
      </c>
      <c r="J132" s="57">
        <f t="shared" si="36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5"/>
        <v>-2534.2184385040387</v>
      </c>
      <c r="S132" s="55">
        <v>0</v>
      </c>
      <c r="T132" s="55">
        <v>0</v>
      </c>
      <c r="U132" s="54" t="s">
        <v>79</v>
      </c>
      <c r="V132" s="57">
        <f t="shared" si="32"/>
        <v>-1680</v>
      </c>
      <c r="W132" s="57">
        <f t="shared" si="29"/>
        <v>-620.53128639140652</v>
      </c>
      <c r="X132" s="55">
        <f t="shared" si="30"/>
        <v>1999.2885417828434</v>
      </c>
      <c r="Y132" s="117">
        <f t="shared" si="31"/>
        <v>368023.20577268035</v>
      </c>
    </row>
    <row r="133" spans="1:25" ht="13.5" thickBot="1" x14ac:dyDescent="0.35">
      <c r="A133" s="54">
        <v>120</v>
      </c>
      <c r="B133" s="54">
        <v>34</v>
      </c>
      <c r="C133" s="54">
        <f t="shared" si="37"/>
        <v>0</v>
      </c>
      <c r="D133" s="55">
        <f>$D122*(1+$D$4)</f>
        <v>13031.157014219538</v>
      </c>
      <c r="E133" s="57">
        <f t="shared" si="27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41"/>
        <v>-752.61542950728563</v>
      </c>
      <c r="H133" s="55">
        <v>0</v>
      </c>
      <c r="I133" s="57">
        <f t="shared" si="43"/>
        <v>-347.02378745323108</v>
      </c>
      <c r="J133" s="57">
        <f t="shared" si="36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32"/>
        <v>-1690</v>
      </c>
      <c r="W133" s="57">
        <f t="shared" si="29"/>
        <v>-651.55785071097694</v>
      </c>
      <c r="X133" s="55">
        <f t="shared" si="30"/>
        <v>2144.5010786683051</v>
      </c>
      <c r="Y133" s="117">
        <f t="shared" si="31"/>
        <v>371701.13687540148</v>
      </c>
    </row>
    <row r="134" spans="1:25" ht="13.5" thickBot="1" x14ac:dyDescent="0.35">
      <c r="A134" s="54">
        <v>121</v>
      </c>
      <c r="B134" s="54">
        <v>34</v>
      </c>
      <c r="C134" s="54">
        <f t="shared" si="37"/>
        <v>1</v>
      </c>
      <c r="D134" s="55">
        <f t="shared" ref="D134:D144" si="46">$D133</f>
        <v>13031.157014219538</v>
      </c>
      <c r="E134" s="57">
        <f t="shared" si="27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43"/>
        <v>-347.02378745323108</v>
      </c>
      <c r="J134" s="57">
        <f t="shared" si="36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7">$R133</f>
        <v>-2686.2715448142812</v>
      </c>
      <c r="S134" s="55">
        <v>0</v>
      </c>
      <c r="T134" s="55">
        <v>0</v>
      </c>
      <c r="U134" s="54" t="s">
        <v>79</v>
      </c>
      <c r="V134" s="57">
        <f t="shared" si="32"/>
        <v>-1700</v>
      </c>
      <c r="W134" s="57">
        <f t="shared" si="29"/>
        <v>-651.55785071097694</v>
      </c>
      <c r="X134" s="55">
        <f t="shared" si="30"/>
        <v>2884.1165081755917</v>
      </c>
      <c r="Y134" s="117">
        <f t="shared" si="31"/>
        <v>376134.00812055793</v>
      </c>
    </row>
    <row r="135" spans="1:25" ht="13.5" thickBot="1" x14ac:dyDescent="0.35">
      <c r="A135" s="54">
        <v>122</v>
      </c>
      <c r="B135" s="54">
        <v>34</v>
      </c>
      <c r="C135" s="54">
        <f t="shared" si="37"/>
        <v>2</v>
      </c>
      <c r="D135" s="55">
        <f t="shared" si="46"/>
        <v>13031.157014219538</v>
      </c>
      <c r="E135" s="57">
        <f t="shared" si="27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43"/>
        <v>-347.02378745323108</v>
      </c>
      <c r="J135" s="57">
        <f t="shared" si="36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7"/>
        <v>-2686.2715448142812</v>
      </c>
      <c r="S135" s="55">
        <v>0</v>
      </c>
      <c r="T135" s="55">
        <v>0</v>
      </c>
      <c r="U135" s="54" t="s">
        <v>79</v>
      </c>
      <c r="V135" s="57">
        <f t="shared" si="32"/>
        <v>-1710</v>
      </c>
      <c r="W135" s="57">
        <f t="shared" si="29"/>
        <v>-651.55785071097694</v>
      </c>
      <c r="X135" s="55">
        <f t="shared" si="30"/>
        <v>2871.1165081755917</v>
      </c>
      <c r="Y135" s="117">
        <f t="shared" si="31"/>
        <v>380572.34966256918</v>
      </c>
    </row>
    <row r="136" spans="1:25" ht="13.5" thickBot="1" x14ac:dyDescent="0.35">
      <c r="A136" s="54">
        <v>123</v>
      </c>
      <c r="B136" s="54">
        <v>34</v>
      </c>
      <c r="C136" s="54">
        <f t="shared" si="37"/>
        <v>3</v>
      </c>
      <c r="D136" s="55">
        <f t="shared" si="46"/>
        <v>13031.157014219538</v>
      </c>
      <c r="E136" s="57">
        <f t="shared" si="27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43"/>
        <v>-347.02378745323108</v>
      </c>
      <c r="J136" s="57">
        <f t="shared" si="36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7"/>
        <v>-2686.2715448142812</v>
      </c>
      <c r="S136" s="55">
        <v>0</v>
      </c>
      <c r="T136" s="55">
        <v>0</v>
      </c>
      <c r="U136" s="54" t="s">
        <v>79</v>
      </c>
      <c r="V136" s="57">
        <f t="shared" si="32"/>
        <v>-1720</v>
      </c>
      <c r="W136" s="57">
        <f t="shared" si="29"/>
        <v>-651.55785071097694</v>
      </c>
      <c r="X136" s="55">
        <f t="shared" si="30"/>
        <v>2858.1165081755917</v>
      </c>
      <c r="Y136" s="117">
        <f t="shared" si="31"/>
        <v>385016.1842943388</v>
      </c>
    </row>
    <row r="137" spans="1:25" ht="13.5" thickBot="1" x14ac:dyDescent="0.35">
      <c r="A137" s="54">
        <v>124</v>
      </c>
      <c r="B137" s="54">
        <v>34</v>
      </c>
      <c r="C137" s="54">
        <f t="shared" si="37"/>
        <v>4</v>
      </c>
      <c r="D137" s="55">
        <f t="shared" si="46"/>
        <v>13031.157014219538</v>
      </c>
      <c r="E137" s="57">
        <f t="shared" si="27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43"/>
        <v>-347.02378745323108</v>
      </c>
      <c r="J137" s="57">
        <f t="shared" si="36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7"/>
        <v>-2686.2715448142812</v>
      </c>
      <c r="S137" s="55">
        <v>0</v>
      </c>
      <c r="T137" s="55">
        <v>0</v>
      </c>
      <c r="U137" s="54" t="s">
        <v>79</v>
      </c>
      <c r="V137" s="57">
        <f t="shared" si="32"/>
        <v>-1730</v>
      </c>
      <c r="W137" s="57">
        <f t="shared" si="29"/>
        <v>-651.55785071097694</v>
      </c>
      <c r="X137" s="55">
        <f t="shared" si="30"/>
        <v>2845.1165081755917</v>
      </c>
      <c r="Y137" s="117">
        <f t="shared" si="31"/>
        <v>389465.5349037408</v>
      </c>
    </row>
    <row r="138" spans="1:25" ht="13.5" thickBot="1" x14ac:dyDescent="0.35">
      <c r="A138" s="54">
        <v>125</v>
      </c>
      <c r="B138" s="54">
        <v>34</v>
      </c>
      <c r="C138" s="54">
        <f t="shared" si="37"/>
        <v>5</v>
      </c>
      <c r="D138" s="55">
        <f t="shared" si="46"/>
        <v>13031.157014219538</v>
      </c>
      <c r="E138" s="57">
        <f t="shared" si="27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43"/>
        <v>-347.02378745323108</v>
      </c>
      <c r="J138" s="57">
        <f t="shared" si="36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7"/>
        <v>-2686.2715448142812</v>
      </c>
      <c r="S138" s="55">
        <v>0</v>
      </c>
      <c r="T138" s="55">
        <v>0</v>
      </c>
      <c r="U138" s="54" t="s">
        <v>79</v>
      </c>
      <c r="V138" s="57">
        <f t="shared" si="32"/>
        <v>-1740</v>
      </c>
      <c r="W138" s="57">
        <f t="shared" si="29"/>
        <v>-651.55785071097694</v>
      </c>
      <c r="X138" s="55">
        <f t="shared" si="30"/>
        <v>2832.1165081755917</v>
      </c>
      <c r="Y138" s="117">
        <f t="shared" si="31"/>
        <v>393920.42447401531</v>
      </c>
    </row>
    <row r="139" spans="1:25" ht="13.5" thickBot="1" x14ac:dyDescent="0.35">
      <c r="A139" s="54">
        <v>126</v>
      </c>
      <c r="B139" s="54">
        <v>34</v>
      </c>
      <c r="C139" s="54">
        <f t="shared" si="37"/>
        <v>6</v>
      </c>
      <c r="D139" s="55">
        <f t="shared" si="46"/>
        <v>13031.157014219538</v>
      </c>
      <c r="E139" s="57">
        <f t="shared" si="27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43"/>
        <v>-347.02378745323108</v>
      </c>
      <c r="J139" s="57">
        <f t="shared" si="36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7"/>
        <v>-2686.2715448142812</v>
      </c>
      <c r="S139" s="55">
        <v>0</v>
      </c>
      <c r="T139" s="55">
        <v>0</v>
      </c>
      <c r="U139" s="54" t="s">
        <v>79</v>
      </c>
      <c r="V139" s="57">
        <f t="shared" si="32"/>
        <v>-1750</v>
      </c>
      <c r="W139" s="57">
        <f t="shared" si="29"/>
        <v>-651.55785071097694</v>
      </c>
      <c r="X139" s="55">
        <f t="shared" si="30"/>
        <v>2819.1165081755917</v>
      </c>
      <c r="Y139" s="117">
        <f t="shared" si="31"/>
        <v>398380.876084166</v>
      </c>
    </row>
    <row r="140" spans="1:25" ht="13.5" thickBot="1" x14ac:dyDescent="0.35">
      <c r="A140" s="54">
        <v>127</v>
      </c>
      <c r="B140" s="54">
        <v>34</v>
      </c>
      <c r="C140" s="54">
        <f t="shared" si="37"/>
        <v>7</v>
      </c>
      <c r="D140" s="55">
        <f t="shared" si="46"/>
        <v>13031.157014219538</v>
      </c>
      <c r="E140" s="57">
        <f t="shared" si="27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43"/>
        <v>-347.02378745323108</v>
      </c>
      <c r="J140" s="57">
        <f t="shared" si="36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7"/>
        <v>-2686.2715448142812</v>
      </c>
      <c r="S140" s="55">
        <v>0</v>
      </c>
      <c r="T140" s="55">
        <v>0</v>
      </c>
      <c r="U140" s="54" t="s">
        <v>79</v>
      </c>
      <c r="V140" s="57">
        <f t="shared" si="32"/>
        <v>-1760</v>
      </c>
      <c r="W140" s="57">
        <f t="shared" si="29"/>
        <v>-651.55785071097694</v>
      </c>
      <c r="X140" s="55">
        <f t="shared" si="30"/>
        <v>2806.1165081755917</v>
      </c>
      <c r="Y140" s="117">
        <f t="shared" si="31"/>
        <v>402846.91290935897</v>
      </c>
    </row>
    <row r="141" spans="1:25" ht="13.5" thickBot="1" x14ac:dyDescent="0.35">
      <c r="A141" s="54">
        <v>128</v>
      </c>
      <c r="B141" s="54">
        <v>34</v>
      </c>
      <c r="C141" s="54">
        <f t="shared" si="37"/>
        <v>8</v>
      </c>
      <c r="D141" s="55">
        <f t="shared" si="46"/>
        <v>13031.157014219538</v>
      </c>
      <c r="E141" s="57">
        <f t="shared" si="27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43"/>
        <v>-347.02378745323108</v>
      </c>
      <c r="J141" s="57">
        <f t="shared" si="36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7"/>
        <v>-2686.2715448142812</v>
      </c>
      <c r="S141" s="55">
        <v>0</v>
      </c>
      <c r="T141" s="55">
        <v>0</v>
      </c>
      <c r="U141" s="54" t="s">
        <v>79</v>
      </c>
      <c r="V141" s="57">
        <f t="shared" si="32"/>
        <v>-1770</v>
      </c>
      <c r="W141" s="57">
        <f t="shared" si="29"/>
        <v>-651.55785071097694</v>
      </c>
      <c r="X141" s="55">
        <f t="shared" si="30"/>
        <v>2793.1165081755917</v>
      </c>
      <c r="Y141" s="117">
        <f t="shared" si="31"/>
        <v>407318.55822132359</v>
      </c>
    </row>
    <row r="142" spans="1:25" ht="13.5" thickBot="1" x14ac:dyDescent="0.35">
      <c r="A142" s="54">
        <v>129</v>
      </c>
      <c r="B142" s="54">
        <v>34</v>
      </c>
      <c r="C142" s="54">
        <f t="shared" si="37"/>
        <v>9</v>
      </c>
      <c r="D142" s="55">
        <f t="shared" si="46"/>
        <v>13031.157014219538</v>
      </c>
      <c r="E142" s="57">
        <f t="shared" ref="E142:E205" si="48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43"/>
        <v>-347.02378745323108</v>
      </c>
      <c r="J142" s="57">
        <f t="shared" si="36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7"/>
        <v>-2686.2715448142812</v>
      </c>
      <c r="S142" s="55">
        <v>0</v>
      </c>
      <c r="T142" s="55">
        <v>0</v>
      </c>
      <c r="U142" s="54" t="s">
        <v>79</v>
      </c>
      <c r="V142" s="57">
        <f t="shared" si="32"/>
        <v>-1780</v>
      </c>
      <c r="W142" s="57">
        <f t="shared" ref="W142:W205" si="49">D142*-0.05</f>
        <v>-651.55785071097694</v>
      </c>
      <c r="X142" s="55">
        <f t="shared" ref="X142:X205" si="50">D142+E142+F142+G142+H142+I142+J142+L142+M142+R142+S142+T142+V142+W142+O142+P142</f>
        <v>2780.1165081755917</v>
      </c>
      <c r="Y142" s="117">
        <f t="shared" ref="Y142:Y205" si="51">X142+(Y141*(1+($D$7/12)))</f>
        <v>411795.83538875473</v>
      </c>
    </row>
    <row r="143" spans="1:25" ht="13.5" thickBot="1" x14ac:dyDescent="0.35">
      <c r="A143" s="54">
        <v>130</v>
      </c>
      <c r="B143" s="54">
        <v>34</v>
      </c>
      <c r="C143" s="54">
        <f t="shared" si="37"/>
        <v>10</v>
      </c>
      <c r="D143" s="55">
        <f t="shared" si="46"/>
        <v>13031.157014219538</v>
      </c>
      <c r="E143" s="57">
        <f t="shared" si="48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43"/>
        <v>-347.02378745323108</v>
      </c>
      <c r="J143" s="57">
        <f t="shared" si="36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7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52">$V142-10</f>
        <v>-1790</v>
      </c>
      <c r="W143" s="57">
        <f t="shared" si="49"/>
        <v>-651.55785071097694</v>
      </c>
      <c r="X143" s="55">
        <f t="shared" si="50"/>
        <v>2767.1165081755917</v>
      </c>
      <c r="Y143" s="117">
        <f t="shared" si="51"/>
        <v>416278.7678777168</v>
      </c>
    </row>
    <row r="144" spans="1:25" ht="13.5" thickBot="1" x14ac:dyDescent="0.35">
      <c r="A144" s="54">
        <v>131</v>
      </c>
      <c r="B144" s="54">
        <v>34</v>
      </c>
      <c r="C144" s="54">
        <f t="shared" si="37"/>
        <v>11</v>
      </c>
      <c r="D144" s="55">
        <f t="shared" si="46"/>
        <v>13031.157014219538</v>
      </c>
      <c r="E144" s="57">
        <f t="shared" si="48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43"/>
        <v>-347.02378745323108</v>
      </c>
      <c r="J144" s="57">
        <f t="shared" si="36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7"/>
        <v>-2686.2715448142812</v>
      </c>
      <c r="S144" s="55">
        <v>0</v>
      </c>
      <c r="T144" s="55">
        <v>0</v>
      </c>
      <c r="U144" s="54" t="s">
        <v>79</v>
      </c>
      <c r="V144" s="57">
        <f t="shared" si="52"/>
        <v>-1800</v>
      </c>
      <c r="W144" s="57">
        <f t="shared" si="49"/>
        <v>-651.55785071097694</v>
      </c>
      <c r="X144" s="55">
        <f t="shared" si="50"/>
        <v>2754.1165081755917</v>
      </c>
      <c r="Y144" s="117">
        <f t="shared" si="51"/>
        <v>420767.37925204955</v>
      </c>
    </row>
    <row r="145" spans="1:25" ht="13.5" thickBot="1" x14ac:dyDescent="0.35">
      <c r="A145" s="54">
        <v>132</v>
      </c>
      <c r="B145" s="54">
        <v>35</v>
      </c>
      <c r="C145" s="54">
        <f t="shared" si="37"/>
        <v>0</v>
      </c>
      <c r="D145" s="55">
        <f>$D134*(1+$D$4)</f>
        <v>13682.714864930515</v>
      </c>
      <c r="E145" s="57">
        <f t="shared" si="48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43"/>
        <v>-347.02378745323108</v>
      </c>
      <c r="J145" s="57">
        <f t="shared" si="36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52"/>
        <v>-1810</v>
      </c>
      <c r="W145" s="57">
        <f t="shared" si="49"/>
        <v>-684.13574324652575</v>
      </c>
      <c r="X145" s="55">
        <f t="shared" si="50"/>
        <v>2905.7191408422213</v>
      </c>
      <c r="Y145" s="117">
        <f t="shared" si="51"/>
        <v>425426.29580644198</v>
      </c>
    </row>
    <row r="146" spans="1:25" ht="13.5" thickBot="1" x14ac:dyDescent="0.35">
      <c r="A146" s="54">
        <v>133</v>
      </c>
      <c r="B146" s="54">
        <v>35</v>
      </c>
      <c r="C146" s="54">
        <f t="shared" si="37"/>
        <v>1</v>
      </c>
      <c r="D146" s="55">
        <f t="shared" ref="D146:D156" si="53">$D145</f>
        <v>13682.714864930515</v>
      </c>
      <c r="E146" s="57">
        <f t="shared" si="48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36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54">$R145</f>
        <v>-2847.4478375031381</v>
      </c>
      <c r="S146" s="55">
        <v>0</v>
      </c>
      <c r="T146" s="55">
        <v>0</v>
      </c>
      <c r="U146" s="54" t="s">
        <v>79</v>
      </c>
      <c r="V146" s="57">
        <f t="shared" si="52"/>
        <v>-1820</v>
      </c>
      <c r="W146" s="57">
        <f t="shared" si="49"/>
        <v>-684.13574324652575</v>
      </c>
      <c r="X146" s="55">
        <f t="shared" si="50"/>
        <v>3239.7429282954517</v>
      </c>
      <c r="Y146" s="117">
        <f t="shared" si="51"/>
        <v>430438.64830059762</v>
      </c>
    </row>
    <row r="147" spans="1:25" ht="13.5" thickBot="1" x14ac:dyDescent="0.35">
      <c r="A147" s="54">
        <v>134</v>
      </c>
      <c r="B147" s="54">
        <v>35</v>
      </c>
      <c r="C147" s="54">
        <f t="shared" si="37"/>
        <v>2</v>
      </c>
      <c r="D147" s="55">
        <f t="shared" si="53"/>
        <v>13682.714864930515</v>
      </c>
      <c r="E147" s="57">
        <f t="shared" si="48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36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54"/>
        <v>-2847.4478375031381</v>
      </c>
      <c r="S147" s="55">
        <v>0</v>
      </c>
      <c r="T147" s="55">
        <v>0</v>
      </c>
      <c r="U147" s="54" t="s">
        <v>79</v>
      </c>
      <c r="V147" s="57">
        <f t="shared" si="52"/>
        <v>-1830</v>
      </c>
      <c r="W147" s="57">
        <f t="shared" si="49"/>
        <v>-684.13574324652575</v>
      </c>
      <c r="X147" s="55">
        <f t="shared" si="50"/>
        <v>3226.7429282954517</v>
      </c>
      <c r="Y147" s="117">
        <f t="shared" si="51"/>
        <v>435458.88559681224</v>
      </c>
    </row>
    <row r="148" spans="1:25" ht="13.5" thickBot="1" x14ac:dyDescent="0.35">
      <c r="A148" s="54">
        <v>135</v>
      </c>
      <c r="B148" s="54">
        <v>35</v>
      </c>
      <c r="C148" s="54">
        <f t="shared" si="37"/>
        <v>3</v>
      </c>
      <c r="D148" s="55">
        <f t="shared" si="53"/>
        <v>13682.714864930515</v>
      </c>
      <c r="E148" s="57">
        <f t="shared" si="48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36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54"/>
        <v>-2847.4478375031381</v>
      </c>
      <c r="S148" s="55">
        <v>0</v>
      </c>
      <c r="T148" s="55">
        <v>0</v>
      </c>
      <c r="U148" s="54" t="s">
        <v>79</v>
      </c>
      <c r="V148" s="57">
        <f t="shared" si="52"/>
        <v>-1840</v>
      </c>
      <c r="W148" s="57">
        <f t="shared" si="49"/>
        <v>-684.13574324652575</v>
      </c>
      <c r="X148" s="55">
        <f t="shared" si="50"/>
        <v>3213.7429282954517</v>
      </c>
      <c r="Y148" s="117">
        <f t="shared" si="51"/>
        <v>440487.04054842773</v>
      </c>
    </row>
    <row r="149" spans="1:25" ht="13.5" thickBot="1" x14ac:dyDescent="0.35">
      <c r="A149" s="54">
        <v>136</v>
      </c>
      <c r="B149" s="54">
        <v>35</v>
      </c>
      <c r="C149" s="54">
        <f t="shared" si="37"/>
        <v>4</v>
      </c>
      <c r="D149" s="55">
        <f t="shared" si="53"/>
        <v>13682.714864930515</v>
      </c>
      <c r="E149" s="57">
        <f t="shared" si="48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36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54"/>
        <v>-2847.4478375031381</v>
      </c>
      <c r="S149" s="55">
        <v>0</v>
      </c>
      <c r="T149" s="55">
        <v>0</v>
      </c>
      <c r="U149" s="54" t="s">
        <v>79</v>
      </c>
      <c r="V149" s="57">
        <f t="shared" si="52"/>
        <v>-1850</v>
      </c>
      <c r="W149" s="57">
        <f t="shared" si="49"/>
        <v>-684.13574324652575</v>
      </c>
      <c r="X149" s="55">
        <f t="shared" si="50"/>
        <v>3200.7429282954517</v>
      </c>
      <c r="Y149" s="117">
        <f t="shared" si="51"/>
        <v>445523.14614567498</v>
      </c>
    </row>
    <row r="150" spans="1:25" ht="13.5" thickBot="1" x14ac:dyDescent="0.35">
      <c r="A150" s="54">
        <v>137</v>
      </c>
      <c r="B150" s="54">
        <v>35</v>
      </c>
      <c r="C150" s="54">
        <f t="shared" si="37"/>
        <v>5</v>
      </c>
      <c r="D150" s="55">
        <f t="shared" si="53"/>
        <v>13682.714864930515</v>
      </c>
      <c r="E150" s="57">
        <f t="shared" si="48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36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54"/>
        <v>-2847.4478375031381</v>
      </c>
      <c r="S150" s="55">
        <v>0</v>
      </c>
      <c r="T150" s="55">
        <v>0</v>
      </c>
      <c r="U150" s="54" t="s">
        <v>79</v>
      </c>
      <c r="V150" s="57">
        <f t="shared" si="52"/>
        <v>-1860</v>
      </c>
      <c r="W150" s="57">
        <f t="shared" si="49"/>
        <v>-684.13574324652575</v>
      </c>
      <c r="X150" s="55">
        <f t="shared" si="50"/>
        <v>3187.7429282954517</v>
      </c>
      <c r="Y150" s="117">
        <f t="shared" si="51"/>
        <v>450567.23551624408</v>
      </c>
    </row>
    <row r="151" spans="1:25" ht="13.5" thickBot="1" x14ac:dyDescent="0.35">
      <c r="A151" s="54">
        <v>138</v>
      </c>
      <c r="B151" s="54">
        <v>35</v>
      </c>
      <c r="C151" s="54">
        <f t="shared" si="37"/>
        <v>6</v>
      </c>
      <c r="D151" s="55">
        <f t="shared" si="53"/>
        <v>13682.714864930515</v>
      </c>
      <c r="E151" s="57">
        <f t="shared" si="48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214" si="55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54"/>
        <v>-2847.4478375031381</v>
      </c>
      <c r="S151" s="55">
        <v>0</v>
      </c>
      <c r="T151" s="55">
        <v>0</v>
      </c>
      <c r="U151" s="54" t="s">
        <v>79</v>
      </c>
      <c r="V151" s="57">
        <f t="shared" si="52"/>
        <v>-1870</v>
      </c>
      <c r="W151" s="57">
        <f t="shared" si="49"/>
        <v>-684.13574324652575</v>
      </c>
      <c r="X151" s="55">
        <f t="shared" si="50"/>
        <v>3174.7429282954517</v>
      </c>
      <c r="Y151" s="117">
        <f t="shared" si="51"/>
        <v>455619.34192585724</v>
      </c>
    </row>
    <row r="152" spans="1:25" ht="13.5" thickBot="1" x14ac:dyDescent="0.35">
      <c r="A152" s="54">
        <v>139</v>
      </c>
      <c r="B152" s="54">
        <v>35</v>
      </c>
      <c r="C152" s="54">
        <f t="shared" si="37"/>
        <v>7</v>
      </c>
      <c r="D152" s="55">
        <f t="shared" si="53"/>
        <v>13682.714864930515</v>
      </c>
      <c r="E152" s="57">
        <f t="shared" si="48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55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54"/>
        <v>-2847.4478375031381</v>
      </c>
      <c r="S152" s="55">
        <v>0</v>
      </c>
      <c r="T152" s="55">
        <v>0</v>
      </c>
      <c r="U152" s="54" t="s">
        <v>79</v>
      </c>
      <c r="V152" s="57">
        <f t="shared" si="52"/>
        <v>-1880</v>
      </c>
      <c r="W152" s="57">
        <f t="shared" si="49"/>
        <v>-684.13574324652575</v>
      </c>
      <c r="X152" s="55">
        <f t="shared" si="50"/>
        <v>3161.7429282954517</v>
      </c>
      <c r="Y152" s="117">
        <f t="shared" si="51"/>
        <v>460679.49877884379</v>
      </c>
    </row>
    <row r="153" spans="1:25" ht="13.5" thickBot="1" x14ac:dyDescent="0.35">
      <c r="A153" s="54">
        <v>140</v>
      </c>
      <c r="B153" s="54">
        <v>35</v>
      </c>
      <c r="C153" s="54">
        <f t="shared" ref="C153:C216" si="56">C141</f>
        <v>8</v>
      </c>
      <c r="D153" s="55">
        <f t="shared" si="53"/>
        <v>13682.714864930515</v>
      </c>
      <c r="E153" s="57">
        <f t="shared" si="48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55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54"/>
        <v>-2847.4478375031381</v>
      </c>
      <c r="S153" s="55">
        <v>0</v>
      </c>
      <c r="T153" s="55">
        <v>0</v>
      </c>
      <c r="U153" s="54" t="s">
        <v>79</v>
      </c>
      <c r="V153" s="57">
        <f t="shared" si="52"/>
        <v>-1890</v>
      </c>
      <c r="W153" s="57">
        <f t="shared" si="49"/>
        <v>-684.13574324652575</v>
      </c>
      <c r="X153" s="55">
        <f t="shared" si="50"/>
        <v>3148.7429282954517</v>
      </c>
      <c r="Y153" s="117">
        <f t="shared" si="51"/>
        <v>465747.73961871775</v>
      </c>
    </row>
    <row r="154" spans="1:25" ht="13.5" thickBot="1" x14ac:dyDescent="0.35">
      <c r="A154" s="54">
        <v>141</v>
      </c>
      <c r="B154" s="54">
        <v>35</v>
      </c>
      <c r="C154" s="54">
        <f t="shared" si="56"/>
        <v>9</v>
      </c>
      <c r="D154" s="55">
        <f t="shared" si="53"/>
        <v>13682.714864930515</v>
      </c>
      <c r="E154" s="57">
        <f t="shared" si="48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55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54"/>
        <v>-2847.4478375031381</v>
      </c>
      <c r="S154" s="55">
        <v>0</v>
      </c>
      <c r="T154" s="55">
        <v>0</v>
      </c>
      <c r="U154" s="54" t="s">
        <v>79</v>
      </c>
      <c r="V154" s="57">
        <f t="shared" si="52"/>
        <v>-1900</v>
      </c>
      <c r="W154" s="57">
        <f t="shared" si="49"/>
        <v>-684.13574324652575</v>
      </c>
      <c r="X154" s="55">
        <f t="shared" si="50"/>
        <v>3135.7429282954517</v>
      </c>
      <c r="Y154" s="117">
        <f t="shared" si="51"/>
        <v>470824.09812875785</v>
      </c>
    </row>
    <row r="155" spans="1:25" ht="13.5" thickBot="1" x14ac:dyDescent="0.35">
      <c r="A155" s="54">
        <v>142</v>
      </c>
      <c r="B155" s="54">
        <v>35</v>
      </c>
      <c r="C155" s="54">
        <f t="shared" si="56"/>
        <v>10</v>
      </c>
      <c r="D155" s="55">
        <f t="shared" si="53"/>
        <v>13682.714864930515</v>
      </c>
      <c r="E155" s="57">
        <f t="shared" si="48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55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54"/>
        <v>-2847.4478375031381</v>
      </c>
      <c r="S155" s="55">
        <v>0</v>
      </c>
      <c r="T155" s="55">
        <v>0</v>
      </c>
      <c r="U155" s="54" t="s">
        <v>79</v>
      </c>
      <c r="V155" s="57">
        <f t="shared" si="52"/>
        <v>-1910</v>
      </c>
      <c r="W155" s="57">
        <f t="shared" si="49"/>
        <v>-684.13574324652575</v>
      </c>
      <c r="X155" s="55">
        <f t="shared" si="50"/>
        <v>3122.7429282954517</v>
      </c>
      <c r="Y155" s="117">
        <f t="shared" si="51"/>
        <v>475908.60813258978</v>
      </c>
    </row>
    <row r="156" spans="1:25" ht="13.5" thickBot="1" x14ac:dyDescent="0.35">
      <c r="A156" s="54">
        <v>143</v>
      </c>
      <c r="B156" s="54">
        <v>35</v>
      </c>
      <c r="C156" s="54">
        <f t="shared" si="56"/>
        <v>11</v>
      </c>
      <c r="D156" s="55">
        <f t="shared" si="53"/>
        <v>13682.714864930515</v>
      </c>
      <c r="E156" s="57">
        <f t="shared" si="48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55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54"/>
        <v>-2847.4478375031381</v>
      </c>
      <c r="S156" s="55">
        <v>0</v>
      </c>
      <c r="T156" s="55">
        <v>0</v>
      </c>
      <c r="U156" s="54" t="s">
        <v>79</v>
      </c>
      <c r="V156" s="57">
        <f t="shared" si="52"/>
        <v>-1920</v>
      </c>
      <c r="W156" s="57">
        <f t="shared" si="49"/>
        <v>-684.13574324652575</v>
      </c>
      <c r="X156" s="55">
        <f t="shared" si="50"/>
        <v>3109.7429282954517</v>
      </c>
      <c r="Y156" s="117">
        <f t="shared" si="51"/>
        <v>481001.30359477102</v>
      </c>
    </row>
    <row r="157" spans="1:25" ht="13.5" thickBot="1" x14ac:dyDescent="0.35">
      <c r="A157" s="54">
        <v>144</v>
      </c>
      <c r="B157" s="54">
        <v>36</v>
      </c>
      <c r="C157" s="54">
        <f t="shared" si="56"/>
        <v>0</v>
      </c>
      <c r="D157" s="55">
        <f>$D146*(1+$D$4)</f>
        <v>14366.850608177041</v>
      </c>
      <c r="E157" s="57">
        <f t="shared" si="48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55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52"/>
        <v>-1930</v>
      </c>
      <c r="W157" s="57">
        <f t="shared" si="49"/>
        <v>-718.3425304088521</v>
      </c>
      <c r="X157" s="55">
        <f t="shared" si="50"/>
        <v>3267.9639296685255</v>
      </c>
      <c r="Y157" s="117">
        <f t="shared" si="51"/>
        <v>486273.43962275109</v>
      </c>
    </row>
    <row r="158" spans="1:25" ht="13.5" thickBot="1" x14ac:dyDescent="0.35">
      <c r="A158" s="54">
        <v>145</v>
      </c>
      <c r="B158" s="54">
        <v>36</v>
      </c>
      <c r="C158" s="54">
        <f t="shared" si="56"/>
        <v>1</v>
      </c>
      <c r="D158" s="55">
        <f t="shared" ref="D158:D168" si="57">$D157</f>
        <v>14366.850608177041</v>
      </c>
      <c r="E158" s="57">
        <f t="shared" si="48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55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8">$R157</f>
        <v>-3018.2947077533267</v>
      </c>
      <c r="S158" s="55">
        <v>0</v>
      </c>
      <c r="T158" s="55">
        <v>0</v>
      </c>
      <c r="U158" s="54" t="s">
        <v>79</v>
      </c>
      <c r="V158" s="57">
        <f t="shared" si="52"/>
        <v>-1940</v>
      </c>
      <c r="W158" s="57">
        <f t="shared" si="49"/>
        <v>-718.3425304088521</v>
      </c>
      <c r="X158" s="55">
        <f t="shared" si="50"/>
        <v>3254.9639296685255</v>
      </c>
      <c r="Y158" s="117">
        <f t="shared" si="51"/>
        <v>491554.54288418108</v>
      </c>
    </row>
    <row r="159" spans="1:25" ht="13.5" thickBot="1" x14ac:dyDescent="0.35">
      <c r="A159" s="54">
        <v>146</v>
      </c>
      <c r="B159" s="54">
        <v>36</v>
      </c>
      <c r="C159" s="54">
        <f t="shared" si="56"/>
        <v>2</v>
      </c>
      <c r="D159" s="55">
        <f t="shared" si="57"/>
        <v>14366.850608177041</v>
      </c>
      <c r="E159" s="57">
        <f t="shared" si="48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55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8"/>
        <v>-3018.2947077533267</v>
      </c>
      <c r="S159" s="55">
        <v>0</v>
      </c>
      <c r="T159" s="55">
        <v>0</v>
      </c>
      <c r="U159" s="54" t="s">
        <v>79</v>
      </c>
      <c r="V159" s="57">
        <f t="shared" si="52"/>
        <v>-1950</v>
      </c>
      <c r="W159" s="57">
        <f t="shared" si="49"/>
        <v>-718.3425304088521</v>
      </c>
      <c r="X159" s="55">
        <f t="shared" si="50"/>
        <v>3241.9639296685255</v>
      </c>
      <c r="Y159" s="117">
        <f t="shared" si="51"/>
        <v>496844.65074253367</v>
      </c>
    </row>
    <row r="160" spans="1:25" ht="13.5" thickBot="1" x14ac:dyDescent="0.35">
      <c r="A160" s="54">
        <v>147</v>
      </c>
      <c r="B160" s="54">
        <v>36</v>
      </c>
      <c r="C160" s="54">
        <f t="shared" si="56"/>
        <v>3</v>
      </c>
      <c r="D160" s="55">
        <f t="shared" si="57"/>
        <v>14366.850608177041</v>
      </c>
      <c r="E160" s="57">
        <f t="shared" si="48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55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8"/>
        <v>-3018.2947077533267</v>
      </c>
      <c r="S160" s="55">
        <v>0</v>
      </c>
      <c r="T160" s="55">
        <v>0</v>
      </c>
      <c r="U160" s="54" t="s">
        <v>79</v>
      </c>
      <c r="V160" s="57">
        <f t="shared" si="52"/>
        <v>-1960</v>
      </c>
      <c r="W160" s="57">
        <f t="shared" si="49"/>
        <v>-718.3425304088521</v>
      </c>
      <c r="X160" s="55">
        <f t="shared" si="50"/>
        <v>3228.9639296685255</v>
      </c>
      <c r="Y160" s="117">
        <f t="shared" si="51"/>
        <v>502143.80071696278</v>
      </c>
    </row>
    <row r="161" spans="1:25" ht="13.5" thickBot="1" x14ac:dyDescent="0.35">
      <c r="A161" s="54">
        <v>148</v>
      </c>
      <c r="B161" s="54">
        <v>36</v>
      </c>
      <c r="C161" s="54">
        <f t="shared" si="56"/>
        <v>4</v>
      </c>
      <c r="D161" s="55">
        <f t="shared" si="57"/>
        <v>14366.850608177041</v>
      </c>
      <c r="E161" s="57">
        <f t="shared" si="48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55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8"/>
        <v>-3018.2947077533267</v>
      </c>
      <c r="S161" s="55">
        <v>0</v>
      </c>
      <c r="T161" s="55">
        <v>0</v>
      </c>
      <c r="U161" s="54" t="s">
        <v>79</v>
      </c>
      <c r="V161" s="57">
        <f t="shared" si="52"/>
        <v>-1970</v>
      </c>
      <c r="W161" s="57">
        <f t="shared" si="49"/>
        <v>-718.3425304088521</v>
      </c>
      <c r="X161" s="55">
        <f t="shared" si="50"/>
        <v>3215.9639296685255</v>
      </c>
      <c r="Y161" s="117">
        <f t="shared" si="51"/>
        <v>507452.03048295196</v>
      </c>
    </row>
    <row r="162" spans="1:25" ht="13.5" thickBot="1" x14ac:dyDescent="0.35">
      <c r="A162" s="54">
        <v>149</v>
      </c>
      <c r="B162" s="54">
        <v>36</v>
      </c>
      <c r="C162" s="54">
        <f t="shared" si="56"/>
        <v>5</v>
      </c>
      <c r="D162" s="55">
        <f t="shared" si="57"/>
        <v>14366.850608177041</v>
      </c>
      <c r="E162" s="57">
        <f t="shared" si="48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55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8"/>
        <v>-3018.2947077533267</v>
      </c>
      <c r="S162" s="55">
        <v>0</v>
      </c>
      <c r="T162" s="55">
        <v>0</v>
      </c>
      <c r="U162" s="54" t="s">
        <v>79</v>
      </c>
      <c r="V162" s="57">
        <f t="shared" si="52"/>
        <v>-1980</v>
      </c>
      <c r="W162" s="57">
        <f t="shared" si="49"/>
        <v>-718.3425304088521</v>
      </c>
      <c r="X162" s="55">
        <f t="shared" si="50"/>
        <v>3202.9639296685255</v>
      </c>
      <c r="Y162" s="117">
        <f t="shared" si="51"/>
        <v>512769.37787296611</v>
      </c>
    </row>
    <row r="163" spans="1:25" ht="13.5" thickBot="1" x14ac:dyDescent="0.35">
      <c r="A163" s="54">
        <v>150</v>
      </c>
      <c r="B163" s="54">
        <v>36</v>
      </c>
      <c r="C163" s="54">
        <f t="shared" si="56"/>
        <v>6</v>
      </c>
      <c r="D163" s="55">
        <f t="shared" si="57"/>
        <v>14366.850608177041</v>
      </c>
      <c r="E163" s="57">
        <f t="shared" si="48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55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8"/>
        <v>-3018.2947077533267</v>
      </c>
      <c r="S163" s="55">
        <v>0</v>
      </c>
      <c r="T163" s="55">
        <v>0</v>
      </c>
      <c r="U163" s="54" t="s">
        <v>79</v>
      </c>
      <c r="V163" s="57">
        <f t="shared" si="52"/>
        <v>-1990</v>
      </c>
      <c r="W163" s="57">
        <f t="shared" si="49"/>
        <v>-718.3425304088521</v>
      </c>
      <c r="X163" s="55">
        <f t="shared" si="50"/>
        <v>3189.9639296685255</v>
      </c>
      <c r="Y163" s="117">
        <f t="shared" si="51"/>
        <v>518095.88087710534</v>
      </c>
    </row>
    <row r="164" spans="1:25" ht="13.5" thickBot="1" x14ac:dyDescent="0.35">
      <c r="A164" s="54">
        <v>151</v>
      </c>
      <c r="B164" s="54">
        <v>36</v>
      </c>
      <c r="C164" s="54">
        <f t="shared" si="56"/>
        <v>7</v>
      </c>
      <c r="D164" s="55">
        <f t="shared" si="57"/>
        <v>14366.850608177041</v>
      </c>
      <c r="E164" s="57">
        <f t="shared" si="48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55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8"/>
        <v>-3018.2947077533267</v>
      </c>
      <c r="S164" s="55">
        <v>0</v>
      </c>
      <c r="T164" s="55">
        <v>0</v>
      </c>
      <c r="U164" s="54" t="s">
        <v>79</v>
      </c>
      <c r="V164" s="57">
        <f t="shared" si="52"/>
        <v>-2000</v>
      </c>
      <c r="W164" s="57">
        <f t="shared" si="49"/>
        <v>-718.3425304088521</v>
      </c>
      <c r="X164" s="55">
        <f t="shared" si="50"/>
        <v>3176.9639296685255</v>
      </c>
      <c r="Y164" s="117">
        <f t="shared" si="51"/>
        <v>523431.57764376182</v>
      </c>
    </row>
    <row r="165" spans="1:25" ht="13.5" thickBot="1" x14ac:dyDescent="0.35">
      <c r="A165" s="54">
        <v>152</v>
      </c>
      <c r="B165" s="54">
        <v>36</v>
      </c>
      <c r="C165" s="54">
        <f t="shared" si="56"/>
        <v>8</v>
      </c>
      <c r="D165" s="55">
        <f t="shared" si="57"/>
        <v>14366.850608177041</v>
      </c>
      <c r="E165" s="57">
        <f t="shared" si="48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55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8"/>
        <v>-3018.2947077533267</v>
      </c>
      <c r="S165" s="55">
        <v>0</v>
      </c>
      <c r="T165" s="55">
        <v>0</v>
      </c>
      <c r="U165" s="54" t="s">
        <v>79</v>
      </c>
      <c r="V165" s="57">
        <f t="shared" si="52"/>
        <v>-2010</v>
      </c>
      <c r="W165" s="57">
        <f t="shared" si="49"/>
        <v>-718.3425304088521</v>
      </c>
      <c r="X165" s="55">
        <f t="shared" si="50"/>
        <v>3163.9639296685255</v>
      </c>
      <c r="Y165" s="117">
        <f t="shared" si="51"/>
        <v>528776.50648027938</v>
      </c>
    </row>
    <row r="166" spans="1:25" ht="13.5" thickBot="1" x14ac:dyDescent="0.35">
      <c r="A166" s="54">
        <v>153</v>
      </c>
      <c r="B166" s="54">
        <v>36</v>
      </c>
      <c r="C166" s="54">
        <f t="shared" si="56"/>
        <v>9</v>
      </c>
      <c r="D166" s="55">
        <f t="shared" si="57"/>
        <v>14366.850608177041</v>
      </c>
      <c r="E166" s="57">
        <f t="shared" si="48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55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8"/>
        <v>-3018.2947077533267</v>
      </c>
      <c r="S166" s="55">
        <v>0</v>
      </c>
      <c r="T166" s="55">
        <v>0</v>
      </c>
      <c r="U166" s="54" t="s">
        <v>79</v>
      </c>
      <c r="V166" s="57">
        <f t="shared" si="52"/>
        <v>-2020</v>
      </c>
      <c r="W166" s="57">
        <f t="shared" si="49"/>
        <v>-718.3425304088521</v>
      </c>
      <c r="X166" s="55">
        <f t="shared" si="50"/>
        <v>3150.9639296685255</v>
      </c>
      <c r="Y166" s="117">
        <f t="shared" si="51"/>
        <v>534130.70585361577</v>
      </c>
    </row>
    <row r="167" spans="1:25" ht="13.5" thickBot="1" x14ac:dyDescent="0.35">
      <c r="A167" s="54">
        <v>154</v>
      </c>
      <c r="B167" s="54">
        <v>36</v>
      </c>
      <c r="C167" s="54">
        <f t="shared" si="56"/>
        <v>10</v>
      </c>
      <c r="D167" s="55">
        <f t="shared" si="57"/>
        <v>14366.850608177041</v>
      </c>
      <c r="E167" s="57">
        <f t="shared" si="48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55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8"/>
        <v>-3018.2947077533267</v>
      </c>
      <c r="S167" s="55">
        <v>0</v>
      </c>
      <c r="T167" s="55">
        <v>0</v>
      </c>
      <c r="U167" s="54" t="s">
        <v>79</v>
      </c>
      <c r="V167" s="57">
        <f t="shared" si="52"/>
        <v>-2030</v>
      </c>
      <c r="W167" s="57">
        <f t="shared" si="49"/>
        <v>-718.3425304088521</v>
      </c>
      <c r="X167" s="55">
        <f t="shared" si="50"/>
        <v>3137.9639296685255</v>
      </c>
      <c r="Y167" s="117">
        <f t="shared" si="51"/>
        <v>539494.21439100767</v>
      </c>
    </row>
    <row r="168" spans="1:25" ht="13.5" thickBot="1" x14ac:dyDescent="0.35">
      <c r="A168" s="54">
        <v>155</v>
      </c>
      <c r="B168" s="54">
        <v>36</v>
      </c>
      <c r="C168" s="54">
        <f t="shared" si="56"/>
        <v>11</v>
      </c>
      <c r="D168" s="55">
        <f t="shared" si="57"/>
        <v>14366.850608177041</v>
      </c>
      <c r="E168" s="57">
        <f t="shared" si="48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55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8"/>
        <v>-3018.2947077533267</v>
      </c>
      <c r="S168" s="55">
        <v>0</v>
      </c>
      <c r="T168" s="55">
        <v>0</v>
      </c>
      <c r="U168" s="54" t="s">
        <v>79</v>
      </c>
      <c r="V168" s="57">
        <f t="shared" si="52"/>
        <v>-2040</v>
      </c>
      <c r="W168" s="57">
        <f t="shared" si="49"/>
        <v>-718.3425304088521</v>
      </c>
      <c r="X168" s="55">
        <f t="shared" si="50"/>
        <v>3124.9639296685255</v>
      </c>
      <c r="Y168" s="117">
        <f t="shared" si="51"/>
        <v>544867.07088063878</v>
      </c>
    </row>
    <row r="169" spans="1:25" ht="13.5" thickBot="1" x14ac:dyDescent="0.35">
      <c r="A169" s="54">
        <v>156</v>
      </c>
      <c r="B169" s="54">
        <v>37</v>
      </c>
      <c r="C169" s="54">
        <f t="shared" si="56"/>
        <v>0</v>
      </c>
      <c r="D169" s="55">
        <f>$D158*(1+$D$4)</f>
        <v>15085.193138585893</v>
      </c>
      <c r="E169" s="57">
        <f t="shared" si="48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55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52"/>
        <v>-2050</v>
      </c>
      <c r="W169" s="57">
        <f t="shared" si="49"/>
        <v>-754.25965692929469</v>
      </c>
      <c r="X169" s="55">
        <f t="shared" si="50"/>
        <v>3290.0375124077509</v>
      </c>
      <c r="Y169" s="117">
        <f t="shared" si="51"/>
        <v>550427.38785504922</v>
      </c>
    </row>
    <row r="170" spans="1:25" ht="13.5" thickBot="1" x14ac:dyDescent="0.35">
      <c r="A170" s="54">
        <v>157</v>
      </c>
      <c r="B170" s="54">
        <v>37</v>
      </c>
      <c r="C170" s="54">
        <f t="shared" si="56"/>
        <v>1</v>
      </c>
      <c r="D170" s="55">
        <f t="shared" ref="D170:D180" si="59">$D169</f>
        <v>15085.193138585893</v>
      </c>
      <c r="E170" s="57">
        <f t="shared" si="48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55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60">$R169</f>
        <v>-3199.3923902185265</v>
      </c>
      <c r="S170" s="55">
        <v>0</v>
      </c>
      <c r="T170" s="55">
        <v>0</v>
      </c>
      <c r="U170" s="54" t="s">
        <v>79</v>
      </c>
      <c r="V170" s="57">
        <f t="shared" si="52"/>
        <v>-2060</v>
      </c>
      <c r="W170" s="57">
        <f t="shared" si="49"/>
        <v>-754.25965692929469</v>
      </c>
      <c r="X170" s="55">
        <f t="shared" si="50"/>
        <v>3277.0375124077509</v>
      </c>
      <c r="Y170" s="117">
        <f t="shared" si="51"/>
        <v>555997.87281685299</v>
      </c>
    </row>
    <row r="171" spans="1:25" ht="13.5" thickBot="1" x14ac:dyDescent="0.35">
      <c r="A171" s="54">
        <v>158</v>
      </c>
      <c r="B171" s="54">
        <v>37</v>
      </c>
      <c r="C171" s="54">
        <f t="shared" si="56"/>
        <v>2</v>
      </c>
      <c r="D171" s="55">
        <f t="shared" si="59"/>
        <v>15085.193138585893</v>
      </c>
      <c r="E171" s="57">
        <f t="shared" si="48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55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60"/>
        <v>-3199.3923902185265</v>
      </c>
      <c r="S171" s="55">
        <v>0</v>
      </c>
      <c r="T171" s="55">
        <v>0</v>
      </c>
      <c r="U171" s="54" t="s">
        <v>79</v>
      </c>
      <c r="V171" s="57">
        <f t="shared" si="52"/>
        <v>-2070</v>
      </c>
      <c r="W171" s="57">
        <f t="shared" si="49"/>
        <v>-754.25965692929469</v>
      </c>
      <c r="X171" s="55">
        <f t="shared" si="50"/>
        <v>3264.0375124077509</v>
      </c>
      <c r="Y171" s="117">
        <f t="shared" si="51"/>
        <v>561578.56813266431</v>
      </c>
    </row>
    <row r="172" spans="1:25" ht="13.5" thickBot="1" x14ac:dyDescent="0.35">
      <c r="A172" s="54">
        <v>159</v>
      </c>
      <c r="B172" s="54">
        <v>37</v>
      </c>
      <c r="C172" s="54">
        <f t="shared" si="56"/>
        <v>3</v>
      </c>
      <c r="D172" s="55">
        <f t="shared" si="59"/>
        <v>15085.193138585893</v>
      </c>
      <c r="E172" s="57">
        <f t="shared" si="48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55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60"/>
        <v>-3199.3923902185265</v>
      </c>
      <c r="S172" s="55">
        <v>0</v>
      </c>
      <c r="T172" s="55">
        <v>0</v>
      </c>
      <c r="U172" s="54" t="s">
        <v>79</v>
      </c>
      <c r="V172" s="57">
        <f t="shared" si="52"/>
        <v>-2080</v>
      </c>
      <c r="W172" s="57">
        <f t="shared" si="49"/>
        <v>-754.25965692929469</v>
      </c>
      <c r="X172" s="55">
        <f t="shared" si="50"/>
        <v>3251.0375124077509</v>
      </c>
      <c r="Y172" s="117">
        <f t="shared" si="51"/>
        <v>567169.51634562481</v>
      </c>
    </row>
    <row r="173" spans="1:25" ht="13.5" thickBot="1" x14ac:dyDescent="0.35">
      <c r="A173" s="54">
        <v>160</v>
      </c>
      <c r="B173" s="54">
        <v>37</v>
      </c>
      <c r="C173" s="54">
        <f t="shared" si="56"/>
        <v>4</v>
      </c>
      <c r="D173" s="55">
        <f t="shared" si="59"/>
        <v>15085.193138585893</v>
      </c>
      <c r="E173" s="57">
        <f t="shared" si="48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55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60"/>
        <v>-3199.3923902185265</v>
      </c>
      <c r="S173" s="55">
        <v>0</v>
      </c>
      <c r="T173" s="55">
        <v>0</v>
      </c>
      <c r="U173" s="54" t="s">
        <v>79</v>
      </c>
      <c r="V173" s="57">
        <f t="shared" si="52"/>
        <v>-2090</v>
      </c>
      <c r="W173" s="57">
        <f t="shared" si="49"/>
        <v>-754.25965692929469</v>
      </c>
      <c r="X173" s="55">
        <f t="shared" si="50"/>
        <v>3238.0375124077509</v>
      </c>
      <c r="Y173" s="117">
        <f t="shared" si="51"/>
        <v>572770.7601761393</v>
      </c>
    </row>
    <row r="174" spans="1:25" ht="13.5" thickBot="1" x14ac:dyDescent="0.35">
      <c r="A174" s="54">
        <v>161</v>
      </c>
      <c r="B174" s="54">
        <v>37</v>
      </c>
      <c r="C174" s="54">
        <f t="shared" si="56"/>
        <v>5</v>
      </c>
      <c r="D174" s="55">
        <f t="shared" si="59"/>
        <v>15085.193138585893</v>
      </c>
      <c r="E174" s="57">
        <f t="shared" si="48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55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60"/>
        <v>-3199.3923902185265</v>
      </c>
      <c r="S174" s="55">
        <v>0</v>
      </c>
      <c r="T174" s="55">
        <v>0</v>
      </c>
      <c r="U174" s="54" t="s">
        <v>79</v>
      </c>
      <c r="V174" s="57">
        <f t="shared" si="52"/>
        <v>-2100</v>
      </c>
      <c r="W174" s="57">
        <f t="shared" si="49"/>
        <v>-754.25965692929469</v>
      </c>
      <c r="X174" s="55">
        <f t="shared" si="50"/>
        <v>3225.0375124077509</v>
      </c>
      <c r="Y174" s="117">
        <f t="shared" si="51"/>
        <v>578382.34252261429</v>
      </c>
    </row>
    <row r="175" spans="1:25" ht="13.5" thickBot="1" x14ac:dyDescent="0.35">
      <c r="A175" s="54">
        <v>162</v>
      </c>
      <c r="B175" s="54">
        <v>37</v>
      </c>
      <c r="C175" s="54">
        <f t="shared" si="56"/>
        <v>6</v>
      </c>
      <c r="D175" s="55">
        <f t="shared" si="59"/>
        <v>15085.193138585893</v>
      </c>
      <c r="E175" s="57">
        <f t="shared" si="48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55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60"/>
        <v>-3199.3923902185265</v>
      </c>
      <c r="S175" s="55">
        <v>0</v>
      </c>
      <c r="T175" s="55">
        <v>0</v>
      </c>
      <c r="U175" s="54" t="s">
        <v>79</v>
      </c>
      <c r="V175" s="57">
        <f t="shared" si="52"/>
        <v>-2110</v>
      </c>
      <c r="W175" s="57">
        <f t="shared" si="49"/>
        <v>-754.25965692929469</v>
      </c>
      <c r="X175" s="55">
        <f t="shared" si="50"/>
        <v>3212.0375124077509</v>
      </c>
      <c r="Y175" s="117">
        <f t="shared" si="51"/>
        <v>584004.30646219954</v>
      </c>
    </row>
    <row r="176" spans="1:25" ht="13.5" thickBot="1" x14ac:dyDescent="0.35">
      <c r="A176" s="54">
        <v>163</v>
      </c>
      <c r="B176" s="54">
        <v>37</v>
      </c>
      <c r="C176" s="54">
        <f t="shared" si="56"/>
        <v>7</v>
      </c>
      <c r="D176" s="55">
        <f t="shared" si="59"/>
        <v>15085.193138585893</v>
      </c>
      <c r="E176" s="57">
        <f t="shared" si="48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55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60"/>
        <v>-3199.3923902185265</v>
      </c>
      <c r="S176" s="55">
        <v>0</v>
      </c>
      <c r="T176" s="55">
        <v>0</v>
      </c>
      <c r="U176" s="54" t="s">
        <v>79</v>
      </c>
      <c r="V176" s="57">
        <f t="shared" si="52"/>
        <v>-2120</v>
      </c>
      <c r="W176" s="57">
        <f t="shared" si="49"/>
        <v>-754.25965692929469</v>
      </c>
      <c r="X176" s="55">
        <f t="shared" si="50"/>
        <v>3199.0375124077509</v>
      </c>
      <c r="Y176" s="117">
        <f t="shared" si="51"/>
        <v>589636.69525153306</v>
      </c>
    </row>
    <row r="177" spans="1:25" ht="13.5" thickBot="1" x14ac:dyDescent="0.35">
      <c r="A177" s="54">
        <v>164</v>
      </c>
      <c r="B177" s="54">
        <v>37</v>
      </c>
      <c r="C177" s="54">
        <f t="shared" si="56"/>
        <v>8</v>
      </c>
      <c r="D177" s="55">
        <f t="shared" si="59"/>
        <v>15085.193138585893</v>
      </c>
      <c r="E177" s="57">
        <f t="shared" si="48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55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60"/>
        <v>-3199.3923902185265</v>
      </c>
      <c r="S177" s="55">
        <v>0</v>
      </c>
      <c r="T177" s="55">
        <v>0</v>
      </c>
      <c r="U177" s="54" t="s">
        <v>79</v>
      </c>
      <c r="V177" s="57">
        <f t="shared" si="52"/>
        <v>-2130</v>
      </c>
      <c r="W177" s="57">
        <f t="shared" si="49"/>
        <v>-754.25965692929469</v>
      </c>
      <c r="X177" s="55">
        <f t="shared" si="50"/>
        <v>3186.0375124077509</v>
      </c>
      <c r="Y177" s="117">
        <f t="shared" si="51"/>
        <v>595279.5523274889</v>
      </c>
    </row>
    <row r="178" spans="1:25" ht="13.5" thickBot="1" x14ac:dyDescent="0.35">
      <c r="A178" s="54">
        <v>165</v>
      </c>
      <c r="B178" s="54">
        <v>37</v>
      </c>
      <c r="C178" s="54">
        <f t="shared" si="56"/>
        <v>9</v>
      </c>
      <c r="D178" s="55">
        <f t="shared" si="59"/>
        <v>15085.193138585893</v>
      </c>
      <c r="E178" s="57">
        <f t="shared" si="48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55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60"/>
        <v>-3199.3923902185265</v>
      </c>
      <c r="S178" s="55">
        <v>0</v>
      </c>
      <c r="T178" s="55">
        <v>0</v>
      </c>
      <c r="U178" s="54" t="s">
        <v>79</v>
      </c>
      <c r="V178" s="57">
        <f t="shared" si="52"/>
        <v>-2140</v>
      </c>
      <c r="W178" s="57">
        <f t="shared" si="49"/>
        <v>-754.25965692929469</v>
      </c>
      <c r="X178" s="55">
        <f t="shared" si="50"/>
        <v>3173.0375124077509</v>
      </c>
      <c r="Y178" s="117">
        <f t="shared" si="51"/>
        <v>600932.92130792781</v>
      </c>
    </row>
    <row r="179" spans="1:25" ht="13.5" thickBot="1" x14ac:dyDescent="0.35">
      <c r="A179" s="54">
        <v>166</v>
      </c>
      <c r="B179" s="54">
        <v>37</v>
      </c>
      <c r="C179" s="54">
        <f t="shared" si="56"/>
        <v>10</v>
      </c>
      <c r="D179" s="55">
        <f t="shared" si="59"/>
        <v>15085.193138585893</v>
      </c>
      <c r="E179" s="57">
        <f t="shared" si="48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55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60"/>
        <v>-3199.3923902185265</v>
      </c>
      <c r="S179" s="55">
        <v>0</v>
      </c>
      <c r="T179" s="55">
        <v>0</v>
      </c>
      <c r="U179" s="54" t="s">
        <v>79</v>
      </c>
      <c r="V179" s="57">
        <f t="shared" si="52"/>
        <v>-2150</v>
      </c>
      <c r="W179" s="57">
        <f t="shared" si="49"/>
        <v>-754.25965692929469</v>
      </c>
      <c r="X179" s="55">
        <f t="shared" si="50"/>
        <v>3160.0375124077509</v>
      </c>
      <c r="Y179" s="117">
        <f t="shared" si="51"/>
        <v>606596.84599245188</v>
      </c>
    </row>
    <row r="180" spans="1:25" ht="13.5" thickBot="1" x14ac:dyDescent="0.35">
      <c r="A180" s="54">
        <v>167</v>
      </c>
      <c r="B180" s="54">
        <v>37</v>
      </c>
      <c r="C180" s="54">
        <f t="shared" si="56"/>
        <v>11</v>
      </c>
      <c r="D180" s="55">
        <f t="shared" si="59"/>
        <v>15085.193138585893</v>
      </c>
      <c r="E180" s="57">
        <f t="shared" si="48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55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60"/>
        <v>-3199.3923902185265</v>
      </c>
      <c r="S180" s="55">
        <v>0</v>
      </c>
      <c r="T180" s="55">
        <v>0</v>
      </c>
      <c r="U180" s="54" t="s">
        <v>79</v>
      </c>
      <c r="V180" s="57">
        <f t="shared" si="52"/>
        <v>-2160</v>
      </c>
      <c r="W180" s="57">
        <f t="shared" si="49"/>
        <v>-754.25965692929469</v>
      </c>
      <c r="X180" s="55">
        <f t="shared" si="50"/>
        <v>3147.0375124077509</v>
      </c>
      <c r="Y180" s="117">
        <f t="shared" si="51"/>
        <v>612271.37036316155</v>
      </c>
    </row>
    <row r="181" spans="1:25" ht="13.5" thickBot="1" x14ac:dyDescent="0.35">
      <c r="A181" s="54">
        <v>168</v>
      </c>
      <c r="B181" s="54">
        <v>38</v>
      </c>
      <c r="C181" s="54">
        <f t="shared" si="56"/>
        <v>0</v>
      </c>
      <c r="D181" s="55">
        <f>$D170*(1+$D$4)</f>
        <v>15839.452795515188</v>
      </c>
      <c r="E181" s="57">
        <f t="shared" si="48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55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52"/>
        <v>-2170</v>
      </c>
      <c r="W181" s="57">
        <f t="shared" si="49"/>
        <v>-791.97263977575949</v>
      </c>
      <c r="X181" s="55">
        <f t="shared" si="50"/>
        <v>3319.2037974592877</v>
      </c>
      <c r="Y181" s="117">
        <f t="shared" si="51"/>
        <v>618141.70487046731</v>
      </c>
    </row>
    <row r="182" spans="1:25" ht="13.5" thickBot="1" x14ac:dyDescent="0.35">
      <c r="A182" s="54">
        <v>169</v>
      </c>
      <c r="B182" s="54">
        <v>38</v>
      </c>
      <c r="C182" s="54">
        <f t="shared" si="56"/>
        <v>1</v>
      </c>
      <c r="D182" s="55">
        <f t="shared" ref="D182:D192" si="61">$D181</f>
        <v>15839.452795515188</v>
      </c>
      <c r="E182" s="57">
        <f t="shared" si="48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55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62">$R181</f>
        <v>-3391.3559336316384</v>
      </c>
      <c r="S182" s="55">
        <v>0</v>
      </c>
      <c r="T182" s="55">
        <v>0</v>
      </c>
      <c r="U182" s="54" t="s">
        <v>79</v>
      </c>
      <c r="V182" s="57">
        <f t="shared" si="52"/>
        <v>-2180</v>
      </c>
      <c r="W182" s="57">
        <f t="shared" si="49"/>
        <v>-791.97263977575949</v>
      </c>
      <c r="X182" s="55">
        <f t="shared" si="50"/>
        <v>3306.2037974592877</v>
      </c>
      <c r="Y182" s="117">
        <f t="shared" si="51"/>
        <v>624023.49910488678</v>
      </c>
    </row>
    <row r="183" spans="1:25" ht="13.5" thickBot="1" x14ac:dyDescent="0.35">
      <c r="A183" s="54">
        <v>170</v>
      </c>
      <c r="B183" s="54">
        <v>38</v>
      </c>
      <c r="C183" s="54">
        <f t="shared" si="56"/>
        <v>2</v>
      </c>
      <c r="D183" s="55">
        <f t="shared" si="61"/>
        <v>15839.452795515188</v>
      </c>
      <c r="E183" s="57">
        <f t="shared" si="48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si="55"/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62"/>
        <v>-3391.3559336316384</v>
      </c>
      <c r="S183" s="55">
        <v>0</v>
      </c>
      <c r="T183" s="55">
        <v>0</v>
      </c>
      <c r="U183" s="54" t="s">
        <v>79</v>
      </c>
      <c r="V183" s="57">
        <f t="shared" si="52"/>
        <v>-2190</v>
      </c>
      <c r="W183" s="57">
        <f t="shared" si="49"/>
        <v>-791.97263977575949</v>
      </c>
      <c r="X183" s="55">
        <f t="shared" si="50"/>
        <v>3293.2037974592877</v>
      </c>
      <c r="Y183" s="117">
        <f t="shared" si="51"/>
        <v>629916.80081528309</v>
      </c>
    </row>
    <row r="184" spans="1:25" ht="13.5" thickBot="1" x14ac:dyDescent="0.35">
      <c r="A184" s="54">
        <v>171</v>
      </c>
      <c r="B184" s="54">
        <v>38</v>
      </c>
      <c r="C184" s="54">
        <f t="shared" si="56"/>
        <v>3</v>
      </c>
      <c r="D184" s="55">
        <f t="shared" si="61"/>
        <v>15839.452795515188</v>
      </c>
      <c r="E184" s="57">
        <f t="shared" si="48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55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62"/>
        <v>-3391.3559336316384</v>
      </c>
      <c r="S184" s="55">
        <v>0</v>
      </c>
      <c r="T184" s="55">
        <v>0</v>
      </c>
      <c r="U184" s="54" t="s">
        <v>79</v>
      </c>
      <c r="V184" s="57">
        <f t="shared" si="52"/>
        <v>-2200</v>
      </c>
      <c r="W184" s="57">
        <f t="shared" si="49"/>
        <v>-791.97263977575949</v>
      </c>
      <c r="X184" s="55">
        <f t="shared" si="50"/>
        <v>3280.2037974592877</v>
      </c>
      <c r="Y184" s="117">
        <f t="shared" si="51"/>
        <v>635821.65794947266</v>
      </c>
    </row>
    <row r="185" spans="1:25" ht="13.5" thickBot="1" x14ac:dyDescent="0.35">
      <c r="A185" s="54">
        <v>172</v>
      </c>
      <c r="B185" s="54">
        <v>38</v>
      </c>
      <c r="C185" s="54">
        <f t="shared" si="56"/>
        <v>4</v>
      </c>
      <c r="D185" s="55">
        <f t="shared" si="61"/>
        <v>15839.452795515188</v>
      </c>
      <c r="E185" s="57">
        <f t="shared" si="48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55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62"/>
        <v>-3391.3559336316384</v>
      </c>
      <c r="S185" s="55">
        <v>0</v>
      </c>
      <c r="T185" s="55">
        <v>0</v>
      </c>
      <c r="U185" s="54" t="s">
        <v>79</v>
      </c>
      <c r="V185" s="57">
        <f t="shared" si="52"/>
        <v>-2210</v>
      </c>
      <c r="W185" s="57">
        <f t="shared" si="49"/>
        <v>-791.97263977575949</v>
      </c>
      <c r="X185" s="55">
        <f t="shared" si="50"/>
        <v>3267.2037974592877</v>
      </c>
      <c r="Y185" s="117">
        <f t="shared" si="51"/>
        <v>641738.11865505471</v>
      </c>
    </row>
    <row r="186" spans="1:25" ht="13.5" thickBot="1" x14ac:dyDescent="0.35">
      <c r="A186" s="54">
        <v>173</v>
      </c>
      <c r="B186" s="54">
        <v>38</v>
      </c>
      <c r="C186" s="54">
        <f t="shared" si="56"/>
        <v>5</v>
      </c>
      <c r="D186" s="55">
        <f t="shared" si="61"/>
        <v>15839.452795515188</v>
      </c>
      <c r="E186" s="57">
        <f t="shared" si="48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55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62"/>
        <v>-3391.3559336316384</v>
      </c>
      <c r="S186" s="55">
        <v>0</v>
      </c>
      <c r="T186" s="55">
        <v>0</v>
      </c>
      <c r="U186" s="54" t="s">
        <v>79</v>
      </c>
      <c r="V186" s="57">
        <f t="shared" si="52"/>
        <v>-2220</v>
      </c>
      <c r="W186" s="57">
        <f t="shared" si="49"/>
        <v>-791.97263977575949</v>
      </c>
      <c r="X186" s="55">
        <f t="shared" si="50"/>
        <v>3254.2037974592877</v>
      </c>
      <c r="Y186" s="117">
        <f t="shared" si="51"/>
        <v>647666.23128024337</v>
      </c>
    </row>
    <row r="187" spans="1:25" ht="13.5" thickBot="1" x14ac:dyDescent="0.35">
      <c r="A187" s="54">
        <v>174</v>
      </c>
      <c r="B187" s="54">
        <v>38</v>
      </c>
      <c r="C187" s="54">
        <f t="shared" si="56"/>
        <v>6</v>
      </c>
      <c r="D187" s="55">
        <f t="shared" si="61"/>
        <v>15839.452795515188</v>
      </c>
      <c r="E187" s="57">
        <f t="shared" si="48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55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62"/>
        <v>-3391.3559336316384</v>
      </c>
      <c r="S187" s="55">
        <v>0</v>
      </c>
      <c r="T187" s="55">
        <v>0</v>
      </c>
      <c r="U187" s="54" t="s">
        <v>79</v>
      </c>
      <c r="V187" s="57">
        <f t="shared" si="52"/>
        <v>-2230</v>
      </c>
      <c r="W187" s="57">
        <f t="shared" si="49"/>
        <v>-791.97263977575949</v>
      </c>
      <c r="X187" s="55">
        <f t="shared" si="50"/>
        <v>3241.2037974592877</v>
      </c>
      <c r="Y187" s="117">
        <f t="shared" si="51"/>
        <v>653606.04437470366</v>
      </c>
    </row>
    <row r="188" spans="1:25" ht="13.5" thickBot="1" x14ac:dyDescent="0.35">
      <c r="A188" s="54">
        <v>175</v>
      </c>
      <c r="B188" s="54">
        <v>38</v>
      </c>
      <c r="C188" s="54">
        <f t="shared" si="56"/>
        <v>7</v>
      </c>
      <c r="D188" s="55">
        <f t="shared" si="61"/>
        <v>15839.452795515188</v>
      </c>
      <c r="E188" s="57">
        <f t="shared" si="48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55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62"/>
        <v>-3391.3559336316384</v>
      </c>
      <c r="S188" s="55">
        <v>0</v>
      </c>
      <c r="T188" s="55">
        <v>0</v>
      </c>
      <c r="U188" s="54" t="s">
        <v>79</v>
      </c>
      <c r="V188" s="57">
        <f t="shared" si="52"/>
        <v>-2240</v>
      </c>
      <c r="W188" s="57">
        <f t="shared" si="49"/>
        <v>-791.97263977575949</v>
      </c>
      <c r="X188" s="55">
        <f t="shared" si="50"/>
        <v>3228.2037974592877</v>
      </c>
      <c r="Y188" s="117">
        <f t="shared" si="51"/>
        <v>659557.60669039085</v>
      </c>
    </row>
    <row r="189" spans="1:25" ht="13.5" thickBot="1" x14ac:dyDescent="0.35">
      <c r="A189" s="54">
        <v>176</v>
      </c>
      <c r="B189" s="54">
        <v>38</v>
      </c>
      <c r="C189" s="54">
        <f t="shared" si="56"/>
        <v>8</v>
      </c>
      <c r="D189" s="55">
        <f t="shared" si="61"/>
        <v>15839.452795515188</v>
      </c>
      <c r="E189" s="57">
        <f t="shared" si="48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55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62"/>
        <v>-3391.3559336316384</v>
      </c>
      <c r="S189" s="55">
        <v>0</v>
      </c>
      <c r="T189" s="55">
        <v>0</v>
      </c>
      <c r="U189" s="54" t="s">
        <v>79</v>
      </c>
      <c r="V189" s="57">
        <f t="shared" si="52"/>
        <v>-2250</v>
      </c>
      <c r="W189" s="57">
        <f t="shared" si="49"/>
        <v>-791.97263977575949</v>
      </c>
      <c r="X189" s="55">
        <f t="shared" si="50"/>
        <v>3215.2037974592877</v>
      </c>
      <c r="Y189" s="117">
        <f t="shared" si="51"/>
        <v>665520.96718239342</v>
      </c>
    </row>
    <row r="190" spans="1:25" ht="13.5" thickBot="1" x14ac:dyDescent="0.35">
      <c r="A190" s="54">
        <v>177</v>
      </c>
      <c r="B190" s="54">
        <v>38</v>
      </c>
      <c r="C190" s="54">
        <f t="shared" si="56"/>
        <v>9</v>
      </c>
      <c r="D190" s="55">
        <f t="shared" si="61"/>
        <v>15839.452795515188</v>
      </c>
      <c r="E190" s="57">
        <f t="shared" si="48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55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62"/>
        <v>-3391.3559336316384</v>
      </c>
      <c r="S190" s="55">
        <v>0</v>
      </c>
      <c r="T190" s="55">
        <v>0</v>
      </c>
      <c r="U190" s="54" t="s">
        <v>79</v>
      </c>
      <c r="V190" s="57">
        <f t="shared" si="52"/>
        <v>-2260</v>
      </c>
      <c r="W190" s="57">
        <f t="shared" si="49"/>
        <v>-791.97263977575949</v>
      </c>
      <c r="X190" s="55">
        <f t="shared" si="50"/>
        <v>3202.2037974592877</v>
      </c>
      <c r="Y190" s="117">
        <f t="shared" si="51"/>
        <v>671496.17500977928</v>
      </c>
    </row>
    <row r="191" spans="1:25" ht="13.5" thickBot="1" x14ac:dyDescent="0.35">
      <c r="A191" s="54">
        <v>178</v>
      </c>
      <c r="B191" s="54">
        <v>38</v>
      </c>
      <c r="C191" s="54">
        <f t="shared" si="56"/>
        <v>10</v>
      </c>
      <c r="D191" s="55">
        <f t="shared" si="61"/>
        <v>15839.452795515188</v>
      </c>
      <c r="E191" s="57">
        <f t="shared" si="48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55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62"/>
        <v>-3391.3559336316384</v>
      </c>
      <c r="S191" s="55">
        <v>0</v>
      </c>
      <c r="T191" s="55">
        <v>0</v>
      </c>
      <c r="U191" s="54" t="s">
        <v>79</v>
      </c>
      <c r="V191" s="57">
        <f t="shared" si="52"/>
        <v>-2270</v>
      </c>
      <c r="W191" s="57">
        <f t="shared" si="49"/>
        <v>-791.97263977575949</v>
      </c>
      <c r="X191" s="55">
        <f t="shared" si="50"/>
        <v>3189.2037974592877</v>
      </c>
      <c r="Y191" s="117">
        <f t="shared" si="51"/>
        <v>677483.27953644597</v>
      </c>
    </row>
    <row r="192" spans="1:25" ht="13.5" thickBot="1" x14ac:dyDescent="0.35">
      <c r="A192" s="54">
        <v>179</v>
      </c>
      <c r="B192" s="54">
        <v>38</v>
      </c>
      <c r="C192" s="54">
        <f t="shared" si="56"/>
        <v>11</v>
      </c>
      <c r="D192" s="55">
        <f t="shared" si="61"/>
        <v>15839.452795515188</v>
      </c>
      <c r="E192" s="57">
        <f t="shared" si="48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55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62"/>
        <v>-3391.3559336316384</v>
      </c>
      <c r="S192" s="55">
        <v>0</v>
      </c>
      <c r="T192" s="55">
        <v>0</v>
      </c>
      <c r="U192" s="54" t="s">
        <v>79</v>
      </c>
      <c r="V192" s="57">
        <f t="shared" si="52"/>
        <v>-2280</v>
      </c>
      <c r="W192" s="57">
        <f t="shared" si="49"/>
        <v>-791.97263977575949</v>
      </c>
      <c r="X192" s="55">
        <f t="shared" si="50"/>
        <v>3176.2037974592877</v>
      </c>
      <c r="Y192" s="117">
        <f t="shared" si="51"/>
        <v>683482.33033197373</v>
      </c>
    </row>
    <row r="193" spans="1:25" ht="13.5" thickBot="1" x14ac:dyDescent="0.35">
      <c r="A193" s="54">
        <v>180</v>
      </c>
      <c r="B193" s="54">
        <v>39</v>
      </c>
      <c r="C193" s="54">
        <f t="shared" si="56"/>
        <v>0</v>
      </c>
      <c r="D193" s="55">
        <f>$D182*(1+$D$4)</f>
        <v>16631.425435290948</v>
      </c>
      <c r="E193" s="57">
        <f t="shared" si="48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55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52"/>
        <v>-2290</v>
      </c>
      <c r="W193" s="57">
        <f t="shared" si="49"/>
        <v>-831.57127176454742</v>
      </c>
      <c r="X193" s="55">
        <f t="shared" si="50"/>
        <v>3355.7087613292697</v>
      </c>
      <c r="Y193" s="117">
        <f t="shared" si="51"/>
        <v>689685.88213635294</v>
      </c>
    </row>
    <row r="194" spans="1:25" ht="13.5" thickBot="1" x14ac:dyDescent="0.35">
      <c r="A194" s="54">
        <v>181</v>
      </c>
      <c r="B194" s="54">
        <v>39</v>
      </c>
      <c r="C194" s="54">
        <f t="shared" si="56"/>
        <v>1</v>
      </c>
      <c r="D194" s="55">
        <f t="shared" ref="D194:D204" si="63">$D193</f>
        <v>16631.425435290948</v>
      </c>
      <c r="E194" s="57">
        <f t="shared" si="48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55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64">$R193</f>
        <v>-3594.8372896495371</v>
      </c>
      <c r="S194" s="55">
        <v>0</v>
      </c>
      <c r="T194" s="55">
        <v>0</v>
      </c>
      <c r="U194" s="54" t="s">
        <v>79</v>
      </c>
      <c r="V194" s="57">
        <f t="shared" si="52"/>
        <v>-2300</v>
      </c>
      <c r="W194" s="57">
        <f t="shared" si="49"/>
        <v>-831.57127176454742</v>
      </c>
      <c r="X194" s="55">
        <f t="shared" si="50"/>
        <v>3342.7087613292697</v>
      </c>
      <c r="Y194" s="117">
        <f t="shared" si="51"/>
        <v>695902.28207325039</v>
      </c>
    </row>
    <row r="195" spans="1:25" ht="13.5" thickBot="1" x14ac:dyDescent="0.35">
      <c r="A195" s="54">
        <v>182</v>
      </c>
      <c r="B195" s="54">
        <v>39</v>
      </c>
      <c r="C195" s="54">
        <f t="shared" si="56"/>
        <v>2</v>
      </c>
      <c r="D195" s="55">
        <f t="shared" si="63"/>
        <v>16631.425435290948</v>
      </c>
      <c r="E195" s="57">
        <f t="shared" si="48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55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64"/>
        <v>-3594.8372896495371</v>
      </c>
      <c r="S195" s="55">
        <v>0</v>
      </c>
      <c r="T195" s="55">
        <v>0</v>
      </c>
      <c r="U195" s="54" t="s">
        <v>79</v>
      </c>
      <c r="V195" s="57">
        <f t="shared" si="52"/>
        <v>-2310</v>
      </c>
      <c r="W195" s="57">
        <f t="shared" si="49"/>
        <v>-831.57127176454742</v>
      </c>
      <c r="X195" s="55">
        <f t="shared" si="50"/>
        <v>3329.7087613292697</v>
      </c>
      <c r="Y195" s="117">
        <f t="shared" si="51"/>
        <v>702131.58367655159</v>
      </c>
    </row>
    <row r="196" spans="1:25" ht="13.5" thickBot="1" x14ac:dyDescent="0.35">
      <c r="A196" s="54">
        <v>183</v>
      </c>
      <c r="B196" s="54">
        <v>39</v>
      </c>
      <c r="C196" s="54">
        <f t="shared" si="56"/>
        <v>3</v>
      </c>
      <c r="D196" s="55">
        <f t="shared" si="63"/>
        <v>16631.425435290948</v>
      </c>
      <c r="E196" s="57">
        <f t="shared" si="48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55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64"/>
        <v>-3594.8372896495371</v>
      </c>
      <c r="S196" s="55">
        <v>0</v>
      </c>
      <c r="T196" s="55">
        <v>0</v>
      </c>
      <c r="U196" s="54" t="s">
        <v>79</v>
      </c>
      <c r="V196" s="57">
        <f t="shared" si="52"/>
        <v>-2320</v>
      </c>
      <c r="W196" s="57">
        <f t="shared" si="49"/>
        <v>-831.57127176454742</v>
      </c>
      <c r="X196" s="55">
        <f t="shared" si="50"/>
        <v>3316.7087613292697</v>
      </c>
      <c r="Y196" s="117">
        <f t="shared" si="51"/>
        <v>708373.84070319985</v>
      </c>
    </row>
    <row r="197" spans="1:25" ht="13.5" thickBot="1" x14ac:dyDescent="0.35">
      <c r="A197" s="54">
        <v>184</v>
      </c>
      <c r="B197" s="54">
        <v>39</v>
      </c>
      <c r="C197" s="54">
        <f t="shared" si="56"/>
        <v>4</v>
      </c>
      <c r="D197" s="55">
        <f t="shared" si="63"/>
        <v>16631.425435290948</v>
      </c>
      <c r="E197" s="57">
        <f t="shared" si="48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55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64"/>
        <v>-3594.8372896495371</v>
      </c>
      <c r="S197" s="55">
        <v>0</v>
      </c>
      <c r="T197" s="55">
        <v>0</v>
      </c>
      <c r="U197" s="54" t="s">
        <v>79</v>
      </c>
      <c r="V197" s="57">
        <f t="shared" si="52"/>
        <v>-2330</v>
      </c>
      <c r="W197" s="57">
        <f t="shared" si="49"/>
        <v>-831.57127176454742</v>
      </c>
      <c r="X197" s="55">
        <f t="shared" si="50"/>
        <v>3303.7087613292697</v>
      </c>
      <c r="Y197" s="117">
        <f t="shared" si="51"/>
        <v>714629.10713412578</v>
      </c>
    </row>
    <row r="198" spans="1:25" ht="13.5" thickBot="1" x14ac:dyDescent="0.35">
      <c r="A198" s="54">
        <v>185</v>
      </c>
      <c r="B198" s="54">
        <v>39</v>
      </c>
      <c r="C198" s="54">
        <f t="shared" si="56"/>
        <v>5</v>
      </c>
      <c r="D198" s="55">
        <f t="shared" si="63"/>
        <v>16631.425435290948</v>
      </c>
      <c r="E198" s="57">
        <f t="shared" si="48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55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64"/>
        <v>-3594.8372896495371</v>
      </c>
      <c r="S198" s="55">
        <v>0</v>
      </c>
      <c r="T198" s="55">
        <v>0</v>
      </c>
      <c r="U198" s="54" t="s">
        <v>79</v>
      </c>
      <c r="V198" s="57">
        <f t="shared" si="52"/>
        <v>-2340</v>
      </c>
      <c r="W198" s="57">
        <f t="shared" si="49"/>
        <v>-831.57127176454742</v>
      </c>
      <c r="X198" s="55">
        <f t="shared" si="50"/>
        <v>3290.7087613292697</v>
      </c>
      <c r="Y198" s="117">
        <f t="shared" si="51"/>
        <v>720897.43717518053</v>
      </c>
    </row>
    <row r="199" spans="1:25" ht="13.5" thickBot="1" x14ac:dyDescent="0.35">
      <c r="A199" s="54">
        <v>186</v>
      </c>
      <c r="B199" s="54">
        <v>39</v>
      </c>
      <c r="C199" s="54">
        <f t="shared" si="56"/>
        <v>6</v>
      </c>
      <c r="D199" s="55">
        <f t="shared" si="63"/>
        <v>16631.425435290948</v>
      </c>
      <c r="E199" s="57">
        <f t="shared" si="48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55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64"/>
        <v>-3594.8372896495371</v>
      </c>
      <c r="S199" s="55">
        <v>0</v>
      </c>
      <c r="T199" s="55">
        <v>0</v>
      </c>
      <c r="U199" s="54" t="s">
        <v>79</v>
      </c>
      <c r="V199" s="57">
        <f t="shared" si="52"/>
        <v>-2350</v>
      </c>
      <c r="W199" s="57">
        <f t="shared" si="49"/>
        <v>-831.57127176454742</v>
      </c>
      <c r="X199" s="55">
        <f t="shared" si="50"/>
        <v>3277.7087613292697</v>
      </c>
      <c r="Y199" s="117">
        <f t="shared" si="51"/>
        <v>727178.8852580731</v>
      </c>
    </row>
    <row r="200" spans="1:25" ht="13.5" thickBot="1" x14ac:dyDescent="0.35">
      <c r="A200" s="54">
        <v>187</v>
      </c>
      <c r="B200" s="54">
        <v>39</v>
      </c>
      <c r="C200" s="54">
        <f t="shared" si="56"/>
        <v>7</v>
      </c>
      <c r="D200" s="55">
        <f t="shared" si="63"/>
        <v>16631.425435290948</v>
      </c>
      <c r="E200" s="57">
        <f t="shared" si="48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55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64"/>
        <v>-3594.8372896495371</v>
      </c>
      <c r="S200" s="55">
        <v>0</v>
      </c>
      <c r="T200" s="55">
        <v>0</v>
      </c>
      <c r="U200" s="54" t="s">
        <v>79</v>
      </c>
      <c r="V200" s="57">
        <f t="shared" si="52"/>
        <v>-2360</v>
      </c>
      <c r="W200" s="57">
        <f t="shared" si="49"/>
        <v>-831.57127176454742</v>
      </c>
      <c r="X200" s="55">
        <f t="shared" si="50"/>
        <v>3264.7087613292697</v>
      </c>
      <c r="Y200" s="117">
        <f t="shared" si="51"/>
        <v>733473.50604131108</v>
      </c>
    </row>
    <row r="201" spans="1:25" ht="13.5" thickBot="1" x14ac:dyDescent="0.35">
      <c r="A201" s="54">
        <v>188</v>
      </c>
      <c r="B201" s="54">
        <v>39</v>
      </c>
      <c r="C201" s="54">
        <f t="shared" si="56"/>
        <v>8</v>
      </c>
      <c r="D201" s="55">
        <f t="shared" si="63"/>
        <v>16631.425435290948</v>
      </c>
      <c r="E201" s="57">
        <f t="shared" si="48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55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64"/>
        <v>-3594.8372896495371</v>
      </c>
      <c r="S201" s="55">
        <v>0</v>
      </c>
      <c r="T201" s="55">
        <v>0</v>
      </c>
      <c r="U201" s="54" t="s">
        <v>79</v>
      </c>
      <c r="V201" s="57">
        <f t="shared" si="52"/>
        <v>-2370</v>
      </c>
      <c r="W201" s="57">
        <f t="shared" si="49"/>
        <v>-831.57127176454742</v>
      </c>
      <c r="X201" s="55">
        <f t="shared" si="50"/>
        <v>3251.7087613292697</v>
      </c>
      <c r="Y201" s="117">
        <f t="shared" si="51"/>
        <v>739781.35441114579</v>
      </c>
    </row>
    <row r="202" spans="1:25" ht="13.5" thickBot="1" x14ac:dyDescent="0.35">
      <c r="A202" s="54">
        <v>189</v>
      </c>
      <c r="B202" s="54">
        <v>39</v>
      </c>
      <c r="C202" s="54">
        <f t="shared" si="56"/>
        <v>9</v>
      </c>
      <c r="D202" s="55">
        <f t="shared" si="63"/>
        <v>16631.425435290948</v>
      </c>
      <c r="E202" s="57">
        <f t="shared" si="48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55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64"/>
        <v>-3594.8372896495371</v>
      </c>
      <c r="S202" s="55">
        <v>0</v>
      </c>
      <c r="T202" s="55">
        <v>0</v>
      </c>
      <c r="U202" s="54" t="s">
        <v>79</v>
      </c>
      <c r="V202" s="57">
        <f t="shared" si="52"/>
        <v>-2380</v>
      </c>
      <c r="W202" s="57">
        <f t="shared" si="49"/>
        <v>-831.57127176454742</v>
      </c>
      <c r="X202" s="55">
        <f t="shared" si="50"/>
        <v>3238.7087613292697</v>
      </c>
      <c r="Y202" s="117">
        <f t="shared" si="51"/>
        <v>746102.48548252147</v>
      </c>
    </row>
    <row r="203" spans="1:25" ht="13.5" thickBot="1" x14ac:dyDescent="0.35">
      <c r="A203" s="54">
        <v>190</v>
      </c>
      <c r="B203" s="54">
        <v>39</v>
      </c>
      <c r="C203" s="54">
        <f t="shared" si="56"/>
        <v>10</v>
      </c>
      <c r="D203" s="55">
        <f t="shared" si="63"/>
        <v>16631.425435290948</v>
      </c>
      <c r="E203" s="57">
        <f t="shared" si="48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55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64"/>
        <v>-3594.8372896495371</v>
      </c>
      <c r="S203" s="55">
        <v>0</v>
      </c>
      <c r="T203" s="55">
        <v>0</v>
      </c>
      <c r="U203" s="54" t="s">
        <v>79</v>
      </c>
      <c r="V203" s="57">
        <f t="shared" si="52"/>
        <v>-2390</v>
      </c>
      <c r="W203" s="57">
        <f t="shared" si="49"/>
        <v>-831.57127176454742</v>
      </c>
      <c r="X203" s="55">
        <f t="shared" si="50"/>
        <v>3225.7087613292697</v>
      </c>
      <c r="Y203" s="117">
        <f t="shared" si="51"/>
        <v>752436.95460002788</v>
      </c>
    </row>
    <row r="204" spans="1:25" ht="13.5" thickBot="1" x14ac:dyDescent="0.35">
      <c r="A204" s="54">
        <v>191</v>
      </c>
      <c r="B204" s="54">
        <v>39</v>
      </c>
      <c r="C204" s="54">
        <f t="shared" si="56"/>
        <v>11</v>
      </c>
      <c r="D204" s="55">
        <f t="shared" si="63"/>
        <v>16631.425435290948</v>
      </c>
      <c r="E204" s="57">
        <f t="shared" si="48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55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64"/>
        <v>-3594.8372896495371</v>
      </c>
      <c r="S204" s="55">
        <v>0</v>
      </c>
      <c r="T204" s="55">
        <v>0</v>
      </c>
      <c r="U204" s="54" t="s">
        <v>79</v>
      </c>
      <c r="V204" s="57">
        <f t="shared" si="52"/>
        <v>-2400</v>
      </c>
      <c r="W204" s="57">
        <f t="shared" si="49"/>
        <v>-831.57127176454742</v>
      </c>
      <c r="X204" s="55">
        <f t="shared" si="50"/>
        <v>3212.7087613292697</v>
      </c>
      <c r="Y204" s="117">
        <f t="shared" si="51"/>
        <v>758784.81733885733</v>
      </c>
    </row>
    <row r="205" spans="1:25" ht="13.5" thickBot="1" x14ac:dyDescent="0.35">
      <c r="A205" s="54">
        <v>192</v>
      </c>
      <c r="B205" s="54">
        <v>40</v>
      </c>
      <c r="C205" s="54">
        <f t="shared" si="56"/>
        <v>0</v>
      </c>
      <c r="D205" s="55">
        <f>$D194*(1+$D$4)</f>
        <v>17462.996707055496</v>
      </c>
      <c r="E205" s="57">
        <f t="shared" si="48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v>0</v>
      </c>
      <c r="J205" s="57">
        <f t="shared" si="55"/>
        <v>-507</v>
      </c>
      <c r="K205" s="54">
        <v>120</v>
      </c>
      <c r="L205" s="55">
        <v>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v>0</v>
      </c>
      <c r="S205" s="55">
        <v>-100000</v>
      </c>
      <c r="T205" s="55">
        <v>0</v>
      </c>
      <c r="U205" s="54" t="s">
        <v>79</v>
      </c>
      <c r="V205" s="57">
        <f t="shared" si="52"/>
        <v>-2410</v>
      </c>
      <c r="W205" s="57">
        <f t="shared" si="49"/>
        <v>-873.14983535277486</v>
      </c>
      <c r="X205" s="55">
        <f t="shared" si="50"/>
        <v>-92789.668313138915</v>
      </c>
      <c r="Y205" s="117">
        <f t="shared" si="51"/>
        <v>669156.75243129698</v>
      </c>
    </row>
    <row r="206" spans="1:25" ht="13.5" thickBot="1" x14ac:dyDescent="0.35">
      <c r="A206" s="54">
        <v>193</v>
      </c>
      <c r="B206" s="54">
        <v>40</v>
      </c>
      <c r="C206" s="54">
        <f t="shared" si="56"/>
        <v>1</v>
      </c>
      <c r="D206" s="55">
        <f t="shared" ref="D206:D216" si="65">$D205</f>
        <v>17462.996707055496</v>
      </c>
      <c r="E206" s="57">
        <f t="shared" ref="E206:E269" si="66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f t="shared" si="55"/>
        <v>-510</v>
      </c>
      <c r="K206" s="54">
        <v>121</v>
      </c>
      <c r="L206" s="55">
        <v>0</v>
      </c>
      <c r="M206" s="55">
        <v>0</v>
      </c>
      <c r="N206" s="54" t="s">
        <v>79</v>
      </c>
      <c r="O206" s="55">
        <v>0</v>
      </c>
      <c r="P206" s="55">
        <v>0</v>
      </c>
      <c r="Q206" s="54" t="s">
        <v>79</v>
      </c>
      <c r="R206" s="57">
        <v>0</v>
      </c>
      <c r="S206" s="55">
        <f t="shared" ref="S206:S237" si="67">PMT(5%/12,180,400000)</f>
        <v>-3163.1745069661783</v>
      </c>
      <c r="T206" s="55">
        <v>0</v>
      </c>
      <c r="U206" s="54">
        <v>1</v>
      </c>
      <c r="V206" s="57">
        <f t="shared" si="52"/>
        <v>-2420</v>
      </c>
      <c r="W206" s="57">
        <f t="shared" ref="W206:W269" si="68">D206*-0.05</f>
        <v>-873.14983535277486</v>
      </c>
      <c r="X206" s="55">
        <f t="shared" ref="X206:X269" si="69">D206+E206+F206+G206+H206+I206+J206+L206+M206+R206+S206+T206+V206+W206+O206+P206</f>
        <v>4034.1571798949035</v>
      </c>
      <c r="Y206" s="117">
        <f t="shared" ref="Y206:Y269" si="70">X206+(Y205*(1+($D$7/12)))</f>
        <v>675979.06274632225</v>
      </c>
    </row>
    <row r="207" spans="1:25" ht="13.5" thickBot="1" x14ac:dyDescent="0.35">
      <c r="A207" s="54">
        <v>194</v>
      </c>
      <c r="B207" s="54">
        <v>40</v>
      </c>
      <c r="C207" s="54">
        <f t="shared" si="56"/>
        <v>2</v>
      </c>
      <c r="D207" s="55">
        <f t="shared" si="65"/>
        <v>17462.996707055496</v>
      </c>
      <c r="E207" s="57">
        <f t="shared" si="66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f t="shared" si="55"/>
        <v>-513</v>
      </c>
      <c r="K207" s="54">
        <v>122</v>
      </c>
      <c r="L207" s="55">
        <v>0</v>
      </c>
      <c r="M207" s="55">
        <v>0</v>
      </c>
      <c r="N207" s="54" t="s">
        <v>79</v>
      </c>
      <c r="O207" s="55">
        <v>0</v>
      </c>
      <c r="P207" s="55">
        <v>0</v>
      </c>
      <c r="Q207" s="54" t="s">
        <v>79</v>
      </c>
      <c r="R207" s="57">
        <v>0</v>
      </c>
      <c r="S207" s="55">
        <f t="shared" si="67"/>
        <v>-3163.1745069661783</v>
      </c>
      <c r="T207" s="55">
        <v>0</v>
      </c>
      <c r="U207" s="54">
        <v>2</v>
      </c>
      <c r="V207" s="57">
        <f t="shared" ref="V207:V270" si="71">$V206-10</f>
        <v>-2430</v>
      </c>
      <c r="W207" s="57">
        <f t="shared" si="68"/>
        <v>-873.14983535277486</v>
      </c>
      <c r="X207" s="55">
        <f t="shared" si="69"/>
        <v>4021.1571798949035</v>
      </c>
      <c r="Y207" s="117">
        <f t="shared" si="70"/>
        <v>682816.79935432679</v>
      </c>
    </row>
    <row r="208" spans="1:25" ht="13.5" thickBot="1" x14ac:dyDescent="0.35">
      <c r="A208" s="54">
        <v>195</v>
      </c>
      <c r="B208" s="54">
        <v>40</v>
      </c>
      <c r="C208" s="54">
        <f t="shared" si="56"/>
        <v>3</v>
      </c>
      <c r="D208" s="55">
        <f t="shared" si="65"/>
        <v>17462.996707055496</v>
      </c>
      <c r="E208" s="57">
        <f t="shared" si="66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f t="shared" si="55"/>
        <v>-516</v>
      </c>
      <c r="K208" s="54">
        <v>123</v>
      </c>
      <c r="L208" s="55">
        <v>0</v>
      </c>
      <c r="M208" s="55">
        <v>0</v>
      </c>
      <c r="N208" s="54" t="s">
        <v>79</v>
      </c>
      <c r="O208" s="55">
        <v>0</v>
      </c>
      <c r="P208" s="55">
        <v>0</v>
      </c>
      <c r="Q208" s="54" t="s">
        <v>79</v>
      </c>
      <c r="R208" s="57">
        <v>0</v>
      </c>
      <c r="S208" s="55">
        <f t="shared" si="67"/>
        <v>-3163.1745069661783</v>
      </c>
      <c r="T208" s="55">
        <v>0</v>
      </c>
      <c r="U208" s="54">
        <v>3</v>
      </c>
      <c r="V208" s="57">
        <f t="shared" si="71"/>
        <v>-2440</v>
      </c>
      <c r="W208" s="57">
        <f t="shared" si="68"/>
        <v>-873.14983535277486</v>
      </c>
      <c r="X208" s="55">
        <f t="shared" si="69"/>
        <v>4008.1571798949035</v>
      </c>
      <c r="Y208" s="117">
        <f t="shared" si="70"/>
        <v>689670.02653153136</v>
      </c>
    </row>
    <row r="209" spans="1:25" ht="13.5" thickBot="1" x14ac:dyDescent="0.35">
      <c r="A209" s="54">
        <v>196</v>
      </c>
      <c r="B209" s="54">
        <v>40</v>
      </c>
      <c r="C209" s="54">
        <f t="shared" si="56"/>
        <v>4</v>
      </c>
      <c r="D209" s="55">
        <f t="shared" si="65"/>
        <v>17462.996707055496</v>
      </c>
      <c r="E209" s="57">
        <f t="shared" si="66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f t="shared" si="55"/>
        <v>-519</v>
      </c>
      <c r="K209" s="54">
        <v>124</v>
      </c>
      <c r="L209" s="55">
        <v>0</v>
      </c>
      <c r="M209" s="55">
        <v>0</v>
      </c>
      <c r="N209" s="54" t="s">
        <v>79</v>
      </c>
      <c r="O209" s="55">
        <v>0</v>
      </c>
      <c r="P209" s="55">
        <v>0</v>
      </c>
      <c r="Q209" s="54" t="s">
        <v>79</v>
      </c>
      <c r="R209" s="57">
        <v>0</v>
      </c>
      <c r="S209" s="55">
        <f t="shared" si="67"/>
        <v>-3163.1745069661783</v>
      </c>
      <c r="T209" s="55">
        <v>0</v>
      </c>
      <c r="U209" s="54">
        <v>4</v>
      </c>
      <c r="V209" s="57">
        <f t="shared" si="71"/>
        <v>-2450</v>
      </c>
      <c r="W209" s="57">
        <f t="shared" si="68"/>
        <v>-873.14983535277486</v>
      </c>
      <c r="X209" s="55">
        <f t="shared" si="69"/>
        <v>3995.1571798949035</v>
      </c>
      <c r="Y209" s="117">
        <f t="shared" si="70"/>
        <v>696538.80882197421</v>
      </c>
    </row>
    <row r="210" spans="1:25" ht="13.5" thickBot="1" x14ac:dyDescent="0.35">
      <c r="A210" s="54">
        <v>197</v>
      </c>
      <c r="B210" s="54">
        <v>40</v>
      </c>
      <c r="C210" s="54">
        <f t="shared" si="56"/>
        <v>5</v>
      </c>
      <c r="D210" s="55">
        <f t="shared" si="65"/>
        <v>17462.996707055496</v>
      </c>
      <c r="E210" s="57">
        <f t="shared" si="66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f t="shared" si="55"/>
        <v>-522</v>
      </c>
      <c r="K210" s="54">
        <v>125</v>
      </c>
      <c r="L210" s="55">
        <v>0</v>
      </c>
      <c r="M210" s="55">
        <v>0</v>
      </c>
      <c r="N210" s="54" t="s">
        <v>79</v>
      </c>
      <c r="O210" s="55">
        <v>0</v>
      </c>
      <c r="P210" s="55">
        <v>0</v>
      </c>
      <c r="Q210" s="54" t="s">
        <v>79</v>
      </c>
      <c r="R210" s="57">
        <v>0</v>
      </c>
      <c r="S210" s="55">
        <f t="shared" si="67"/>
        <v>-3163.1745069661783</v>
      </c>
      <c r="T210" s="55">
        <v>0</v>
      </c>
      <c r="U210" s="54">
        <v>5</v>
      </c>
      <c r="V210" s="57">
        <f t="shared" si="71"/>
        <v>-2460</v>
      </c>
      <c r="W210" s="57">
        <f t="shared" si="68"/>
        <v>-873.14983535277486</v>
      </c>
      <c r="X210" s="55">
        <f t="shared" si="69"/>
        <v>3982.1571798949035</v>
      </c>
      <c r="Y210" s="117">
        <f t="shared" si="70"/>
        <v>703423.21103862731</v>
      </c>
    </row>
    <row r="211" spans="1:25" ht="13.5" thickBot="1" x14ac:dyDescent="0.35">
      <c r="A211" s="54">
        <v>198</v>
      </c>
      <c r="B211" s="54">
        <v>40</v>
      </c>
      <c r="C211" s="54">
        <f t="shared" si="56"/>
        <v>6</v>
      </c>
      <c r="D211" s="55">
        <f t="shared" si="65"/>
        <v>17462.996707055496</v>
      </c>
      <c r="E211" s="57">
        <f t="shared" si="66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f t="shared" si="55"/>
        <v>-525</v>
      </c>
      <c r="K211" s="54">
        <v>126</v>
      </c>
      <c r="L211" s="55">
        <v>0</v>
      </c>
      <c r="M211" s="55">
        <v>0</v>
      </c>
      <c r="N211" s="54" t="s">
        <v>79</v>
      </c>
      <c r="O211" s="55">
        <v>0</v>
      </c>
      <c r="P211" s="55">
        <v>0</v>
      </c>
      <c r="Q211" s="54" t="s">
        <v>79</v>
      </c>
      <c r="R211" s="57">
        <v>0</v>
      </c>
      <c r="S211" s="55">
        <f t="shared" si="67"/>
        <v>-3163.1745069661783</v>
      </c>
      <c r="T211" s="55">
        <v>0</v>
      </c>
      <c r="U211" s="54">
        <v>6</v>
      </c>
      <c r="V211" s="57">
        <f t="shared" si="71"/>
        <v>-2470</v>
      </c>
      <c r="W211" s="57">
        <f t="shared" si="68"/>
        <v>-873.14983535277486</v>
      </c>
      <c r="X211" s="55">
        <f t="shared" si="69"/>
        <v>3969.1571798949035</v>
      </c>
      <c r="Y211" s="117">
        <f t="shared" si="70"/>
        <v>710323.2982645164</v>
      </c>
    </row>
    <row r="212" spans="1:25" ht="13.5" thickBot="1" x14ac:dyDescent="0.35">
      <c r="A212" s="54">
        <v>199</v>
      </c>
      <c r="B212" s="54">
        <v>40</v>
      </c>
      <c r="C212" s="54">
        <f t="shared" si="56"/>
        <v>7</v>
      </c>
      <c r="D212" s="55">
        <f t="shared" si="65"/>
        <v>17462.996707055496</v>
      </c>
      <c r="E212" s="57">
        <f t="shared" si="66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f t="shared" si="55"/>
        <v>-528</v>
      </c>
      <c r="K212" s="54">
        <v>127</v>
      </c>
      <c r="L212" s="55">
        <v>0</v>
      </c>
      <c r="M212" s="55">
        <v>0</v>
      </c>
      <c r="N212" s="54" t="s">
        <v>79</v>
      </c>
      <c r="O212" s="55">
        <v>0</v>
      </c>
      <c r="P212" s="55">
        <v>0</v>
      </c>
      <c r="Q212" s="54" t="s">
        <v>79</v>
      </c>
      <c r="R212" s="57">
        <v>0</v>
      </c>
      <c r="S212" s="55">
        <f t="shared" si="67"/>
        <v>-3163.1745069661783</v>
      </c>
      <c r="T212" s="55">
        <v>0</v>
      </c>
      <c r="U212" s="54">
        <v>7</v>
      </c>
      <c r="V212" s="57">
        <f t="shared" si="71"/>
        <v>-2480</v>
      </c>
      <c r="W212" s="57">
        <f t="shared" si="68"/>
        <v>-873.14983535277486</v>
      </c>
      <c r="X212" s="55">
        <f t="shared" si="69"/>
        <v>3956.1571798949035</v>
      </c>
      <c r="Y212" s="117">
        <f t="shared" si="70"/>
        <v>717239.13585384679</v>
      </c>
    </row>
    <row r="213" spans="1:25" ht="13.5" thickBot="1" x14ac:dyDescent="0.35">
      <c r="A213" s="54">
        <v>200</v>
      </c>
      <c r="B213" s="54">
        <v>40</v>
      </c>
      <c r="C213" s="54">
        <f t="shared" si="56"/>
        <v>8</v>
      </c>
      <c r="D213" s="55">
        <f t="shared" si="65"/>
        <v>17462.996707055496</v>
      </c>
      <c r="E213" s="57">
        <f t="shared" si="66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f t="shared" si="55"/>
        <v>-531</v>
      </c>
      <c r="K213" s="54">
        <v>128</v>
      </c>
      <c r="L213" s="55">
        <v>0</v>
      </c>
      <c r="M213" s="55">
        <v>0</v>
      </c>
      <c r="N213" s="54" t="s">
        <v>79</v>
      </c>
      <c r="O213" s="55">
        <v>0</v>
      </c>
      <c r="P213" s="55">
        <v>0</v>
      </c>
      <c r="Q213" s="54" t="s">
        <v>79</v>
      </c>
      <c r="R213" s="57">
        <v>0</v>
      </c>
      <c r="S213" s="55">
        <f t="shared" si="67"/>
        <v>-3163.1745069661783</v>
      </c>
      <c r="T213" s="55">
        <v>0</v>
      </c>
      <c r="U213" s="54">
        <v>8</v>
      </c>
      <c r="V213" s="57">
        <f t="shared" si="71"/>
        <v>-2490</v>
      </c>
      <c r="W213" s="57">
        <f t="shared" si="68"/>
        <v>-873.14983535277486</v>
      </c>
      <c r="X213" s="55">
        <f t="shared" si="69"/>
        <v>3943.1571798949035</v>
      </c>
      <c r="Y213" s="117">
        <f t="shared" si="70"/>
        <v>724170.78943313262</v>
      </c>
    </row>
    <row r="214" spans="1:25" ht="13.5" thickBot="1" x14ac:dyDescent="0.35">
      <c r="A214" s="54">
        <v>201</v>
      </c>
      <c r="B214" s="54">
        <v>40</v>
      </c>
      <c r="C214" s="54">
        <f t="shared" si="56"/>
        <v>9</v>
      </c>
      <c r="D214" s="55">
        <f t="shared" si="65"/>
        <v>17462.996707055496</v>
      </c>
      <c r="E214" s="57">
        <f t="shared" si="66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f t="shared" si="55"/>
        <v>-534</v>
      </c>
      <c r="K214" s="54">
        <v>129</v>
      </c>
      <c r="L214" s="55">
        <v>0</v>
      </c>
      <c r="M214" s="55">
        <v>0</v>
      </c>
      <c r="N214" s="54" t="s">
        <v>79</v>
      </c>
      <c r="O214" s="55">
        <v>0</v>
      </c>
      <c r="P214" s="55">
        <v>0</v>
      </c>
      <c r="Q214" s="54" t="s">
        <v>79</v>
      </c>
      <c r="R214" s="57">
        <v>0</v>
      </c>
      <c r="S214" s="55">
        <f t="shared" si="67"/>
        <v>-3163.1745069661783</v>
      </c>
      <c r="T214" s="55">
        <v>0</v>
      </c>
      <c r="U214" s="54">
        <v>9</v>
      </c>
      <c r="V214" s="57">
        <f t="shared" si="71"/>
        <v>-2500</v>
      </c>
      <c r="W214" s="57">
        <f t="shared" si="68"/>
        <v>-873.14983535277486</v>
      </c>
      <c r="X214" s="55">
        <f t="shared" si="69"/>
        <v>3930.1571798949035</v>
      </c>
      <c r="Y214" s="117">
        <f t="shared" si="70"/>
        <v>731118.32490233216</v>
      </c>
    </row>
    <row r="215" spans="1:25" ht="13.5" thickBot="1" x14ac:dyDescent="0.35">
      <c r="A215" s="54">
        <v>202</v>
      </c>
      <c r="B215" s="54">
        <v>40</v>
      </c>
      <c r="C215" s="54">
        <f t="shared" si="56"/>
        <v>10</v>
      </c>
      <c r="D215" s="55">
        <f t="shared" si="65"/>
        <v>17462.996707055496</v>
      </c>
      <c r="E215" s="57">
        <f t="shared" si="66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f t="shared" ref="J215:J278" si="72">-150-3*K214</f>
        <v>-537</v>
      </c>
      <c r="K215" s="54">
        <v>130</v>
      </c>
      <c r="L215" s="55">
        <v>0</v>
      </c>
      <c r="M215" s="55">
        <v>0</v>
      </c>
      <c r="N215" s="54" t="s">
        <v>79</v>
      </c>
      <c r="O215" s="55">
        <v>0</v>
      </c>
      <c r="P215" s="55">
        <v>0</v>
      </c>
      <c r="Q215" s="54" t="s">
        <v>79</v>
      </c>
      <c r="R215" s="57">
        <v>0</v>
      </c>
      <c r="S215" s="55">
        <f t="shared" si="67"/>
        <v>-3163.1745069661783</v>
      </c>
      <c r="T215" s="55">
        <v>0</v>
      </c>
      <c r="U215" s="54">
        <v>10</v>
      </c>
      <c r="V215" s="57">
        <f t="shared" si="71"/>
        <v>-2510</v>
      </c>
      <c r="W215" s="57">
        <f t="shared" si="68"/>
        <v>-873.14983535277486</v>
      </c>
      <c r="X215" s="55">
        <f t="shared" si="69"/>
        <v>3917.1571798949035</v>
      </c>
      <c r="Y215" s="117">
        <f t="shared" si="70"/>
        <v>738081.80843598675</v>
      </c>
    </row>
    <row r="216" spans="1:25" ht="13.5" thickBot="1" x14ac:dyDescent="0.35">
      <c r="A216" s="54">
        <v>203</v>
      </c>
      <c r="B216" s="54">
        <v>40</v>
      </c>
      <c r="C216" s="54">
        <f t="shared" si="56"/>
        <v>11</v>
      </c>
      <c r="D216" s="55">
        <f t="shared" si="65"/>
        <v>17462.996707055496</v>
      </c>
      <c r="E216" s="57">
        <f t="shared" si="66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f t="shared" si="72"/>
        <v>-540</v>
      </c>
      <c r="K216" s="54">
        <v>131</v>
      </c>
      <c r="L216" s="55">
        <v>0</v>
      </c>
      <c r="M216" s="55">
        <v>0</v>
      </c>
      <c r="N216" s="54" t="s">
        <v>79</v>
      </c>
      <c r="O216" s="55">
        <v>0</v>
      </c>
      <c r="P216" s="55">
        <v>0</v>
      </c>
      <c r="Q216" s="54" t="s">
        <v>79</v>
      </c>
      <c r="R216" s="57">
        <v>0</v>
      </c>
      <c r="S216" s="55">
        <f t="shared" si="67"/>
        <v>-3163.1745069661783</v>
      </c>
      <c r="T216" s="55">
        <v>0</v>
      </c>
      <c r="U216" s="54">
        <v>11</v>
      </c>
      <c r="V216" s="57">
        <f t="shared" si="71"/>
        <v>-2520</v>
      </c>
      <c r="W216" s="57">
        <f t="shared" si="68"/>
        <v>-873.14983535277486</v>
      </c>
      <c r="X216" s="55">
        <f t="shared" si="69"/>
        <v>3904.1571798949035</v>
      </c>
      <c r="Y216" s="117">
        <f t="shared" si="70"/>
        <v>745061.3064843649</v>
      </c>
    </row>
    <row r="217" spans="1:25" ht="13.5" thickBot="1" x14ac:dyDescent="0.35">
      <c r="A217" s="54">
        <v>204</v>
      </c>
      <c r="B217" s="54">
        <v>41</v>
      </c>
      <c r="C217" s="54">
        <f t="shared" ref="C217:C280" si="73">C205</f>
        <v>0</v>
      </c>
      <c r="D217" s="55">
        <f>$D206*(1+$D$4)</f>
        <v>18336.146542408271</v>
      </c>
      <c r="E217" s="57">
        <f t="shared" si="66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f t="shared" si="72"/>
        <v>-543</v>
      </c>
      <c r="K217" s="54">
        <v>132</v>
      </c>
      <c r="L217" s="55">
        <v>0</v>
      </c>
      <c r="M217" s="55">
        <v>0</v>
      </c>
      <c r="N217" s="54" t="s">
        <v>79</v>
      </c>
      <c r="O217" s="55">
        <v>0</v>
      </c>
      <c r="P217" s="55">
        <v>0</v>
      </c>
      <c r="Q217" s="54" t="s">
        <v>79</v>
      </c>
      <c r="R217" s="57">
        <v>0</v>
      </c>
      <c r="S217" s="55">
        <f t="shared" si="67"/>
        <v>-3163.1745069661783</v>
      </c>
      <c r="T217" s="55">
        <v>0</v>
      </c>
      <c r="U217" s="54">
        <v>12</v>
      </c>
      <c r="V217" s="57">
        <f t="shared" si="71"/>
        <v>-2530</v>
      </c>
      <c r="W217" s="57">
        <f t="shared" si="68"/>
        <v>-916.80732712041356</v>
      </c>
      <c r="X217" s="55">
        <f t="shared" si="69"/>
        <v>4327.732097571291</v>
      </c>
      <c r="Y217" s="117">
        <f t="shared" si="70"/>
        <v>752493.46069228766</v>
      </c>
    </row>
    <row r="218" spans="1:25" ht="13.5" thickBot="1" x14ac:dyDescent="0.35">
      <c r="A218" s="54">
        <v>205</v>
      </c>
      <c r="B218" s="54">
        <v>41</v>
      </c>
      <c r="C218" s="54">
        <f t="shared" si="73"/>
        <v>1</v>
      </c>
      <c r="D218" s="55">
        <f t="shared" ref="D218:D228" si="74">$D217</f>
        <v>18336.146542408271</v>
      </c>
      <c r="E218" s="57">
        <f t="shared" si="66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f t="shared" si="72"/>
        <v>-546</v>
      </c>
      <c r="K218" s="54">
        <v>133</v>
      </c>
      <c r="L218" s="55">
        <v>0</v>
      </c>
      <c r="M218" s="55">
        <v>0</v>
      </c>
      <c r="N218" s="54" t="s">
        <v>79</v>
      </c>
      <c r="O218" s="55">
        <v>0</v>
      </c>
      <c r="P218" s="55">
        <v>0</v>
      </c>
      <c r="Q218" s="54" t="s">
        <v>79</v>
      </c>
      <c r="R218" s="57">
        <v>0</v>
      </c>
      <c r="S218" s="55">
        <f t="shared" si="67"/>
        <v>-3163.1745069661783</v>
      </c>
      <c r="T218" s="55">
        <v>0</v>
      </c>
      <c r="U218" s="54">
        <v>13</v>
      </c>
      <c r="V218" s="57">
        <f t="shared" si="71"/>
        <v>-2540</v>
      </c>
      <c r="W218" s="57">
        <f t="shared" si="68"/>
        <v>-916.80732712041356</v>
      </c>
      <c r="X218" s="55">
        <f t="shared" si="69"/>
        <v>4314.732097571291</v>
      </c>
      <c r="Y218" s="117">
        <f t="shared" si="70"/>
        <v>759943.58220941015</v>
      </c>
    </row>
    <row r="219" spans="1:25" ht="13.5" thickBot="1" x14ac:dyDescent="0.35">
      <c r="A219" s="54">
        <v>206</v>
      </c>
      <c r="B219" s="54">
        <v>41</v>
      </c>
      <c r="C219" s="54">
        <f t="shared" si="73"/>
        <v>2</v>
      </c>
      <c r="D219" s="55">
        <f t="shared" si="74"/>
        <v>18336.146542408271</v>
      </c>
      <c r="E219" s="57">
        <f t="shared" si="66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f t="shared" si="72"/>
        <v>-549</v>
      </c>
      <c r="K219" s="54">
        <v>134</v>
      </c>
      <c r="L219" s="55">
        <v>0</v>
      </c>
      <c r="M219" s="55">
        <v>0</v>
      </c>
      <c r="N219" s="54" t="s">
        <v>79</v>
      </c>
      <c r="O219" s="55">
        <v>0</v>
      </c>
      <c r="P219" s="55">
        <v>0</v>
      </c>
      <c r="Q219" s="54" t="s">
        <v>79</v>
      </c>
      <c r="R219" s="57">
        <v>0</v>
      </c>
      <c r="S219" s="55">
        <f t="shared" si="67"/>
        <v>-3163.1745069661783</v>
      </c>
      <c r="T219" s="55">
        <v>0</v>
      </c>
      <c r="U219" s="54">
        <v>14</v>
      </c>
      <c r="V219" s="57">
        <f t="shared" si="71"/>
        <v>-2550</v>
      </c>
      <c r="W219" s="57">
        <f t="shared" si="68"/>
        <v>-916.80732712041356</v>
      </c>
      <c r="X219" s="55">
        <f t="shared" si="69"/>
        <v>4301.732097571291</v>
      </c>
      <c r="Y219" s="117">
        <f t="shared" si="70"/>
        <v>767411.74589952058</v>
      </c>
    </row>
    <row r="220" spans="1:25" ht="13.5" thickBot="1" x14ac:dyDescent="0.35">
      <c r="A220" s="54">
        <v>207</v>
      </c>
      <c r="B220" s="54">
        <v>41</v>
      </c>
      <c r="C220" s="54">
        <f t="shared" si="73"/>
        <v>3</v>
      </c>
      <c r="D220" s="55">
        <f t="shared" si="74"/>
        <v>18336.146542408271</v>
      </c>
      <c r="E220" s="57">
        <f t="shared" si="66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f t="shared" si="72"/>
        <v>-552</v>
      </c>
      <c r="K220" s="54">
        <v>135</v>
      </c>
      <c r="L220" s="55">
        <v>0</v>
      </c>
      <c r="M220" s="55">
        <v>0</v>
      </c>
      <c r="N220" s="54" t="s">
        <v>79</v>
      </c>
      <c r="O220" s="55">
        <v>0</v>
      </c>
      <c r="P220" s="55">
        <v>0</v>
      </c>
      <c r="Q220" s="54" t="s">
        <v>79</v>
      </c>
      <c r="R220" s="57">
        <v>0</v>
      </c>
      <c r="S220" s="55">
        <f t="shared" si="67"/>
        <v>-3163.1745069661783</v>
      </c>
      <c r="T220" s="55">
        <v>0</v>
      </c>
      <c r="U220" s="54">
        <v>15</v>
      </c>
      <c r="V220" s="57">
        <f t="shared" si="71"/>
        <v>-2560</v>
      </c>
      <c r="W220" s="57">
        <f t="shared" si="68"/>
        <v>-916.80732712041356</v>
      </c>
      <c r="X220" s="55">
        <f t="shared" si="69"/>
        <v>4288.732097571291</v>
      </c>
      <c r="Y220" s="117">
        <f t="shared" si="70"/>
        <v>774898.02693833981</v>
      </c>
    </row>
    <row r="221" spans="1:25" ht="13.5" thickBot="1" x14ac:dyDescent="0.35">
      <c r="A221" s="54">
        <v>208</v>
      </c>
      <c r="B221" s="54">
        <v>41</v>
      </c>
      <c r="C221" s="54">
        <f t="shared" si="73"/>
        <v>4</v>
      </c>
      <c r="D221" s="55">
        <f t="shared" si="74"/>
        <v>18336.146542408271</v>
      </c>
      <c r="E221" s="57">
        <f t="shared" si="66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f t="shared" si="72"/>
        <v>-555</v>
      </c>
      <c r="K221" s="54">
        <v>136</v>
      </c>
      <c r="L221" s="55">
        <v>0</v>
      </c>
      <c r="M221" s="55">
        <v>0</v>
      </c>
      <c r="N221" s="54" t="s">
        <v>79</v>
      </c>
      <c r="O221" s="55">
        <v>0</v>
      </c>
      <c r="P221" s="55">
        <v>0</v>
      </c>
      <c r="Q221" s="54" t="s">
        <v>79</v>
      </c>
      <c r="R221" s="57">
        <v>0</v>
      </c>
      <c r="S221" s="55">
        <f t="shared" si="67"/>
        <v>-3163.1745069661783</v>
      </c>
      <c r="T221" s="55">
        <v>0</v>
      </c>
      <c r="U221" s="54">
        <v>16</v>
      </c>
      <c r="V221" s="57">
        <f t="shared" si="71"/>
        <v>-2570</v>
      </c>
      <c r="W221" s="57">
        <f t="shared" si="68"/>
        <v>-916.80732712041356</v>
      </c>
      <c r="X221" s="55">
        <f t="shared" si="69"/>
        <v>4275.732097571291</v>
      </c>
      <c r="Y221" s="117">
        <f t="shared" si="70"/>
        <v>782402.50081482076</v>
      </c>
    </row>
    <row r="222" spans="1:25" ht="13.5" thickBot="1" x14ac:dyDescent="0.35">
      <c r="A222" s="54">
        <v>209</v>
      </c>
      <c r="B222" s="54">
        <v>41</v>
      </c>
      <c r="C222" s="54">
        <f t="shared" si="73"/>
        <v>5</v>
      </c>
      <c r="D222" s="55">
        <f t="shared" si="74"/>
        <v>18336.146542408271</v>
      </c>
      <c r="E222" s="57">
        <f t="shared" si="66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f t="shared" si="72"/>
        <v>-558</v>
      </c>
      <c r="K222" s="54">
        <v>137</v>
      </c>
      <c r="L222" s="55">
        <v>0</v>
      </c>
      <c r="M222" s="55">
        <v>0</v>
      </c>
      <c r="N222" s="54" t="s">
        <v>79</v>
      </c>
      <c r="O222" s="55">
        <v>0</v>
      </c>
      <c r="P222" s="55">
        <v>0</v>
      </c>
      <c r="Q222" s="54" t="s">
        <v>79</v>
      </c>
      <c r="R222" s="57">
        <v>0</v>
      </c>
      <c r="S222" s="55">
        <f t="shared" si="67"/>
        <v>-3163.1745069661783</v>
      </c>
      <c r="T222" s="55">
        <v>0</v>
      </c>
      <c r="U222" s="54">
        <v>17</v>
      </c>
      <c r="V222" s="57">
        <f t="shared" si="71"/>
        <v>-2580</v>
      </c>
      <c r="W222" s="57">
        <f t="shared" si="68"/>
        <v>-916.80732712041356</v>
      </c>
      <c r="X222" s="55">
        <f t="shared" si="69"/>
        <v>4262.732097571291</v>
      </c>
      <c r="Y222" s="117">
        <f t="shared" si="70"/>
        <v>789925.24333245377</v>
      </c>
    </row>
    <row r="223" spans="1:25" ht="13.5" thickBot="1" x14ac:dyDescent="0.35">
      <c r="A223" s="54">
        <v>210</v>
      </c>
      <c r="B223" s="54">
        <v>41</v>
      </c>
      <c r="C223" s="54">
        <f t="shared" si="73"/>
        <v>6</v>
      </c>
      <c r="D223" s="55">
        <f t="shared" si="74"/>
        <v>18336.146542408271</v>
      </c>
      <c r="E223" s="57">
        <f t="shared" si="66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f t="shared" si="72"/>
        <v>-561</v>
      </c>
      <c r="K223" s="54">
        <v>138</v>
      </c>
      <c r="L223" s="55">
        <v>0</v>
      </c>
      <c r="M223" s="55">
        <v>0</v>
      </c>
      <c r="N223" s="54" t="s">
        <v>79</v>
      </c>
      <c r="O223" s="55">
        <v>0</v>
      </c>
      <c r="P223" s="55">
        <v>0</v>
      </c>
      <c r="Q223" s="54" t="s">
        <v>79</v>
      </c>
      <c r="R223" s="57">
        <v>0</v>
      </c>
      <c r="S223" s="55">
        <f t="shared" si="67"/>
        <v>-3163.1745069661783</v>
      </c>
      <c r="T223" s="55">
        <v>0</v>
      </c>
      <c r="U223" s="54">
        <v>18</v>
      </c>
      <c r="V223" s="57">
        <f t="shared" si="71"/>
        <v>-2590</v>
      </c>
      <c r="W223" s="57">
        <f t="shared" si="68"/>
        <v>-916.80732712041356</v>
      </c>
      <c r="X223" s="55">
        <f t="shared" si="69"/>
        <v>4249.732097571291</v>
      </c>
      <c r="Y223" s="117">
        <f t="shared" si="70"/>
        <v>797466.3306105769</v>
      </c>
    </row>
    <row r="224" spans="1:25" ht="13.5" thickBot="1" x14ac:dyDescent="0.35">
      <c r="A224" s="54">
        <v>211</v>
      </c>
      <c r="B224" s="54">
        <v>41</v>
      </c>
      <c r="C224" s="54">
        <f t="shared" si="73"/>
        <v>7</v>
      </c>
      <c r="D224" s="55">
        <f t="shared" si="74"/>
        <v>18336.146542408271</v>
      </c>
      <c r="E224" s="57">
        <f t="shared" si="66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f t="shared" si="72"/>
        <v>-564</v>
      </c>
      <c r="K224" s="54">
        <v>139</v>
      </c>
      <c r="L224" s="55">
        <v>0</v>
      </c>
      <c r="M224" s="55">
        <v>0</v>
      </c>
      <c r="N224" s="54" t="s">
        <v>79</v>
      </c>
      <c r="O224" s="55">
        <v>0</v>
      </c>
      <c r="P224" s="55">
        <v>0</v>
      </c>
      <c r="Q224" s="54" t="s">
        <v>79</v>
      </c>
      <c r="R224" s="57">
        <v>0</v>
      </c>
      <c r="S224" s="55">
        <f t="shared" si="67"/>
        <v>-3163.1745069661783</v>
      </c>
      <c r="T224" s="55">
        <v>0</v>
      </c>
      <c r="U224" s="54">
        <v>19</v>
      </c>
      <c r="V224" s="57">
        <f t="shared" si="71"/>
        <v>-2600</v>
      </c>
      <c r="W224" s="57">
        <f t="shared" si="68"/>
        <v>-916.80732712041356</v>
      </c>
      <c r="X224" s="55">
        <f t="shared" si="69"/>
        <v>4236.732097571291</v>
      </c>
      <c r="Y224" s="117">
        <f t="shared" si="70"/>
        <v>805025.83908569219</v>
      </c>
    </row>
    <row r="225" spans="1:25" ht="13.5" thickBot="1" x14ac:dyDescent="0.35">
      <c r="A225" s="54">
        <v>212</v>
      </c>
      <c r="B225" s="54">
        <v>41</v>
      </c>
      <c r="C225" s="54">
        <f t="shared" si="73"/>
        <v>8</v>
      </c>
      <c r="D225" s="55">
        <f t="shared" si="74"/>
        <v>18336.146542408271</v>
      </c>
      <c r="E225" s="57">
        <f t="shared" si="66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f t="shared" si="72"/>
        <v>-567</v>
      </c>
      <c r="K225" s="54">
        <v>140</v>
      </c>
      <c r="L225" s="55">
        <v>0</v>
      </c>
      <c r="M225" s="55">
        <v>0</v>
      </c>
      <c r="N225" s="54" t="s">
        <v>79</v>
      </c>
      <c r="O225" s="55">
        <v>0</v>
      </c>
      <c r="P225" s="55">
        <v>0</v>
      </c>
      <c r="Q225" s="54" t="s">
        <v>79</v>
      </c>
      <c r="R225" s="57">
        <v>0</v>
      </c>
      <c r="S225" s="55">
        <f t="shared" si="67"/>
        <v>-3163.1745069661783</v>
      </c>
      <c r="T225" s="55">
        <v>0</v>
      </c>
      <c r="U225" s="54">
        <v>20</v>
      </c>
      <c r="V225" s="57">
        <f t="shared" si="71"/>
        <v>-2610</v>
      </c>
      <c r="W225" s="57">
        <f t="shared" si="68"/>
        <v>-916.80732712041356</v>
      </c>
      <c r="X225" s="55">
        <f t="shared" si="69"/>
        <v>4223.732097571291</v>
      </c>
      <c r="Y225" s="117">
        <f t="shared" si="70"/>
        <v>812603.84551278711</v>
      </c>
    </row>
    <row r="226" spans="1:25" ht="13.5" thickBot="1" x14ac:dyDescent="0.35">
      <c r="A226" s="54">
        <v>213</v>
      </c>
      <c r="B226" s="54">
        <v>41</v>
      </c>
      <c r="C226" s="54">
        <f t="shared" si="73"/>
        <v>9</v>
      </c>
      <c r="D226" s="55">
        <f t="shared" si="74"/>
        <v>18336.146542408271</v>
      </c>
      <c r="E226" s="57">
        <f t="shared" si="66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f t="shared" si="72"/>
        <v>-570</v>
      </c>
      <c r="K226" s="54">
        <v>141</v>
      </c>
      <c r="L226" s="55">
        <v>0</v>
      </c>
      <c r="M226" s="55">
        <v>0</v>
      </c>
      <c r="N226" s="54" t="s">
        <v>79</v>
      </c>
      <c r="O226" s="55">
        <v>0</v>
      </c>
      <c r="P226" s="55">
        <v>0</v>
      </c>
      <c r="Q226" s="54" t="s">
        <v>79</v>
      </c>
      <c r="R226" s="57">
        <v>0</v>
      </c>
      <c r="S226" s="55">
        <f t="shared" si="67"/>
        <v>-3163.1745069661783</v>
      </c>
      <c r="T226" s="55">
        <v>0</v>
      </c>
      <c r="U226" s="54">
        <v>21</v>
      </c>
      <c r="V226" s="57">
        <f t="shared" si="71"/>
        <v>-2620</v>
      </c>
      <c r="W226" s="57">
        <f t="shared" si="68"/>
        <v>-916.80732712041356</v>
      </c>
      <c r="X226" s="55">
        <f t="shared" si="69"/>
        <v>4210.732097571291</v>
      </c>
      <c r="Y226" s="117">
        <f t="shared" si="70"/>
        <v>820200.42696666159</v>
      </c>
    </row>
    <row r="227" spans="1:25" ht="13.5" thickBot="1" x14ac:dyDescent="0.35">
      <c r="A227" s="54">
        <v>214</v>
      </c>
      <c r="B227" s="54">
        <v>41</v>
      </c>
      <c r="C227" s="54">
        <f t="shared" si="73"/>
        <v>10</v>
      </c>
      <c r="D227" s="55">
        <f t="shared" si="74"/>
        <v>18336.146542408271</v>
      </c>
      <c r="E227" s="57">
        <f t="shared" si="66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f t="shared" si="72"/>
        <v>-573</v>
      </c>
      <c r="K227" s="54">
        <v>142</v>
      </c>
      <c r="L227" s="55">
        <v>0</v>
      </c>
      <c r="M227" s="55">
        <v>0</v>
      </c>
      <c r="N227" s="54" t="s">
        <v>79</v>
      </c>
      <c r="O227" s="55">
        <v>0</v>
      </c>
      <c r="P227" s="55">
        <v>0</v>
      </c>
      <c r="Q227" s="54" t="s">
        <v>79</v>
      </c>
      <c r="R227" s="57">
        <v>0</v>
      </c>
      <c r="S227" s="55">
        <f t="shared" si="67"/>
        <v>-3163.1745069661783</v>
      </c>
      <c r="T227" s="55">
        <v>0</v>
      </c>
      <c r="U227" s="54">
        <v>22</v>
      </c>
      <c r="V227" s="57">
        <f t="shared" si="71"/>
        <v>-2630</v>
      </c>
      <c r="W227" s="57">
        <f t="shared" si="68"/>
        <v>-916.80732712041356</v>
      </c>
      <c r="X227" s="55">
        <f t="shared" si="69"/>
        <v>4197.732097571291</v>
      </c>
      <c r="Y227" s="117">
        <f t="shared" si="70"/>
        <v>827815.66084326059</v>
      </c>
    </row>
    <row r="228" spans="1:25" ht="13.5" thickBot="1" x14ac:dyDescent="0.35">
      <c r="A228" s="54">
        <v>215</v>
      </c>
      <c r="B228" s="54">
        <v>41</v>
      </c>
      <c r="C228" s="54">
        <f t="shared" si="73"/>
        <v>11</v>
      </c>
      <c r="D228" s="55">
        <f t="shared" si="74"/>
        <v>18336.146542408271</v>
      </c>
      <c r="E228" s="57">
        <f t="shared" si="66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f t="shared" si="72"/>
        <v>-576</v>
      </c>
      <c r="K228" s="54">
        <v>143</v>
      </c>
      <c r="L228" s="55">
        <v>0</v>
      </c>
      <c r="M228" s="55">
        <v>0</v>
      </c>
      <c r="N228" s="54" t="s">
        <v>79</v>
      </c>
      <c r="O228" s="55">
        <v>0</v>
      </c>
      <c r="P228" s="55">
        <v>0</v>
      </c>
      <c r="Q228" s="54" t="s">
        <v>79</v>
      </c>
      <c r="R228" s="57">
        <v>0</v>
      </c>
      <c r="S228" s="55">
        <f t="shared" si="67"/>
        <v>-3163.1745069661783</v>
      </c>
      <c r="T228" s="55">
        <v>0</v>
      </c>
      <c r="U228" s="54">
        <v>23</v>
      </c>
      <c r="V228" s="57">
        <f t="shared" si="71"/>
        <v>-2640</v>
      </c>
      <c r="W228" s="57">
        <f t="shared" si="68"/>
        <v>-916.80732712041356</v>
      </c>
      <c r="X228" s="55">
        <f t="shared" si="69"/>
        <v>4184.732097571291</v>
      </c>
      <c r="Y228" s="117">
        <f t="shared" si="70"/>
        <v>835449.6248610121</v>
      </c>
    </row>
    <row r="229" spans="1:25" ht="13.5" thickBot="1" x14ac:dyDescent="0.35">
      <c r="A229" s="54">
        <v>216</v>
      </c>
      <c r="B229" s="54">
        <v>42</v>
      </c>
      <c r="C229" s="54">
        <f t="shared" si="73"/>
        <v>0</v>
      </c>
      <c r="D229" s="55">
        <f>$D218*(1+$D$4)</f>
        <v>19252.953869528686</v>
      </c>
      <c r="E229" s="57">
        <f t="shared" si="66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f t="shared" si="72"/>
        <v>-579</v>
      </c>
      <c r="K229" s="54">
        <v>144</v>
      </c>
      <c r="L229" s="55">
        <v>0</v>
      </c>
      <c r="M229" s="55">
        <v>0</v>
      </c>
      <c r="N229" s="54" t="s">
        <v>79</v>
      </c>
      <c r="O229" s="55">
        <v>0</v>
      </c>
      <c r="P229" s="55">
        <v>0</v>
      </c>
      <c r="Q229" s="54" t="s">
        <v>79</v>
      </c>
      <c r="R229" s="57">
        <v>0</v>
      </c>
      <c r="S229" s="55">
        <f t="shared" si="67"/>
        <v>-3163.1745069661783</v>
      </c>
      <c r="T229" s="55">
        <v>0</v>
      </c>
      <c r="U229" s="54">
        <v>24</v>
      </c>
      <c r="V229" s="57">
        <f t="shared" si="71"/>
        <v>-2650</v>
      </c>
      <c r="W229" s="57">
        <f t="shared" si="68"/>
        <v>-962.64769347643437</v>
      </c>
      <c r="X229" s="55">
        <f t="shared" si="69"/>
        <v>4630.1357611314979</v>
      </c>
      <c r="Y229" s="117">
        <f t="shared" si="70"/>
        <v>843560.80072573118</v>
      </c>
    </row>
    <row r="230" spans="1:25" ht="13.5" thickBot="1" x14ac:dyDescent="0.35">
      <c r="A230" s="54">
        <v>217</v>
      </c>
      <c r="B230" s="54">
        <v>42</v>
      </c>
      <c r="C230" s="54">
        <f t="shared" si="73"/>
        <v>1</v>
      </c>
      <c r="D230" s="55">
        <f t="shared" ref="D230:D240" si="75">$D229</f>
        <v>19252.953869528686</v>
      </c>
      <c r="E230" s="57">
        <f t="shared" si="66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f t="shared" si="72"/>
        <v>-582</v>
      </c>
      <c r="K230" s="54">
        <v>145</v>
      </c>
      <c r="L230" s="55">
        <v>0</v>
      </c>
      <c r="M230" s="55">
        <v>0</v>
      </c>
      <c r="N230" s="54" t="s">
        <v>79</v>
      </c>
      <c r="O230" s="55">
        <v>0</v>
      </c>
      <c r="P230" s="55">
        <v>0</v>
      </c>
      <c r="Q230" s="54" t="s">
        <v>79</v>
      </c>
      <c r="R230" s="57">
        <v>0</v>
      </c>
      <c r="S230" s="55">
        <f t="shared" si="67"/>
        <v>-3163.1745069661783</v>
      </c>
      <c r="T230" s="55">
        <v>0</v>
      </c>
      <c r="U230" s="54">
        <v>25</v>
      </c>
      <c r="V230" s="57">
        <f t="shared" si="71"/>
        <v>-2660</v>
      </c>
      <c r="W230" s="57">
        <f t="shared" si="68"/>
        <v>-962.64769347643437</v>
      </c>
      <c r="X230" s="55">
        <f t="shared" si="69"/>
        <v>4617.1357611314979</v>
      </c>
      <c r="Y230" s="117">
        <f t="shared" si="70"/>
        <v>851692.77315655327</v>
      </c>
    </row>
    <row r="231" spans="1:25" ht="13.5" thickBot="1" x14ac:dyDescent="0.35">
      <c r="A231" s="54">
        <v>218</v>
      </c>
      <c r="B231" s="54">
        <v>42</v>
      </c>
      <c r="C231" s="54">
        <f t="shared" si="73"/>
        <v>2</v>
      </c>
      <c r="D231" s="55">
        <f t="shared" si="75"/>
        <v>19252.953869528686</v>
      </c>
      <c r="E231" s="57">
        <f t="shared" si="66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f t="shared" si="72"/>
        <v>-585</v>
      </c>
      <c r="K231" s="54">
        <v>146</v>
      </c>
      <c r="L231" s="55">
        <v>0</v>
      </c>
      <c r="M231" s="55">
        <v>0</v>
      </c>
      <c r="N231" s="54" t="s">
        <v>79</v>
      </c>
      <c r="O231" s="55">
        <v>0</v>
      </c>
      <c r="P231" s="55">
        <v>0</v>
      </c>
      <c r="Q231" s="54" t="s">
        <v>79</v>
      </c>
      <c r="R231" s="57">
        <v>0</v>
      </c>
      <c r="S231" s="55">
        <f t="shared" si="67"/>
        <v>-3163.1745069661783</v>
      </c>
      <c r="T231" s="55">
        <v>0</v>
      </c>
      <c r="U231" s="54">
        <v>26</v>
      </c>
      <c r="V231" s="57">
        <f t="shared" si="71"/>
        <v>-2670</v>
      </c>
      <c r="W231" s="57">
        <f t="shared" si="68"/>
        <v>-962.64769347643437</v>
      </c>
      <c r="X231" s="55">
        <f t="shared" si="69"/>
        <v>4604.1357611314979</v>
      </c>
      <c r="Y231" s="117">
        <f t="shared" si="70"/>
        <v>859845.62880583713</v>
      </c>
    </row>
    <row r="232" spans="1:25" ht="13.5" thickBot="1" x14ac:dyDescent="0.35">
      <c r="A232" s="54">
        <v>219</v>
      </c>
      <c r="B232" s="54">
        <v>42</v>
      </c>
      <c r="C232" s="54">
        <f t="shared" si="73"/>
        <v>3</v>
      </c>
      <c r="D232" s="55">
        <f t="shared" si="75"/>
        <v>19252.953869528686</v>
      </c>
      <c r="E232" s="57">
        <f t="shared" si="66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f t="shared" si="72"/>
        <v>-588</v>
      </c>
      <c r="K232" s="54">
        <v>147</v>
      </c>
      <c r="L232" s="55">
        <v>0</v>
      </c>
      <c r="M232" s="55">
        <v>0</v>
      </c>
      <c r="N232" s="54" t="s">
        <v>79</v>
      </c>
      <c r="O232" s="55">
        <v>0</v>
      </c>
      <c r="P232" s="55">
        <v>0</v>
      </c>
      <c r="Q232" s="54" t="s">
        <v>79</v>
      </c>
      <c r="R232" s="57">
        <v>0</v>
      </c>
      <c r="S232" s="55">
        <f t="shared" si="67"/>
        <v>-3163.1745069661783</v>
      </c>
      <c r="T232" s="55">
        <v>0</v>
      </c>
      <c r="U232" s="54">
        <v>27</v>
      </c>
      <c r="V232" s="57">
        <f t="shared" si="71"/>
        <v>-2680</v>
      </c>
      <c r="W232" s="57">
        <f t="shared" si="68"/>
        <v>-962.64769347643437</v>
      </c>
      <c r="X232" s="55">
        <f t="shared" si="69"/>
        <v>4591.1357611314979</v>
      </c>
      <c r="Y232" s="117">
        <f t="shared" si="70"/>
        <v>868019.45468699292</v>
      </c>
    </row>
    <row r="233" spans="1:25" ht="13.5" thickBot="1" x14ac:dyDescent="0.35">
      <c r="A233" s="54">
        <v>220</v>
      </c>
      <c r="B233" s="54">
        <v>42</v>
      </c>
      <c r="C233" s="54">
        <f t="shared" si="73"/>
        <v>4</v>
      </c>
      <c r="D233" s="55">
        <f t="shared" si="75"/>
        <v>19252.953869528686</v>
      </c>
      <c r="E233" s="57">
        <f t="shared" si="66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f t="shared" si="72"/>
        <v>-591</v>
      </c>
      <c r="K233" s="54">
        <v>148</v>
      </c>
      <c r="L233" s="55">
        <v>0</v>
      </c>
      <c r="M233" s="55">
        <v>0</v>
      </c>
      <c r="N233" s="54" t="s">
        <v>79</v>
      </c>
      <c r="O233" s="55">
        <v>0</v>
      </c>
      <c r="P233" s="55">
        <v>0</v>
      </c>
      <c r="Q233" s="54" t="s">
        <v>79</v>
      </c>
      <c r="R233" s="57">
        <v>0</v>
      </c>
      <c r="S233" s="55">
        <f t="shared" si="67"/>
        <v>-3163.1745069661783</v>
      </c>
      <c r="T233" s="55">
        <v>0</v>
      </c>
      <c r="U233" s="54">
        <v>28</v>
      </c>
      <c r="V233" s="57">
        <f t="shared" si="71"/>
        <v>-2690</v>
      </c>
      <c r="W233" s="57">
        <f t="shared" si="68"/>
        <v>-962.64769347643437</v>
      </c>
      <c r="X233" s="55">
        <f t="shared" si="69"/>
        <v>4578.1357611314979</v>
      </c>
      <c r="Y233" s="117">
        <f t="shared" si="70"/>
        <v>876214.33817598689</v>
      </c>
    </row>
    <row r="234" spans="1:25" ht="13.5" thickBot="1" x14ac:dyDescent="0.35">
      <c r="A234" s="54">
        <v>221</v>
      </c>
      <c r="B234" s="54">
        <v>42</v>
      </c>
      <c r="C234" s="54">
        <f t="shared" si="73"/>
        <v>5</v>
      </c>
      <c r="D234" s="55">
        <f t="shared" si="75"/>
        <v>19252.953869528686</v>
      </c>
      <c r="E234" s="57">
        <f t="shared" si="66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f t="shared" si="72"/>
        <v>-594</v>
      </c>
      <c r="K234" s="54">
        <v>149</v>
      </c>
      <c r="L234" s="55">
        <v>0</v>
      </c>
      <c r="M234" s="55">
        <v>0</v>
      </c>
      <c r="N234" s="54" t="s">
        <v>79</v>
      </c>
      <c r="O234" s="55">
        <v>0</v>
      </c>
      <c r="P234" s="55">
        <v>0</v>
      </c>
      <c r="Q234" s="54" t="s">
        <v>79</v>
      </c>
      <c r="R234" s="57">
        <v>0</v>
      </c>
      <c r="S234" s="55">
        <f t="shared" si="67"/>
        <v>-3163.1745069661783</v>
      </c>
      <c r="T234" s="55">
        <v>0</v>
      </c>
      <c r="U234" s="54">
        <v>29</v>
      </c>
      <c r="V234" s="57">
        <f t="shared" si="71"/>
        <v>-2700</v>
      </c>
      <c r="W234" s="57">
        <f t="shared" si="68"/>
        <v>-962.64769347643437</v>
      </c>
      <c r="X234" s="55">
        <f t="shared" si="69"/>
        <v>4565.1357611314979</v>
      </c>
      <c r="Y234" s="117">
        <f t="shared" si="70"/>
        <v>884430.36701285164</v>
      </c>
    </row>
    <row r="235" spans="1:25" ht="13.5" thickBot="1" x14ac:dyDescent="0.35">
      <c r="A235" s="54">
        <v>222</v>
      </c>
      <c r="B235" s="54">
        <v>42</v>
      </c>
      <c r="C235" s="54">
        <f t="shared" si="73"/>
        <v>6</v>
      </c>
      <c r="D235" s="55">
        <f t="shared" si="75"/>
        <v>19252.953869528686</v>
      </c>
      <c r="E235" s="57">
        <f t="shared" si="66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f t="shared" si="72"/>
        <v>-597</v>
      </c>
      <c r="K235" s="54">
        <v>150</v>
      </c>
      <c r="L235" s="55">
        <v>0</v>
      </c>
      <c r="M235" s="55">
        <v>0</v>
      </c>
      <c r="N235" s="54" t="s">
        <v>79</v>
      </c>
      <c r="O235" s="55">
        <v>0</v>
      </c>
      <c r="P235" s="55">
        <v>0</v>
      </c>
      <c r="Q235" s="54" t="s">
        <v>79</v>
      </c>
      <c r="R235" s="57">
        <v>0</v>
      </c>
      <c r="S235" s="55">
        <f t="shared" si="67"/>
        <v>-3163.1745069661783</v>
      </c>
      <c r="T235" s="55">
        <v>0</v>
      </c>
      <c r="U235" s="54">
        <v>30</v>
      </c>
      <c r="V235" s="57">
        <f t="shared" si="71"/>
        <v>-2710</v>
      </c>
      <c r="W235" s="57">
        <f t="shared" si="68"/>
        <v>-962.64769347643437</v>
      </c>
      <c r="X235" s="55">
        <f t="shared" si="69"/>
        <v>4552.1357611314979</v>
      </c>
      <c r="Y235" s="117">
        <f t="shared" si="70"/>
        <v>892667.62930320343</v>
      </c>
    </row>
    <row r="236" spans="1:25" ht="13.5" thickBot="1" x14ac:dyDescent="0.35">
      <c r="A236" s="54">
        <v>223</v>
      </c>
      <c r="B236" s="54">
        <v>42</v>
      </c>
      <c r="C236" s="54">
        <f t="shared" si="73"/>
        <v>7</v>
      </c>
      <c r="D236" s="55">
        <f t="shared" si="75"/>
        <v>19252.953869528686</v>
      </c>
      <c r="E236" s="57">
        <f t="shared" si="66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f t="shared" si="72"/>
        <v>-600</v>
      </c>
      <c r="K236" s="54">
        <v>151</v>
      </c>
      <c r="L236" s="55">
        <v>0</v>
      </c>
      <c r="M236" s="55">
        <v>0</v>
      </c>
      <c r="N236" s="54" t="s">
        <v>79</v>
      </c>
      <c r="O236" s="55">
        <v>0</v>
      </c>
      <c r="P236" s="55">
        <v>0</v>
      </c>
      <c r="Q236" s="54" t="s">
        <v>79</v>
      </c>
      <c r="R236" s="57">
        <v>0</v>
      </c>
      <c r="S236" s="55">
        <f t="shared" si="67"/>
        <v>-3163.1745069661783</v>
      </c>
      <c r="T236" s="55">
        <v>0</v>
      </c>
      <c r="U236" s="54">
        <v>31</v>
      </c>
      <c r="V236" s="57">
        <f t="shared" si="71"/>
        <v>-2720</v>
      </c>
      <c r="W236" s="57">
        <f t="shared" si="68"/>
        <v>-962.64769347643437</v>
      </c>
      <c r="X236" s="55">
        <f t="shared" si="69"/>
        <v>4539.1357611314979</v>
      </c>
      <c r="Y236" s="117">
        <f t="shared" si="70"/>
        <v>900926.21351976495</v>
      </c>
    </row>
    <row r="237" spans="1:25" ht="13.5" thickBot="1" x14ac:dyDescent="0.35">
      <c r="A237" s="54">
        <v>224</v>
      </c>
      <c r="B237" s="54">
        <v>42</v>
      </c>
      <c r="C237" s="54">
        <f t="shared" si="73"/>
        <v>8</v>
      </c>
      <c r="D237" s="55">
        <f t="shared" si="75"/>
        <v>19252.953869528686</v>
      </c>
      <c r="E237" s="57">
        <f t="shared" si="66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f t="shared" si="72"/>
        <v>-603</v>
      </c>
      <c r="K237" s="54">
        <v>152</v>
      </c>
      <c r="L237" s="55">
        <v>0</v>
      </c>
      <c r="M237" s="55">
        <v>0</v>
      </c>
      <c r="N237" s="54" t="s">
        <v>79</v>
      </c>
      <c r="O237" s="55">
        <v>0</v>
      </c>
      <c r="P237" s="55">
        <v>0</v>
      </c>
      <c r="Q237" s="54" t="s">
        <v>79</v>
      </c>
      <c r="R237" s="57">
        <v>0</v>
      </c>
      <c r="S237" s="55">
        <f t="shared" si="67"/>
        <v>-3163.1745069661783</v>
      </c>
      <c r="T237" s="55">
        <v>0</v>
      </c>
      <c r="U237" s="54">
        <v>32</v>
      </c>
      <c r="V237" s="57">
        <f t="shared" si="71"/>
        <v>-2730</v>
      </c>
      <c r="W237" s="57">
        <f t="shared" si="68"/>
        <v>-962.64769347643437</v>
      </c>
      <c r="X237" s="55">
        <f t="shared" si="69"/>
        <v>4526.1357611314979</v>
      </c>
      <c r="Y237" s="117">
        <f t="shared" si="70"/>
        <v>909206.20850389544</v>
      </c>
    </row>
    <row r="238" spans="1:25" ht="13.5" thickBot="1" x14ac:dyDescent="0.35">
      <c r="A238" s="54">
        <v>225</v>
      </c>
      <c r="B238" s="54">
        <v>42</v>
      </c>
      <c r="C238" s="54">
        <f t="shared" si="73"/>
        <v>9</v>
      </c>
      <c r="D238" s="55">
        <f t="shared" si="75"/>
        <v>19252.953869528686</v>
      </c>
      <c r="E238" s="57">
        <f t="shared" si="66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f t="shared" si="72"/>
        <v>-606</v>
      </c>
      <c r="K238" s="54">
        <v>153</v>
      </c>
      <c r="L238" s="55">
        <v>0</v>
      </c>
      <c r="M238" s="55">
        <v>0</v>
      </c>
      <c r="N238" s="54" t="s">
        <v>79</v>
      </c>
      <c r="O238" s="55">
        <v>0</v>
      </c>
      <c r="P238" s="55">
        <v>0</v>
      </c>
      <c r="Q238" s="54" t="s">
        <v>79</v>
      </c>
      <c r="R238" s="57">
        <v>0</v>
      </c>
      <c r="S238" s="55">
        <f t="shared" ref="S238:S269" si="76">PMT(5%/12,180,400000)</f>
        <v>-3163.1745069661783</v>
      </c>
      <c r="T238" s="55">
        <v>0</v>
      </c>
      <c r="U238" s="54">
        <v>33</v>
      </c>
      <c r="V238" s="57">
        <f t="shared" si="71"/>
        <v>-2740</v>
      </c>
      <c r="W238" s="57">
        <f t="shared" si="68"/>
        <v>-962.64769347643437</v>
      </c>
      <c r="X238" s="55">
        <f t="shared" si="69"/>
        <v>4513.1357611314979</v>
      </c>
      <c r="Y238" s="117">
        <f t="shared" si="70"/>
        <v>917507.70346712647</v>
      </c>
    </row>
    <row r="239" spans="1:25" ht="13.5" thickBot="1" x14ac:dyDescent="0.35">
      <c r="A239" s="54">
        <v>226</v>
      </c>
      <c r="B239" s="54">
        <v>42</v>
      </c>
      <c r="C239" s="54">
        <f t="shared" si="73"/>
        <v>10</v>
      </c>
      <c r="D239" s="55">
        <f t="shared" si="75"/>
        <v>19252.953869528686</v>
      </c>
      <c r="E239" s="57">
        <f t="shared" si="66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f t="shared" si="72"/>
        <v>-609</v>
      </c>
      <c r="K239" s="54">
        <v>154</v>
      </c>
      <c r="L239" s="55">
        <v>0</v>
      </c>
      <c r="M239" s="55">
        <v>0</v>
      </c>
      <c r="N239" s="54" t="s">
        <v>79</v>
      </c>
      <c r="O239" s="55">
        <v>0</v>
      </c>
      <c r="P239" s="55">
        <v>0</v>
      </c>
      <c r="Q239" s="54" t="s">
        <v>79</v>
      </c>
      <c r="R239" s="57">
        <v>0</v>
      </c>
      <c r="S239" s="55">
        <f t="shared" si="76"/>
        <v>-3163.1745069661783</v>
      </c>
      <c r="T239" s="55">
        <v>0</v>
      </c>
      <c r="U239" s="54">
        <v>34</v>
      </c>
      <c r="V239" s="57">
        <f t="shared" si="71"/>
        <v>-2750</v>
      </c>
      <c r="W239" s="57">
        <f t="shared" si="68"/>
        <v>-962.64769347643437</v>
      </c>
      <c r="X239" s="55">
        <f t="shared" si="69"/>
        <v>4500.1357611314979</v>
      </c>
      <c r="Y239" s="117">
        <f t="shared" si="70"/>
        <v>925830.78799270431</v>
      </c>
    </row>
    <row r="240" spans="1:25" ht="13.5" thickBot="1" x14ac:dyDescent="0.35">
      <c r="A240" s="54">
        <v>227</v>
      </c>
      <c r="B240" s="54">
        <v>42</v>
      </c>
      <c r="C240" s="54">
        <f t="shared" si="73"/>
        <v>11</v>
      </c>
      <c r="D240" s="55">
        <f t="shared" si="75"/>
        <v>19252.953869528686</v>
      </c>
      <c r="E240" s="57">
        <f t="shared" si="66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f t="shared" si="72"/>
        <v>-612</v>
      </c>
      <c r="K240" s="54">
        <v>155</v>
      </c>
      <c r="L240" s="55">
        <v>0</v>
      </c>
      <c r="M240" s="55">
        <v>0</v>
      </c>
      <c r="N240" s="54" t="s">
        <v>79</v>
      </c>
      <c r="O240" s="55">
        <v>0</v>
      </c>
      <c r="P240" s="55">
        <v>0</v>
      </c>
      <c r="Q240" s="54" t="s">
        <v>79</v>
      </c>
      <c r="R240" s="57">
        <v>0</v>
      </c>
      <c r="S240" s="55">
        <f t="shared" si="76"/>
        <v>-3163.1745069661783</v>
      </c>
      <c r="T240" s="55">
        <v>0</v>
      </c>
      <c r="U240" s="54">
        <v>35</v>
      </c>
      <c r="V240" s="57">
        <f t="shared" si="71"/>
        <v>-2760</v>
      </c>
      <c r="W240" s="57">
        <f t="shared" si="68"/>
        <v>-962.64769347643437</v>
      </c>
      <c r="X240" s="55">
        <f t="shared" si="69"/>
        <v>4487.1357611314979</v>
      </c>
      <c r="Y240" s="117">
        <f t="shared" si="70"/>
        <v>934175.55203713872</v>
      </c>
    </row>
    <row r="241" spans="1:25" ht="13.5" thickBot="1" x14ac:dyDescent="0.35">
      <c r="A241" s="54">
        <v>228</v>
      </c>
      <c r="B241" s="54">
        <v>43</v>
      </c>
      <c r="C241" s="54">
        <f t="shared" si="73"/>
        <v>0</v>
      </c>
      <c r="D241" s="55">
        <f>$D230*(1+$D$4)</f>
        <v>20215.601563005122</v>
      </c>
      <c r="E241" s="57">
        <f t="shared" si="66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f t="shared" si="72"/>
        <v>-615</v>
      </c>
      <c r="K241" s="54">
        <v>156</v>
      </c>
      <c r="L241" s="55">
        <v>0</v>
      </c>
      <c r="M241" s="55">
        <v>0</v>
      </c>
      <c r="N241" s="54" t="s">
        <v>79</v>
      </c>
      <c r="O241" s="55">
        <v>0</v>
      </c>
      <c r="P241" s="55">
        <v>0</v>
      </c>
      <c r="Q241" s="54" t="s">
        <v>79</v>
      </c>
      <c r="R241" s="57">
        <v>0</v>
      </c>
      <c r="S241" s="55">
        <f t="shared" si="76"/>
        <v>-3163.1745069661783</v>
      </c>
      <c r="T241" s="55">
        <v>0</v>
      </c>
      <c r="U241" s="54">
        <v>36</v>
      </c>
      <c r="V241" s="57">
        <f t="shared" si="71"/>
        <v>-2770</v>
      </c>
      <c r="W241" s="57">
        <f t="shared" si="68"/>
        <v>-1010.7800781502561</v>
      </c>
      <c r="X241" s="55">
        <f t="shared" si="69"/>
        <v>4955.4596078697168</v>
      </c>
      <c r="Y241" s="117">
        <f t="shared" si="70"/>
        <v>943023.40977849648</v>
      </c>
    </row>
    <row r="242" spans="1:25" ht="13.5" thickBot="1" x14ac:dyDescent="0.35">
      <c r="A242" s="54">
        <v>229</v>
      </c>
      <c r="B242" s="54">
        <v>43</v>
      </c>
      <c r="C242" s="54">
        <f t="shared" si="73"/>
        <v>1</v>
      </c>
      <c r="D242" s="55">
        <f t="shared" ref="D242:D252" si="77">$D241</f>
        <v>20215.601563005122</v>
      </c>
      <c r="E242" s="57">
        <f t="shared" si="66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f t="shared" si="72"/>
        <v>-618</v>
      </c>
      <c r="K242" s="54">
        <v>157</v>
      </c>
      <c r="L242" s="55">
        <v>0</v>
      </c>
      <c r="M242" s="55">
        <v>0</v>
      </c>
      <c r="N242" s="54" t="s">
        <v>79</v>
      </c>
      <c r="O242" s="55">
        <v>0</v>
      </c>
      <c r="P242" s="55">
        <v>0</v>
      </c>
      <c r="Q242" s="54" t="s">
        <v>79</v>
      </c>
      <c r="R242" s="57">
        <v>0</v>
      </c>
      <c r="S242" s="55">
        <f t="shared" si="76"/>
        <v>-3163.1745069661783</v>
      </c>
      <c r="T242" s="55">
        <v>0</v>
      </c>
      <c r="U242" s="54">
        <v>37</v>
      </c>
      <c r="V242" s="57">
        <f t="shared" si="71"/>
        <v>-2780</v>
      </c>
      <c r="W242" s="57">
        <f t="shared" si="68"/>
        <v>-1010.7800781502561</v>
      </c>
      <c r="X242" s="55">
        <f t="shared" si="69"/>
        <v>4942.4596078697168</v>
      </c>
      <c r="Y242" s="117">
        <f t="shared" si="70"/>
        <v>951895.13359377661</v>
      </c>
    </row>
    <row r="243" spans="1:25" ht="13.5" thickBot="1" x14ac:dyDescent="0.35">
      <c r="A243" s="54">
        <v>230</v>
      </c>
      <c r="B243" s="54">
        <v>43</v>
      </c>
      <c r="C243" s="54">
        <f t="shared" si="73"/>
        <v>2</v>
      </c>
      <c r="D243" s="55">
        <f t="shared" si="77"/>
        <v>20215.601563005122</v>
      </c>
      <c r="E243" s="57">
        <f t="shared" si="66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f t="shared" si="72"/>
        <v>-621</v>
      </c>
      <c r="K243" s="54">
        <v>158</v>
      </c>
      <c r="L243" s="55">
        <v>0</v>
      </c>
      <c r="M243" s="55">
        <v>0</v>
      </c>
      <c r="N243" s="54" t="s">
        <v>79</v>
      </c>
      <c r="O243" s="55">
        <v>0</v>
      </c>
      <c r="P243" s="55">
        <v>0</v>
      </c>
      <c r="Q243" s="54" t="s">
        <v>79</v>
      </c>
      <c r="R243" s="57">
        <v>0</v>
      </c>
      <c r="S243" s="55">
        <f t="shared" si="76"/>
        <v>-3163.1745069661783</v>
      </c>
      <c r="T243" s="55">
        <v>0</v>
      </c>
      <c r="U243" s="54">
        <v>38</v>
      </c>
      <c r="V243" s="57">
        <f t="shared" si="71"/>
        <v>-2790</v>
      </c>
      <c r="W243" s="57">
        <f t="shared" si="68"/>
        <v>-1010.7800781502561</v>
      </c>
      <c r="X243" s="55">
        <f t="shared" si="69"/>
        <v>4929.4596078697168</v>
      </c>
      <c r="Y243" s="117">
        <f t="shared" si="70"/>
        <v>960790.82292495377</v>
      </c>
    </row>
    <row r="244" spans="1:25" ht="13.5" thickBot="1" x14ac:dyDescent="0.35">
      <c r="A244" s="54">
        <v>231</v>
      </c>
      <c r="B244" s="54">
        <v>43</v>
      </c>
      <c r="C244" s="54">
        <f t="shared" si="73"/>
        <v>3</v>
      </c>
      <c r="D244" s="55">
        <f t="shared" si="77"/>
        <v>20215.601563005122</v>
      </c>
      <c r="E244" s="57">
        <f t="shared" si="66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f t="shared" si="72"/>
        <v>-624</v>
      </c>
      <c r="K244" s="54">
        <v>159</v>
      </c>
      <c r="L244" s="55">
        <v>0</v>
      </c>
      <c r="M244" s="55">
        <v>0</v>
      </c>
      <c r="N244" s="54" t="s">
        <v>79</v>
      </c>
      <c r="O244" s="55">
        <v>0</v>
      </c>
      <c r="P244" s="55">
        <v>0</v>
      </c>
      <c r="Q244" s="54" t="s">
        <v>79</v>
      </c>
      <c r="R244" s="57">
        <v>0</v>
      </c>
      <c r="S244" s="55">
        <f t="shared" si="76"/>
        <v>-3163.1745069661783</v>
      </c>
      <c r="T244" s="55">
        <v>0</v>
      </c>
      <c r="U244" s="54">
        <v>39</v>
      </c>
      <c r="V244" s="57">
        <f t="shared" si="71"/>
        <v>-2800</v>
      </c>
      <c r="W244" s="57">
        <f t="shared" si="68"/>
        <v>-1010.7800781502561</v>
      </c>
      <c r="X244" s="55">
        <f t="shared" si="69"/>
        <v>4916.4596078697168</v>
      </c>
      <c r="Y244" s="117">
        <f t="shared" si="70"/>
        <v>969710.57762834418</v>
      </c>
    </row>
    <row r="245" spans="1:25" ht="13.5" thickBot="1" x14ac:dyDescent="0.35">
      <c r="A245" s="54">
        <v>232</v>
      </c>
      <c r="B245" s="54">
        <v>43</v>
      </c>
      <c r="C245" s="54">
        <f t="shared" si="73"/>
        <v>4</v>
      </c>
      <c r="D245" s="55">
        <f t="shared" si="77"/>
        <v>20215.601563005122</v>
      </c>
      <c r="E245" s="57">
        <f t="shared" si="66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f t="shared" si="72"/>
        <v>-627</v>
      </c>
      <c r="K245" s="54">
        <v>160</v>
      </c>
      <c r="L245" s="55">
        <v>0</v>
      </c>
      <c r="M245" s="55">
        <v>0</v>
      </c>
      <c r="N245" s="54" t="s">
        <v>79</v>
      </c>
      <c r="O245" s="55">
        <v>0</v>
      </c>
      <c r="P245" s="55">
        <v>0</v>
      </c>
      <c r="Q245" s="54" t="s">
        <v>79</v>
      </c>
      <c r="R245" s="57">
        <v>0</v>
      </c>
      <c r="S245" s="55">
        <f t="shared" si="76"/>
        <v>-3163.1745069661783</v>
      </c>
      <c r="T245" s="55">
        <v>0</v>
      </c>
      <c r="U245" s="54">
        <v>40</v>
      </c>
      <c r="V245" s="57">
        <f t="shared" si="71"/>
        <v>-2810</v>
      </c>
      <c r="W245" s="57">
        <f t="shared" si="68"/>
        <v>-1010.7800781502561</v>
      </c>
      <c r="X245" s="55">
        <f t="shared" si="69"/>
        <v>4903.4596078697168</v>
      </c>
      <c r="Y245" s="117">
        <f t="shared" si="70"/>
        <v>978654.49797633197</v>
      </c>
    </row>
    <row r="246" spans="1:25" ht="13.5" thickBot="1" x14ac:dyDescent="0.35">
      <c r="A246" s="54">
        <v>233</v>
      </c>
      <c r="B246" s="54">
        <v>43</v>
      </c>
      <c r="C246" s="54">
        <f t="shared" si="73"/>
        <v>5</v>
      </c>
      <c r="D246" s="55">
        <f t="shared" si="77"/>
        <v>20215.601563005122</v>
      </c>
      <c r="E246" s="57">
        <f t="shared" si="66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f t="shared" si="72"/>
        <v>-630</v>
      </c>
      <c r="K246" s="54">
        <v>161</v>
      </c>
      <c r="L246" s="55">
        <v>0</v>
      </c>
      <c r="M246" s="55">
        <v>0</v>
      </c>
      <c r="N246" s="54" t="s">
        <v>79</v>
      </c>
      <c r="O246" s="55">
        <v>0</v>
      </c>
      <c r="P246" s="55">
        <v>0</v>
      </c>
      <c r="Q246" s="54" t="s">
        <v>79</v>
      </c>
      <c r="R246" s="57">
        <v>0</v>
      </c>
      <c r="S246" s="55">
        <f t="shared" si="76"/>
        <v>-3163.1745069661783</v>
      </c>
      <c r="T246" s="55">
        <v>0</v>
      </c>
      <c r="U246" s="54">
        <v>41</v>
      </c>
      <c r="V246" s="57">
        <f t="shared" si="71"/>
        <v>-2820</v>
      </c>
      <c r="W246" s="57">
        <f t="shared" si="68"/>
        <v>-1010.7800781502561</v>
      </c>
      <c r="X246" s="55">
        <f t="shared" si="69"/>
        <v>4890.4596078697168</v>
      </c>
      <c r="Y246" s="117">
        <f t="shared" si="70"/>
        <v>987622.68465910305</v>
      </c>
    </row>
    <row r="247" spans="1:25" ht="13.5" thickBot="1" x14ac:dyDescent="0.35">
      <c r="A247" s="54">
        <v>234</v>
      </c>
      <c r="B247" s="54">
        <v>43</v>
      </c>
      <c r="C247" s="54">
        <f t="shared" si="73"/>
        <v>6</v>
      </c>
      <c r="D247" s="55">
        <f t="shared" si="77"/>
        <v>20215.601563005122</v>
      </c>
      <c r="E247" s="57">
        <f t="shared" si="66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f t="shared" si="72"/>
        <v>-633</v>
      </c>
      <c r="K247" s="54">
        <v>162</v>
      </c>
      <c r="L247" s="55">
        <v>0</v>
      </c>
      <c r="M247" s="55">
        <v>0</v>
      </c>
      <c r="N247" s="54" t="s">
        <v>79</v>
      </c>
      <c r="O247" s="55">
        <v>0</v>
      </c>
      <c r="P247" s="55">
        <v>0</v>
      </c>
      <c r="Q247" s="54" t="s">
        <v>79</v>
      </c>
      <c r="R247" s="57">
        <v>0</v>
      </c>
      <c r="S247" s="55">
        <f t="shared" si="76"/>
        <v>-3163.1745069661783</v>
      </c>
      <c r="T247" s="55">
        <v>0</v>
      </c>
      <c r="U247" s="54">
        <v>42</v>
      </c>
      <c r="V247" s="57">
        <f t="shared" si="71"/>
        <v>-2830</v>
      </c>
      <c r="W247" s="57">
        <f t="shared" si="68"/>
        <v>-1010.7800781502561</v>
      </c>
      <c r="X247" s="55">
        <f t="shared" si="69"/>
        <v>4877.4596078697168</v>
      </c>
      <c r="Y247" s="117">
        <f t="shared" si="70"/>
        <v>996615.23878638574</v>
      </c>
    </row>
    <row r="248" spans="1:25" ht="13.5" thickBot="1" x14ac:dyDescent="0.35">
      <c r="A248" s="54">
        <v>235</v>
      </c>
      <c r="B248" s="54">
        <v>43</v>
      </c>
      <c r="C248" s="54">
        <f t="shared" si="73"/>
        <v>7</v>
      </c>
      <c r="D248" s="55">
        <f t="shared" si="77"/>
        <v>20215.601563005122</v>
      </c>
      <c r="E248" s="57">
        <f t="shared" si="66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f t="shared" si="72"/>
        <v>-636</v>
      </c>
      <c r="K248" s="54">
        <v>163</v>
      </c>
      <c r="L248" s="55">
        <v>0</v>
      </c>
      <c r="M248" s="55">
        <v>0</v>
      </c>
      <c r="N248" s="54" t="s">
        <v>79</v>
      </c>
      <c r="O248" s="55">
        <v>0</v>
      </c>
      <c r="P248" s="55">
        <v>0</v>
      </c>
      <c r="Q248" s="54" t="s">
        <v>79</v>
      </c>
      <c r="R248" s="57">
        <v>0</v>
      </c>
      <c r="S248" s="55">
        <f t="shared" si="76"/>
        <v>-3163.1745069661783</v>
      </c>
      <c r="T248" s="55">
        <v>0</v>
      </c>
      <c r="U248" s="54">
        <v>43</v>
      </c>
      <c r="V248" s="57">
        <f t="shared" si="71"/>
        <v>-2840</v>
      </c>
      <c r="W248" s="57">
        <f t="shared" si="68"/>
        <v>-1010.7800781502561</v>
      </c>
      <c r="X248" s="55">
        <f t="shared" si="69"/>
        <v>4864.4596078697168</v>
      </c>
      <c r="Y248" s="117">
        <f t="shared" si="70"/>
        <v>1005632.2618891988</v>
      </c>
    </row>
    <row r="249" spans="1:25" ht="13.5" thickBot="1" x14ac:dyDescent="0.35">
      <c r="A249" s="54">
        <v>236</v>
      </c>
      <c r="B249" s="54">
        <v>43</v>
      </c>
      <c r="C249" s="54">
        <f t="shared" si="73"/>
        <v>8</v>
      </c>
      <c r="D249" s="55">
        <f t="shared" si="77"/>
        <v>20215.601563005122</v>
      </c>
      <c r="E249" s="57">
        <f t="shared" si="66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f t="shared" si="72"/>
        <v>-639</v>
      </c>
      <c r="K249" s="54">
        <v>164</v>
      </c>
      <c r="L249" s="55">
        <v>0</v>
      </c>
      <c r="M249" s="55">
        <v>0</v>
      </c>
      <c r="N249" s="54" t="s">
        <v>79</v>
      </c>
      <c r="O249" s="55">
        <v>0</v>
      </c>
      <c r="P249" s="55">
        <v>0</v>
      </c>
      <c r="Q249" s="54" t="s">
        <v>79</v>
      </c>
      <c r="R249" s="57">
        <v>0</v>
      </c>
      <c r="S249" s="55">
        <f t="shared" si="76"/>
        <v>-3163.1745069661783</v>
      </c>
      <c r="T249" s="55">
        <v>0</v>
      </c>
      <c r="U249" s="54">
        <v>44</v>
      </c>
      <c r="V249" s="57">
        <f t="shared" si="71"/>
        <v>-2850</v>
      </c>
      <c r="W249" s="57">
        <f t="shared" si="68"/>
        <v>-1010.7800781502561</v>
      </c>
      <c r="X249" s="55">
        <f t="shared" si="69"/>
        <v>4851.4596078697168</v>
      </c>
      <c r="Y249" s="117">
        <f t="shared" si="70"/>
        <v>1014673.8559216069</v>
      </c>
    </row>
    <row r="250" spans="1:25" ht="13.5" thickBot="1" x14ac:dyDescent="0.35">
      <c r="A250" s="54">
        <v>237</v>
      </c>
      <c r="B250" s="54">
        <v>43</v>
      </c>
      <c r="C250" s="54">
        <f t="shared" si="73"/>
        <v>9</v>
      </c>
      <c r="D250" s="55">
        <f t="shared" si="77"/>
        <v>20215.601563005122</v>
      </c>
      <c r="E250" s="57">
        <f t="shared" si="66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f t="shared" si="72"/>
        <v>-642</v>
      </c>
      <c r="K250" s="54">
        <v>165</v>
      </c>
      <c r="L250" s="55">
        <v>0</v>
      </c>
      <c r="M250" s="55">
        <v>0</v>
      </c>
      <c r="N250" s="54" t="s">
        <v>79</v>
      </c>
      <c r="O250" s="55">
        <v>0</v>
      </c>
      <c r="P250" s="55">
        <v>0</v>
      </c>
      <c r="Q250" s="54" t="s">
        <v>79</v>
      </c>
      <c r="R250" s="57">
        <v>0</v>
      </c>
      <c r="S250" s="55">
        <f t="shared" si="76"/>
        <v>-3163.1745069661783</v>
      </c>
      <c r="T250" s="55">
        <v>0</v>
      </c>
      <c r="U250" s="54">
        <v>45</v>
      </c>
      <c r="V250" s="57">
        <f t="shared" si="71"/>
        <v>-2860</v>
      </c>
      <c r="W250" s="57">
        <f t="shared" si="68"/>
        <v>-1010.7800781502561</v>
      </c>
      <c r="X250" s="55">
        <f t="shared" si="69"/>
        <v>4838.4596078697168</v>
      </c>
      <c r="Y250" s="117">
        <f t="shared" si="70"/>
        <v>1023740.1232624833</v>
      </c>
    </row>
    <row r="251" spans="1:25" ht="13.5" thickBot="1" x14ac:dyDescent="0.35">
      <c r="A251" s="54">
        <v>238</v>
      </c>
      <c r="B251" s="54">
        <v>43</v>
      </c>
      <c r="C251" s="54">
        <f t="shared" si="73"/>
        <v>10</v>
      </c>
      <c r="D251" s="55">
        <f t="shared" si="77"/>
        <v>20215.601563005122</v>
      </c>
      <c r="E251" s="57">
        <f t="shared" si="66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f t="shared" si="72"/>
        <v>-645</v>
      </c>
      <c r="K251" s="54">
        <v>166</v>
      </c>
      <c r="L251" s="55">
        <v>0</v>
      </c>
      <c r="M251" s="55">
        <v>0</v>
      </c>
      <c r="N251" s="54" t="s">
        <v>79</v>
      </c>
      <c r="O251" s="55">
        <v>0</v>
      </c>
      <c r="P251" s="55">
        <v>0</v>
      </c>
      <c r="Q251" s="54" t="s">
        <v>79</v>
      </c>
      <c r="R251" s="57">
        <v>0</v>
      </c>
      <c r="S251" s="55">
        <f t="shared" si="76"/>
        <v>-3163.1745069661783</v>
      </c>
      <c r="T251" s="55">
        <v>0</v>
      </c>
      <c r="U251" s="54">
        <v>46</v>
      </c>
      <c r="V251" s="57">
        <f t="shared" si="71"/>
        <v>-2870</v>
      </c>
      <c r="W251" s="57">
        <f t="shared" si="68"/>
        <v>-1010.7800781502561</v>
      </c>
      <c r="X251" s="55">
        <f t="shared" si="69"/>
        <v>4825.4596078697168</v>
      </c>
      <c r="Y251" s="117">
        <f t="shared" si="70"/>
        <v>1032831.1667172801</v>
      </c>
    </row>
    <row r="252" spans="1:25" ht="13.5" thickBot="1" x14ac:dyDescent="0.35">
      <c r="A252" s="54">
        <v>239</v>
      </c>
      <c r="B252" s="54">
        <v>43</v>
      </c>
      <c r="C252" s="54">
        <f t="shared" si="73"/>
        <v>11</v>
      </c>
      <c r="D252" s="55">
        <f t="shared" si="77"/>
        <v>20215.601563005122</v>
      </c>
      <c r="E252" s="57">
        <f t="shared" si="66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f t="shared" si="72"/>
        <v>-648</v>
      </c>
      <c r="K252" s="54">
        <v>167</v>
      </c>
      <c r="L252" s="55">
        <v>0</v>
      </c>
      <c r="M252" s="55">
        <v>0</v>
      </c>
      <c r="N252" s="54" t="s">
        <v>79</v>
      </c>
      <c r="O252" s="55">
        <v>0</v>
      </c>
      <c r="P252" s="55">
        <v>0</v>
      </c>
      <c r="Q252" s="54" t="s">
        <v>79</v>
      </c>
      <c r="R252" s="57">
        <v>0</v>
      </c>
      <c r="S252" s="55">
        <f t="shared" si="76"/>
        <v>-3163.1745069661783</v>
      </c>
      <c r="T252" s="55">
        <v>0</v>
      </c>
      <c r="U252" s="54">
        <v>47</v>
      </c>
      <c r="V252" s="57">
        <f t="shared" si="71"/>
        <v>-2880</v>
      </c>
      <c r="W252" s="57">
        <f t="shared" si="68"/>
        <v>-1010.7800781502561</v>
      </c>
      <c r="X252" s="55">
        <f t="shared" si="69"/>
        <v>4812.4596078697168</v>
      </c>
      <c r="Y252" s="117">
        <f t="shared" si="70"/>
        <v>1041947.0895198052</v>
      </c>
    </row>
    <row r="253" spans="1:25" ht="13.5" thickBot="1" x14ac:dyDescent="0.35">
      <c r="A253" s="54">
        <v>240</v>
      </c>
      <c r="B253" s="54">
        <v>44</v>
      </c>
      <c r="C253" s="54">
        <f t="shared" si="73"/>
        <v>0</v>
      </c>
      <c r="D253" s="55">
        <f>$D242*(1+$D$4)</f>
        <v>21226.381641155378</v>
      </c>
      <c r="E253" s="57">
        <f t="shared" si="66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f t="shared" si="72"/>
        <v>-651</v>
      </c>
      <c r="K253" s="54">
        <v>168</v>
      </c>
      <c r="L253" s="55">
        <v>0</v>
      </c>
      <c r="M253" s="55">
        <v>0</v>
      </c>
      <c r="N253" s="54" t="s">
        <v>79</v>
      </c>
      <c r="O253" s="55">
        <v>0</v>
      </c>
      <c r="P253" s="55">
        <v>0</v>
      </c>
      <c r="Q253" s="54" t="s">
        <v>79</v>
      </c>
      <c r="R253" s="57">
        <v>0</v>
      </c>
      <c r="S253" s="55">
        <f t="shared" si="76"/>
        <v>-3163.1745069661783</v>
      </c>
      <c r="T253" s="55">
        <v>0</v>
      </c>
      <c r="U253" s="54">
        <v>48</v>
      </c>
      <c r="V253" s="57">
        <f t="shared" si="71"/>
        <v>-2890</v>
      </c>
      <c r="W253" s="57">
        <f t="shared" si="68"/>
        <v>-1061.319082057769</v>
      </c>
      <c r="X253" s="55">
        <f t="shared" si="69"/>
        <v>5304.8496469448437</v>
      </c>
      <c r="Y253" s="117">
        <f t="shared" si="70"/>
        <v>1051593.3853730825</v>
      </c>
    </row>
    <row r="254" spans="1:25" ht="13.5" thickBot="1" x14ac:dyDescent="0.35">
      <c r="A254" s="54">
        <v>241</v>
      </c>
      <c r="B254" s="54">
        <v>44</v>
      </c>
      <c r="C254" s="54">
        <f t="shared" si="73"/>
        <v>1</v>
      </c>
      <c r="D254" s="55">
        <f t="shared" ref="D254:D264" si="78">$D253</f>
        <v>21226.381641155378</v>
      </c>
      <c r="E254" s="57">
        <f t="shared" si="66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f t="shared" si="72"/>
        <v>-654</v>
      </c>
      <c r="K254" s="54">
        <v>169</v>
      </c>
      <c r="L254" s="55">
        <v>0</v>
      </c>
      <c r="M254" s="55">
        <v>0</v>
      </c>
      <c r="N254" s="54" t="s">
        <v>79</v>
      </c>
      <c r="O254" s="55">
        <v>0</v>
      </c>
      <c r="P254" s="55">
        <v>0</v>
      </c>
      <c r="Q254" s="54" t="s">
        <v>79</v>
      </c>
      <c r="R254" s="57">
        <v>0</v>
      </c>
      <c r="S254" s="55">
        <f t="shared" si="76"/>
        <v>-3163.1745069661783</v>
      </c>
      <c r="T254" s="55">
        <v>0</v>
      </c>
      <c r="U254" s="54">
        <v>49</v>
      </c>
      <c r="V254" s="57">
        <f t="shared" si="71"/>
        <v>-2900</v>
      </c>
      <c r="W254" s="57">
        <f t="shared" si="68"/>
        <v>-1061.319082057769</v>
      </c>
      <c r="X254" s="55">
        <f t="shared" si="69"/>
        <v>5291.8496469448437</v>
      </c>
      <c r="Y254" s="117">
        <f t="shared" si="70"/>
        <v>1061266.8741257484</v>
      </c>
    </row>
    <row r="255" spans="1:25" ht="13.5" thickBot="1" x14ac:dyDescent="0.35">
      <c r="A255" s="54">
        <v>242</v>
      </c>
      <c r="B255" s="54">
        <v>44</v>
      </c>
      <c r="C255" s="54">
        <f t="shared" si="73"/>
        <v>2</v>
      </c>
      <c r="D255" s="55">
        <f t="shared" si="78"/>
        <v>21226.381641155378</v>
      </c>
      <c r="E255" s="57">
        <f t="shared" si="66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f t="shared" si="72"/>
        <v>-657</v>
      </c>
      <c r="K255" s="54">
        <v>170</v>
      </c>
      <c r="L255" s="55">
        <v>0</v>
      </c>
      <c r="M255" s="55">
        <v>0</v>
      </c>
      <c r="N255" s="54" t="s">
        <v>79</v>
      </c>
      <c r="O255" s="55">
        <v>0</v>
      </c>
      <c r="P255" s="55">
        <v>0</v>
      </c>
      <c r="Q255" s="54" t="s">
        <v>79</v>
      </c>
      <c r="R255" s="57">
        <v>0</v>
      </c>
      <c r="S255" s="55">
        <f t="shared" si="76"/>
        <v>-3163.1745069661783</v>
      </c>
      <c r="T255" s="55">
        <v>0</v>
      </c>
      <c r="U255" s="54">
        <v>50</v>
      </c>
      <c r="V255" s="57">
        <f t="shared" si="71"/>
        <v>-2910</v>
      </c>
      <c r="W255" s="57">
        <f t="shared" si="68"/>
        <v>-1061.319082057769</v>
      </c>
      <c r="X255" s="55">
        <f t="shared" si="69"/>
        <v>5278.8496469448437</v>
      </c>
      <c r="Y255" s="117">
        <f t="shared" si="70"/>
        <v>1070967.6690815506</v>
      </c>
    </row>
    <row r="256" spans="1:25" ht="13.5" thickBot="1" x14ac:dyDescent="0.35">
      <c r="A256" s="54">
        <v>243</v>
      </c>
      <c r="B256" s="54">
        <v>44</v>
      </c>
      <c r="C256" s="54">
        <f t="shared" si="73"/>
        <v>3</v>
      </c>
      <c r="D256" s="55">
        <f t="shared" si="78"/>
        <v>21226.381641155378</v>
      </c>
      <c r="E256" s="57">
        <f t="shared" si="66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f t="shared" si="72"/>
        <v>-660</v>
      </c>
      <c r="K256" s="54">
        <v>171</v>
      </c>
      <c r="L256" s="55">
        <v>0</v>
      </c>
      <c r="M256" s="55">
        <v>0</v>
      </c>
      <c r="N256" s="54" t="s">
        <v>79</v>
      </c>
      <c r="O256" s="55">
        <v>0</v>
      </c>
      <c r="P256" s="55">
        <v>0</v>
      </c>
      <c r="Q256" s="54" t="s">
        <v>79</v>
      </c>
      <c r="R256" s="57">
        <v>0</v>
      </c>
      <c r="S256" s="55">
        <f t="shared" si="76"/>
        <v>-3163.1745069661783</v>
      </c>
      <c r="T256" s="55">
        <v>0</v>
      </c>
      <c r="U256" s="54">
        <v>51</v>
      </c>
      <c r="V256" s="57">
        <f t="shared" si="71"/>
        <v>-2920</v>
      </c>
      <c r="W256" s="57">
        <f t="shared" si="68"/>
        <v>-1061.319082057769</v>
      </c>
      <c r="X256" s="55">
        <f t="shared" si="69"/>
        <v>5265.8496469448437</v>
      </c>
      <c r="Y256" s="117">
        <f t="shared" si="70"/>
        <v>1080695.884016335</v>
      </c>
    </row>
    <row r="257" spans="1:25" ht="13.5" thickBot="1" x14ac:dyDescent="0.35">
      <c r="A257" s="54">
        <v>244</v>
      </c>
      <c r="B257" s="54">
        <v>44</v>
      </c>
      <c r="C257" s="54">
        <f t="shared" si="73"/>
        <v>4</v>
      </c>
      <c r="D257" s="55">
        <f t="shared" si="78"/>
        <v>21226.381641155378</v>
      </c>
      <c r="E257" s="57">
        <f t="shared" si="66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f t="shared" si="72"/>
        <v>-663</v>
      </c>
      <c r="K257" s="54">
        <v>172</v>
      </c>
      <c r="L257" s="55">
        <v>0</v>
      </c>
      <c r="M257" s="55">
        <v>0</v>
      </c>
      <c r="N257" s="54" t="s">
        <v>79</v>
      </c>
      <c r="O257" s="55">
        <v>0</v>
      </c>
      <c r="P257" s="55">
        <v>0</v>
      </c>
      <c r="Q257" s="54" t="s">
        <v>79</v>
      </c>
      <c r="R257" s="57">
        <v>0</v>
      </c>
      <c r="S257" s="55">
        <f t="shared" si="76"/>
        <v>-3163.1745069661783</v>
      </c>
      <c r="T257" s="55">
        <v>0</v>
      </c>
      <c r="U257" s="54">
        <v>52</v>
      </c>
      <c r="V257" s="57">
        <f t="shared" si="71"/>
        <v>-2930</v>
      </c>
      <c r="W257" s="57">
        <f t="shared" si="68"/>
        <v>-1061.319082057769</v>
      </c>
      <c r="X257" s="55">
        <f t="shared" si="69"/>
        <v>5252.8496469448437</v>
      </c>
      <c r="Y257" s="117">
        <f t="shared" si="70"/>
        <v>1090451.6331800146</v>
      </c>
    </row>
    <row r="258" spans="1:25" ht="13.5" thickBot="1" x14ac:dyDescent="0.35">
      <c r="A258" s="54">
        <v>245</v>
      </c>
      <c r="B258" s="54">
        <v>44</v>
      </c>
      <c r="C258" s="54">
        <f t="shared" si="73"/>
        <v>5</v>
      </c>
      <c r="D258" s="55">
        <f t="shared" si="78"/>
        <v>21226.381641155378</v>
      </c>
      <c r="E258" s="57">
        <f t="shared" si="66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f t="shared" si="72"/>
        <v>-666</v>
      </c>
      <c r="K258" s="54">
        <v>173</v>
      </c>
      <c r="L258" s="55">
        <v>0</v>
      </c>
      <c r="M258" s="55">
        <v>0</v>
      </c>
      <c r="N258" s="54" t="s">
        <v>79</v>
      </c>
      <c r="O258" s="55">
        <v>0</v>
      </c>
      <c r="P258" s="55">
        <v>0</v>
      </c>
      <c r="Q258" s="54" t="s">
        <v>79</v>
      </c>
      <c r="R258" s="57">
        <v>0</v>
      </c>
      <c r="S258" s="55">
        <f t="shared" si="76"/>
        <v>-3163.1745069661783</v>
      </c>
      <c r="T258" s="55">
        <v>0</v>
      </c>
      <c r="U258" s="54">
        <v>53</v>
      </c>
      <c r="V258" s="57">
        <f t="shared" si="71"/>
        <v>-2940</v>
      </c>
      <c r="W258" s="57">
        <f t="shared" si="68"/>
        <v>-1061.319082057769</v>
      </c>
      <c r="X258" s="55">
        <f t="shared" si="69"/>
        <v>5239.8496469448437</v>
      </c>
      <c r="Y258" s="117">
        <f t="shared" si="70"/>
        <v>1100235.0312985426</v>
      </c>
    </row>
    <row r="259" spans="1:25" ht="13.5" thickBot="1" x14ac:dyDescent="0.35">
      <c r="A259" s="54">
        <v>246</v>
      </c>
      <c r="B259" s="54">
        <v>44</v>
      </c>
      <c r="C259" s="54">
        <f t="shared" si="73"/>
        <v>6</v>
      </c>
      <c r="D259" s="55">
        <f t="shared" si="78"/>
        <v>21226.381641155378</v>
      </c>
      <c r="E259" s="57">
        <f t="shared" si="66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f t="shared" si="72"/>
        <v>-669</v>
      </c>
      <c r="K259" s="54">
        <v>174</v>
      </c>
      <c r="L259" s="55">
        <v>0</v>
      </c>
      <c r="M259" s="55">
        <v>0</v>
      </c>
      <c r="N259" s="54" t="s">
        <v>79</v>
      </c>
      <c r="O259" s="55">
        <v>0</v>
      </c>
      <c r="P259" s="55">
        <v>0</v>
      </c>
      <c r="Q259" s="54" t="s">
        <v>79</v>
      </c>
      <c r="R259" s="57">
        <v>0</v>
      </c>
      <c r="S259" s="55">
        <f t="shared" si="76"/>
        <v>-3163.1745069661783</v>
      </c>
      <c r="T259" s="55">
        <v>0</v>
      </c>
      <c r="U259" s="54">
        <v>54</v>
      </c>
      <c r="V259" s="57">
        <f t="shared" si="71"/>
        <v>-2950</v>
      </c>
      <c r="W259" s="57">
        <f t="shared" si="68"/>
        <v>-1061.319082057769</v>
      </c>
      <c r="X259" s="55">
        <f t="shared" si="69"/>
        <v>5226.8496469448437</v>
      </c>
      <c r="Y259" s="117">
        <f t="shared" si="70"/>
        <v>1110046.193575898</v>
      </c>
    </row>
    <row r="260" spans="1:25" ht="13.5" thickBot="1" x14ac:dyDescent="0.35">
      <c r="A260" s="54">
        <v>247</v>
      </c>
      <c r="B260" s="54">
        <v>44</v>
      </c>
      <c r="C260" s="54">
        <f t="shared" si="73"/>
        <v>7</v>
      </c>
      <c r="D260" s="55">
        <f t="shared" si="78"/>
        <v>21226.381641155378</v>
      </c>
      <c r="E260" s="57">
        <f t="shared" si="66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f t="shared" si="72"/>
        <v>-672</v>
      </c>
      <c r="K260" s="54">
        <v>175</v>
      </c>
      <c r="L260" s="55">
        <v>0</v>
      </c>
      <c r="M260" s="55">
        <v>0</v>
      </c>
      <c r="N260" s="54" t="s">
        <v>79</v>
      </c>
      <c r="O260" s="55">
        <v>0</v>
      </c>
      <c r="P260" s="55">
        <v>0</v>
      </c>
      <c r="Q260" s="54" t="s">
        <v>79</v>
      </c>
      <c r="R260" s="57">
        <v>0</v>
      </c>
      <c r="S260" s="55">
        <f t="shared" si="76"/>
        <v>-3163.1745069661783</v>
      </c>
      <c r="T260" s="55">
        <v>0</v>
      </c>
      <c r="U260" s="54">
        <v>55</v>
      </c>
      <c r="V260" s="57">
        <f t="shared" si="71"/>
        <v>-2960</v>
      </c>
      <c r="W260" s="57">
        <f t="shared" si="68"/>
        <v>-1061.319082057769</v>
      </c>
      <c r="X260" s="55">
        <f t="shared" si="69"/>
        <v>5213.8496469448437</v>
      </c>
      <c r="Y260" s="117">
        <f t="shared" si="70"/>
        <v>1119885.2356960757</v>
      </c>
    </row>
    <row r="261" spans="1:25" ht="13.5" thickBot="1" x14ac:dyDescent="0.35">
      <c r="A261" s="54">
        <v>248</v>
      </c>
      <c r="B261" s="54">
        <v>44</v>
      </c>
      <c r="C261" s="54">
        <f t="shared" si="73"/>
        <v>8</v>
      </c>
      <c r="D261" s="55">
        <f t="shared" si="78"/>
        <v>21226.381641155378</v>
      </c>
      <c r="E261" s="57">
        <f t="shared" si="66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f t="shared" si="72"/>
        <v>-675</v>
      </c>
      <c r="K261" s="54">
        <v>176</v>
      </c>
      <c r="L261" s="55">
        <v>0</v>
      </c>
      <c r="M261" s="55">
        <v>0</v>
      </c>
      <c r="N261" s="54" t="s">
        <v>79</v>
      </c>
      <c r="O261" s="55">
        <v>0</v>
      </c>
      <c r="P261" s="55">
        <v>0</v>
      </c>
      <c r="Q261" s="54" t="s">
        <v>79</v>
      </c>
      <c r="R261" s="57">
        <v>0</v>
      </c>
      <c r="S261" s="55">
        <f t="shared" si="76"/>
        <v>-3163.1745069661783</v>
      </c>
      <c r="T261" s="55">
        <v>0</v>
      </c>
      <c r="U261" s="54">
        <v>56</v>
      </c>
      <c r="V261" s="57">
        <f t="shared" si="71"/>
        <v>-2970</v>
      </c>
      <c r="W261" s="57">
        <f t="shared" si="68"/>
        <v>-1061.319082057769</v>
      </c>
      <c r="X261" s="55">
        <f t="shared" si="69"/>
        <v>5200.8496469448437</v>
      </c>
      <c r="Y261" s="117">
        <f t="shared" si="70"/>
        <v>1129752.2738250874</v>
      </c>
    </row>
    <row r="262" spans="1:25" ht="13.5" thickBot="1" x14ac:dyDescent="0.35">
      <c r="A262" s="54">
        <v>249</v>
      </c>
      <c r="B262" s="54">
        <v>44</v>
      </c>
      <c r="C262" s="54">
        <f t="shared" si="73"/>
        <v>9</v>
      </c>
      <c r="D262" s="55">
        <f t="shared" si="78"/>
        <v>21226.381641155378</v>
      </c>
      <c r="E262" s="57">
        <f t="shared" si="66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f t="shared" si="72"/>
        <v>-678</v>
      </c>
      <c r="K262" s="54">
        <v>177</v>
      </c>
      <c r="L262" s="55">
        <v>0</v>
      </c>
      <c r="M262" s="55">
        <v>0</v>
      </c>
      <c r="N262" s="54" t="s">
        <v>79</v>
      </c>
      <c r="O262" s="55">
        <v>0</v>
      </c>
      <c r="P262" s="55">
        <v>0</v>
      </c>
      <c r="Q262" s="54" t="s">
        <v>79</v>
      </c>
      <c r="R262" s="57">
        <v>0</v>
      </c>
      <c r="S262" s="55">
        <f t="shared" si="76"/>
        <v>-3163.1745069661783</v>
      </c>
      <c r="T262" s="55">
        <v>0</v>
      </c>
      <c r="U262" s="54">
        <v>57</v>
      </c>
      <c r="V262" s="57">
        <f t="shared" si="71"/>
        <v>-2980</v>
      </c>
      <c r="W262" s="57">
        <f t="shared" si="68"/>
        <v>-1061.319082057769</v>
      </c>
      <c r="X262" s="55">
        <f t="shared" si="69"/>
        <v>5187.8496469448437</v>
      </c>
      <c r="Y262" s="117">
        <f t="shared" si="70"/>
        <v>1139647.4246129701</v>
      </c>
    </row>
    <row r="263" spans="1:25" ht="13.5" thickBot="1" x14ac:dyDescent="0.35">
      <c r="A263" s="54">
        <v>250</v>
      </c>
      <c r="B263" s="54">
        <v>44</v>
      </c>
      <c r="C263" s="54">
        <f t="shared" si="73"/>
        <v>10</v>
      </c>
      <c r="D263" s="55">
        <f t="shared" si="78"/>
        <v>21226.381641155378</v>
      </c>
      <c r="E263" s="57">
        <f t="shared" si="66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f t="shared" si="72"/>
        <v>-681</v>
      </c>
      <c r="K263" s="54">
        <v>178</v>
      </c>
      <c r="L263" s="55">
        <v>0</v>
      </c>
      <c r="M263" s="55">
        <v>0</v>
      </c>
      <c r="N263" s="54" t="s">
        <v>79</v>
      </c>
      <c r="O263" s="55">
        <v>0</v>
      </c>
      <c r="P263" s="55">
        <v>0</v>
      </c>
      <c r="Q263" s="54" t="s">
        <v>79</v>
      </c>
      <c r="R263" s="57">
        <v>0</v>
      </c>
      <c r="S263" s="55">
        <f t="shared" si="76"/>
        <v>-3163.1745069661783</v>
      </c>
      <c r="T263" s="55">
        <v>0</v>
      </c>
      <c r="U263" s="54">
        <v>58</v>
      </c>
      <c r="V263" s="57">
        <f t="shared" si="71"/>
        <v>-2990</v>
      </c>
      <c r="W263" s="57">
        <f t="shared" si="68"/>
        <v>-1061.319082057769</v>
      </c>
      <c r="X263" s="55">
        <f t="shared" si="69"/>
        <v>5174.8496469448437</v>
      </c>
      <c r="Y263" s="117">
        <f t="shared" si="70"/>
        <v>1149570.8051958021</v>
      </c>
    </row>
    <row r="264" spans="1:25" ht="13.5" thickBot="1" x14ac:dyDescent="0.35">
      <c r="A264" s="54">
        <v>251</v>
      </c>
      <c r="B264" s="54">
        <v>44</v>
      </c>
      <c r="C264" s="54">
        <f t="shared" si="73"/>
        <v>11</v>
      </c>
      <c r="D264" s="55">
        <f t="shared" si="78"/>
        <v>21226.381641155378</v>
      </c>
      <c r="E264" s="57">
        <f t="shared" si="66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f t="shared" si="72"/>
        <v>-684</v>
      </c>
      <c r="K264" s="54">
        <v>179</v>
      </c>
      <c r="L264" s="55">
        <v>0</v>
      </c>
      <c r="M264" s="55">
        <v>0</v>
      </c>
      <c r="N264" s="54" t="s">
        <v>79</v>
      </c>
      <c r="O264" s="55">
        <v>0</v>
      </c>
      <c r="P264" s="55">
        <v>0</v>
      </c>
      <c r="Q264" s="54" t="s">
        <v>79</v>
      </c>
      <c r="R264" s="57">
        <v>0</v>
      </c>
      <c r="S264" s="55">
        <f t="shared" si="76"/>
        <v>-3163.1745069661783</v>
      </c>
      <c r="T264" s="55">
        <v>0</v>
      </c>
      <c r="U264" s="54">
        <v>59</v>
      </c>
      <c r="V264" s="57">
        <f t="shared" si="71"/>
        <v>-3000</v>
      </c>
      <c r="W264" s="57">
        <f t="shared" si="68"/>
        <v>-1061.319082057769</v>
      </c>
      <c r="X264" s="55">
        <f t="shared" si="69"/>
        <v>5161.8496469448437</v>
      </c>
      <c r="Y264" s="117">
        <f t="shared" si="70"/>
        <v>1159522.5331977294</v>
      </c>
    </row>
    <row r="265" spans="1:25" ht="13.5" thickBot="1" x14ac:dyDescent="0.35">
      <c r="A265" s="54">
        <v>252</v>
      </c>
      <c r="B265" s="54">
        <v>45</v>
      </c>
      <c r="C265" s="54">
        <f t="shared" si="73"/>
        <v>0</v>
      </c>
      <c r="D265" s="55">
        <f>$D254*(1+$D$4)</f>
        <v>22287.700723213147</v>
      </c>
      <c r="E265" s="57">
        <f t="shared" si="66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f t="shared" si="72"/>
        <v>-687</v>
      </c>
      <c r="K265" s="54">
        <v>180</v>
      </c>
      <c r="L265" s="55">
        <v>0</v>
      </c>
      <c r="M265" s="55">
        <v>0</v>
      </c>
      <c r="N265" s="54" t="s">
        <v>79</v>
      </c>
      <c r="O265" s="55">
        <v>0</v>
      </c>
      <c r="P265" s="55">
        <v>0</v>
      </c>
      <c r="Q265" s="54" t="s">
        <v>79</v>
      </c>
      <c r="R265" s="57">
        <v>0</v>
      </c>
      <c r="S265" s="55">
        <f t="shared" si="76"/>
        <v>-3163.1745069661783</v>
      </c>
      <c r="T265" s="55">
        <v>0</v>
      </c>
      <c r="U265" s="54">
        <v>60</v>
      </c>
      <c r="V265" s="57">
        <f t="shared" si="71"/>
        <v>-3010</v>
      </c>
      <c r="W265" s="57">
        <f t="shared" si="68"/>
        <v>-1114.3850361606574</v>
      </c>
      <c r="X265" s="55">
        <f t="shared" si="69"/>
        <v>5679.5091879737292</v>
      </c>
      <c r="Y265" s="117">
        <f t="shared" si="70"/>
        <v>1170033.3862740269</v>
      </c>
    </row>
    <row r="266" spans="1:25" ht="13.5" thickBot="1" x14ac:dyDescent="0.35">
      <c r="A266" s="54">
        <v>253</v>
      </c>
      <c r="B266" s="54">
        <v>45</v>
      </c>
      <c r="C266" s="54">
        <f t="shared" si="73"/>
        <v>1</v>
      </c>
      <c r="D266" s="55">
        <f t="shared" ref="D266:D276" si="79">$D265</f>
        <v>22287.700723213147</v>
      </c>
      <c r="E266" s="57">
        <f t="shared" si="66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f t="shared" si="72"/>
        <v>-690</v>
      </c>
      <c r="K266" s="54">
        <v>181</v>
      </c>
      <c r="L266" s="55">
        <v>0</v>
      </c>
      <c r="M266" s="55">
        <v>0</v>
      </c>
      <c r="N266" s="54" t="s">
        <v>79</v>
      </c>
      <c r="O266" s="55">
        <v>0</v>
      </c>
      <c r="P266" s="55">
        <v>0</v>
      </c>
      <c r="Q266" s="54" t="s">
        <v>79</v>
      </c>
      <c r="R266" s="57">
        <v>0</v>
      </c>
      <c r="S266" s="55">
        <f t="shared" si="76"/>
        <v>-3163.1745069661783</v>
      </c>
      <c r="T266" s="55">
        <v>0</v>
      </c>
      <c r="U266" s="54">
        <v>61</v>
      </c>
      <c r="V266" s="57">
        <f t="shared" si="71"/>
        <v>-3020</v>
      </c>
      <c r="W266" s="57">
        <f t="shared" si="68"/>
        <v>-1114.3850361606574</v>
      </c>
      <c r="X266" s="55">
        <f t="shared" si="69"/>
        <v>5666.5091879737292</v>
      </c>
      <c r="Y266" s="117">
        <f t="shared" si="70"/>
        <v>1180575.0345714758</v>
      </c>
    </row>
    <row r="267" spans="1:25" ht="13.5" thickBot="1" x14ac:dyDescent="0.35">
      <c r="A267" s="54">
        <v>254</v>
      </c>
      <c r="B267" s="54">
        <v>45</v>
      </c>
      <c r="C267" s="54">
        <f t="shared" si="73"/>
        <v>2</v>
      </c>
      <c r="D267" s="55">
        <f t="shared" si="79"/>
        <v>22287.700723213147</v>
      </c>
      <c r="E267" s="57">
        <f t="shared" si="66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f t="shared" si="72"/>
        <v>-693</v>
      </c>
      <c r="K267" s="54">
        <v>182</v>
      </c>
      <c r="L267" s="55">
        <v>0</v>
      </c>
      <c r="M267" s="55">
        <v>0</v>
      </c>
      <c r="N267" s="54" t="s">
        <v>79</v>
      </c>
      <c r="O267" s="55">
        <v>0</v>
      </c>
      <c r="P267" s="55">
        <v>0</v>
      </c>
      <c r="Q267" s="54" t="s">
        <v>79</v>
      </c>
      <c r="R267" s="57">
        <v>0</v>
      </c>
      <c r="S267" s="55">
        <f t="shared" si="76"/>
        <v>-3163.1745069661783</v>
      </c>
      <c r="T267" s="55">
        <v>0</v>
      </c>
      <c r="U267" s="54">
        <v>62</v>
      </c>
      <c r="V267" s="57">
        <f t="shared" si="71"/>
        <v>-3030</v>
      </c>
      <c r="W267" s="57">
        <f t="shared" si="68"/>
        <v>-1114.3850361606574</v>
      </c>
      <c r="X267" s="55">
        <f t="shared" si="69"/>
        <v>5653.5091879737292</v>
      </c>
      <c r="Y267" s="117">
        <f t="shared" si="70"/>
        <v>1191147.6064034975</v>
      </c>
    </row>
    <row r="268" spans="1:25" ht="13.5" thickBot="1" x14ac:dyDescent="0.35">
      <c r="A268" s="54">
        <v>255</v>
      </c>
      <c r="B268" s="54">
        <v>45</v>
      </c>
      <c r="C268" s="54">
        <f t="shared" si="73"/>
        <v>3</v>
      </c>
      <c r="D268" s="55">
        <f t="shared" si="79"/>
        <v>22287.700723213147</v>
      </c>
      <c r="E268" s="57">
        <f t="shared" si="66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f t="shared" si="72"/>
        <v>-696</v>
      </c>
      <c r="K268" s="54">
        <v>183</v>
      </c>
      <c r="L268" s="55">
        <v>0</v>
      </c>
      <c r="M268" s="55">
        <v>0</v>
      </c>
      <c r="N268" s="54" t="s">
        <v>79</v>
      </c>
      <c r="O268" s="55">
        <v>0</v>
      </c>
      <c r="P268" s="55">
        <v>0</v>
      </c>
      <c r="Q268" s="54" t="s">
        <v>79</v>
      </c>
      <c r="R268" s="57">
        <v>0</v>
      </c>
      <c r="S268" s="55">
        <f t="shared" si="76"/>
        <v>-3163.1745069661783</v>
      </c>
      <c r="T268" s="55">
        <v>0</v>
      </c>
      <c r="U268" s="54">
        <v>63</v>
      </c>
      <c r="V268" s="57">
        <f t="shared" si="71"/>
        <v>-3040</v>
      </c>
      <c r="W268" s="57">
        <f t="shared" si="68"/>
        <v>-1114.3850361606574</v>
      </c>
      <c r="X268" s="55">
        <f t="shared" si="69"/>
        <v>5640.5091879737292</v>
      </c>
      <c r="Y268" s="117">
        <f t="shared" si="70"/>
        <v>1201751.2306181525</v>
      </c>
    </row>
    <row r="269" spans="1:25" ht="13.5" thickBot="1" x14ac:dyDescent="0.35">
      <c r="A269" s="54">
        <v>256</v>
      </c>
      <c r="B269" s="54">
        <v>45</v>
      </c>
      <c r="C269" s="54">
        <f t="shared" si="73"/>
        <v>4</v>
      </c>
      <c r="D269" s="55">
        <f t="shared" si="79"/>
        <v>22287.700723213147</v>
      </c>
      <c r="E269" s="57">
        <f t="shared" si="66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f t="shared" si="72"/>
        <v>-699</v>
      </c>
      <c r="K269" s="54">
        <v>184</v>
      </c>
      <c r="L269" s="55">
        <v>0</v>
      </c>
      <c r="M269" s="55">
        <v>0</v>
      </c>
      <c r="N269" s="54" t="s">
        <v>79</v>
      </c>
      <c r="O269" s="55">
        <v>0</v>
      </c>
      <c r="P269" s="55">
        <v>0</v>
      </c>
      <c r="Q269" s="54" t="s">
        <v>79</v>
      </c>
      <c r="R269" s="57">
        <v>0</v>
      </c>
      <c r="S269" s="55">
        <f t="shared" si="76"/>
        <v>-3163.1745069661783</v>
      </c>
      <c r="T269" s="55">
        <v>0</v>
      </c>
      <c r="U269" s="54">
        <v>64</v>
      </c>
      <c r="V269" s="57">
        <f t="shared" si="71"/>
        <v>-3050</v>
      </c>
      <c r="W269" s="57">
        <f t="shared" si="68"/>
        <v>-1114.3850361606574</v>
      </c>
      <c r="X269" s="55">
        <f t="shared" si="69"/>
        <v>5627.5091879737292</v>
      </c>
      <c r="Y269" s="117">
        <f t="shared" si="70"/>
        <v>1212386.0366003686</v>
      </c>
    </row>
    <row r="270" spans="1:25" ht="13.5" thickBot="1" x14ac:dyDescent="0.35">
      <c r="A270" s="54">
        <v>257</v>
      </c>
      <c r="B270" s="54">
        <v>45</v>
      </c>
      <c r="C270" s="54">
        <f t="shared" si="73"/>
        <v>5</v>
      </c>
      <c r="D270" s="55">
        <f t="shared" si="79"/>
        <v>22287.700723213147</v>
      </c>
      <c r="E270" s="57">
        <f t="shared" ref="E270:E333" si="80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f t="shared" si="72"/>
        <v>-702</v>
      </c>
      <c r="K270" s="54">
        <v>185</v>
      </c>
      <c r="L270" s="55">
        <v>0</v>
      </c>
      <c r="M270" s="55">
        <v>0</v>
      </c>
      <c r="N270" s="54" t="s">
        <v>79</v>
      </c>
      <c r="O270" s="55">
        <v>0</v>
      </c>
      <c r="P270" s="55">
        <v>0</v>
      </c>
      <c r="Q270" s="54" t="s">
        <v>79</v>
      </c>
      <c r="R270" s="57">
        <v>0</v>
      </c>
      <c r="S270" s="55">
        <f t="shared" ref="S270:S301" si="81">PMT(5%/12,180,400000)</f>
        <v>-3163.1745069661783</v>
      </c>
      <c r="T270" s="55">
        <v>0</v>
      </c>
      <c r="U270" s="54">
        <v>65</v>
      </c>
      <c r="V270" s="57">
        <f t="shared" si="71"/>
        <v>-3060</v>
      </c>
      <c r="W270" s="57">
        <f t="shared" ref="W270:W333" si="82">D270*-0.05</f>
        <v>-1114.3850361606574</v>
      </c>
      <c r="X270" s="55">
        <f t="shared" ref="X270:X333" si="83">D270+E270+F270+G270+H270+I270+J270+L270+M270+R270+S270+T270+V270+W270+O270+P270</f>
        <v>5614.5091879737292</v>
      </c>
      <c r="Y270" s="117">
        <f t="shared" ref="Y270:Y333" si="84">X270+(Y269*(1+($D$7/12)))</f>
        <v>1223052.1542741773</v>
      </c>
    </row>
    <row r="271" spans="1:25" ht="13.5" thickBot="1" x14ac:dyDescent="0.35">
      <c r="A271" s="54">
        <v>258</v>
      </c>
      <c r="B271" s="54">
        <v>45</v>
      </c>
      <c r="C271" s="54">
        <f t="shared" si="73"/>
        <v>6</v>
      </c>
      <c r="D271" s="55">
        <f t="shared" si="79"/>
        <v>22287.700723213147</v>
      </c>
      <c r="E271" s="57">
        <f t="shared" si="80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f t="shared" si="72"/>
        <v>-705</v>
      </c>
      <c r="K271" s="54">
        <v>186</v>
      </c>
      <c r="L271" s="55">
        <v>0</v>
      </c>
      <c r="M271" s="55">
        <v>0</v>
      </c>
      <c r="N271" s="54" t="s">
        <v>79</v>
      </c>
      <c r="O271" s="55">
        <v>0</v>
      </c>
      <c r="P271" s="55">
        <v>0</v>
      </c>
      <c r="Q271" s="54" t="s">
        <v>79</v>
      </c>
      <c r="R271" s="57">
        <v>0</v>
      </c>
      <c r="S271" s="55">
        <f t="shared" si="81"/>
        <v>-3163.1745069661783</v>
      </c>
      <c r="T271" s="55">
        <v>0</v>
      </c>
      <c r="U271" s="54">
        <v>66</v>
      </c>
      <c r="V271" s="57">
        <f t="shared" ref="V271:V334" si="85">$V270-10</f>
        <v>-3070</v>
      </c>
      <c r="W271" s="57">
        <f t="shared" si="82"/>
        <v>-1114.3850361606574</v>
      </c>
      <c r="X271" s="55">
        <f t="shared" si="83"/>
        <v>5601.5091879737292</v>
      </c>
      <c r="Y271" s="117">
        <f t="shared" si="84"/>
        <v>1233749.7141049602</v>
      </c>
    </row>
    <row r="272" spans="1:25" ht="13.5" thickBot="1" x14ac:dyDescent="0.35">
      <c r="A272" s="54">
        <v>259</v>
      </c>
      <c r="B272" s="54">
        <v>45</v>
      </c>
      <c r="C272" s="54">
        <f t="shared" si="73"/>
        <v>7</v>
      </c>
      <c r="D272" s="55">
        <f t="shared" si="79"/>
        <v>22287.700723213147</v>
      </c>
      <c r="E272" s="57">
        <f t="shared" si="80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f t="shared" si="72"/>
        <v>-708</v>
      </c>
      <c r="K272" s="54">
        <v>187</v>
      </c>
      <c r="L272" s="55">
        <v>0</v>
      </c>
      <c r="M272" s="55">
        <v>0</v>
      </c>
      <c r="N272" s="54" t="s">
        <v>79</v>
      </c>
      <c r="O272" s="55">
        <v>0</v>
      </c>
      <c r="P272" s="55">
        <v>0</v>
      </c>
      <c r="Q272" s="54" t="s">
        <v>79</v>
      </c>
      <c r="R272" s="57">
        <v>0</v>
      </c>
      <c r="S272" s="55">
        <f t="shared" si="81"/>
        <v>-3163.1745069661783</v>
      </c>
      <c r="T272" s="55">
        <v>0</v>
      </c>
      <c r="U272" s="54">
        <v>67</v>
      </c>
      <c r="V272" s="57">
        <f t="shared" si="85"/>
        <v>-3080</v>
      </c>
      <c r="W272" s="57">
        <f t="shared" si="82"/>
        <v>-1114.3850361606574</v>
      </c>
      <c r="X272" s="55">
        <f t="shared" si="83"/>
        <v>5588.5091879737292</v>
      </c>
      <c r="Y272" s="117">
        <f t="shared" si="84"/>
        <v>1244478.8471017047</v>
      </c>
    </row>
    <row r="273" spans="1:25" ht="13.5" thickBot="1" x14ac:dyDescent="0.35">
      <c r="A273" s="54">
        <v>260</v>
      </c>
      <c r="B273" s="54">
        <v>45</v>
      </c>
      <c r="C273" s="54">
        <f t="shared" si="73"/>
        <v>8</v>
      </c>
      <c r="D273" s="55">
        <f t="shared" si="79"/>
        <v>22287.700723213147</v>
      </c>
      <c r="E273" s="57">
        <f t="shared" si="80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f t="shared" si="72"/>
        <v>-711</v>
      </c>
      <c r="K273" s="54">
        <v>188</v>
      </c>
      <c r="L273" s="55">
        <v>0</v>
      </c>
      <c r="M273" s="55">
        <v>0</v>
      </c>
      <c r="N273" s="54" t="s">
        <v>79</v>
      </c>
      <c r="O273" s="55">
        <v>0</v>
      </c>
      <c r="P273" s="55">
        <v>0</v>
      </c>
      <c r="Q273" s="54" t="s">
        <v>79</v>
      </c>
      <c r="R273" s="57">
        <v>0</v>
      </c>
      <c r="S273" s="55">
        <f t="shared" si="81"/>
        <v>-3163.1745069661783</v>
      </c>
      <c r="T273" s="55">
        <v>0</v>
      </c>
      <c r="U273" s="54">
        <v>68</v>
      </c>
      <c r="V273" s="57">
        <f t="shared" si="85"/>
        <v>-3090</v>
      </c>
      <c r="W273" s="57">
        <f t="shared" si="82"/>
        <v>-1114.3850361606574</v>
      </c>
      <c r="X273" s="55">
        <f t="shared" si="83"/>
        <v>5575.5091879737292</v>
      </c>
      <c r="Y273" s="117">
        <f t="shared" si="84"/>
        <v>1255239.684819269</v>
      </c>
    </row>
    <row r="274" spans="1:25" ht="13.5" thickBot="1" x14ac:dyDescent="0.35">
      <c r="A274" s="54">
        <v>261</v>
      </c>
      <c r="B274" s="54">
        <v>45</v>
      </c>
      <c r="C274" s="54">
        <f t="shared" si="73"/>
        <v>9</v>
      </c>
      <c r="D274" s="55">
        <f t="shared" si="79"/>
        <v>22287.700723213147</v>
      </c>
      <c r="E274" s="57">
        <f t="shared" si="80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f t="shared" si="72"/>
        <v>-714</v>
      </c>
      <c r="K274" s="54">
        <v>189</v>
      </c>
      <c r="L274" s="55">
        <v>0</v>
      </c>
      <c r="M274" s="55">
        <v>0</v>
      </c>
      <c r="N274" s="54" t="s">
        <v>79</v>
      </c>
      <c r="O274" s="55">
        <v>0</v>
      </c>
      <c r="P274" s="55">
        <v>0</v>
      </c>
      <c r="Q274" s="54" t="s">
        <v>79</v>
      </c>
      <c r="R274" s="57">
        <v>0</v>
      </c>
      <c r="S274" s="55">
        <f t="shared" si="81"/>
        <v>-3163.1745069661783</v>
      </c>
      <c r="T274" s="55">
        <v>0</v>
      </c>
      <c r="U274" s="54">
        <v>69</v>
      </c>
      <c r="V274" s="57">
        <f t="shared" si="85"/>
        <v>-3100</v>
      </c>
      <c r="W274" s="57">
        <f t="shared" si="82"/>
        <v>-1114.3850361606574</v>
      </c>
      <c r="X274" s="55">
        <f t="shared" si="83"/>
        <v>5562.5091879737292</v>
      </c>
      <c r="Y274" s="117">
        <f t="shared" si="84"/>
        <v>1266032.3593606565</v>
      </c>
    </row>
    <row r="275" spans="1:25" ht="13.5" thickBot="1" x14ac:dyDescent="0.35">
      <c r="A275" s="54">
        <v>262</v>
      </c>
      <c r="B275" s="54">
        <v>45</v>
      </c>
      <c r="C275" s="54">
        <f t="shared" si="73"/>
        <v>10</v>
      </c>
      <c r="D275" s="55">
        <f t="shared" si="79"/>
        <v>22287.700723213147</v>
      </c>
      <c r="E275" s="57">
        <f t="shared" si="80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f t="shared" si="72"/>
        <v>-717</v>
      </c>
      <c r="K275" s="54">
        <v>190</v>
      </c>
      <c r="L275" s="55">
        <v>0</v>
      </c>
      <c r="M275" s="55">
        <v>0</v>
      </c>
      <c r="N275" s="54" t="s">
        <v>79</v>
      </c>
      <c r="O275" s="55">
        <v>0</v>
      </c>
      <c r="P275" s="55">
        <v>0</v>
      </c>
      <c r="Q275" s="54" t="s">
        <v>79</v>
      </c>
      <c r="R275" s="57">
        <v>0</v>
      </c>
      <c r="S275" s="55">
        <f t="shared" si="81"/>
        <v>-3163.1745069661783</v>
      </c>
      <c r="T275" s="55">
        <v>0</v>
      </c>
      <c r="U275" s="54">
        <v>70</v>
      </c>
      <c r="V275" s="57">
        <f t="shared" si="85"/>
        <v>-3110</v>
      </c>
      <c r="W275" s="57">
        <f t="shared" si="82"/>
        <v>-1114.3850361606574</v>
      </c>
      <c r="X275" s="55">
        <f t="shared" si="83"/>
        <v>5549.5091879737292</v>
      </c>
      <c r="Y275" s="117">
        <f t="shared" si="84"/>
        <v>1276857.0033792995</v>
      </c>
    </row>
    <row r="276" spans="1:25" ht="13.5" thickBot="1" x14ac:dyDescent="0.35">
      <c r="A276" s="54">
        <v>263</v>
      </c>
      <c r="B276" s="54">
        <v>45</v>
      </c>
      <c r="C276" s="54">
        <f t="shared" si="73"/>
        <v>11</v>
      </c>
      <c r="D276" s="55">
        <f t="shared" si="79"/>
        <v>22287.700723213147</v>
      </c>
      <c r="E276" s="57">
        <f t="shared" si="80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f t="shared" si="72"/>
        <v>-720</v>
      </c>
      <c r="K276" s="54">
        <v>191</v>
      </c>
      <c r="L276" s="55">
        <v>0</v>
      </c>
      <c r="M276" s="55">
        <v>0</v>
      </c>
      <c r="N276" s="54" t="s">
        <v>79</v>
      </c>
      <c r="O276" s="55">
        <v>0</v>
      </c>
      <c r="P276" s="55">
        <v>0</v>
      </c>
      <c r="Q276" s="54" t="s">
        <v>79</v>
      </c>
      <c r="R276" s="57">
        <v>0</v>
      </c>
      <c r="S276" s="55">
        <f t="shared" si="81"/>
        <v>-3163.1745069661783</v>
      </c>
      <c r="T276" s="55">
        <v>0</v>
      </c>
      <c r="U276" s="54">
        <v>71</v>
      </c>
      <c r="V276" s="57">
        <f t="shared" si="85"/>
        <v>-3120</v>
      </c>
      <c r="W276" s="57">
        <f t="shared" si="82"/>
        <v>-1114.3850361606574</v>
      </c>
      <c r="X276" s="55">
        <f t="shared" si="83"/>
        <v>5536.5091879737292</v>
      </c>
      <c r="Y276" s="117">
        <f t="shared" si="84"/>
        <v>1287713.7500813538</v>
      </c>
    </row>
    <row r="277" spans="1:25" ht="13.5" thickBot="1" x14ac:dyDescent="0.35">
      <c r="A277" s="54">
        <v>264</v>
      </c>
      <c r="B277" s="54">
        <v>46</v>
      </c>
      <c r="C277" s="54">
        <f t="shared" si="73"/>
        <v>0</v>
      </c>
      <c r="D277" s="55">
        <f>$D266*(1+$D$4)</f>
        <v>23402.085759373807</v>
      </c>
      <c r="E277" s="57">
        <f t="shared" si="80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f t="shared" si="72"/>
        <v>-723</v>
      </c>
      <c r="K277" s="54">
        <v>192</v>
      </c>
      <c r="L277" s="55">
        <v>0</v>
      </c>
      <c r="M277" s="55">
        <v>0</v>
      </c>
      <c r="N277" s="54" t="s">
        <v>79</v>
      </c>
      <c r="O277" s="55">
        <v>0</v>
      </c>
      <c r="P277" s="55">
        <v>0</v>
      </c>
      <c r="Q277" s="54" t="s">
        <v>79</v>
      </c>
      <c r="R277" s="57">
        <v>0</v>
      </c>
      <c r="S277" s="55">
        <f t="shared" si="81"/>
        <v>-3163.1745069661783</v>
      </c>
      <c r="T277" s="55">
        <v>0</v>
      </c>
      <c r="U277" s="54">
        <v>72</v>
      </c>
      <c r="V277" s="57">
        <f t="shared" si="85"/>
        <v>-3130</v>
      </c>
      <c r="W277" s="57">
        <f t="shared" si="82"/>
        <v>-1170.1042879686904</v>
      </c>
      <c r="X277" s="55">
        <f t="shared" si="83"/>
        <v>6080.7017060540566</v>
      </c>
      <c r="Y277" s="117">
        <f t="shared" si="84"/>
        <v>1299159.9257460802</v>
      </c>
    </row>
    <row r="278" spans="1:25" ht="13.5" thickBot="1" x14ac:dyDescent="0.35">
      <c r="A278" s="54">
        <v>265</v>
      </c>
      <c r="B278" s="54">
        <v>46</v>
      </c>
      <c r="C278" s="54">
        <f t="shared" si="73"/>
        <v>1</v>
      </c>
      <c r="D278" s="55">
        <f t="shared" ref="D278:D288" si="86">$D277</f>
        <v>23402.085759373807</v>
      </c>
      <c r="E278" s="57">
        <f t="shared" si="80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f t="shared" si="72"/>
        <v>-726</v>
      </c>
      <c r="K278" s="54">
        <v>193</v>
      </c>
      <c r="L278" s="55">
        <v>0</v>
      </c>
      <c r="M278" s="55">
        <v>0</v>
      </c>
      <c r="N278" s="54" t="s">
        <v>79</v>
      </c>
      <c r="O278" s="55">
        <v>0</v>
      </c>
      <c r="P278" s="55">
        <v>0</v>
      </c>
      <c r="Q278" s="54" t="s">
        <v>79</v>
      </c>
      <c r="R278" s="57">
        <v>0</v>
      </c>
      <c r="S278" s="55">
        <f t="shared" si="81"/>
        <v>-3163.1745069661783</v>
      </c>
      <c r="T278" s="55">
        <v>0</v>
      </c>
      <c r="U278" s="54">
        <v>73</v>
      </c>
      <c r="V278" s="57">
        <f t="shared" si="85"/>
        <v>-3140</v>
      </c>
      <c r="W278" s="57">
        <f t="shared" si="82"/>
        <v>-1170.1042879686904</v>
      </c>
      <c r="X278" s="55">
        <f t="shared" si="83"/>
        <v>6067.7017060540566</v>
      </c>
      <c r="Y278" s="117">
        <f t="shared" si="84"/>
        <v>1310640.7938094097</v>
      </c>
    </row>
    <row r="279" spans="1:25" ht="13.5" thickBot="1" x14ac:dyDescent="0.35">
      <c r="A279" s="54">
        <v>266</v>
      </c>
      <c r="B279" s="54">
        <v>46</v>
      </c>
      <c r="C279" s="54">
        <f t="shared" si="73"/>
        <v>2</v>
      </c>
      <c r="D279" s="55">
        <f t="shared" si="86"/>
        <v>23402.085759373807</v>
      </c>
      <c r="E279" s="57">
        <f t="shared" si="80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f t="shared" ref="J279:J342" si="87">-150-3*K278</f>
        <v>-729</v>
      </c>
      <c r="K279" s="54">
        <v>194</v>
      </c>
      <c r="L279" s="55">
        <v>0</v>
      </c>
      <c r="M279" s="55">
        <v>0</v>
      </c>
      <c r="N279" s="54" t="s">
        <v>79</v>
      </c>
      <c r="O279" s="55">
        <v>0</v>
      </c>
      <c r="P279" s="55">
        <v>0</v>
      </c>
      <c r="Q279" s="54" t="s">
        <v>79</v>
      </c>
      <c r="R279" s="57">
        <v>0</v>
      </c>
      <c r="S279" s="55">
        <f t="shared" si="81"/>
        <v>-3163.1745069661783</v>
      </c>
      <c r="T279" s="55">
        <v>0</v>
      </c>
      <c r="U279" s="54">
        <v>74</v>
      </c>
      <c r="V279" s="57">
        <f t="shared" si="85"/>
        <v>-3150</v>
      </c>
      <c r="W279" s="57">
        <f t="shared" si="82"/>
        <v>-1170.1042879686904</v>
      </c>
      <c r="X279" s="55">
        <f t="shared" si="83"/>
        <v>6054.7017060540566</v>
      </c>
      <c r="Y279" s="117">
        <f t="shared" si="84"/>
        <v>1322156.4988230031</v>
      </c>
    </row>
    <row r="280" spans="1:25" ht="13.5" thickBot="1" x14ac:dyDescent="0.35">
      <c r="A280" s="54">
        <v>267</v>
      </c>
      <c r="B280" s="54">
        <v>46</v>
      </c>
      <c r="C280" s="54">
        <f t="shared" si="73"/>
        <v>3</v>
      </c>
      <c r="D280" s="55">
        <f t="shared" si="86"/>
        <v>23402.085759373807</v>
      </c>
      <c r="E280" s="57">
        <f t="shared" si="80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f t="shared" si="87"/>
        <v>-732</v>
      </c>
      <c r="K280" s="54">
        <v>195</v>
      </c>
      <c r="L280" s="55">
        <v>0</v>
      </c>
      <c r="M280" s="55">
        <v>0</v>
      </c>
      <c r="N280" s="54" t="s">
        <v>79</v>
      </c>
      <c r="O280" s="55">
        <v>0</v>
      </c>
      <c r="P280" s="55">
        <v>0</v>
      </c>
      <c r="Q280" s="54" t="s">
        <v>79</v>
      </c>
      <c r="R280" s="57">
        <v>0</v>
      </c>
      <c r="S280" s="55">
        <f t="shared" si="81"/>
        <v>-3163.1745069661783</v>
      </c>
      <c r="T280" s="55">
        <v>0</v>
      </c>
      <c r="U280" s="54">
        <v>75</v>
      </c>
      <c r="V280" s="57">
        <f t="shared" si="85"/>
        <v>-3160</v>
      </c>
      <c r="W280" s="57">
        <f t="shared" si="82"/>
        <v>-1170.1042879686904</v>
      </c>
      <c r="X280" s="55">
        <f t="shared" si="83"/>
        <v>6041.7017060540566</v>
      </c>
      <c r="Y280" s="117">
        <f t="shared" si="84"/>
        <v>1333707.1859408198</v>
      </c>
    </row>
    <row r="281" spans="1:25" ht="13.5" thickBot="1" x14ac:dyDescent="0.35">
      <c r="A281" s="54">
        <v>268</v>
      </c>
      <c r="B281" s="54">
        <v>46</v>
      </c>
      <c r="C281" s="54">
        <f t="shared" ref="C281:C344" si="88">C269</f>
        <v>4</v>
      </c>
      <c r="D281" s="55">
        <f t="shared" si="86"/>
        <v>23402.085759373807</v>
      </c>
      <c r="E281" s="57">
        <f t="shared" si="80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f t="shared" si="87"/>
        <v>-735</v>
      </c>
      <c r="K281" s="54">
        <v>196</v>
      </c>
      <c r="L281" s="55">
        <v>0</v>
      </c>
      <c r="M281" s="55">
        <v>0</v>
      </c>
      <c r="N281" s="54" t="s">
        <v>79</v>
      </c>
      <c r="O281" s="55">
        <v>0</v>
      </c>
      <c r="P281" s="55">
        <v>0</v>
      </c>
      <c r="Q281" s="54" t="s">
        <v>79</v>
      </c>
      <c r="R281" s="57">
        <v>0</v>
      </c>
      <c r="S281" s="55">
        <f t="shared" si="81"/>
        <v>-3163.1745069661783</v>
      </c>
      <c r="T281" s="55">
        <v>0</v>
      </c>
      <c r="U281" s="54">
        <v>76</v>
      </c>
      <c r="V281" s="57">
        <f t="shared" si="85"/>
        <v>-3170</v>
      </c>
      <c r="W281" s="57">
        <f t="shared" si="82"/>
        <v>-1170.1042879686904</v>
      </c>
      <c r="X281" s="55">
        <f t="shared" si="83"/>
        <v>6028.7017060540566</v>
      </c>
      <c r="Y281" s="117">
        <f t="shared" si="84"/>
        <v>1345293.0009216273</v>
      </c>
    </row>
    <row r="282" spans="1:25" ht="13.5" thickBot="1" x14ac:dyDescent="0.35">
      <c r="A282" s="54">
        <v>269</v>
      </c>
      <c r="B282" s="54">
        <v>46</v>
      </c>
      <c r="C282" s="54">
        <f t="shared" si="88"/>
        <v>5</v>
      </c>
      <c r="D282" s="55">
        <f t="shared" si="86"/>
        <v>23402.085759373807</v>
      </c>
      <c r="E282" s="57">
        <f t="shared" si="80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f t="shared" si="87"/>
        <v>-738</v>
      </c>
      <c r="K282" s="54">
        <v>197</v>
      </c>
      <c r="L282" s="55">
        <v>0</v>
      </c>
      <c r="M282" s="55">
        <v>0</v>
      </c>
      <c r="N282" s="54" t="s">
        <v>79</v>
      </c>
      <c r="O282" s="55">
        <v>0</v>
      </c>
      <c r="P282" s="55">
        <v>0</v>
      </c>
      <c r="Q282" s="54" t="s">
        <v>79</v>
      </c>
      <c r="R282" s="57">
        <v>0</v>
      </c>
      <c r="S282" s="55">
        <f t="shared" si="81"/>
        <v>-3163.1745069661783</v>
      </c>
      <c r="T282" s="55">
        <v>0</v>
      </c>
      <c r="U282" s="54">
        <v>77</v>
      </c>
      <c r="V282" s="57">
        <f t="shared" si="85"/>
        <v>-3180</v>
      </c>
      <c r="W282" s="57">
        <f t="shared" si="82"/>
        <v>-1170.1042879686904</v>
      </c>
      <c r="X282" s="55">
        <f t="shared" si="83"/>
        <v>6015.7017060540566</v>
      </c>
      <c r="Y282" s="117">
        <f t="shared" si="84"/>
        <v>1356914.0901315215</v>
      </c>
    </row>
    <row r="283" spans="1:25" ht="13.5" thickBot="1" x14ac:dyDescent="0.35">
      <c r="A283" s="54">
        <v>270</v>
      </c>
      <c r="B283" s="54">
        <v>46</v>
      </c>
      <c r="C283" s="54">
        <f t="shared" si="88"/>
        <v>6</v>
      </c>
      <c r="D283" s="55">
        <f t="shared" si="86"/>
        <v>23402.085759373807</v>
      </c>
      <c r="E283" s="57">
        <f t="shared" si="80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f t="shared" si="87"/>
        <v>-741</v>
      </c>
      <c r="K283" s="54">
        <v>198</v>
      </c>
      <c r="L283" s="55">
        <v>0</v>
      </c>
      <c r="M283" s="55">
        <v>0</v>
      </c>
      <c r="N283" s="54" t="s">
        <v>79</v>
      </c>
      <c r="O283" s="55">
        <v>0</v>
      </c>
      <c r="P283" s="55">
        <v>0</v>
      </c>
      <c r="Q283" s="54" t="s">
        <v>79</v>
      </c>
      <c r="R283" s="57">
        <v>0</v>
      </c>
      <c r="S283" s="55">
        <f t="shared" si="81"/>
        <v>-3163.1745069661783</v>
      </c>
      <c r="T283" s="55">
        <v>0</v>
      </c>
      <c r="U283" s="54">
        <v>78</v>
      </c>
      <c r="V283" s="57">
        <f t="shared" si="85"/>
        <v>-3190</v>
      </c>
      <c r="W283" s="57">
        <f t="shared" si="82"/>
        <v>-1170.1042879686904</v>
      </c>
      <c r="X283" s="55">
        <f t="shared" si="83"/>
        <v>6002.7017060540566</v>
      </c>
      <c r="Y283" s="117">
        <f t="shared" si="84"/>
        <v>1368570.6005464569</v>
      </c>
    </row>
    <row r="284" spans="1:25" ht="13.5" thickBot="1" x14ac:dyDescent="0.35">
      <c r="A284" s="54">
        <v>271</v>
      </c>
      <c r="B284" s="54">
        <v>46</v>
      </c>
      <c r="C284" s="54">
        <f t="shared" si="88"/>
        <v>7</v>
      </c>
      <c r="D284" s="55">
        <f t="shared" si="86"/>
        <v>23402.085759373807</v>
      </c>
      <c r="E284" s="57">
        <f t="shared" si="80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f t="shared" si="87"/>
        <v>-744</v>
      </c>
      <c r="K284" s="54">
        <v>199</v>
      </c>
      <c r="L284" s="55">
        <v>0</v>
      </c>
      <c r="M284" s="55">
        <v>0</v>
      </c>
      <c r="N284" s="54" t="s">
        <v>79</v>
      </c>
      <c r="O284" s="55">
        <v>0</v>
      </c>
      <c r="P284" s="55">
        <v>0</v>
      </c>
      <c r="Q284" s="54" t="s">
        <v>79</v>
      </c>
      <c r="R284" s="57">
        <v>0</v>
      </c>
      <c r="S284" s="55">
        <f t="shared" si="81"/>
        <v>-3163.1745069661783</v>
      </c>
      <c r="T284" s="55">
        <v>0</v>
      </c>
      <c r="U284" s="54">
        <v>79</v>
      </c>
      <c r="V284" s="57">
        <f t="shared" si="85"/>
        <v>-3200</v>
      </c>
      <c r="W284" s="57">
        <f t="shared" si="82"/>
        <v>-1170.1042879686904</v>
      </c>
      <c r="X284" s="55">
        <f t="shared" si="83"/>
        <v>5989.7017060540566</v>
      </c>
      <c r="Y284" s="117">
        <f t="shared" si="84"/>
        <v>1380262.6797547878</v>
      </c>
    </row>
    <row r="285" spans="1:25" ht="13.5" thickBot="1" x14ac:dyDescent="0.35">
      <c r="A285" s="54">
        <v>272</v>
      </c>
      <c r="B285" s="54">
        <v>46</v>
      </c>
      <c r="C285" s="54">
        <f t="shared" si="88"/>
        <v>8</v>
      </c>
      <c r="D285" s="55">
        <f t="shared" si="86"/>
        <v>23402.085759373807</v>
      </c>
      <c r="E285" s="57">
        <f t="shared" si="80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f t="shared" si="87"/>
        <v>-747</v>
      </c>
      <c r="K285" s="54">
        <v>200</v>
      </c>
      <c r="L285" s="55">
        <v>0</v>
      </c>
      <c r="M285" s="55">
        <v>0</v>
      </c>
      <c r="N285" s="54" t="s">
        <v>79</v>
      </c>
      <c r="O285" s="55">
        <v>0</v>
      </c>
      <c r="P285" s="55">
        <v>0</v>
      </c>
      <c r="Q285" s="54" t="s">
        <v>79</v>
      </c>
      <c r="R285" s="57">
        <v>0</v>
      </c>
      <c r="S285" s="55">
        <f t="shared" si="81"/>
        <v>-3163.1745069661783</v>
      </c>
      <c r="T285" s="55">
        <v>0</v>
      </c>
      <c r="U285" s="54">
        <v>80</v>
      </c>
      <c r="V285" s="57">
        <f t="shared" si="85"/>
        <v>-3210</v>
      </c>
      <c r="W285" s="57">
        <f t="shared" si="82"/>
        <v>-1170.1042879686904</v>
      </c>
      <c r="X285" s="55">
        <f t="shared" si="83"/>
        <v>5976.7017060540566</v>
      </c>
      <c r="Y285" s="117">
        <f t="shared" si="84"/>
        <v>1391990.4759598202</v>
      </c>
    </row>
    <row r="286" spans="1:25" ht="13.5" thickBot="1" x14ac:dyDescent="0.35">
      <c r="A286" s="54">
        <v>273</v>
      </c>
      <c r="B286" s="54">
        <v>46</v>
      </c>
      <c r="C286" s="54">
        <f t="shared" si="88"/>
        <v>9</v>
      </c>
      <c r="D286" s="55">
        <f t="shared" si="86"/>
        <v>23402.085759373807</v>
      </c>
      <c r="E286" s="57">
        <f t="shared" si="80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f t="shared" si="87"/>
        <v>-750</v>
      </c>
      <c r="K286" s="54">
        <v>201</v>
      </c>
      <c r="L286" s="55">
        <v>0</v>
      </c>
      <c r="M286" s="55">
        <v>0</v>
      </c>
      <c r="N286" s="54" t="s">
        <v>79</v>
      </c>
      <c r="O286" s="55">
        <v>0</v>
      </c>
      <c r="P286" s="55">
        <v>0</v>
      </c>
      <c r="Q286" s="54" t="s">
        <v>79</v>
      </c>
      <c r="R286" s="57">
        <v>0</v>
      </c>
      <c r="S286" s="55">
        <f t="shared" si="81"/>
        <v>-3163.1745069661783</v>
      </c>
      <c r="T286" s="55">
        <v>0</v>
      </c>
      <c r="U286" s="54">
        <v>81</v>
      </c>
      <c r="V286" s="57">
        <f t="shared" si="85"/>
        <v>-3220</v>
      </c>
      <c r="W286" s="57">
        <f t="shared" si="82"/>
        <v>-1170.1042879686904</v>
      </c>
      <c r="X286" s="55">
        <f t="shared" si="83"/>
        <v>5963.7017060540566</v>
      </c>
      <c r="Y286" s="117">
        <f t="shared" si="84"/>
        <v>1403754.1379823736</v>
      </c>
    </row>
    <row r="287" spans="1:25" ht="13.5" thickBot="1" x14ac:dyDescent="0.35">
      <c r="A287" s="54">
        <v>274</v>
      </c>
      <c r="B287" s="54">
        <v>46</v>
      </c>
      <c r="C287" s="54">
        <f t="shared" si="88"/>
        <v>10</v>
      </c>
      <c r="D287" s="55">
        <f t="shared" si="86"/>
        <v>23402.085759373807</v>
      </c>
      <c r="E287" s="57">
        <f t="shared" si="80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f t="shared" si="87"/>
        <v>-753</v>
      </c>
      <c r="K287" s="54">
        <v>202</v>
      </c>
      <c r="L287" s="55">
        <v>0</v>
      </c>
      <c r="M287" s="55">
        <v>0</v>
      </c>
      <c r="N287" s="54" t="s">
        <v>79</v>
      </c>
      <c r="O287" s="55">
        <v>0</v>
      </c>
      <c r="P287" s="55">
        <v>0</v>
      </c>
      <c r="Q287" s="54" t="s">
        <v>79</v>
      </c>
      <c r="R287" s="57">
        <v>0</v>
      </c>
      <c r="S287" s="55">
        <f t="shared" si="81"/>
        <v>-3163.1745069661783</v>
      </c>
      <c r="T287" s="55">
        <v>0</v>
      </c>
      <c r="U287" s="54">
        <v>82</v>
      </c>
      <c r="V287" s="57">
        <f t="shared" si="85"/>
        <v>-3230</v>
      </c>
      <c r="W287" s="57">
        <f t="shared" si="82"/>
        <v>-1170.1042879686904</v>
      </c>
      <c r="X287" s="55">
        <f t="shared" si="83"/>
        <v>5950.7017060540566</v>
      </c>
      <c r="Y287" s="117">
        <f t="shared" si="84"/>
        <v>1415553.8152633542</v>
      </c>
    </row>
    <row r="288" spans="1:25" ht="13.5" thickBot="1" x14ac:dyDescent="0.35">
      <c r="A288" s="54">
        <v>275</v>
      </c>
      <c r="B288" s="54">
        <v>46</v>
      </c>
      <c r="C288" s="54">
        <f t="shared" si="88"/>
        <v>11</v>
      </c>
      <c r="D288" s="55">
        <f t="shared" si="86"/>
        <v>23402.085759373807</v>
      </c>
      <c r="E288" s="57">
        <f t="shared" si="80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f t="shared" si="87"/>
        <v>-756</v>
      </c>
      <c r="K288" s="54">
        <v>203</v>
      </c>
      <c r="L288" s="55">
        <v>0</v>
      </c>
      <c r="M288" s="55">
        <v>0</v>
      </c>
      <c r="N288" s="54" t="s">
        <v>79</v>
      </c>
      <c r="O288" s="55">
        <v>0</v>
      </c>
      <c r="P288" s="55">
        <v>0</v>
      </c>
      <c r="Q288" s="54" t="s">
        <v>79</v>
      </c>
      <c r="R288" s="57">
        <v>0</v>
      </c>
      <c r="S288" s="55">
        <f t="shared" si="81"/>
        <v>-3163.1745069661783</v>
      </c>
      <c r="T288" s="55">
        <v>0</v>
      </c>
      <c r="U288" s="54">
        <v>83</v>
      </c>
      <c r="V288" s="57">
        <f t="shared" si="85"/>
        <v>-3240</v>
      </c>
      <c r="W288" s="57">
        <f t="shared" si="82"/>
        <v>-1170.1042879686904</v>
      </c>
      <c r="X288" s="55">
        <f t="shared" si="83"/>
        <v>5937.7017060540566</v>
      </c>
      <c r="Y288" s="117">
        <f t="shared" si="84"/>
        <v>1427389.657866339</v>
      </c>
    </row>
    <row r="289" spans="1:25" ht="13.5" thickBot="1" x14ac:dyDescent="0.35">
      <c r="A289" s="54">
        <v>276</v>
      </c>
      <c r="B289" s="54">
        <v>47</v>
      </c>
      <c r="C289" s="54">
        <f t="shared" si="88"/>
        <v>0</v>
      </c>
      <c r="D289" s="55">
        <f>$D278*(1+$D$4)</f>
        <v>24572.190047342498</v>
      </c>
      <c r="E289" s="57">
        <f t="shared" si="80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f t="shared" si="87"/>
        <v>-759</v>
      </c>
      <c r="K289" s="54">
        <v>204</v>
      </c>
      <c r="L289" s="55">
        <v>0</v>
      </c>
      <c r="M289" s="55">
        <v>0</v>
      </c>
      <c r="N289" s="54" t="s">
        <v>79</v>
      </c>
      <c r="O289" s="55">
        <v>0</v>
      </c>
      <c r="P289" s="55">
        <v>0</v>
      </c>
      <c r="Q289" s="54" t="s">
        <v>79</v>
      </c>
      <c r="R289" s="57">
        <v>0</v>
      </c>
      <c r="S289" s="55">
        <f t="shared" si="81"/>
        <v>-3163.1745069661783</v>
      </c>
      <c r="T289" s="55">
        <v>0</v>
      </c>
      <c r="U289" s="54">
        <v>84</v>
      </c>
      <c r="V289" s="57">
        <f t="shared" si="85"/>
        <v>-3250</v>
      </c>
      <c r="W289" s="57">
        <f t="shared" si="82"/>
        <v>-1228.6095023671251</v>
      </c>
      <c r="X289" s="55">
        <f t="shared" si="83"/>
        <v>6509.7538500384044</v>
      </c>
      <c r="Y289" s="117">
        <f t="shared" si="84"/>
        <v>1439846.8686241538</v>
      </c>
    </row>
    <row r="290" spans="1:25" ht="13.5" thickBot="1" x14ac:dyDescent="0.35">
      <c r="A290" s="54">
        <v>277</v>
      </c>
      <c r="B290" s="54">
        <v>47</v>
      </c>
      <c r="C290" s="54">
        <f t="shared" si="88"/>
        <v>1</v>
      </c>
      <c r="D290" s="55">
        <f t="shared" ref="D290:D300" si="89">$D289</f>
        <v>24572.190047342498</v>
      </c>
      <c r="E290" s="57">
        <f t="shared" si="80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f t="shared" si="87"/>
        <v>-762</v>
      </c>
      <c r="K290" s="54">
        <v>205</v>
      </c>
      <c r="L290" s="55">
        <v>0</v>
      </c>
      <c r="M290" s="55">
        <v>0</v>
      </c>
      <c r="N290" s="54" t="s">
        <v>79</v>
      </c>
      <c r="O290" s="55">
        <v>0</v>
      </c>
      <c r="P290" s="55">
        <v>0</v>
      </c>
      <c r="Q290" s="54" t="s">
        <v>79</v>
      </c>
      <c r="R290" s="57">
        <v>0</v>
      </c>
      <c r="S290" s="55">
        <f t="shared" si="81"/>
        <v>-3163.1745069661783</v>
      </c>
      <c r="T290" s="55">
        <v>0</v>
      </c>
      <c r="U290" s="54">
        <v>85</v>
      </c>
      <c r="V290" s="57">
        <f t="shared" si="85"/>
        <v>-3260</v>
      </c>
      <c r="W290" s="57">
        <f t="shared" si="82"/>
        <v>-1228.6095023671251</v>
      </c>
      <c r="X290" s="55">
        <f t="shared" si="83"/>
        <v>6496.7538500384044</v>
      </c>
      <c r="Y290" s="117">
        <f t="shared" si="84"/>
        <v>1452342.9844267927</v>
      </c>
    </row>
    <row r="291" spans="1:25" ht="13.5" thickBot="1" x14ac:dyDescent="0.35">
      <c r="A291" s="54">
        <v>278</v>
      </c>
      <c r="B291" s="54">
        <v>47</v>
      </c>
      <c r="C291" s="54">
        <f t="shared" si="88"/>
        <v>2</v>
      </c>
      <c r="D291" s="55">
        <f t="shared" si="89"/>
        <v>24572.190047342498</v>
      </c>
      <c r="E291" s="57">
        <f t="shared" si="80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f t="shared" si="87"/>
        <v>-765</v>
      </c>
      <c r="K291" s="54">
        <v>206</v>
      </c>
      <c r="L291" s="55">
        <v>0</v>
      </c>
      <c r="M291" s="55">
        <v>0</v>
      </c>
      <c r="N291" s="54" t="s">
        <v>79</v>
      </c>
      <c r="O291" s="55">
        <v>0</v>
      </c>
      <c r="P291" s="55">
        <v>0</v>
      </c>
      <c r="Q291" s="54" t="s">
        <v>79</v>
      </c>
      <c r="R291" s="57">
        <v>0</v>
      </c>
      <c r="S291" s="55">
        <f t="shared" si="81"/>
        <v>-3163.1745069661783</v>
      </c>
      <c r="T291" s="55">
        <v>0</v>
      </c>
      <c r="U291" s="54">
        <v>86</v>
      </c>
      <c r="V291" s="57">
        <f t="shared" si="85"/>
        <v>-3270</v>
      </c>
      <c r="W291" s="57">
        <f t="shared" si="82"/>
        <v>-1228.6095023671251</v>
      </c>
      <c r="X291" s="55">
        <f t="shared" si="83"/>
        <v>6483.7538500384044</v>
      </c>
      <c r="Y291" s="117">
        <f t="shared" si="84"/>
        <v>1464878.1673786093</v>
      </c>
    </row>
    <row r="292" spans="1:25" ht="13.5" thickBot="1" x14ac:dyDescent="0.35">
      <c r="A292" s="54">
        <v>279</v>
      </c>
      <c r="B292" s="54">
        <v>47</v>
      </c>
      <c r="C292" s="54">
        <f t="shared" si="88"/>
        <v>3</v>
      </c>
      <c r="D292" s="55">
        <f t="shared" si="89"/>
        <v>24572.190047342498</v>
      </c>
      <c r="E292" s="57">
        <f t="shared" si="80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f t="shared" si="87"/>
        <v>-768</v>
      </c>
      <c r="K292" s="54">
        <v>207</v>
      </c>
      <c r="L292" s="55">
        <v>0</v>
      </c>
      <c r="M292" s="55">
        <v>0</v>
      </c>
      <c r="N292" s="54" t="s">
        <v>79</v>
      </c>
      <c r="O292" s="55">
        <v>0</v>
      </c>
      <c r="P292" s="55">
        <v>0</v>
      </c>
      <c r="Q292" s="54" t="s">
        <v>79</v>
      </c>
      <c r="R292" s="57">
        <v>0</v>
      </c>
      <c r="S292" s="55">
        <f t="shared" si="81"/>
        <v>-3163.1745069661783</v>
      </c>
      <c r="T292" s="55">
        <v>0</v>
      </c>
      <c r="U292" s="54">
        <v>87</v>
      </c>
      <c r="V292" s="57">
        <f t="shared" si="85"/>
        <v>-3280</v>
      </c>
      <c r="W292" s="57">
        <f t="shared" si="82"/>
        <v>-1228.6095023671251</v>
      </c>
      <c r="X292" s="55">
        <f t="shared" si="83"/>
        <v>6470.7538500384044</v>
      </c>
      <c r="Y292" s="117">
        <f t="shared" si="84"/>
        <v>1477452.5802593918</v>
      </c>
    </row>
    <row r="293" spans="1:25" ht="13.5" thickBot="1" x14ac:dyDescent="0.35">
      <c r="A293" s="54">
        <v>280</v>
      </c>
      <c r="B293" s="54">
        <v>47</v>
      </c>
      <c r="C293" s="54">
        <f t="shared" si="88"/>
        <v>4</v>
      </c>
      <c r="D293" s="55">
        <f t="shared" si="89"/>
        <v>24572.190047342498</v>
      </c>
      <c r="E293" s="57">
        <f t="shared" si="80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f t="shared" si="87"/>
        <v>-771</v>
      </c>
      <c r="K293" s="54">
        <v>208</v>
      </c>
      <c r="L293" s="55">
        <v>0</v>
      </c>
      <c r="M293" s="55">
        <v>0</v>
      </c>
      <c r="N293" s="54" t="s">
        <v>79</v>
      </c>
      <c r="O293" s="55">
        <v>0</v>
      </c>
      <c r="P293" s="55">
        <v>0</v>
      </c>
      <c r="Q293" s="54" t="s">
        <v>79</v>
      </c>
      <c r="R293" s="57">
        <v>0</v>
      </c>
      <c r="S293" s="55">
        <f t="shared" si="81"/>
        <v>-3163.1745069661783</v>
      </c>
      <c r="T293" s="55">
        <v>0</v>
      </c>
      <c r="U293" s="54">
        <v>88</v>
      </c>
      <c r="V293" s="57">
        <f t="shared" si="85"/>
        <v>-3290</v>
      </c>
      <c r="W293" s="57">
        <f t="shared" si="82"/>
        <v>-1228.6095023671251</v>
      </c>
      <c r="X293" s="55">
        <f t="shared" si="83"/>
        <v>6457.7538500384044</v>
      </c>
      <c r="Y293" s="117">
        <f t="shared" si="84"/>
        <v>1490066.3865271776</v>
      </c>
    </row>
    <row r="294" spans="1:25" ht="13.5" thickBot="1" x14ac:dyDescent="0.35">
      <c r="A294" s="54">
        <v>281</v>
      </c>
      <c r="B294" s="54">
        <v>47</v>
      </c>
      <c r="C294" s="54">
        <f t="shared" si="88"/>
        <v>5</v>
      </c>
      <c r="D294" s="55">
        <f t="shared" si="89"/>
        <v>24572.190047342498</v>
      </c>
      <c r="E294" s="57">
        <f t="shared" si="80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f t="shared" si="87"/>
        <v>-774</v>
      </c>
      <c r="K294" s="54">
        <v>209</v>
      </c>
      <c r="L294" s="55">
        <v>0</v>
      </c>
      <c r="M294" s="55">
        <v>0</v>
      </c>
      <c r="N294" s="54" t="s">
        <v>79</v>
      </c>
      <c r="O294" s="55">
        <v>0</v>
      </c>
      <c r="P294" s="55">
        <v>0</v>
      </c>
      <c r="Q294" s="54" t="s">
        <v>79</v>
      </c>
      <c r="R294" s="57">
        <v>0</v>
      </c>
      <c r="S294" s="55">
        <f t="shared" si="81"/>
        <v>-3163.1745069661783</v>
      </c>
      <c r="T294" s="55">
        <v>0</v>
      </c>
      <c r="U294" s="54">
        <v>89</v>
      </c>
      <c r="V294" s="57">
        <f t="shared" si="85"/>
        <v>-3300</v>
      </c>
      <c r="W294" s="57">
        <f t="shared" si="82"/>
        <v>-1228.6095023671251</v>
      </c>
      <c r="X294" s="55">
        <f t="shared" si="83"/>
        <v>6444.7538500384044</v>
      </c>
      <c r="Y294" s="117">
        <f t="shared" si="84"/>
        <v>1502719.7503210793</v>
      </c>
    </row>
    <row r="295" spans="1:25" ht="13.5" thickBot="1" x14ac:dyDescent="0.35">
      <c r="A295" s="54">
        <v>282</v>
      </c>
      <c r="B295" s="54">
        <v>47</v>
      </c>
      <c r="C295" s="54">
        <f t="shared" si="88"/>
        <v>6</v>
      </c>
      <c r="D295" s="55">
        <f t="shared" si="89"/>
        <v>24572.190047342498</v>
      </c>
      <c r="E295" s="57">
        <f t="shared" si="80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f t="shared" si="87"/>
        <v>-777</v>
      </c>
      <c r="K295" s="54">
        <v>210</v>
      </c>
      <c r="L295" s="55">
        <v>0</v>
      </c>
      <c r="M295" s="55">
        <v>0</v>
      </c>
      <c r="N295" s="54" t="s">
        <v>79</v>
      </c>
      <c r="O295" s="55">
        <v>0</v>
      </c>
      <c r="P295" s="55">
        <v>0</v>
      </c>
      <c r="Q295" s="54" t="s">
        <v>79</v>
      </c>
      <c r="R295" s="57">
        <v>0</v>
      </c>
      <c r="S295" s="55">
        <f t="shared" si="81"/>
        <v>-3163.1745069661783</v>
      </c>
      <c r="T295" s="55">
        <v>0</v>
      </c>
      <c r="U295" s="54">
        <v>90</v>
      </c>
      <c r="V295" s="57">
        <f t="shared" si="85"/>
        <v>-3310</v>
      </c>
      <c r="W295" s="57">
        <f t="shared" si="82"/>
        <v>-1228.6095023671251</v>
      </c>
      <c r="X295" s="55">
        <f t="shared" si="83"/>
        <v>6431.7538500384044</v>
      </c>
      <c r="Y295" s="117">
        <f t="shared" si="84"/>
        <v>1515412.8364641222</v>
      </c>
    </row>
    <row r="296" spans="1:25" ht="13.5" thickBot="1" x14ac:dyDescent="0.35">
      <c r="A296" s="54">
        <v>283</v>
      </c>
      <c r="B296" s="54">
        <v>47</v>
      </c>
      <c r="C296" s="54">
        <f t="shared" si="88"/>
        <v>7</v>
      </c>
      <c r="D296" s="55">
        <f t="shared" si="89"/>
        <v>24572.190047342498</v>
      </c>
      <c r="E296" s="57">
        <f t="shared" si="80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f t="shared" si="87"/>
        <v>-780</v>
      </c>
      <c r="K296" s="54">
        <v>211</v>
      </c>
      <c r="L296" s="55">
        <v>0</v>
      </c>
      <c r="M296" s="55">
        <v>0</v>
      </c>
      <c r="N296" s="54" t="s">
        <v>79</v>
      </c>
      <c r="O296" s="55">
        <v>0</v>
      </c>
      <c r="P296" s="55">
        <v>0</v>
      </c>
      <c r="Q296" s="54" t="s">
        <v>79</v>
      </c>
      <c r="R296" s="57">
        <v>0</v>
      </c>
      <c r="S296" s="55">
        <f t="shared" si="81"/>
        <v>-3163.1745069661783</v>
      </c>
      <c r="T296" s="55">
        <v>0</v>
      </c>
      <c r="U296" s="54">
        <v>91</v>
      </c>
      <c r="V296" s="57">
        <f t="shared" si="85"/>
        <v>-3320</v>
      </c>
      <c r="W296" s="57">
        <f t="shared" si="82"/>
        <v>-1228.6095023671251</v>
      </c>
      <c r="X296" s="55">
        <f t="shared" si="83"/>
        <v>6418.7538500384044</v>
      </c>
      <c r="Y296" s="117">
        <f t="shared" si="84"/>
        <v>1528145.8104660944</v>
      </c>
    </row>
    <row r="297" spans="1:25" ht="13.5" thickBot="1" x14ac:dyDescent="0.35">
      <c r="A297" s="54">
        <v>284</v>
      </c>
      <c r="B297" s="54">
        <v>47</v>
      </c>
      <c r="C297" s="54">
        <f t="shared" si="88"/>
        <v>8</v>
      </c>
      <c r="D297" s="55">
        <f t="shared" si="89"/>
        <v>24572.190047342498</v>
      </c>
      <c r="E297" s="57">
        <f t="shared" si="80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f t="shared" si="87"/>
        <v>-783</v>
      </c>
      <c r="K297" s="54">
        <v>212</v>
      </c>
      <c r="L297" s="55">
        <v>0</v>
      </c>
      <c r="M297" s="55">
        <v>0</v>
      </c>
      <c r="N297" s="54" t="s">
        <v>79</v>
      </c>
      <c r="O297" s="55">
        <v>0</v>
      </c>
      <c r="P297" s="55">
        <v>0</v>
      </c>
      <c r="Q297" s="54" t="s">
        <v>79</v>
      </c>
      <c r="R297" s="57">
        <v>0</v>
      </c>
      <c r="S297" s="55">
        <f t="shared" si="81"/>
        <v>-3163.1745069661783</v>
      </c>
      <c r="T297" s="55">
        <v>0</v>
      </c>
      <c r="U297" s="54">
        <v>92</v>
      </c>
      <c r="V297" s="57">
        <f t="shared" si="85"/>
        <v>-3330</v>
      </c>
      <c r="W297" s="57">
        <f t="shared" si="82"/>
        <v>-1228.6095023671251</v>
      </c>
      <c r="X297" s="55">
        <f t="shared" si="83"/>
        <v>6405.7538500384044</v>
      </c>
      <c r="Y297" s="117">
        <f t="shared" si="84"/>
        <v>1540918.8385264082</v>
      </c>
    </row>
    <row r="298" spans="1:25" ht="13.5" thickBot="1" x14ac:dyDescent="0.35">
      <c r="A298" s="54">
        <v>285</v>
      </c>
      <c r="B298" s="54">
        <v>47</v>
      </c>
      <c r="C298" s="54">
        <f t="shared" si="88"/>
        <v>9</v>
      </c>
      <c r="D298" s="55">
        <f t="shared" si="89"/>
        <v>24572.190047342498</v>
      </c>
      <c r="E298" s="57">
        <f t="shared" si="80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f t="shared" si="87"/>
        <v>-786</v>
      </c>
      <c r="K298" s="54">
        <v>213</v>
      </c>
      <c r="L298" s="55">
        <v>0</v>
      </c>
      <c r="M298" s="55">
        <v>0</v>
      </c>
      <c r="N298" s="54" t="s">
        <v>79</v>
      </c>
      <c r="O298" s="55">
        <v>0</v>
      </c>
      <c r="P298" s="55">
        <v>0</v>
      </c>
      <c r="Q298" s="54" t="s">
        <v>79</v>
      </c>
      <c r="R298" s="57">
        <v>0</v>
      </c>
      <c r="S298" s="55">
        <f t="shared" si="81"/>
        <v>-3163.1745069661783</v>
      </c>
      <c r="T298" s="55">
        <v>0</v>
      </c>
      <c r="U298" s="54">
        <v>93</v>
      </c>
      <c r="V298" s="57">
        <f t="shared" si="85"/>
        <v>-3340</v>
      </c>
      <c r="W298" s="57">
        <f t="shared" si="82"/>
        <v>-1228.6095023671251</v>
      </c>
      <c r="X298" s="55">
        <f t="shared" si="83"/>
        <v>6392.7538500384044</v>
      </c>
      <c r="Y298" s="117">
        <f t="shared" si="84"/>
        <v>1553732.0875369732</v>
      </c>
    </row>
    <row r="299" spans="1:25" ht="13.5" thickBot="1" x14ac:dyDescent="0.35">
      <c r="A299" s="54">
        <v>286</v>
      </c>
      <c r="B299" s="54">
        <v>47</v>
      </c>
      <c r="C299" s="54">
        <f t="shared" si="88"/>
        <v>10</v>
      </c>
      <c r="D299" s="55">
        <f t="shared" si="89"/>
        <v>24572.190047342498</v>
      </c>
      <c r="E299" s="57">
        <f t="shared" si="80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f t="shared" si="87"/>
        <v>-789</v>
      </c>
      <c r="K299" s="54">
        <v>214</v>
      </c>
      <c r="L299" s="55">
        <v>0</v>
      </c>
      <c r="M299" s="55">
        <v>0</v>
      </c>
      <c r="N299" s="54" t="s">
        <v>79</v>
      </c>
      <c r="O299" s="55">
        <v>0</v>
      </c>
      <c r="P299" s="55">
        <v>0</v>
      </c>
      <c r="Q299" s="54" t="s">
        <v>79</v>
      </c>
      <c r="R299" s="57">
        <v>0</v>
      </c>
      <c r="S299" s="55">
        <f t="shared" si="81"/>
        <v>-3163.1745069661783</v>
      </c>
      <c r="T299" s="55">
        <v>0</v>
      </c>
      <c r="U299" s="54">
        <v>94</v>
      </c>
      <c r="V299" s="57">
        <f t="shared" si="85"/>
        <v>-3350</v>
      </c>
      <c r="W299" s="57">
        <f t="shared" si="82"/>
        <v>-1228.6095023671251</v>
      </c>
      <c r="X299" s="55">
        <f t="shared" si="83"/>
        <v>6379.7538500384044</v>
      </c>
      <c r="Y299" s="117">
        <f t="shared" si="84"/>
        <v>1566585.7250850822</v>
      </c>
    </row>
    <row r="300" spans="1:25" ht="13.5" thickBot="1" x14ac:dyDescent="0.35">
      <c r="A300" s="54">
        <v>287</v>
      </c>
      <c r="B300" s="54">
        <v>47</v>
      </c>
      <c r="C300" s="54">
        <f t="shared" si="88"/>
        <v>11</v>
      </c>
      <c r="D300" s="55">
        <f t="shared" si="89"/>
        <v>24572.190047342498</v>
      </c>
      <c r="E300" s="57">
        <f t="shared" si="80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f t="shared" si="87"/>
        <v>-792</v>
      </c>
      <c r="K300" s="54">
        <v>215</v>
      </c>
      <c r="L300" s="55">
        <v>0</v>
      </c>
      <c r="M300" s="55">
        <v>0</v>
      </c>
      <c r="N300" s="54" t="s">
        <v>79</v>
      </c>
      <c r="O300" s="55">
        <v>0</v>
      </c>
      <c r="P300" s="55">
        <v>0</v>
      </c>
      <c r="Q300" s="54" t="s">
        <v>79</v>
      </c>
      <c r="R300" s="57">
        <v>0</v>
      </c>
      <c r="S300" s="55">
        <f t="shared" si="81"/>
        <v>-3163.1745069661783</v>
      </c>
      <c r="T300" s="55">
        <v>0</v>
      </c>
      <c r="U300" s="54">
        <v>95</v>
      </c>
      <c r="V300" s="57">
        <f t="shared" si="85"/>
        <v>-3360</v>
      </c>
      <c r="W300" s="57">
        <f t="shared" si="82"/>
        <v>-1228.6095023671251</v>
      </c>
      <c r="X300" s="55">
        <f t="shared" si="83"/>
        <v>6366.7538500384044</v>
      </c>
      <c r="Y300" s="117">
        <f t="shared" si="84"/>
        <v>1579479.9194563085</v>
      </c>
    </row>
    <row r="301" spans="1:25" ht="13.5" thickBot="1" x14ac:dyDescent="0.35">
      <c r="A301" s="54">
        <v>288</v>
      </c>
      <c r="B301" s="54">
        <v>48</v>
      </c>
      <c r="C301" s="54">
        <f t="shared" si="88"/>
        <v>0</v>
      </c>
      <c r="D301" s="55">
        <f>$D290*(1+$D$4)</f>
        <v>25800.799549709624</v>
      </c>
      <c r="E301" s="57">
        <f t="shared" si="80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f t="shared" si="87"/>
        <v>-795</v>
      </c>
      <c r="K301" s="54">
        <v>216</v>
      </c>
      <c r="L301" s="55">
        <v>0</v>
      </c>
      <c r="M301" s="55">
        <v>0</v>
      </c>
      <c r="N301" s="54" t="s">
        <v>79</v>
      </c>
      <c r="O301" s="55">
        <v>0</v>
      </c>
      <c r="P301" s="55">
        <v>0</v>
      </c>
      <c r="Q301" s="54" t="s">
        <v>79</v>
      </c>
      <c r="R301" s="57">
        <v>0</v>
      </c>
      <c r="S301" s="55">
        <f t="shared" si="81"/>
        <v>-3163.1745069661783</v>
      </c>
      <c r="T301" s="55">
        <v>0</v>
      </c>
      <c r="U301" s="54">
        <v>96</v>
      </c>
      <c r="V301" s="57">
        <f t="shared" si="85"/>
        <v>-3370</v>
      </c>
      <c r="W301" s="57">
        <f t="shared" si="82"/>
        <v>-1290.0399774854814</v>
      </c>
      <c r="X301" s="55">
        <f t="shared" si="83"/>
        <v>6968.0586012219646</v>
      </c>
      <c r="Y301" s="117">
        <f t="shared" si="84"/>
        <v>1593029.1443885984</v>
      </c>
    </row>
    <row r="302" spans="1:25" ht="13.5" thickBot="1" x14ac:dyDescent="0.35">
      <c r="A302" s="54">
        <v>289</v>
      </c>
      <c r="B302" s="54">
        <v>48</v>
      </c>
      <c r="C302" s="54">
        <f t="shared" si="88"/>
        <v>1</v>
      </c>
      <c r="D302" s="55">
        <f t="shared" ref="D302:D312" si="90">$D301</f>
        <v>25800.799549709624</v>
      </c>
      <c r="E302" s="57">
        <f t="shared" si="80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f t="shared" si="87"/>
        <v>-798</v>
      </c>
      <c r="K302" s="54">
        <v>217</v>
      </c>
      <c r="L302" s="55">
        <v>0</v>
      </c>
      <c r="M302" s="55">
        <v>0</v>
      </c>
      <c r="N302" s="54" t="s">
        <v>79</v>
      </c>
      <c r="O302" s="55">
        <v>0</v>
      </c>
      <c r="P302" s="55">
        <v>0</v>
      </c>
      <c r="Q302" s="54" t="s">
        <v>79</v>
      </c>
      <c r="R302" s="57">
        <v>0</v>
      </c>
      <c r="S302" s="55">
        <f t="shared" ref="S302:S333" si="91">PMT(5%/12,180,400000)</f>
        <v>-3163.1745069661783</v>
      </c>
      <c r="T302" s="55">
        <v>0</v>
      </c>
      <c r="U302" s="54">
        <v>97</v>
      </c>
      <c r="V302" s="57">
        <f t="shared" si="85"/>
        <v>-3380</v>
      </c>
      <c r="W302" s="57">
        <f t="shared" si="82"/>
        <v>-1290.0399774854814</v>
      </c>
      <c r="X302" s="55">
        <f t="shared" si="83"/>
        <v>6955.0586012219646</v>
      </c>
      <c r="Y302" s="117">
        <f t="shared" si="84"/>
        <v>1606621.8244247728</v>
      </c>
    </row>
    <row r="303" spans="1:25" ht="13.5" thickBot="1" x14ac:dyDescent="0.35">
      <c r="A303" s="54">
        <v>290</v>
      </c>
      <c r="B303" s="54">
        <v>48</v>
      </c>
      <c r="C303" s="54">
        <f t="shared" si="88"/>
        <v>2</v>
      </c>
      <c r="D303" s="55">
        <f t="shared" si="90"/>
        <v>25800.799549709624</v>
      </c>
      <c r="E303" s="57">
        <f t="shared" si="80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f t="shared" si="87"/>
        <v>-801</v>
      </c>
      <c r="K303" s="54">
        <v>218</v>
      </c>
      <c r="L303" s="55">
        <v>0</v>
      </c>
      <c r="M303" s="55">
        <v>0</v>
      </c>
      <c r="N303" s="54" t="s">
        <v>79</v>
      </c>
      <c r="O303" s="55">
        <v>0</v>
      </c>
      <c r="P303" s="55">
        <v>0</v>
      </c>
      <c r="Q303" s="54" t="s">
        <v>79</v>
      </c>
      <c r="R303" s="57">
        <v>0</v>
      </c>
      <c r="S303" s="55">
        <f t="shared" si="91"/>
        <v>-3163.1745069661783</v>
      </c>
      <c r="T303" s="55">
        <v>0</v>
      </c>
      <c r="U303" s="54">
        <v>98</v>
      </c>
      <c r="V303" s="57">
        <f t="shared" si="85"/>
        <v>-3390</v>
      </c>
      <c r="W303" s="57">
        <f t="shared" si="82"/>
        <v>-1290.0399774854814</v>
      </c>
      <c r="X303" s="55">
        <f t="shared" si="83"/>
        <v>6942.0586012219646</v>
      </c>
      <c r="Y303" s="117">
        <f t="shared" si="84"/>
        <v>1620258.1406277646</v>
      </c>
    </row>
    <row r="304" spans="1:25" ht="13.5" thickBot="1" x14ac:dyDescent="0.35">
      <c r="A304" s="54">
        <v>291</v>
      </c>
      <c r="B304" s="54">
        <v>48</v>
      </c>
      <c r="C304" s="54">
        <f t="shared" si="88"/>
        <v>3</v>
      </c>
      <c r="D304" s="55">
        <f t="shared" si="90"/>
        <v>25800.799549709624</v>
      </c>
      <c r="E304" s="57">
        <f t="shared" si="80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f t="shared" si="87"/>
        <v>-804</v>
      </c>
      <c r="K304" s="54">
        <v>219</v>
      </c>
      <c r="L304" s="55">
        <v>0</v>
      </c>
      <c r="M304" s="55">
        <v>0</v>
      </c>
      <c r="N304" s="54" t="s">
        <v>79</v>
      </c>
      <c r="O304" s="55">
        <v>0</v>
      </c>
      <c r="P304" s="55">
        <v>0</v>
      </c>
      <c r="Q304" s="54" t="s">
        <v>79</v>
      </c>
      <c r="R304" s="57">
        <v>0</v>
      </c>
      <c r="S304" s="55">
        <f t="shared" si="91"/>
        <v>-3163.1745069661783</v>
      </c>
      <c r="T304" s="55">
        <v>0</v>
      </c>
      <c r="U304" s="54">
        <v>99</v>
      </c>
      <c r="V304" s="57">
        <f t="shared" si="85"/>
        <v>-3400</v>
      </c>
      <c r="W304" s="57">
        <f t="shared" si="82"/>
        <v>-1290.0399774854814</v>
      </c>
      <c r="X304" s="55">
        <f t="shared" si="83"/>
        <v>6929.0586012219646</v>
      </c>
      <c r="Y304" s="117">
        <f t="shared" si="84"/>
        <v>1633938.2748149356</v>
      </c>
    </row>
    <row r="305" spans="1:25" ht="13.5" thickBot="1" x14ac:dyDescent="0.35">
      <c r="A305" s="54">
        <v>292</v>
      </c>
      <c r="B305" s="54">
        <v>48</v>
      </c>
      <c r="C305" s="54">
        <f t="shared" si="88"/>
        <v>4</v>
      </c>
      <c r="D305" s="55">
        <f t="shared" si="90"/>
        <v>25800.799549709624</v>
      </c>
      <c r="E305" s="57">
        <f t="shared" si="80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f t="shared" si="87"/>
        <v>-807</v>
      </c>
      <c r="K305" s="54">
        <v>220</v>
      </c>
      <c r="L305" s="55">
        <v>0</v>
      </c>
      <c r="M305" s="55">
        <v>0</v>
      </c>
      <c r="N305" s="54" t="s">
        <v>79</v>
      </c>
      <c r="O305" s="55">
        <v>0</v>
      </c>
      <c r="P305" s="55">
        <v>0</v>
      </c>
      <c r="Q305" s="54" t="s">
        <v>79</v>
      </c>
      <c r="R305" s="57">
        <v>0</v>
      </c>
      <c r="S305" s="55">
        <f t="shared" si="91"/>
        <v>-3163.1745069661783</v>
      </c>
      <c r="T305" s="55">
        <v>0</v>
      </c>
      <c r="U305" s="54">
        <v>100</v>
      </c>
      <c r="V305" s="57">
        <f t="shared" si="85"/>
        <v>-3410</v>
      </c>
      <c r="W305" s="57">
        <f t="shared" si="82"/>
        <v>-1290.0399774854814</v>
      </c>
      <c r="X305" s="55">
        <f t="shared" si="83"/>
        <v>6916.0586012219646</v>
      </c>
      <c r="Y305" s="117">
        <f t="shared" si="84"/>
        <v>1647662.4095612199</v>
      </c>
    </row>
    <row r="306" spans="1:25" ht="13.5" thickBot="1" x14ac:dyDescent="0.35">
      <c r="A306" s="54">
        <v>293</v>
      </c>
      <c r="B306" s="54">
        <v>48</v>
      </c>
      <c r="C306" s="54">
        <f t="shared" si="88"/>
        <v>5</v>
      </c>
      <c r="D306" s="55">
        <f t="shared" si="90"/>
        <v>25800.799549709624</v>
      </c>
      <c r="E306" s="57">
        <f t="shared" si="80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f t="shared" si="87"/>
        <v>-810</v>
      </c>
      <c r="K306" s="54">
        <v>221</v>
      </c>
      <c r="L306" s="55">
        <v>0</v>
      </c>
      <c r="M306" s="55">
        <v>0</v>
      </c>
      <c r="N306" s="54" t="s">
        <v>79</v>
      </c>
      <c r="O306" s="55">
        <v>0</v>
      </c>
      <c r="P306" s="55">
        <v>0</v>
      </c>
      <c r="Q306" s="54" t="s">
        <v>79</v>
      </c>
      <c r="R306" s="57">
        <v>0</v>
      </c>
      <c r="S306" s="55">
        <f t="shared" si="91"/>
        <v>-3163.1745069661783</v>
      </c>
      <c r="T306" s="55">
        <v>0</v>
      </c>
      <c r="U306" s="54">
        <v>101</v>
      </c>
      <c r="V306" s="57">
        <f t="shared" si="85"/>
        <v>-3420</v>
      </c>
      <c r="W306" s="57">
        <f t="shared" si="82"/>
        <v>-1290.0399774854814</v>
      </c>
      <c r="X306" s="55">
        <f t="shared" si="83"/>
        <v>6903.0586012219646</v>
      </c>
      <c r="Y306" s="117">
        <f t="shared" si="84"/>
        <v>1661430.7282022804</v>
      </c>
    </row>
    <row r="307" spans="1:25" ht="13.5" thickBot="1" x14ac:dyDescent="0.35">
      <c r="A307" s="54">
        <v>294</v>
      </c>
      <c r="B307" s="54">
        <v>48</v>
      </c>
      <c r="C307" s="54">
        <f t="shared" si="88"/>
        <v>6</v>
      </c>
      <c r="D307" s="55">
        <f t="shared" si="90"/>
        <v>25800.799549709624</v>
      </c>
      <c r="E307" s="57">
        <f t="shared" si="80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f t="shared" si="87"/>
        <v>-813</v>
      </c>
      <c r="K307" s="54">
        <v>222</v>
      </c>
      <c r="L307" s="55">
        <v>0</v>
      </c>
      <c r="M307" s="55">
        <v>0</v>
      </c>
      <c r="N307" s="54" t="s">
        <v>79</v>
      </c>
      <c r="O307" s="55">
        <v>0</v>
      </c>
      <c r="P307" s="55">
        <v>0</v>
      </c>
      <c r="Q307" s="54" t="s">
        <v>79</v>
      </c>
      <c r="R307" s="57">
        <v>0</v>
      </c>
      <c r="S307" s="55">
        <f t="shared" si="91"/>
        <v>-3163.1745069661783</v>
      </c>
      <c r="T307" s="55">
        <v>0</v>
      </c>
      <c r="U307" s="54">
        <v>102</v>
      </c>
      <c r="V307" s="57">
        <f t="shared" si="85"/>
        <v>-3430</v>
      </c>
      <c r="W307" s="57">
        <f t="shared" si="82"/>
        <v>-1290.0399774854814</v>
      </c>
      <c r="X307" s="55">
        <f t="shared" si="83"/>
        <v>6890.0586012219646</v>
      </c>
      <c r="Y307" s="117">
        <f t="shared" si="84"/>
        <v>1675243.4148376784</v>
      </c>
    </row>
    <row r="308" spans="1:25" ht="13.5" thickBot="1" x14ac:dyDescent="0.35">
      <c r="A308" s="54">
        <v>295</v>
      </c>
      <c r="B308" s="54">
        <v>48</v>
      </c>
      <c r="C308" s="54">
        <f t="shared" si="88"/>
        <v>7</v>
      </c>
      <c r="D308" s="55">
        <f t="shared" si="90"/>
        <v>25800.799549709624</v>
      </c>
      <c r="E308" s="57">
        <f t="shared" si="80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f t="shared" si="87"/>
        <v>-816</v>
      </c>
      <c r="K308" s="54">
        <v>223</v>
      </c>
      <c r="L308" s="55">
        <v>0</v>
      </c>
      <c r="M308" s="55">
        <v>0</v>
      </c>
      <c r="N308" s="54" t="s">
        <v>79</v>
      </c>
      <c r="O308" s="55">
        <v>0</v>
      </c>
      <c r="P308" s="55">
        <v>0</v>
      </c>
      <c r="Q308" s="54" t="s">
        <v>79</v>
      </c>
      <c r="R308" s="57">
        <v>0</v>
      </c>
      <c r="S308" s="55">
        <f t="shared" si="91"/>
        <v>-3163.1745069661783</v>
      </c>
      <c r="T308" s="55">
        <v>0</v>
      </c>
      <c r="U308" s="54">
        <v>103</v>
      </c>
      <c r="V308" s="57">
        <f t="shared" si="85"/>
        <v>-3440</v>
      </c>
      <c r="W308" s="57">
        <f t="shared" si="82"/>
        <v>-1290.0399774854814</v>
      </c>
      <c r="X308" s="55">
        <f t="shared" si="83"/>
        <v>6877.0586012219646</v>
      </c>
      <c r="Y308" s="117">
        <f t="shared" si="84"/>
        <v>1689100.6543340574</v>
      </c>
    </row>
    <row r="309" spans="1:25" ht="13.5" thickBot="1" x14ac:dyDescent="0.35">
      <c r="A309" s="54">
        <v>296</v>
      </c>
      <c r="B309" s="54">
        <v>48</v>
      </c>
      <c r="C309" s="54">
        <f t="shared" si="88"/>
        <v>8</v>
      </c>
      <c r="D309" s="55">
        <f t="shared" si="90"/>
        <v>25800.799549709624</v>
      </c>
      <c r="E309" s="57">
        <f t="shared" si="80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f t="shared" si="87"/>
        <v>-819</v>
      </c>
      <c r="K309" s="54">
        <v>224</v>
      </c>
      <c r="L309" s="55">
        <v>0</v>
      </c>
      <c r="M309" s="55">
        <v>0</v>
      </c>
      <c r="N309" s="54" t="s">
        <v>79</v>
      </c>
      <c r="O309" s="55">
        <v>0</v>
      </c>
      <c r="P309" s="55">
        <v>0</v>
      </c>
      <c r="Q309" s="54" t="s">
        <v>79</v>
      </c>
      <c r="R309" s="57">
        <v>0</v>
      </c>
      <c r="S309" s="55">
        <f t="shared" si="91"/>
        <v>-3163.1745069661783</v>
      </c>
      <c r="T309" s="55">
        <v>0</v>
      </c>
      <c r="U309" s="54">
        <v>104</v>
      </c>
      <c r="V309" s="57">
        <f t="shared" si="85"/>
        <v>-3450</v>
      </c>
      <c r="W309" s="57">
        <f t="shared" si="82"/>
        <v>-1290.0399774854814</v>
      </c>
      <c r="X309" s="55">
        <f t="shared" si="83"/>
        <v>6864.0586012219646</v>
      </c>
      <c r="Y309" s="117">
        <f t="shared" si="84"/>
        <v>1703002.632328338</v>
      </c>
    </row>
    <row r="310" spans="1:25" ht="13.5" thickBot="1" x14ac:dyDescent="0.35">
      <c r="A310" s="54">
        <v>297</v>
      </c>
      <c r="B310" s="54">
        <v>48</v>
      </c>
      <c r="C310" s="54">
        <f t="shared" si="88"/>
        <v>9</v>
      </c>
      <c r="D310" s="55">
        <f t="shared" si="90"/>
        <v>25800.799549709624</v>
      </c>
      <c r="E310" s="57">
        <f t="shared" si="80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f t="shared" si="87"/>
        <v>-822</v>
      </c>
      <c r="K310" s="54">
        <v>225</v>
      </c>
      <c r="L310" s="55">
        <v>0</v>
      </c>
      <c r="M310" s="55">
        <v>0</v>
      </c>
      <c r="N310" s="54" t="s">
        <v>79</v>
      </c>
      <c r="O310" s="55">
        <v>0</v>
      </c>
      <c r="P310" s="55">
        <v>0</v>
      </c>
      <c r="Q310" s="54" t="s">
        <v>79</v>
      </c>
      <c r="R310" s="57">
        <v>0</v>
      </c>
      <c r="S310" s="55">
        <f t="shared" si="91"/>
        <v>-3163.1745069661783</v>
      </c>
      <c r="T310" s="55">
        <v>0</v>
      </c>
      <c r="U310" s="54">
        <v>105</v>
      </c>
      <c r="V310" s="57">
        <f t="shared" si="85"/>
        <v>-3460</v>
      </c>
      <c r="W310" s="57">
        <f t="shared" si="82"/>
        <v>-1290.0399774854814</v>
      </c>
      <c r="X310" s="55">
        <f t="shared" si="83"/>
        <v>6851.0586012219646</v>
      </c>
      <c r="Y310" s="117">
        <f t="shared" si="84"/>
        <v>1716949.5352309281</v>
      </c>
    </row>
    <row r="311" spans="1:25" ht="13.5" thickBot="1" x14ac:dyDescent="0.35">
      <c r="A311" s="54">
        <v>298</v>
      </c>
      <c r="B311" s="54">
        <v>48</v>
      </c>
      <c r="C311" s="54">
        <f t="shared" si="88"/>
        <v>10</v>
      </c>
      <c r="D311" s="55">
        <f t="shared" si="90"/>
        <v>25800.799549709624</v>
      </c>
      <c r="E311" s="57">
        <f t="shared" si="80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f t="shared" si="87"/>
        <v>-825</v>
      </c>
      <c r="K311" s="54">
        <v>226</v>
      </c>
      <c r="L311" s="55">
        <v>0</v>
      </c>
      <c r="M311" s="55">
        <v>0</v>
      </c>
      <c r="N311" s="54" t="s">
        <v>79</v>
      </c>
      <c r="O311" s="55">
        <v>0</v>
      </c>
      <c r="P311" s="55">
        <v>0</v>
      </c>
      <c r="Q311" s="54" t="s">
        <v>79</v>
      </c>
      <c r="R311" s="57">
        <v>0</v>
      </c>
      <c r="S311" s="55">
        <f t="shared" si="91"/>
        <v>-3163.1745069661783</v>
      </c>
      <c r="T311" s="55">
        <v>0</v>
      </c>
      <c r="U311" s="54">
        <v>106</v>
      </c>
      <c r="V311" s="57">
        <f t="shared" si="85"/>
        <v>-3470</v>
      </c>
      <c r="W311" s="57">
        <f t="shared" si="82"/>
        <v>-1290.0399774854814</v>
      </c>
      <c r="X311" s="55">
        <f t="shared" si="83"/>
        <v>6838.0586012219646</v>
      </c>
      <c r="Y311" s="117">
        <f t="shared" si="84"/>
        <v>1730941.5502289457</v>
      </c>
    </row>
    <row r="312" spans="1:25" ht="13.5" thickBot="1" x14ac:dyDescent="0.35">
      <c r="A312" s="54">
        <v>299</v>
      </c>
      <c r="B312" s="54">
        <v>48</v>
      </c>
      <c r="C312" s="54">
        <f t="shared" si="88"/>
        <v>11</v>
      </c>
      <c r="D312" s="55">
        <f t="shared" si="90"/>
        <v>25800.799549709624</v>
      </c>
      <c r="E312" s="57">
        <f t="shared" si="80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f t="shared" si="87"/>
        <v>-828</v>
      </c>
      <c r="K312" s="54">
        <v>227</v>
      </c>
      <c r="L312" s="55">
        <v>0</v>
      </c>
      <c r="M312" s="55">
        <v>0</v>
      </c>
      <c r="N312" s="54" t="s">
        <v>79</v>
      </c>
      <c r="O312" s="55">
        <v>0</v>
      </c>
      <c r="P312" s="55">
        <v>0</v>
      </c>
      <c r="Q312" s="54" t="s">
        <v>79</v>
      </c>
      <c r="R312" s="57">
        <v>0</v>
      </c>
      <c r="S312" s="55">
        <f t="shared" si="91"/>
        <v>-3163.1745069661783</v>
      </c>
      <c r="T312" s="55">
        <v>0</v>
      </c>
      <c r="U312" s="54">
        <v>107</v>
      </c>
      <c r="V312" s="57">
        <f t="shared" si="85"/>
        <v>-3480</v>
      </c>
      <c r="W312" s="57">
        <f t="shared" si="82"/>
        <v>-1290.0399774854814</v>
      </c>
      <c r="X312" s="55">
        <f t="shared" si="83"/>
        <v>6825.0586012219646</v>
      </c>
      <c r="Y312" s="117">
        <f t="shared" si="84"/>
        <v>1744978.8652894548</v>
      </c>
    </row>
    <row r="313" spans="1:25" ht="13.5" thickBot="1" x14ac:dyDescent="0.35">
      <c r="A313" s="54">
        <v>300</v>
      </c>
      <c r="B313" s="54">
        <v>49</v>
      </c>
      <c r="C313" s="54">
        <f t="shared" si="88"/>
        <v>0</v>
      </c>
      <c r="D313" s="55">
        <f>$D302*(1+$D$4)</f>
        <v>27090.839527195105</v>
      </c>
      <c r="E313" s="57">
        <f t="shared" si="80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f t="shared" si="87"/>
        <v>-831</v>
      </c>
      <c r="K313" s="54">
        <v>228</v>
      </c>
      <c r="L313" s="55">
        <v>0</v>
      </c>
      <c r="M313" s="55">
        <v>0</v>
      </c>
      <c r="N313" s="54" t="s">
        <v>79</v>
      </c>
      <c r="O313" s="55">
        <v>0</v>
      </c>
      <c r="P313" s="55">
        <v>0</v>
      </c>
      <c r="Q313" s="54" t="s">
        <v>79</v>
      </c>
      <c r="R313" s="57">
        <v>0</v>
      </c>
      <c r="S313" s="55">
        <f t="shared" si="91"/>
        <v>-3163.1745069661783</v>
      </c>
      <c r="T313" s="55">
        <v>0</v>
      </c>
      <c r="U313" s="54">
        <v>108</v>
      </c>
      <c r="V313" s="57">
        <f t="shared" si="85"/>
        <v>-3490</v>
      </c>
      <c r="W313" s="57">
        <f t="shared" si="82"/>
        <v>-1354.5419763597554</v>
      </c>
      <c r="X313" s="55">
        <f t="shared" si="83"/>
        <v>7457.0785899647062</v>
      </c>
      <c r="Y313" s="117">
        <f t="shared" si="84"/>
        <v>1759706.6891514589</v>
      </c>
    </row>
    <row r="314" spans="1:25" ht="13.5" thickBot="1" x14ac:dyDescent="0.35">
      <c r="A314" s="54">
        <v>301</v>
      </c>
      <c r="B314" s="54">
        <v>49</v>
      </c>
      <c r="C314" s="54">
        <f t="shared" si="88"/>
        <v>1</v>
      </c>
      <c r="D314" s="55">
        <f t="shared" ref="D314:D324" si="92">$D313</f>
        <v>27090.839527195105</v>
      </c>
      <c r="E314" s="57">
        <f t="shared" si="80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f t="shared" si="87"/>
        <v>-834</v>
      </c>
      <c r="K314" s="54">
        <v>229</v>
      </c>
      <c r="L314" s="55">
        <v>0</v>
      </c>
      <c r="M314" s="55">
        <v>0</v>
      </c>
      <c r="N314" s="54" t="s">
        <v>79</v>
      </c>
      <c r="O314" s="55">
        <v>0</v>
      </c>
      <c r="P314" s="55">
        <v>0</v>
      </c>
      <c r="Q314" s="54" t="s">
        <v>79</v>
      </c>
      <c r="R314" s="57">
        <v>0</v>
      </c>
      <c r="S314" s="55">
        <f t="shared" si="91"/>
        <v>-3163.1745069661783</v>
      </c>
      <c r="T314" s="55">
        <v>0</v>
      </c>
      <c r="U314" s="54">
        <v>109</v>
      </c>
      <c r="V314" s="57">
        <f t="shared" si="85"/>
        <v>-3500</v>
      </c>
      <c r="W314" s="57">
        <f t="shared" si="82"/>
        <v>-1354.5419763597554</v>
      </c>
      <c r="X314" s="55">
        <f t="shared" si="83"/>
        <v>7444.0785899647062</v>
      </c>
      <c r="Y314" s="117">
        <f t="shared" si="84"/>
        <v>1774482.8789462212</v>
      </c>
    </row>
    <row r="315" spans="1:25" ht="13.5" thickBot="1" x14ac:dyDescent="0.35">
      <c r="A315" s="54">
        <v>302</v>
      </c>
      <c r="B315" s="54">
        <v>49</v>
      </c>
      <c r="C315" s="54">
        <f t="shared" si="88"/>
        <v>2</v>
      </c>
      <c r="D315" s="55">
        <f t="shared" si="92"/>
        <v>27090.839527195105</v>
      </c>
      <c r="E315" s="57">
        <f t="shared" si="80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f t="shared" si="87"/>
        <v>-837</v>
      </c>
      <c r="K315" s="54">
        <v>230</v>
      </c>
      <c r="L315" s="55">
        <v>0</v>
      </c>
      <c r="M315" s="55">
        <v>0</v>
      </c>
      <c r="N315" s="54" t="s">
        <v>79</v>
      </c>
      <c r="O315" s="55">
        <v>0</v>
      </c>
      <c r="P315" s="55">
        <v>0</v>
      </c>
      <c r="Q315" s="54" t="s">
        <v>79</v>
      </c>
      <c r="R315" s="57">
        <v>0</v>
      </c>
      <c r="S315" s="55">
        <f t="shared" si="91"/>
        <v>-3163.1745069661783</v>
      </c>
      <c r="T315" s="55">
        <v>0</v>
      </c>
      <c r="U315" s="54">
        <v>110</v>
      </c>
      <c r="V315" s="57">
        <f t="shared" si="85"/>
        <v>-3510</v>
      </c>
      <c r="W315" s="57">
        <f t="shared" si="82"/>
        <v>-1354.5419763597554</v>
      </c>
      <c r="X315" s="55">
        <f t="shared" si="83"/>
        <v>7431.0785899647062</v>
      </c>
      <c r="Y315" s="117">
        <f t="shared" si="84"/>
        <v>1789307.6361984618</v>
      </c>
    </row>
    <row r="316" spans="1:25" ht="13.5" thickBot="1" x14ac:dyDescent="0.35">
      <c r="A316" s="54">
        <v>303</v>
      </c>
      <c r="B316" s="54">
        <v>49</v>
      </c>
      <c r="C316" s="54">
        <f t="shared" si="88"/>
        <v>3</v>
      </c>
      <c r="D316" s="55">
        <f t="shared" si="92"/>
        <v>27090.839527195105</v>
      </c>
      <c r="E316" s="57">
        <f t="shared" si="80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f t="shared" si="87"/>
        <v>-840</v>
      </c>
      <c r="K316" s="54">
        <v>231</v>
      </c>
      <c r="L316" s="55">
        <v>0</v>
      </c>
      <c r="M316" s="55">
        <v>0</v>
      </c>
      <c r="N316" s="54" t="s">
        <v>79</v>
      </c>
      <c r="O316" s="55">
        <v>0</v>
      </c>
      <c r="P316" s="55">
        <v>0</v>
      </c>
      <c r="Q316" s="54" t="s">
        <v>79</v>
      </c>
      <c r="R316" s="57">
        <v>0</v>
      </c>
      <c r="S316" s="55">
        <f t="shared" si="91"/>
        <v>-3163.1745069661783</v>
      </c>
      <c r="T316" s="55">
        <v>0</v>
      </c>
      <c r="U316" s="54">
        <v>111</v>
      </c>
      <c r="V316" s="57">
        <f t="shared" si="85"/>
        <v>-3520</v>
      </c>
      <c r="W316" s="57">
        <f t="shared" si="82"/>
        <v>-1354.5419763597554</v>
      </c>
      <c r="X316" s="55">
        <f t="shared" si="83"/>
        <v>7418.0785899647062</v>
      </c>
      <c r="Y316" s="117">
        <f t="shared" si="84"/>
        <v>1804181.1632725867</v>
      </c>
    </row>
    <row r="317" spans="1:25" ht="13.5" thickBot="1" x14ac:dyDescent="0.35">
      <c r="A317" s="54">
        <v>304</v>
      </c>
      <c r="B317" s="54">
        <v>49</v>
      </c>
      <c r="C317" s="54">
        <f t="shared" si="88"/>
        <v>4</v>
      </c>
      <c r="D317" s="55">
        <f t="shared" si="92"/>
        <v>27090.839527195105</v>
      </c>
      <c r="E317" s="57">
        <f t="shared" si="80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f t="shared" si="87"/>
        <v>-843</v>
      </c>
      <c r="K317" s="54">
        <v>232</v>
      </c>
      <c r="L317" s="55">
        <v>0</v>
      </c>
      <c r="M317" s="55">
        <v>0</v>
      </c>
      <c r="N317" s="54" t="s">
        <v>79</v>
      </c>
      <c r="O317" s="55">
        <v>0</v>
      </c>
      <c r="P317" s="55">
        <v>0</v>
      </c>
      <c r="Q317" s="54" t="s">
        <v>79</v>
      </c>
      <c r="R317" s="57">
        <v>0</v>
      </c>
      <c r="S317" s="55">
        <f t="shared" si="91"/>
        <v>-3163.1745069661783</v>
      </c>
      <c r="T317" s="55">
        <v>0</v>
      </c>
      <c r="U317" s="54">
        <v>112</v>
      </c>
      <c r="V317" s="57">
        <f t="shared" si="85"/>
        <v>-3530</v>
      </c>
      <c r="W317" s="57">
        <f t="shared" si="82"/>
        <v>-1354.5419763597554</v>
      </c>
      <c r="X317" s="55">
        <f t="shared" si="83"/>
        <v>7405.0785899647062</v>
      </c>
      <c r="Y317" s="117">
        <f t="shared" si="84"/>
        <v>1819103.663376187</v>
      </c>
    </row>
    <row r="318" spans="1:25" ht="13.5" thickBot="1" x14ac:dyDescent="0.35">
      <c r="A318" s="54">
        <v>305</v>
      </c>
      <c r="B318" s="54">
        <v>49</v>
      </c>
      <c r="C318" s="54">
        <f t="shared" si="88"/>
        <v>5</v>
      </c>
      <c r="D318" s="55">
        <f t="shared" si="92"/>
        <v>27090.839527195105</v>
      </c>
      <c r="E318" s="57">
        <f t="shared" si="80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f t="shared" si="87"/>
        <v>-846</v>
      </c>
      <c r="K318" s="54">
        <v>233</v>
      </c>
      <c r="L318" s="55">
        <v>0</v>
      </c>
      <c r="M318" s="55">
        <v>0</v>
      </c>
      <c r="N318" s="54" t="s">
        <v>79</v>
      </c>
      <c r="O318" s="55">
        <v>0</v>
      </c>
      <c r="P318" s="55">
        <v>0</v>
      </c>
      <c r="Q318" s="54" t="s">
        <v>79</v>
      </c>
      <c r="R318" s="57">
        <v>0</v>
      </c>
      <c r="S318" s="55">
        <f t="shared" si="91"/>
        <v>-3163.1745069661783</v>
      </c>
      <c r="T318" s="55">
        <v>0</v>
      </c>
      <c r="U318" s="54">
        <v>113</v>
      </c>
      <c r="V318" s="57">
        <f t="shared" si="85"/>
        <v>-3540</v>
      </c>
      <c r="W318" s="57">
        <f t="shared" si="82"/>
        <v>-1354.5419763597554</v>
      </c>
      <c r="X318" s="55">
        <f t="shared" si="83"/>
        <v>7392.0785899647062</v>
      </c>
      <c r="Y318" s="117">
        <f t="shared" si="84"/>
        <v>1834075.3405635525</v>
      </c>
    </row>
    <row r="319" spans="1:25" ht="13.5" thickBot="1" x14ac:dyDescent="0.35">
      <c r="A319" s="54">
        <v>306</v>
      </c>
      <c r="B319" s="54">
        <v>49</v>
      </c>
      <c r="C319" s="54">
        <f t="shared" si="88"/>
        <v>6</v>
      </c>
      <c r="D319" s="55">
        <f t="shared" si="92"/>
        <v>27090.839527195105</v>
      </c>
      <c r="E319" s="57">
        <f t="shared" si="80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f t="shared" si="87"/>
        <v>-849</v>
      </c>
      <c r="K319" s="54">
        <v>234</v>
      </c>
      <c r="L319" s="55">
        <v>0</v>
      </c>
      <c r="M319" s="55">
        <v>0</v>
      </c>
      <c r="N319" s="54" t="s">
        <v>79</v>
      </c>
      <c r="O319" s="55">
        <v>0</v>
      </c>
      <c r="P319" s="55">
        <v>0</v>
      </c>
      <c r="Q319" s="54" t="s">
        <v>79</v>
      </c>
      <c r="R319" s="57">
        <v>0</v>
      </c>
      <c r="S319" s="55">
        <f t="shared" si="91"/>
        <v>-3163.1745069661783</v>
      </c>
      <c r="T319" s="55">
        <v>0</v>
      </c>
      <c r="U319" s="54">
        <v>114</v>
      </c>
      <c r="V319" s="57">
        <f t="shared" si="85"/>
        <v>-3550</v>
      </c>
      <c r="W319" s="57">
        <f t="shared" si="82"/>
        <v>-1354.5419763597554</v>
      </c>
      <c r="X319" s="55">
        <f t="shared" si="83"/>
        <v>7379.0785899647062</v>
      </c>
      <c r="Y319" s="117">
        <f t="shared" si="84"/>
        <v>1849096.3997391986</v>
      </c>
    </row>
    <row r="320" spans="1:25" ht="13.5" thickBot="1" x14ac:dyDescent="0.35">
      <c r="A320" s="54">
        <v>307</v>
      </c>
      <c r="B320" s="54">
        <v>49</v>
      </c>
      <c r="C320" s="54">
        <f t="shared" si="88"/>
        <v>7</v>
      </c>
      <c r="D320" s="55">
        <f t="shared" si="92"/>
        <v>27090.839527195105</v>
      </c>
      <c r="E320" s="57">
        <f t="shared" si="80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f t="shared" si="87"/>
        <v>-852</v>
      </c>
      <c r="K320" s="54">
        <v>235</v>
      </c>
      <c r="L320" s="55">
        <v>0</v>
      </c>
      <c r="M320" s="55">
        <v>0</v>
      </c>
      <c r="N320" s="54" t="s">
        <v>79</v>
      </c>
      <c r="O320" s="55">
        <v>0</v>
      </c>
      <c r="P320" s="55">
        <v>0</v>
      </c>
      <c r="Q320" s="54" t="s">
        <v>79</v>
      </c>
      <c r="R320" s="57">
        <v>0</v>
      </c>
      <c r="S320" s="55">
        <f t="shared" si="91"/>
        <v>-3163.1745069661783</v>
      </c>
      <c r="T320" s="55">
        <v>0</v>
      </c>
      <c r="U320" s="54">
        <v>115</v>
      </c>
      <c r="V320" s="57">
        <f t="shared" si="85"/>
        <v>-3560</v>
      </c>
      <c r="W320" s="57">
        <f t="shared" si="82"/>
        <v>-1354.5419763597554</v>
      </c>
      <c r="X320" s="55">
        <f t="shared" si="83"/>
        <v>7366.0785899647062</v>
      </c>
      <c r="Y320" s="117">
        <f t="shared" si="84"/>
        <v>1864167.04666141</v>
      </c>
    </row>
    <row r="321" spans="1:25" ht="13.5" thickBot="1" x14ac:dyDescent="0.35">
      <c r="A321" s="54">
        <v>308</v>
      </c>
      <c r="B321" s="54">
        <v>49</v>
      </c>
      <c r="C321" s="54">
        <f t="shared" si="88"/>
        <v>8</v>
      </c>
      <c r="D321" s="55">
        <f t="shared" si="92"/>
        <v>27090.839527195105</v>
      </c>
      <c r="E321" s="57">
        <f t="shared" si="80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f t="shared" si="87"/>
        <v>-855</v>
      </c>
      <c r="K321" s="54">
        <v>236</v>
      </c>
      <c r="L321" s="55">
        <v>0</v>
      </c>
      <c r="M321" s="55">
        <v>0</v>
      </c>
      <c r="N321" s="54" t="s">
        <v>79</v>
      </c>
      <c r="O321" s="55">
        <v>0</v>
      </c>
      <c r="P321" s="55">
        <v>0</v>
      </c>
      <c r="Q321" s="54" t="s">
        <v>79</v>
      </c>
      <c r="R321" s="57">
        <v>0</v>
      </c>
      <c r="S321" s="55">
        <f t="shared" si="91"/>
        <v>-3163.1745069661783</v>
      </c>
      <c r="T321" s="55">
        <v>0</v>
      </c>
      <c r="U321" s="54">
        <v>116</v>
      </c>
      <c r="V321" s="57">
        <f t="shared" si="85"/>
        <v>-3570</v>
      </c>
      <c r="W321" s="57">
        <f t="shared" si="82"/>
        <v>-1354.5419763597554</v>
      </c>
      <c r="X321" s="55">
        <f t="shared" si="83"/>
        <v>7353.0785899647062</v>
      </c>
      <c r="Y321" s="117">
        <f t="shared" si="84"/>
        <v>1879287.4879457972</v>
      </c>
    </row>
    <row r="322" spans="1:25" ht="13.5" thickBot="1" x14ac:dyDescent="0.35">
      <c r="A322" s="54">
        <v>309</v>
      </c>
      <c r="B322" s="54">
        <v>49</v>
      </c>
      <c r="C322" s="54">
        <f t="shared" si="88"/>
        <v>9</v>
      </c>
      <c r="D322" s="55">
        <f t="shared" si="92"/>
        <v>27090.839527195105</v>
      </c>
      <c r="E322" s="57">
        <f t="shared" si="80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f t="shared" si="87"/>
        <v>-858</v>
      </c>
      <c r="K322" s="54">
        <v>237</v>
      </c>
      <c r="L322" s="55">
        <v>0</v>
      </c>
      <c r="M322" s="55">
        <v>0</v>
      </c>
      <c r="N322" s="54" t="s">
        <v>79</v>
      </c>
      <c r="O322" s="55">
        <v>0</v>
      </c>
      <c r="P322" s="55">
        <v>0</v>
      </c>
      <c r="Q322" s="54" t="s">
        <v>79</v>
      </c>
      <c r="R322" s="57">
        <v>0</v>
      </c>
      <c r="S322" s="55">
        <f t="shared" si="91"/>
        <v>-3163.1745069661783</v>
      </c>
      <c r="T322" s="55">
        <v>0</v>
      </c>
      <c r="U322" s="54">
        <v>117</v>
      </c>
      <c r="V322" s="57">
        <f t="shared" si="85"/>
        <v>-3580</v>
      </c>
      <c r="W322" s="57">
        <f t="shared" si="82"/>
        <v>-1354.5419763597554</v>
      </c>
      <c r="X322" s="55">
        <f t="shared" si="83"/>
        <v>7340.0785899647062</v>
      </c>
      <c r="Y322" s="117">
        <f t="shared" si="84"/>
        <v>1894457.9310688693</v>
      </c>
    </row>
    <row r="323" spans="1:25" ht="13.5" thickBot="1" x14ac:dyDescent="0.35">
      <c r="A323" s="54">
        <v>310</v>
      </c>
      <c r="B323" s="54">
        <v>49</v>
      </c>
      <c r="C323" s="54">
        <f t="shared" si="88"/>
        <v>10</v>
      </c>
      <c r="D323" s="55">
        <f t="shared" si="92"/>
        <v>27090.839527195105</v>
      </c>
      <c r="E323" s="57">
        <f t="shared" si="80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f t="shared" si="87"/>
        <v>-861</v>
      </c>
      <c r="K323" s="54">
        <v>238</v>
      </c>
      <c r="L323" s="55">
        <v>0</v>
      </c>
      <c r="M323" s="55">
        <v>0</v>
      </c>
      <c r="N323" s="54" t="s">
        <v>79</v>
      </c>
      <c r="O323" s="55">
        <v>0</v>
      </c>
      <c r="P323" s="55">
        <v>0</v>
      </c>
      <c r="Q323" s="54" t="s">
        <v>79</v>
      </c>
      <c r="R323" s="57">
        <v>0</v>
      </c>
      <c r="S323" s="55">
        <f t="shared" si="91"/>
        <v>-3163.1745069661783</v>
      </c>
      <c r="T323" s="55">
        <v>0</v>
      </c>
      <c r="U323" s="54">
        <v>118</v>
      </c>
      <c r="V323" s="57">
        <f t="shared" si="85"/>
        <v>-3590</v>
      </c>
      <c r="W323" s="57">
        <f t="shared" si="82"/>
        <v>-1354.5419763597554</v>
      </c>
      <c r="X323" s="55">
        <f t="shared" si="83"/>
        <v>7327.0785899647062</v>
      </c>
      <c r="Y323" s="117">
        <f t="shared" si="84"/>
        <v>1909678.5843716208</v>
      </c>
    </row>
    <row r="324" spans="1:25" ht="13.5" thickBot="1" x14ac:dyDescent="0.35">
      <c r="A324" s="54">
        <v>311</v>
      </c>
      <c r="B324" s="54">
        <v>49</v>
      </c>
      <c r="C324" s="54">
        <f t="shared" si="88"/>
        <v>11</v>
      </c>
      <c r="D324" s="55">
        <f t="shared" si="92"/>
        <v>27090.839527195105</v>
      </c>
      <c r="E324" s="57">
        <f t="shared" si="80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f t="shared" si="87"/>
        <v>-864</v>
      </c>
      <c r="K324" s="54">
        <v>239</v>
      </c>
      <c r="L324" s="55">
        <v>0</v>
      </c>
      <c r="M324" s="55">
        <v>0</v>
      </c>
      <c r="N324" s="54" t="s">
        <v>79</v>
      </c>
      <c r="O324" s="55">
        <v>0</v>
      </c>
      <c r="P324" s="55">
        <v>0</v>
      </c>
      <c r="Q324" s="54" t="s">
        <v>79</v>
      </c>
      <c r="R324" s="57">
        <v>0</v>
      </c>
      <c r="S324" s="55">
        <f t="shared" si="91"/>
        <v>-3163.1745069661783</v>
      </c>
      <c r="T324" s="55">
        <v>0</v>
      </c>
      <c r="U324" s="54">
        <v>119</v>
      </c>
      <c r="V324" s="57">
        <f t="shared" si="85"/>
        <v>-3600</v>
      </c>
      <c r="W324" s="57">
        <f t="shared" si="82"/>
        <v>-1354.5419763597554</v>
      </c>
      <c r="X324" s="55">
        <f t="shared" si="83"/>
        <v>7314.0785899647062</v>
      </c>
      <c r="Y324" s="117">
        <f t="shared" si="84"/>
        <v>1924949.6570631338</v>
      </c>
    </row>
    <row r="325" spans="1:25" ht="13.5" thickBot="1" x14ac:dyDescent="0.35">
      <c r="A325" s="54">
        <v>312</v>
      </c>
      <c r="B325" s="54">
        <v>50</v>
      </c>
      <c r="C325" s="54">
        <f t="shared" si="88"/>
        <v>0</v>
      </c>
      <c r="D325" s="55">
        <f>$D314*(1+$D$4)</f>
        <v>28445.381503554861</v>
      </c>
      <c r="E325" s="57">
        <f t="shared" si="80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f t="shared" si="87"/>
        <v>-867</v>
      </c>
      <c r="K325" s="54">
        <v>240</v>
      </c>
      <c r="L325" s="55">
        <v>0</v>
      </c>
      <c r="M325" s="55">
        <v>0</v>
      </c>
      <c r="N325" s="54" t="s">
        <v>79</v>
      </c>
      <c r="O325" s="55">
        <v>0</v>
      </c>
      <c r="P325" s="55">
        <v>0</v>
      </c>
      <c r="Q325" s="54" t="s">
        <v>79</v>
      </c>
      <c r="R325" s="57">
        <v>0</v>
      </c>
      <c r="S325" s="55">
        <f t="shared" si="91"/>
        <v>-3163.1745069661783</v>
      </c>
      <c r="T325" s="55">
        <v>0</v>
      </c>
      <c r="U325" s="54">
        <v>120</v>
      </c>
      <c r="V325" s="57">
        <f t="shared" si="85"/>
        <v>-3610</v>
      </c>
      <c r="W325" s="57">
        <f t="shared" si="82"/>
        <v>-1422.2690751777432</v>
      </c>
      <c r="X325" s="55">
        <f t="shared" si="83"/>
        <v>8004.785319988996</v>
      </c>
      <c r="Y325" s="117">
        <f t="shared" si="84"/>
        <v>1940975.0659542193</v>
      </c>
    </row>
    <row r="326" spans="1:25" ht="13.5" thickBot="1" x14ac:dyDescent="0.35">
      <c r="A326" s="54">
        <v>313</v>
      </c>
      <c r="B326" s="54">
        <v>50</v>
      </c>
      <c r="C326" s="54">
        <f t="shared" si="88"/>
        <v>1</v>
      </c>
      <c r="D326" s="55">
        <f t="shared" ref="D326:D336" si="93">$D325</f>
        <v>28445.381503554861</v>
      </c>
      <c r="E326" s="57">
        <f t="shared" si="80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f t="shared" si="87"/>
        <v>-870</v>
      </c>
      <c r="K326" s="54">
        <v>241</v>
      </c>
      <c r="L326" s="55">
        <v>0</v>
      </c>
      <c r="M326" s="55">
        <v>0</v>
      </c>
      <c r="N326" s="54" t="s">
        <v>79</v>
      </c>
      <c r="O326" s="55">
        <v>0</v>
      </c>
      <c r="P326" s="55">
        <v>0</v>
      </c>
      <c r="Q326" s="54" t="s">
        <v>79</v>
      </c>
      <c r="R326" s="57">
        <v>0</v>
      </c>
      <c r="S326" s="55">
        <f t="shared" si="91"/>
        <v>-3163.1745069661783</v>
      </c>
      <c r="T326" s="55">
        <v>0</v>
      </c>
      <c r="U326" s="54">
        <v>121</v>
      </c>
      <c r="V326" s="57">
        <f t="shared" si="85"/>
        <v>-3620</v>
      </c>
      <c r="W326" s="57">
        <f t="shared" si="82"/>
        <v>-1422.2690751777432</v>
      </c>
      <c r="X326" s="55">
        <f t="shared" si="83"/>
        <v>7991.785319988996</v>
      </c>
      <c r="Y326" s="117">
        <f t="shared" si="84"/>
        <v>1957054.247382351</v>
      </c>
    </row>
    <row r="327" spans="1:25" ht="13.5" thickBot="1" x14ac:dyDescent="0.35">
      <c r="A327" s="54">
        <v>314</v>
      </c>
      <c r="B327" s="54">
        <v>50</v>
      </c>
      <c r="C327" s="54">
        <f t="shared" si="88"/>
        <v>2</v>
      </c>
      <c r="D327" s="55">
        <f t="shared" si="93"/>
        <v>28445.381503554861</v>
      </c>
      <c r="E327" s="57">
        <f t="shared" si="80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f t="shared" si="87"/>
        <v>-873</v>
      </c>
      <c r="K327" s="54">
        <v>242</v>
      </c>
      <c r="L327" s="55">
        <v>0</v>
      </c>
      <c r="M327" s="55">
        <v>0</v>
      </c>
      <c r="N327" s="54" t="s">
        <v>79</v>
      </c>
      <c r="O327" s="55">
        <v>0</v>
      </c>
      <c r="P327" s="55">
        <v>0</v>
      </c>
      <c r="Q327" s="54" t="s">
        <v>79</v>
      </c>
      <c r="R327" s="57">
        <v>0</v>
      </c>
      <c r="S327" s="55">
        <f t="shared" si="91"/>
        <v>-3163.1745069661783</v>
      </c>
      <c r="T327" s="55">
        <v>0</v>
      </c>
      <c r="U327" s="54">
        <v>122</v>
      </c>
      <c r="V327" s="57">
        <f t="shared" si="85"/>
        <v>-3630</v>
      </c>
      <c r="W327" s="57">
        <f t="shared" si="82"/>
        <v>-1422.2690751777432</v>
      </c>
      <c r="X327" s="55">
        <f t="shared" si="83"/>
        <v>7978.785319988996</v>
      </c>
      <c r="Y327" s="117">
        <f t="shared" si="84"/>
        <v>1973187.4253997665</v>
      </c>
    </row>
    <row r="328" spans="1:25" ht="13.5" thickBot="1" x14ac:dyDescent="0.35">
      <c r="A328" s="54">
        <v>315</v>
      </c>
      <c r="B328" s="54">
        <v>50</v>
      </c>
      <c r="C328" s="54">
        <f t="shared" si="88"/>
        <v>3</v>
      </c>
      <c r="D328" s="55">
        <f t="shared" si="93"/>
        <v>28445.381503554861</v>
      </c>
      <c r="E328" s="57">
        <f t="shared" si="80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f t="shared" si="87"/>
        <v>-876</v>
      </c>
      <c r="K328" s="54">
        <v>243</v>
      </c>
      <c r="L328" s="55">
        <v>0</v>
      </c>
      <c r="M328" s="55">
        <v>0</v>
      </c>
      <c r="N328" s="54" t="s">
        <v>79</v>
      </c>
      <c r="O328" s="55">
        <v>0</v>
      </c>
      <c r="P328" s="55">
        <v>0</v>
      </c>
      <c r="Q328" s="54" t="s">
        <v>79</v>
      </c>
      <c r="R328" s="57">
        <v>0</v>
      </c>
      <c r="S328" s="55">
        <f t="shared" si="91"/>
        <v>-3163.1745069661783</v>
      </c>
      <c r="T328" s="55">
        <v>0</v>
      </c>
      <c r="U328" s="54">
        <v>123</v>
      </c>
      <c r="V328" s="57">
        <f t="shared" si="85"/>
        <v>-3640</v>
      </c>
      <c r="W328" s="57">
        <f t="shared" si="82"/>
        <v>-1422.2690751777432</v>
      </c>
      <c r="X328" s="55">
        <f t="shared" si="83"/>
        <v>7965.785319988996</v>
      </c>
      <c r="Y328" s="117">
        <f t="shared" si="84"/>
        <v>1989374.8249922546</v>
      </c>
    </row>
    <row r="329" spans="1:25" ht="13.5" thickBot="1" x14ac:dyDescent="0.35">
      <c r="A329" s="54">
        <v>316</v>
      </c>
      <c r="B329" s="54">
        <v>50</v>
      </c>
      <c r="C329" s="54">
        <f t="shared" si="88"/>
        <v>4</v>
      </c>
      <c r="D329" s="55">
        <f t="shared" si="93"/>
        <v>28445.381503554861</v>
      </c>
      <c r="E329" s="57">
        <f t="shared" si="80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f t="shared" si="87"/>
        <v>-879</v>
      </c>
      <c r="K329" s="54">
        <v>244</v>
      </c>
      <c r="L329" s="55">
        <v>0</v>
      </c>
      <c r="M329" s="55">
        <v>0</v>
      </c>
      <c r="N329" s="54" t="s">
        <v>79</v>
      </c>
      <c r="O329" s="55">
        <v>0</v>
      </c>
      <c r="P329" s="55">
        <v>0</v>
      </c>
      <c r="Q329" s="54" t="s">
        <v>79</v>
      </c>
      <c r="R329" s="57">
        <v>0</v>
      </c>
      <c r="S329" s="55">
        <f t="shared" si="91"/>
        <v>-3163.1745069661783</v>
      </c>
      <c r="T329" s="55">
        <v>0</v>
      </c>
      <c r="U329" s="54">
        <v>124</v>
      </c>
      <c r="V329" s="57">
        <f t="shared" si="85"/>
        <v>-3650</v>
      </c>
      <c r="W329" s="57">
        <f t="shared" si="82"/>
        <v>-1422.2690751777432</v>
      </c>
      <c r="X329" s="55">
        <f t="shared" si="83"/>
        <v>7952.785319988996</v>
      </c>
      <c r="Y329" s="117">
        <f t="shared" si="84"/>
        <v>2005616.6720830447</v>
      </c>
    </row>
    <row r="330" spans="1:25" ht="13.5" thickBot="1" x14ac:dyDescent="0.35">
      <c r="A330" s="54">
        <v>317</v>
      </c>
      <c r="B330" s="54">
        <v>50</v>
      </c>
      <c r="C330" s="54">
        <f t="shared" si="88"/>
        <v>5</v>
      </c>
      <c r="D330" s="55">
        <f t="shared" si="93"/>
        <v>28445.381503554861</v>
      </c>
      <c r="E330" s="57">
        <f t="shared" si="80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f t="shared" si="87"/>
        <v>-882</v>
      </c>
      <c r="K330" s="54">
        <v>245</v>
      </c>
      <c r="L330" s="55">
        <v>0</v>
      </c>
      <c r="M330" s="55">
        <v>0</v>
      </c>
      <c r="N330" s="54" t="s">
        <v>79</v>
      </c>
      <c r="O330" s="55">
        <v>0</v>
      </c>
      <c r="P330" s="55">
        <v>0</v>
      </c>
      <c r="Q330" s="54" t="s">
        <v>79</v>
      </c>
      <c r="R330" s="57">
        <v>0</v>
      </c>
      <c r="S330" s="55">
        <f t="shared" si="91"/>
        <v>-3163.1745069661783</v>
      </c>
      <c r="T330" s="55">
        <v>0</v>
      </c>
      <c r="U330" s="54">
        <v>125</v>
      </c>
      <c r="V330" s="57">
        <f t="shared" si="85"/>
        <v>-3660</v>
      </c>
      <c r="W330" s="57">
        <f t="shared" si="82"/>
        <v>-1422.2690751777432</v>
      </c>
      <c r="X330" s="55">
        <f t="shared" si="83"/>
        <v>7939.785319988996</v>
      </c>
      <c r="Y330" s="117">
        <f t="shared" si="84"/>
        <v>2021913.193536713</v>
      </c>
    </row>
    <row r="331" spans="1:25" ht="13.5" thickBot="1" x14ac:dyDescent="0.35">
      <c r="A331" s="54">
        <v>318</v>
      </c>
      <c r="B331" s="54">
        <v>50</v>
      </c>
      <c r="C331" s="54">
        <f t="shared" si="88"/>
        <v>6</v>
      </c>
      <c r="D331" s="55">
        <f t="shared" si="93"/>
        <v>28445.381503554861</v>
      </c>
      <c r="E331" s="57">
        <f t="shared" si="80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f t="shared" si="87"/>
        <v>-885</v>
      </c>
      <c r="K331" s="54">
        <v>246</v>
      </c>
      <c r="L331" s="55">
        <v>0</v>
      </c>
      <c r="M331" s="55">
        <v>0</v>
      </c>
      <c r="N331" s="54" t="s">
        <v>79</v>
      </c>
      <c r="O331" s="55">
        <v>0</v>
      </c>
      <c r="P331" s="55">
        <v>0</v>
      </c>
      <c r="Q331" s="54" t="s">
        <v>79</v>
      </c>
      <c r="R331" s="57">
        <v>0</v>
      </c>
      <c r="S331" s="55">
        <f t="shared" si="91"/>
        <v>-3163.1745069661783</v>
      </c>
      <c r="T331" s="55">
        <v>0</v>
      </c>
      <c r="U331" s="54">
        <v>126</v>
      </c>
      <c r="V331" s="57">
        <f t="shared" si="85"/>
        <v>-3670</v>
      </c>
      <c r="W331" s="57">
        <f t="shared" si="82"/>
        <v>-1422.2690751777432</v>
      </c>
      <c r="X331" s="55">
        <f t="shared" si="83"/>
        <v>7926.785319988996</v>
      </c>
      <c r="Y331" s="117">
        <f t="shared" si="84"/>
        <v>2038264.6171631049</v>
      </c>
    </row>
    <row r="332" spans="1:25" ht="13.5" thickBot="1" x14ac:dyDescent="0.35">
      <c r="A332" s="54">
        <v>319</v>
      </c>
      <c r="B332" s="54">
        <v>50</v>
      </c>
      <c r="C332" s="54">
        <f t="shared" si="88"/>
        <v>7</v>
      </c>
      <c r="D332" s="55">
        <f t="shared" si="93"/>
        <v>28445.381503554861</v>
      </c>
      <c r="E332" s="57">
        <f t="shared" si="80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f t="shared" si="87"/>
        <v>-888</v>
      </c>
      <c r="K332" s="54">
        <v>247</v>
      </c>
      <c r="L332" s="55">
        <v>0</v>
      </c>
      <c r="M332" s="55">
        <v>0</v>
      </c>
      <c r="N332" s="54" t="s">
        <v>79</v>
      </c>
      <c r="O332" s="55">
        <v>0</v>
      </c>
      <c r="P332" s="55">
        <v>0</v>
      </c>
      <c r="Q332" s="54" t="s">
        <v>79</v>
      </c>
      <c r="R332" s="57">
        <v>0</v>
      </c>
      <c r="S332" s="55">
        <f t="shared" si="91"/>
        <v>-3163.1745069661783</v>
      </c>
      <c r="T332" s="55">
        <v>0</v>
      </c>
      <c r="U332" s="54">
        <v>127</v>
      </c>
      <c r="V332" s="57">
        <f t="shared" si="85"/>
        <v>-3680</v>
      </c>
      <c r="W332" s="57">
        <f t="shared" si="82"/>
        <v>-1422.2690751777432</v>
      </c>
      <c r="X332" s="55">
        <f t="shared" si="83"/>
        <v>7913.785319988996</v>
      </c>
      <c r="Y332" s="117">
        <f t="shared" si="84"/>
        <v>2054671.1717212736</v>
      </c>
    </row>
    <row r="333" spans="1:25" ht="13.5" thickBot="1" x14ac:dyDescent="0.35">
      <c r="A333" s="54">
        <v>320</v>
      </c>
      <c r="B333" s="54">
        <v>50</v>
      </c>
      <c r="C333" s="54">
        <f t="shared" si="88"/>
        <v>8</v>
      </c>
      <c r="D333" s="55">
        <f t="shared" si="93"/>
        <v>28445.381503554861</v>
      </c>
      <c r="E333" s="57">
        <f t="shared" si="80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f t="shared" si="87"/>
        <v>-891</v>
      </c>
      <c r="K333" s="54">
        <v>248</v>
      </c>
      <c r="L333" s="55">
        <v>0</v>
      </c>
      <c r="M333" s="55">
        <v>0</v>
      </c>
      <c r="N333" s="54" t="s">
        <v>79</v>
      </c>
      <c r="O333" s="55">
        <v>0</v>
      </c>
      <c r="P333" s="55">
        <v>0</v>
      </c>
      <c r="Q333" s="54" t="s">
        <v>79</v>
      </c>
      <c r="R333" s="57">
        <v>0</v>
      </c>
      <c r="S333" s="55">
        <f t="shared" si="91"/>
        <v>-3163.1745069661783</v>
      </c>
      <c r="T333" s="55">
        <v>0</v>
      </c>
      <c r="U333" s="54">
        <v>128</v>
      </c>
      <c r="V333" s="57">
        <f t="shared" si="85"/>
        <v>-3690</v>
      </c>
      <c r="W333" s="57">
        <f t="shared" si="82"/>
        <v>-1422.2690751777432</v>
      </c>
      <c r="X333" s="55">
        <f t="shared" si="83"/>
        <v>7900.785319988996</v>
      </c>
      <c r="Y333" s="117">
        <f t="shared" si="84"/>
        <v>2071133.0869234346</v>
      </c>
    </row>
    <row r="334" spans="1:25" ht="13.5" thickBot="1" x14ac:dyDescent="0.35">
      <c r="A334" s="54">
        <v>321</v>
      </c>
      <c r="B334" s="54">
        <v>50</v>
      </c>
      <c r="C334" s="54">
        <f t="shared" si="88"/>
        <v>9</v>
      </c>
      <c r="D334" s="55">
        <f t="shared" si="93"/>
        <v>28445.381503554861</v>
      </c>
      <c r="E334" s="57">
        <f t="shared" ref="E334:E397" si="94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f t="shared" si="87"/>
        <v>-894</v>
      </c>
      <c r="K334" s="54">
        <v>249</v>
      </c>
      <c r="L334" s="55">
        <v>0</v>
      </c>
      <c r="M334" s="55">
        <v>0</v>
      </c>
      <c r="N334" s="54" t="s">
        <v>79</v>
      </c>
      <c r="O334" s="55">
        <v>0</v>
      </c>
      <c r="P334" s="55">
        <v>0</v>
      </c>
      <c r="Q334" s="54" t="s">
        <v>79</v>
      </c>
      <c r="R334" s="57">
        <v>0</v>
      </c>
      <c r="S334" s="55">
        <f t="shared" ref="S334:S365" si="95">PMT(5%/12,180,400000)</f>
        <v>-3163.1745069661783</v>
      </c>
      <c r="T334" s="55">
        <v>0</v>
      </c>
      <c r="U334" s="54">
        <v>129</v>
      </c>
      <c r="V334" s="57">
        <f t="shared" si="85"/>
        <v>-3700</v>
      </c>
      <c r="W334" s="57">
        <f t="shared" ref="W334:W397" si="96">D334*-0.05</f>
        <v>-1422.2690751777432</v>
      </c>
      <c r="X334" s="55">
        <f t="shared" ref="X334:X397" si="97">D334+E334+F334+G334+H334+I334+J334+L334+M334+R334+S334+T334+V334+W334+O334+P334</f>
        <v>7887.785319988996</v>
      </c>
      <c r="Y334" s="117">
        <f t="shared" ref="Y334:Y397" si="98">X334+(Y333*(1+($D$7/12)))</f>
        <v>2087650.593438938</v>
      </c>
    </row>
    <row r="335" spans="1:25" ht="13.5" thickBot="1" x14ac:dyDescent="0.35">
      <c r="A335" s="54">
        <v>322</v>
      </c>
      <c r="B335" s="54">
        <v>50</v>
      </c>
      <c r="C335" s="54">
        <f t="shared" si="88"/>
        <v>10</v>
      </c>
      <c r="D335" s="55">
        <f t="shared" si="93"/>
        <v>28445.381503554861</v>
      </c>
      <c r="E335" s="57">
        <f t="shared" si="94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f t="shared" si="87"/>
        <v>-897</v>
      </c>
      <c r="K335" s="54">
        <v>250</v>
      </c>
      <c r="L335" s="55">
        <v>0</v>
      </c>
      <c r="M335" s="55">
        <v>0</v>
      </c>
      <c r="N335" s="54" t="s">
        <v>79</v>
      </c>
      <c r="O335" s="55">
        <v>0</v>
      </c>
      <c r="P335" s="55">
        <v>0</v>
      </c>
      <c r="Q335" s="54" t="s">
        <v>79</v>
      </c>
      <c r="R335" s="57">
        <v>0</v>
      </c>
      <c r="S335" s="55">
        <f t="shared" si="95"/>
        <v>-3163.1745069661783</v>
      </c>
      <c r="T335" s="55">
        <v>0</v>
      </c>
      <c r="U335" s="54">
        <v>130</v>
      </c>
      <c r="V335" s="57">
        <f t="shared" ref="V335:V398" si="99">$V334-10</f>
        <v>-3710</v>
      </c>
      <c r="W335" s="57">
        <f t="shared" si="96"/>
        <v>-1422.2690751777432</v>
      </c>
      <c r="X335" s="55">
        <f t="shared" si="97"/>
        <v>7874.785319988996</v>
      </c>
      <c r="Y335" s="117">
        <f t="shared" si="98"/>
        <v>2104223.9228982558</v>
      </c>
    </row>
    <row r="336" spans="1:25" ht="13.5" thickBot="1" x14ac:dyDescent="0.35">
      <c r="A336" s="54">
        <v>323</v>
      </c>
      <c r="B336" s="54">
        <v>50</v>
      </c>
      <c r="C336" s="54">
        <f t="shared" si="88"/>
        <v>11</v>
      </c>
      <c r="D336" s="55">
        <f t="shared" si="93"/>
        <v>28445.381503554861</v>
      </c>
      <c r="E336" s="57">
        <f t="shared" si="94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f t="shared" si="87"/>
        <v>-900</v>
      </c>
      <c r="K336" s="54">
        <v>251</v>
      </c>
      <c r="L336" s="55">
        <v>0</v>
      </c>
      <c r="M336" s="55">
        <v>0</v>
      </c>
      <c r="N336" s="54" t="s">
        <v>79</v>
      </c>
      <c r="O336" s="55">
        <v>0</v>
      </c>
      <c r="P336" s="55">
        <v>0</v>
      </c>
      <c r="Q336" s="54" t="s">
        <v>79</v>
      </c>
      <c r="R336" s="57">
        <v>0</v>
      </c>
      <c r="S336" s="55">
        <f t="shared" si="95"/>
        <v>-3163.1745069661783</v>
      </c>
      <c r="T336" s="55">
        <v>0</v>
      </c>
      <c r="U336" s="54">
        <v>131</v>
      </c>
      <c r="V336" s="57">
        <f t="shared" si="99"/>
        <v>-3720</v>
      </c>
      <c r="W336" s="57">
        <f t="shared" si="96"/>
        <v>-1422.2690751777432</v>
      </c>
      <c r="X336" s="55">
        <f t="shared" si="97"/>
        <v>7861.785319988996</v>
      </c>
      <c r="Y336" s="117">
        <f t="shared" si="98"/>
        <v>2120853.3078969875</v>
      </c>
    </row>
    <row r="337" spans="1:25" ht="13.5" thickBot="1" x14ac:dyDescent="0.35">
      <c r="A337" s="54">
        <v>324</v>
      </c>
      <c r="B337" s="54">
        <v>51</v>
      </c>
      <c r="C337" s="54">
        <f t="shared" si="88"/>
        <v>0</v>
      </c>
      <c r="D337" s="55">
        <f>$D326*(1+$D$4)</f>
        <v>29867.650578732606</v>
      </c>
      <c r="E337" s="57">
        <f t="shared" si="94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f t="shared" si="87"/>
        <v>-903</v>
      </c>
      <c r="K337" s="54">
        <v>252</v>
      </c>
      <c r="L337" s="55">
        <v>0</v>
      </c>
      <c r="M337" s="55">
        <v>0</v>
      </c>
      <c r="N337" s="54" t="s">
        <v>79</v>
      </c>
      <c r="O337" s="55">
        <v>0</v>
      </c>
      <c r="P337" s="55">
        <v>0</v>
      </c>
      <c r="Q337" s="54" t="s">
        <v>79</v>
      </c>
      <c r="R337" s="57">
        <v>0</v>
      </c>
      <c r="S337" s="55">
        <f t="shared" si="95"/>
        <v>-3163.1745069661783</v>
      </c>
      <c r="T337" s="55">
        <v>0</v>
      </c>
      <c r="U337" s="54">
        <v>132</v>
      </c>
      <c r="V337" s="57">
        <f t="shared" si="99"/>
        <v>-3730</v>
      </c>
      <c r="W337" s="57">
        <f t="shared" si="96"/>
        <v>-1493.3825289366305</v>
      </c>
      <c r="X337" s="55">
        <f t="shared" si="97"/>
        <v>8631.0333113367578</v>
      </c>
      <c r="Y337" s="117">
        <f t="shared" si="98"/>
        <v>2138321.2299912283</v>
      </c>
    </row>
    <row r="338" spans="1:25" ht="13.5" thickBot="1" x14ac:dyDescent="0.35">
      <c r="A338" s="54">
        <v>325</v>
      </c>
      <c r="B338" s="54">
        <v>51</v>
      </c>
      <c r="C338" s="54">
        <f t="shared" si="88"/>
        <v>1</v>
      </c>
      <c r="D338" s="55">
        <f t="shared" ref="D338:D348" si="100">$D337</f>
        <v>29867.650578732606</v>
      </c>
      <c r="E338" s="57">
        <f t="shared" si="94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f t="shared" si="87"/>
        <v>-906</v>
      </c>
      <c r="K338" s="54">
        <v>253</v>
      </c>
      <c r="L338" s="55">
        <v>0</v>
      </c>
      <c r="M338" s="55">
        <v>0</v>
      </c>
      <c r="N338" s="54" t="s">
        <v>79</v>
      </c>
      <c r="O338" s="55">
        <v>0</v>
      </c>
      <c r="P338" s="55">
        <v>0</v>
      </c>
      <c r="Q338" s="54" t="s">
        <v>79</v>
      </c>
      <c r="R338" s="57">
        <v>0</v>
      </c>
      <c r="S338" s="55">
        <f t="shared" si="95"/>
        <v>-3163.1745069661783</v>
      </c>
      <c r="T338" s="55">
        <v>0</v>
      </c>
      <c r="U338" s="54">
        <v>133</v>
      </c>
      <c r="V338" s="57">
        <f t="shared" si="99"/>
        <v>-3740</v>
      </c>
      <c r="W338" s="57">
        <f t="shared" si="96"/>
        <v>-1493.3825289366305</v>
      </c>
      <c r="X338" s="55">
        <f t="shared" si="97"/>
        <v>8618.0333113367578</v>
      </c>
      <c r="Y338" s="117">
        <f t="shared" si="98"/>
        <v>2155848.935094195</v>
      </c>
    </row>
    <row r="339" spans="1:25" ht="13.5" thickBot="1" x14ac:dyDescent="0.35">
      <c r="A339" s="54">
        <v>326</v>
      </c>
      <c r="B339" s="54">
        <v>51</v>
      </c>
      <c r="C339" s="54">
        <f t="shared" si="88"/>
        <v>2</v>
      </c>
      <c r="D339" s="55">
        <f t="shared" si="100"/>
        <v>29867.650578732606</v>
      </c>
      <c r="E339" s="57">
        <f t="shared" si="94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f t="shared" si="87"/>
        <v>-909</v>
      </c>
      <c r="K339" s="54">
        <v>254</v>
      </c>
      <c r="L339" s="55">
        <v>0</v>
      </c>
      <c r="M339" s="55">
        <v>0</v>
      </c>
      <c r="N339" s="54" t="s">
        <v>79</v>
      </c>
      <c r="O339" s="55">
        <v>0</v>
      </c>
      <c r="P339" s="55">
        <v>0</v>
      </c>
      <c r="Q339" s="54" t="s">
        <v>79</v>
      </c>
      <c r="R339" s="57">
        <v>0</v>
      </c>
      <c r="S339" s="55">
        <f t="shared" si="95"/>
        <v>-3163.1745069661783</v>
      </c>
      <c r="T339" s="55">
        <v>0</v>
      </c>
      <c r="U339" s="54">
        <v>134</v>
      </c>
      <c r="V339" s="57">
        <f t="shared" si="99"/>
        <v>-3750</v>
      </c>
      <c r="W339" s="57">
        <f t="shared" si="96"/>
        <v>-1493.3825289366305</v>
      </c>
      <c r="X339" s="55">
        <f t="shared" si="97"/>
        <v>8605.0333113367578</v>
      </c>
      <c r="Y339" s="117">
        <f t="shared" si="98"/>
        <v>2173436.6723017576</v>
      </c>
    </row>
    <row r="340" spans="1:25" ht="13.5" thickBot="1" x14ac:dyDescent="0.35">
      <c r="A340" s="54">
        <v>327</v>
      </c>
      <c r="B340" s="54">
        <v>51</v>
      </c>
      <c r="C340" s="54">
        <f t="shared" si="88"/>
        <v>3</v>
      </c>
      <c r="D340" s="55">
        <f t="shared" si="100"/>
        <v>29867.650578732606</v>
      </c>
      <c r="E340" s="57">
        <f t="shared" si="94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f t="shared" si="87"/>
        <v>-912</v>
      </c>
      <c r="K340" s="54">
        <v>255</v>
      </c>
      <c r="L340" s="55">
        <v>0</v>
      </c>
      <c r="M340" s="55">
        <v>0</v>
      </c>
      <c r="N340" s="54" t="s">
        <v>79</v>
      </c>
      <c r="O340" s="55">
        <v>0</v>
      </c>
      <c r="P340" s="55">
        <v>0</v>
      </c>
      <c r="Q340" s="54" t="s">
        <v>79</v>
      </c>
      <c r="R340" s="57">
        <v>0</v>
      </c>
      <c r="S340" s="55">
        <f t="shared" si="95"/>
        <v>-3163.1745069661783</v>
      </c>
      <c r="T340" s="55">
        <v>0</v>
      </c>
      <c r="U340" s="54">
        <v>135</v>
      </c>
      <c r="V340" s="57">
        <f t="shared" si="99"/>
        <v>-3760</v>
      </c>
      <c r="W340" s="57">
        <f t="shared" si="96"/>
        <v>-1493.3825289366305</v>
      </c>
      <c r="X340" s="55">
        <f t="shared" si="97"/>
        <v>8592.0333113367578</v>
      </c>
      <c r="Y340" s="117">
        <f t="shared" si="98"/>
        <v>2191084.691747685</v>
      </c>
    </row>
    <row r="341" spans="1:25" ht="13.5" thickBot="1" x14ac:dyDescent="0.35">
      <c r="A341" s="54">
        <v>328</v>
      </c>
      <c r="B341" s="54">
        <v>51</v>
      </c>
      <c r="C341" s="54">
        <f t="shared" si="88"/>
        <v>4</v>
      </c>
      <c r="D341" s="55">
        <f t="shared" si="100"/>
        <v>29867.650578732606</v>
      </c>
      <c r="E341" s="57">
        <f t="shared" si="94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f t="shared" si="87"/>
        <v>-915</v>
      </c>
      <c r="K341" s="54">
        <v>256</v>
      </c>
      <c r="L341" s="55">
        <v>0</v>
      </c>
      <c r="M341" s="55">
        <v>0</v>
      </c>
      <c r="N341" s="54" t="s">
        <v>79</v>
      </c>
      <c r="O341" s="55">
        <v>0</v>
      </c>
      <c r="P341" s="55">
        <v>0</v>
      </c>
      <c r="Q341" s="54" t="s">
        <v>79</v>
      </c>
      <c r="R341" s="57">
        <v>0</v>
      </c>
      <c r="S341" s="55">
        <f t="shared" si="95"/>
        <v>-3163.1745069661783</v>
      </c>
      <c r="T341" s="55">
        <v>0</v>
      </c>
      <c r="U341" s="54">
        <v>136</v>
      </c>
      <c r="V341" s="57">
        <f t="shared" si="99"/>
        <v>-3770</v>
      </c>
      <c r="W341" s="57">
        <f t="shared" si="96"/>
        <v>-1493.3825289366305</v>
      </c>
      <c r="X341" s="55">
        <f t="shared" si="97"/>
        <v>8579.0333113367578</v>
      </c>
      <c r="Y341" s="117">
        <f t="shared" si="98"/>
        <v>2208793.2446079706</v>
      </c>
    </row>
    <row r="342" spans="1:25" ht="13.5" thickBot="1" x14ac:dyDescent="0.35">
      <c r="A342" s="54">
        <v>329</v>
      </c>
      <c r="B342" s="54">
        <v>51</v>
      </c>
      <c r="C342" s="54">
        <f t="shared" si="88"/>
        <v>5</v>
      </c>
      <c r="D342" s="55">
        <f t="shared" si="100"/>
        <v>29867.650578732606</v>
      </c>
      <c r="E342" s="57">
        <f t="shared" si="94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f t="shared" si="87"/>
        <v>-918</v>
      </c>
      <c r="K342" s="54">
        <v>257</v>
      </c>
      <c r="L342" s="55">
        <v>0</v>
      </c>
      <c r="M342" s="55">
        <v>0</v>
      </c>
      <c r="N342" s="54" t="s">
        <v>79</v>
      </c>
      <c r="O342" s="55">
        <v>0</v>
      </c>
      <c r="P342" s="55">
        <v>0</v>
      </c>
      <c r="Q342" s="54" t="s">
        <v>79</v>
      </c>
      <c r="R342" s="57">
        <v>0</v>
      </c>
      <c r="S342" s="55">
        <f t="shared" si="95"/>
        <v>-3163.1745069661783</v>
      </c>
      <c r="T342" s="55">
        <v>0</v>
      </c>
      <c r="U342" s="54">
        <v>137</v>
      </c>
      <c r="V342" s="57">
        <f t="shared" si="99"/>
        <v>-3780</v>
      </c>
      <c r="W342" s="57">
        <f t="shared" si="96"/>
        <v>-1493.3825289366305</v>
      </c>
      <c r="X342" s="55">
        <f t="shared" si="97"/>
        <v>8566.0333113367578</v>
      </c>
      <c r="Y342" s="117">
        <f t="shared" si="98"/>
        <v>2226562.5831051739</v>
      </c>
    </row>
    <row r="343" spans="1:25" ht="13.5" thickBot="1" x14ac:dyDescent="0.35">
      <c r="A343" s="54">
        <v>330</v>
      </c>
      <c r="B343" s="54">
        <v>51</v>
      </c>
      <c r="C343" s="54">
        <f t="shared" si="88"/>
        <v>6</v>
      </c>
      <c r="D343" s="55">
        <f t="shared" si="100"/>
        <v>29867.650578732606</v>
      </c>
      <c r="E343" s="57">
        <f t="shared" si="94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f t="shared" ref="J343:J406" si="101">-150-3*K342</f>
        <v>-921</v>
      </c>
      <c r="K343" s="54">
        <v>258</v>
      </c>
      <c r="L343" s="55">
        <v>0</v>
      </c>
      <c r="M343" s="55">
        <v>0</v>
      </c>
      <c r="N343" s="54" t="s">
        <v>79</v>
      </c>
      <c r="O343" s="55">
        <v>0</v>
      </c>
      <c r="P343" s="55">
        <v>0</v>
      </c>
      <c r="Q343" s="54" t="s">
        <v>79</v>
      </c>
      <c r="R343" s="57">
        <v>0</v>
      </c>
      <c r="S343" s="55">
        <f t="shared" si="95"/>
        <v>-3163.1745069661783</v>
      </c>
      <c r="T343" s="55">
        <v>0</v>
      </c>
      <c r="U343" s="54">
        <v>138</v>
      </c>
      <c r="V343" s="57">
        <f t="shared" si="99"/>
        <v>-3790</v>
      </c>
      <c r="W343" s="57">
        <f t="shared" si="96"/>
        <v>-1493.3825289366305</v>
      </c>
      <c r="X343" s="55">
        <f t="shared" si="97"/>
        <v>8553.0333113367578</v>
      </c>
      <c r="Y343" s="117">
        <f t="shared" si="98"/>
        <v>2244392.960512782</v>
      </c>
    </row>
    <row r="344" spans="1:25" ht="13.5" thickBot="1" x14ac:dyDescent="0.35">
      <c r="A344" s="54">
        <v>331</v>
      </c>
      <c r="B344" s="54">
        <v>51</v>
      </c>
      <c r="C344" s="54">
        <f t="shared" si="88"/>
        <v>7</v>
      </c>
      <c r="D344" s="55">
        <f t="shared" si="100"/>
        <v>29867.650578732606</v>
      </c>
      <c r="E344" s="57">
        <f t="shared" si="94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f t="shared" si="101"/>
        <v>-924</v>
      </c>
      <c r="K344" s="54">
        <v>259</v>
      </c>
      <c r="L344" s="55">
        <v>0</v>
      </c>
      <c r="M344" s="55">
        <v>0</v>
      </c>
      <c r="N344" s="54" t="s">
        <v>79</v>
      </c>
      <c r="O344" s="55">
        <v>0</v>
      </c>
      <c r="P344" s="55">
        <v>0</v>
      </c>
      <c r="Q344" s="54" t="s">
        <v>79</v>
      </c>
      <c r="R344" s="57">
        <v>0</v>
      </c>
      <c r="S344" s="55">
        <f t="shared" si="95"/>
        <v>-3163.1745069661783</v>
      </c>
      <c r="T344" s="55">
        <v>0</v>
      </c>
      <c r="U344" s="54">
        <v>139</v>
      </c>
      <c r="V344" s="57">
        <f t="shared" si="99"/>
        <v>-3800</v>
      </c>
      <c r="W344" s="57">
        <f t="shared" si="96"/>
        <v>-1493.3825289366305</v>
      </c>
      <c r="X344" s="55">
        <f t="shared" si="97"/>
        <v>8540.0333113367578</v>
      </c>
      <c r="Y344" s="117">
        <f t="shared" si="98"/>
        <v>2262284.6311595887</v>
      </c>
    </row>
    <row r="345" spans="1:25" ht="13.5" thickBot="1" x14ac:dyDescent="0.35">
      <c r="A345" s="54">
        <v>332</v>
      </c>
      <c r="B345" s="54">
        <v>51</v>
      </c>
      <c r="C345" s="54">
        <f t="shared" ref="C345:C408" si="102">C333</f>
        <v>8</v>
      </c>
      <c r="D345" s="55">
        <f t="shared" si="100"/>
        <v>29867.650578732606</v>
      </c>
      <c r="E345" s="57">
        <f t="shared" si="94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f t="shared" si="101"/>
        <v>-927</v>
      </c>
      <c r="K345" s="54">
        <v>260</v>
      </c>
      <c r="L345" s="55">
        <v>0</v>
      </c>
      <c r="M345" s="55">
        <v>0</v>
      </c>
      <c r="N345" s="54" t="s">
        <v>79</v>
      </c>
      <c r="O345" s="55">
        <v>0</v>
      </c>
      <c r="P345" s="55">
        <v>0</v>
      </c>
      <c r="Q345" s="54" t="s">
        <v>79</v>
      </c>
      <c r="R345" s="57">
        <v>0</v>
      </c>
      <c r="S345" s="55">
        <f t="shared" si="95"/>
        <v>-3163.1745069661783</v>
      </c>
      <c r="T345" s="55">
        <v>0</v>
      </c>
      <c r="U345" s="54">
        <v>140</v>
      </c>
      <c r="V345" s="57">
        <f t="shared" si="99"/>
        <v>-3810</v>
      </c>
      <c r="W345" s="57">
        <f t="shared" si="96"/>
        <v>-1493.3825289366305</v>
      </c>
      <c r="X345" s="55">
        <f t="shared" si="97"/>
        <v>8527.0333113367578</v>
      </c>
      <c r="Y345" s="117">
        <f t="shared" si="98"/>
        <v>2280237.8504340905</v>
      </c>
    </row>
    <row r="346" spans="1:25" ht="13.5" thickBot="1" x14ac:dyDescent="0.35">
      <c r="A346" s="54">
        <v>333</v>
      </c>
      <c r="B346" s="54">
        <v>51</v>
      </c>
      <c r="C346" s="54">
        <f t="shared" si="102"/>
        <v>9</v>
      </c>
      <c r="D346" s="55">
        <f t="shared" si="100"/>
        <v>29867.650578732606</v>
      </c>
      <c r="E346" s="57">
        <f t="shared" si="94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f t="shared" si="101"/>
        <v>-930</v>
      </c>
      <c r="K346" s="54">
        <v>261</v>
      </c>
      <c r="L346" s="55">
        <v>0</v>
      </c>
      <c r="M346" s="55">
        <v>0</v>
      </c>
      <c r="N346" s="54" t="s">
        <v>79</v>
      </c>
      <c r="O346" s="55">
        <v>0</v>
      </c>
      <c r="P346" s="55">
        <v>0</v>
      </c>
      <c r="Q346" s="54" t="s">
        <v>79</v>
      </c>
      <c r="R346" s="57">
        <v>0</v>
      </c>
      <c r="S346" s="55">
        <f t="shared" si="95"/>
        <v>-3163.1745069661783</v>
      </c>
      <c r="T346" s="55">
        <v>0</v>
      </c>
      <c r="U346" s="54">
        <v>141</v>
      </c>
      <c r="V346" s="57">
        <f t="shared" si="99"/>
        <v>-3820</v>
      </c>
      <c r="W346" s="57">
        <f t="shared" si="96"/>
        <v>-1493.3825289366305</v>
      </c>
      <c r="X346" s="55">
        <f t="shared" si="97"/>
        <v>8514.0333113367578</v>
      </c>
      <c r="Y346" s="117">
        <f t="shared" si="98"/>
        <v>2298252.8747889027</v>
      </c>
    </row>
    <row r="347" spans="1:25" ht="13.5" thickBot="1" x14ac:dyDescent="0.35">
      <c r="A347" s="54">
        <v>334</v>
      </c>
      <c r="B347" s="54">
        <v>51</v>
      </c>
      <c r="C347" s="54">
        <f t="shared" si="102"/>
        <v>10</v>
      </c>
      <c r="D347" s="55">
        <f t="shared" si="100"/>
        <v>29867.650578732606</v>
      </c>
      <c r="E347" s="57">
        <f t="shared" si="94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f t="shared" si="101"/>
        <v>-933</v>
      </c>
      <c r="K347" s="54">
        <v>262</v>
      </c>
      <c r="L347" s="55">
        <v>0</v>
      </c>
      <c r="M347" s="55">
        <v>0</v>
      </c>
      <c r="N347" s="54" t="s">
        <v>79</v>
      </c>
      <c r="O347" s="55">
        <v>0</v>
      </c>
      <c r="P347" s="55">
        <v>0</v>
      </c>
      <c r="Q347" s="54" t="s">
        <v>79</v>
      </c>
      <c r="R347" s="57">
        <v>0</v>
      </c>
      <c r="S347" s="55">
        <f t="shared" si="95"/>
        <v>-3163.1745069661783</v>
      </c>
      <c r="T347" s="55">
        <v>0</v>
      </c>
      <c r="U347" s="54">
        <v>142</v>
      </c>
      <c r="V347" s="57">
        <f t="shared" si="99"/>
        <v>-3830</v>
      </c>
      <c r="W347" s="57">
        <f t="shared" si="96"/>
        <v>-1493.3825289366305</v>
      </c>
      <c r="X347" s="55">
        <f t="shared" si="97"/>
        <v>8501.0333113367578</v>
      </c>
      <c r="Y347" s="117">
        <f t="shared" si="98"/>
        <v>2316329.9617451932</v>
      </c>
    </row>
    <row r="348" spans="1:25" ht="13.5" thickBot="1" x14ac:dyDescent="0.35">
      <c r="A348" s="54">
        <v>335</v>
      </c>
      <c r="B348" s="54">
        <v>51</v>
      </c>
      <c r="C348" s="54">
        <f t="shared" si="102"/>
        <v>11</v>
      </c>
      <c r="D348" s="55">
        <f t="shared" si="100"/>
        <v>29867.650578732606</v>
      </c>
      <c r="E348" s="57">
        <f t="shared" si="94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f t="shared" si="101"/>
        <v>-936</v>
      </c>
      <c r="K348" s="54">
        <v>263</v>
      </c>
      <c r="L348" s="55">
        <v>0</v>
      </c>
      <c r="M348" s="55">
        <v>0</v>
      </c>
      <c r="N348" s="54" t="s">
        <v>79</v>
      </c>
      <c r="O348" s="55">
        <v>0</v>
      </c>
      <c r="P348" s="55">
        <v>0</v>
      </c>
      <c r="Q348" s="54" t="s">
        <v>79</v>
      </c>
      <c r="R348" s="57">
        <v>0</v>
      </c>
      <c r="S348" s="55">
        <f t="shared" si="95"/>
        <v>-3163.1745069661783</v>
      </c>
      <c r="T348" s="55">
        <v>0</v>
      </c>
      <c r="U348" s="54">
        <v>143</v>
      </c>
      <c r="V348" s="57">
        <f t="shared" si="99"/>
        <v>-3840</v>
      </c>
      <c r="W348" s="57">
        <f t="shared" si="96"/>
        <v>-1493.3825289366305</v>
      </c>
      <c r="X348" s="55">
        <f t="shared" si="97"/>
        <v>8488.0333113367578</v>
      </c>
      <c r="Y348" s="117">
        <f t="shared" si="98"/>
        <v>2334469.3698971351</v>
      </c>
    </row>
    <row r="349" spans="1:25" ht="13.5" thickBot="1" x14ac:dyDescent="0.35">
      <c r="A349" s="54">
        <v>336</v>
      </c>
      <c r="B349" s="54">
        <v>52</v>
      </c>
      <c r="C349" s="54">
        <f t="shared" si="102"/>
        <v>0</v>
      </c>
      <c r="D349" s="55">
        <f>$D338*(1+$D$4)</f>
        <v>31361.033107669238</v>
      </c>
      <c r="E349" s="57">
        <f t="shared" si="94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f t="shared" si="101"/>
        <v>-939</v>
      </c>
      <c r="K349" s="54">
        <v>264</v>
      </c>
      <c r="L349" s="55">
        <v>0</v>
      </c>
      <c r="M349" s="55">
        <v>0</v>
      </c>
      <c r="N349" s="54" t="s">
        <v>79</v>
      </c>
      <c r="O349" s="55">
        <v>0</v>
      </c>
      <c r="P349" s="55">
        <v>0</v>
      </c>
      <c r="Q349" s="54" t="s">
        <v>79</v>
      </c>
      <c r="R349" s="57">
        <v>0</v>
      </c>
      <c r="S349" s="55">
        <f t="shared" si="95"/>
        <v>-3163.1745069661783</v>
      </c>
      <c r="T349" s="55">
        <v>0</v>
      </c>
      <c r="U349" s="54">
        <v>144</v>
      </c>
      <c r="V349" s="57">
        <f t="shared" si="99"/>
        <v>-3850</v>
      </c>
      <c r="W349" s="57">
        <f t="shared" si="96"/>
        <v>-1568.051655383462</v>
      </c>
      <c r="X349" s="55">
        <f t="shared" si="97"/>
        <v>9296.3937022519076</v>
      </c>
      <c r="Y349" s="117">
        <f t="shared" si="98"/>
        <v>2353492.7193072918</v>
      </c>
    </row>
    <row r="350" spans="1:25" ht="13.5" thickBot="1" x14ac:dyDescent="0.35">
      <c r="A350" s="54">
        <v>337</v>
      </c>
      <c r="B350" s="54">
        <v>52</v>
      </c>
      <c r="C350" s="54">
        <f t="shared" si="102"/>
        <v>1</v>
      </c>
      <c r="D350" s="55">
        <f t="shared" ref="D350:D360" si="103">$D349</f>
        <v>31361.033107669238</v>
      </c>
      <c r="E350" s="57">
        <f t="shared" si="94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f t="shared" si="101"/>
        <v>-942</v>
      </c>
      <c r="K350" s="54">
        <v>265</v>
      </c>
      <c r="L350" s="55">
        <v>0</v>
      </c>
      <c r="M350" s="55">
        <v>0</v>
      </c>
      <c r="N350" s="54" t="s">
        <v>79</v>
      </c>
      <c r="O350" s="55">
        <v>0</v>
      </c>
      <c r="P350" s="55">
        <v>0</v>
      </c>
      <c r="Q350" s="54" t="s">
        <v>79</v>
      </c>
      <c r="R350" s="57">
        <v>0</v>
      </c>
      <c r="S350" s="55">
        <f t="shared" si="95"/>
        <v>-3163.1745069661783</v>
      </c>
      <c r="T350" s="55">
        <v>0</v>
      </c>
      <c r="U350" s="54">
        <v>145</v>
      </c>
      <c r="V350" s="57">
        <f t="shared" si="99"/>
        <v>-3860</v>
      </c>
      <c r="W350" s="57">
        <f t="shared" si="96"/>
        <v>-1568.051655383462</v>
      </c>
      <c r="X350" s="55">
        <f t="shared" si="97"/>
        <v>9283.3937022519076</v>
      </c>
      <c r="Y350" s="117">
        <f t="shared" si="98"/>
        <v>2372582.3326733238</v>
      </c>
    </row>
    <row r="351" spans="1:25" ht="13.5" thickBot="1" x14ac:dyDescent="0.35">
      <c r="A351" s="54">
        <v>338</v>
      </c>
      <c r="B351" s="54">
        <v>52</v>
      </c>
      <c r="C351" s="54">
        <f t="shared" si="102"/>
        <v>2</v>
      </c>
      <c r="D351" s="55">
        <f t="shared" si="103"/>
        <v>31361.033107669238</v>
      </c>
      <c r="E351" s="57">
        <f t="shared" si="94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f t="shared" si="101"/>
        <v>-945</v>
      </c>
      <c r="K351" s="54">
        <v>266</v>
      </c>
      <c r="L351" s="55">
        <v>0</v>
      </c>
      <c r="M351" s="55">
        <v>0</v>
      </c>
      <c r="N351" s="54" t="s">
        <v>79</v>
      </c>
      <c r="O351" s="55">
        <v>0</v>
      </c>
      <c r="P351" s="55">
        <v>0</v>
      </c>
      <c r="Q351" s="54" t="s">
        <v>79</v>
      </c>
      <c r="R351" s="57">
        <v>0</v>
      </c>
      <c r="S351" s="55">
        <f t="shared" si="95"/>
        <v>-3163.1745069661783</v>
      </c>
      <c r="T351" s="55">
        <v>0</v>
      </c>
      <c r="U351" s="54">
        <v>146</v>
      </c>
      <c r="V351" s="57">
        <f t="shared" si="99"/>
        <v>-3870</v>
      </c>
      <c r="W351" s="57">
        <f t="shared" si="96"/>
        <v>-1568.051655383462</v>
      </c>
      <c r="X351" s="55">
        <f t="shared" si="97"/>
        <v>9270.3937022519076</v>
      </c>
      <c r="Y351" s="117">
        <f t="shared" si="98"/>
        <v>2391738.486095048</v>
      </c>
    </row>
    <row r="352" spans="1:25" ht="13.5" thickBot="1" x14ac:dyDescent="0.35">
      <c r="A352" s="54">
        <v>339</v>
      </c>
      <c r="B352" s="54">
        <v>52</v>
      </c>
      <c r="C352" s="54">
        <f t="shared" si="102"/>
        <v>3</v>
      </c>
      <c r="D352" s="55">
        <f t="shared" si="103"/>
        <v>31361.033107669238</v>
      </c>
      <c r="E352" s="57">
        <f t="shared" si="94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f t="shared" si="101"/>
        <v>-948</v>
      </c>
      <c r="K352" s="54">
        <v>267</v>
      </c>
      <c r="L352" s="55">
        <v>0</v>
      </c>
      <c r="M352" s="55">
        <v>0</v>
      </c>
      <c r="N352" s="54" t="s">
        <v>79</v>
      </c>
      <c r="O352" s="55">
        <v>0</v>
      </c>
      <c r="P352" s="55">
        <v>0</v>
      </c>
      <c r="Q352" s="54" t="s">
        <v>79</v>
      </c>
      <c r="R352" s="57">
        <v>0</v>
      </c>
      <c r="S352" s="55">
        <f t="shared" si="95"/>
        <v>-3163.1745069661783</v>
      </c>
      <c r="T352" s="55">
        <v>0</v>
      </c>
      <c r="U352" s="54">
        <v>147</v>
      </c>
      <c r="V352" s="57">
        <f t="shared" si="99"/>
        <v>-3880</v>
      </c>
      <c r="W352" s="57">
        <f t="shared" si="96"/>
        <v>-1568.051655383462</v>
      </c>
      <c r="X352" s="55">
        <f t="shared" si="97"/>
        <v>9257.3937022519076</v>
      </c>
      <c r="Y352" s="117">
        <f t="shared" si="98"/>
        <v>2410961.4568226957</v>
      </c>
    </row>
    <row r="353" spans="1:25" ht="13.5" thickBot="1" x14ac:dyDescent="0.35">
      <c r="A353" s="54">
        <v>340</v>
      </c>
      <c r="B353" s="54">
        <v>52</v>
      </c>
      <c r="C353" s="54">
        <f t="shared" si="102"/>
        <v>4</v>
      </c>
      <c r="D353" s="55">
        <f t="shared" si="103"/>
        <v>31361.033107669238</v>
      </c>
      <c r="E353" s="57">
        <f t="shared" si="94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f t="shared" si="101"/>
        <v>-951</v>
      </c>
      <c r="K353" s="54">
        <v>268</v>
      </c>
      <c r="L353" s="55">
        <v>0</v>
      </c>
      <c r="M353" s="55">
        <v>0</v>
      </c>
      <c r="N353" s="54" t="s">
        <v>79</v>
      </c>
      <c r="O353" s="55">
        <v>0</v>
      </c>
      <c r="P353" s="55">
        <v>0</v>
      </c>
      <c r="Q353" s="54" t="s">
        <v>79</v>
      </c>
      <c r="R353" s="57">
        <v>0</v>
      </c>
      <c r="S353" s="55">
        <f t="shared" si="95"/>
        <v>-3163.1745069661783</v>
      </c>
      <c r="T353" s="55">
        <v>0</v>
      </c>
      <c r="U353" s="54">
        <v>148</v>
      </c>
      <c r="V353" s="57">
        <f t="shared" si="99"/>
        <v>-3890</v>
      </c>
      <c r="W353" s="57">
        <f t="shared" si="96"/>
        <v>-1568.051655383462</v>
      </c>
      <c r="X353" s="55">
        <f t="shared" si="97"/>
        <v>9244.3937022519076</v>
      </c>
      <c r="Y353" s="117">
        <f t="shared" si="98"/>
        <v>2430251.5232617087</v>
      </c>
    </row>
    <row r="354" spans="1:25" ht="13.5" thickBot="1" x14ac:dyDescent="0.35">
      <c r="A354" s="54">
        <v>341</v>
      </c>
      <c r="B354" s="54">
        <v>52</v>
      </c>
      <c r="C354" s="54">
        <f t="shared" si="102"/>
        <v>5</v>
      </c>
      <c r="D354" s="55">
        <f t="shared" si="103"/>
        <v>31361.033107669238</v>
      </c>
      <c r="E354" s="57">
        <f t="shared" si="94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f t="shared" si="101"/>
        <v>-954</v>
      </c>
      <c r="K354" s="54">
        <v>269</v>
      </c>
      <c r="L354" s="55">
        <v>0</v>
      </c>
      <c r="M354" s="55">
        <v>0</v>
      </c>
      <c r="N354" s="54" t="s">
        <v>79</v>
      </c>
      <c r="O354" s="55">
        <v>0</v>
      </c>
      <c r="P354" s="55">
        <v>0</v>
      </c>
      <c r="Q354" s="54" t="s">
        <v>79</v>
      </c>
      <c r="R354" s="57">
        <v>0</v>
      </c>
      <c r="S354" s="55">
        <f t="shared" si="95"/>
        <v>-3163.1745069661783</v>
      </c>
      <c r="T354" s="55">
        <v>0</v>
      </c>
      <c r="U354" s="54">
        <v>149</v>
      </c>
      <c r="V354" s="57">
        <f t="shared" si="99"/>
        <v>-3900</v>
      </c>
      <c r="W354" s="57">
        <f t="shared" si="96"/>
        <v>-1568.051655383462</v>
      </c>
      <c r="X354" s="55">
        <f t="shared" si="97"/>
        <v>9231.3937022519076</v>
      </c>
      <c r="Y354" s="117">
        <f t="shared" si="98"/>
        <v>2449608.9649775508</v>
      </c>
    </row>
    <row r="355" spans="1:25" ht="13.5" thickBot="1" x14ac:dyDescent="0.35">
      <c r="A355" s="54">
        <v>342</v>
      </c>
      <c r="B355" s="54">
        <v>52</v>
      </c>
      <c r="C355" s="54">
        <f t="shared" si="102"/>
        <v>6</v>
      </c>
      <c r="D355" s="55">
        <f t="shared" si="103"/>
        <v>31361.033107669238</v>
      </c>
      <c r="E355" s="57">
        <f t="shared" si="94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f t="shared" si="101"/>
        <v>-957</v>
      </c>
      <c r="K355" s="54">
        <v>270</v>
      </c>
      <c r="L355" s="55">
        <v>0</v>
      </c>
      <c r="M355" s="55">
        <v>0</v>
      </c>
      <c r="N355" s="54" t="s">
        <v>79</v>
      </c>
      <c r="O355" s="55">
        <v>0</v>
      </c>
      <c r="P355" s="55">
        <v>0</v>
      </c>
      <c r="Q355" s="54" t="s">
        <v>79</v>
      </c>
      <c r="R355" s="57">
        <v>0</v>
      </c>
      <c r="S355" s="55">
        <f t="shared" si="95"/>
        <v>-3163.1745069661783</v>
      </c>
      <c r="T355" s="55">
        <v>0</v>
      </c>
      <c r="U355" s="54">
        <v>150</v>
      </c>
      <c r="V355" s="57">
        <f t="shared" si="99"/>
        <v>-3910</v>
      </c>
      <c r="W355" s="57">
        <f t="shared" si="96"/>
        <v>-1568.051655383462</v>
      </c>
      <c r="X355" s="55">
        <f t="shared" si="97"/>
        <v>9218.3937022519076</v>
      </c>
      <c r="Y355" s="117">
        <f t="shared" si="98"/>
        <v>2469034.0627005422</v>
      </c>
    </row>
    <row r="356" spans="1:25" ht="13.5" thickBot="1" x14ac:dyDescent="0.35">
      <c r="A356" s="54">
        <v>343</v>
      </c>
      <c r="B356" s="54">
        <v>52</v>
      </c>
      <c r="C356" s="54">
        <f t="shared" si="102"/>
        <v>7</v>
      </c>
      <c r="D356" s="55">
        <f t="shared" si="103"/>
        <v>31361.033107669238</v>
      </c>
      <c r="E356" s="57">
        <f t="shared" si="94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f t="shared" si="101"/>
        <v>-960</v>
      </c>
      <c r="K356" s="54">
        <v>271</v>
      </c>
      <c r="L356" s="55">
        <v>0</v>
      </c>
      <c r="M356" s="55">
        <v>0</v>
      </c>
      <c r="N356" s="54" t="s">
        <v>79</v>
      </c>
      <c r="O356" s="55">
        <v>0</v>
      </c>
      <c r="P356" s="55">
        <v>0</v>
      </c>
      <c r="Q356" s="54" t="s">
        <v>79</v>
      </c>
      <c r="R356" s="57">
        <v>0</v>
      </c>
      <c r="S356" s="55">
        <f t="shared" si="95"/>
        <v>-3163.1745069661783</v>
      </c>
      <c r="T356" s="55">
        <v>0</v>
      </c>
      <c r="U356" s="54">
        <v>151</v>
      </c>
      <c r="V356" s="57">
        <f t="shared" si="99"/>
        <v>-3920</v>
      </c>
      <c r="W356" s="57">
        <f t="shared" si="96"/>
        <v>-1568.051655383462</v>
      </c>
      <c r="X356" s="55">
        <f t="shared" si="97"/>
        <v>9205.3937022519076</v>
      </c>
      <c r="Y356" s="117">
        <f t="shared" si="98"/>
        <v>2488527.0983307129</v>
      </c>
    </row>
    <row r="357" spans="1:25" ht="13.5" thickBot="1" x14ac:dyDescent="0.35">
      <c r="A357" s="54">
        <v>344</v>
      </c>
      <c r="B357" s="54">
        <v>52</v>
      </c>
      <c r="C357" s="54">
        <f t="shared" si="102"/>
        <v>8</v>
      </c>
      <c r="D357" s="55">
        <f t="shared" si="103"/>
        <v>31361.033107669238</v>
      </c>
      <c r="E357" s="57">
        <f t="shared" si="94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f t="shared" si="101"/>
        <v>-963</v>
      </c>
      <c r="K357" s="54">
        <v>272</v>
      </c>
      <c r="L357" s="55">
        <v>0</v>
      </c>
      <c r="M357" s="55">
        <v>0</v>
      </c>
      <c r="N357" s="54" t="s">
        <v>79</v>
      </c>
      <c r="O357" s="55">
        <v>0</v>
      </c>
      <c r="P357" s="55">
        <v>0</v>
      </c>
      <c r="Q357" s="54" t="s">
        <v>79</v>
      </c>
      <c r="R357" s="57">
        <v>0</v>
      </c>
      <c r="S357" s="55">
        <f t="shared" si="95"/>
        <v>-3163.1745069661783</v>
      </c>
      <c r="T357" s="55">
        <v>0</v>
      </c>
      <c r="U357" s="54">
        <v>152</v>
      </c>
      <c r="V357" s="57">
        <f t="shared" si="99"/>
        <v>-3930</v>
      </c>
      <c r="W357" s="57">
        <f t="shared" si="96"/>
        <v>-1568.051655383462</v>
      </c>
      <c r="X357" s="55">
        <f t="shared" si="97"/>
        <v>9192.3937022519076</v>
      </c>
      <c r="Y357" s="117">
        <f t="shared" si="98"/>
        <v>2508088.3549426761</v>
      </c>
    </row>
    <row r="358" spans="1:25" ht="13.5" thickBot="1" x14ac:dyDescent="0.35">
      <c r="A358" s="54">
        <v>345</v>
      </c>
      <c r="B358" s="54">
        <v>52</v>
      </c>
      <c r="C358" s="54">
        <f t="shared" si="102"/>
        <v>9</v>
      </c>
      <c r="D358" s="55">
        <f t="shared" si="103"/>
        <v>31361.033107669238</v>
      </c>
      <c r="E358" s="57">
        <f t="shared" si="94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f t="shared" si="101"/>
        <v>-966</v>
      </c>
      <c r="K358" s="54">
        <v>273</v>
      </c>
      <c r="L358" s="55">
        <v>0</v>
      </c>
      <c r="M358" s="55">
        <v>0</v>
      </c>
      <c r="N358" s="54" t="s">
        <v>79</v>
      </c>
      <c r="O358" s="55">
        <v>0</v>
      </c>
      <c r="P358" s="55">
        <v>0</v>
      </c>
      <c r="Q358" s="54" t="s">
        <v>79</v>
      </c>
      <c r="R358" s="57">
        <v>0</v>
      </c>
      <c r="S358" s="55">
        <f t="shared" si="95"/>
        <v>-3163.1745069661783</v>
      </c>
      <c r="T358" s="55">
        <v>0</v>
      </c>
      <c r="U358" s="54">
        <v>153</v>
      </c>
      <c r="V358" s="57">
        <f t="shared" si="99"/>
        <v>-3940</v>
      </c>
      <c r="W358" s="57">
        <f t="shared" si="96"/>
        <v>-1568.051655383462</v>
      </c>
      <c r="X358" s="55">
        <f t="shared" si="97"/>
        <v>9179.3937022519076</v>
      </c>
      <c r="Y358" s="117">
        <f t="shared" si="98"/>
        <v>2527718.1167905224</v>
      </c>
    </row>
    <row r="359" spans="1:25" ht="13.5" thickBot="1" x14ac:dyDescent="0.35">
      <c r="A359" s="54">
        <v>346</v>
      </c>
      <c r="B359" s="54">
        <v>52</v>
      </c>
      <c r="C359" s="54">
        <f t="shared" si="102"/>
        <v>10</v>
      </c>
      <c r="D359" s="55">
        <f t="shared" si="103"/>
        <v>31361.033107669238</v>
      </c>
      <c r="E359" s="57">
        <f t="shared" si="94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f t="shared" si="101"/>
        <v>-969</v>
      </c>
      <c r="K359" s="54">
        <v>274</v>
      </c>
      <c r="L359" s="55">
        <v>0</v>
      </c>
      <c r="M359" s="55">
        <v>0</v>
      </c>
      <c r="N359" s="54" t="s">
        <v>79</v>
      </c>
      <c r="O359" s="55">
        <v>0</v>
      </c>
      <c r="P359" s="55">
        <v>0</v>
      </c>
      <c r="Q359" s="54" t="s">
        <v>79</v>
      </c>
      <c r="R359" s="57">
        <v>0</v>
      </c>
      <c r="S359" s="55">
        <f t="shared" si="95"/>
        <v>-3163.1745069661783</v>
      </c>
      <c r="T359" s="55">
        <v>0</v>
      </c>
      <c r="U359" s="54">
        <v>154</v>
      </c>
      <c r="V359" s="57">
        <f t="shared" si="99"/>
        <v>-3950</v>
      </c>
      <c r="W359" s="57">
        <f t="shared" si="96"/>
        <v>-1568.051655383462</v>
      </c>
      <c r="X359" s="55">
        <f t="shared" si="97"/>
        <v>9166.3937022519076</v>
      </c>
      <c r="Y359" s="117">
        <f t="shared" si="98"/>
        <v>2547416.6693127346</v>
      </c>
    </row>
    <row r="360" spans="1:25" ht="13.5" thickBot="1" x14ac:dyDescent="0.35">
      <c r="A360" s="54">
        <v>347</v>
      </c>
      <c r="B360" s="54">
        <v>52</v>
      </c>
      <c r="C360" s="54">
        <f t="shared" si="102"/>
        <v>11</v>
      </c>
      <c r="D360" s="55">
        <f t="shared" si="103"/>
        <v>31361.033107669238</v>
      </c>
      <c r="E360" s="57">
        <f t="shared" si="94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f t="shared" si="101"/>
        <v>-972</v>
      </c>
      <c r="K360" s="54">
        <v>275</v>
      </c>
      <c r="L360" s="55">
        <v>0</v>
      </c>
      <c r="M360" s="55">
        <v>0</v>
      </c>
      <c r="N360" s="54" t="s">
        <v>79</v>
      </c>
      <c r="O360" s="55">
        <v>0</v>
      </c>
      <c r="P360" s="55">
        <v>0</v>
      </c>
      <c r="Q360" s="54" t="s">
        <v>79</v>
      </c>
      <c r="R360" s="57">
        <v>0</v>
      </c>
      <c r="S360" s="55">
        <f t="shared" si="95"/>
        <v>-3163.1745069661783</v>
      </c>
      <c r="T360" s="55">
        <v>0</v>
      </c>
      <c r="U360" s="54">
        <v>155</v>
      </c>
      <c r="V360" s="57">
        <f t="shared" si="99"/>
        <v>-3960</v>
      </c>
      <c r="W360" s="57">
        <f t="shared" si="96"/>
        <v>-1568.051655383462</v>
      </c>
      <c r="X360" s="55">
        <f t="shared" si="97"/>
        <v>9153.3937022519076</v>
      </c>
      <c r="Y360" s="117">
        <f t="shared" si="98"/>
        <v>2567184.2991371229</v>
      </c>
    </row>
    <row r="361" spans="1:25" ht="13.5" thickBot="1" x14ac:dyDescent="0.35">
      <c r="A361" s="54">
        <v>348</v>
      </c>
      <c r="B361" s="54">
        <v>53</v>
      </c>
      <c r="C361" s="54">
        <f t="shared" si="102"/>
        <v>0</v>
      </c>
      <c r="D361" s="55">
        <f>$D350*(1+$D$4)</f>
        <v>32929.084763052699</v>
      </c>
      <c r="E361" s="57">
        <f t="shared" si="94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f t="shared" si="101"/>
        <v>-975</v>
      </c>
      <c r="K361" s="54">
        <v>276</v>
      </c>
      <c r="L361" s="55">
        <v>0</v>
      </c>
      <c r="M361" s="55">
        <v>0</v>
      </c>
      <c r="N361" s="54" t="s">
        <v>79</v>
      </c>
      <c r="O361" s="55">
        <v>0</v>
      </c>
      <c r="P361" s="55">
        <v>0</v>
      </c>
      <c r="Q361" s="54" t="s">
        <v>79</v>
      </c>
      <c r="R361" s="57">
        <v>0</v>
      </c>
      <c r="S361" s="55">
        <f t="shared" si="95"/>
        <v>-3163.1745069661783</v>
      </c>
      <c r="T361" s="55">
        <v>0</v>
      </c>
      <c r="U361" s="54">
        <v>156</v>
      </c>
      <c r="V361" s="57">
        <f t="shared" si="99"/>
        <v>-3970</v>
      </c>
      <c r="W361" s="57">
        <f t="shared" si="96"/>
        <v>-1646.4542381526351</v>
      </c>
      <c r="X361" s="55">
        <f t="shared" si="97"/>
        <v>10002.822112712807</v>
      </c>
      <c r="Y361" s="117">
        <f t="shared" si="98"/>
        <v>2587883.7224962404</v>
      </c>
    </row>
    <row r="362" spans="1:25" ht="13.5" thickBot="1" x14ac:dyDescent="0.35">
      <c r="A362" s="54">
        <v>349</v>
      </c>
      <c r="B362" s="54">
        <v>53</v>
      </c>
      <c r="C362" s="54">
        <f t="shared" si="102"/>
        <v>1</v>
      </c>
      <c r="D362" s="55">
        <f t="shared" ref="D362:D372" si="104">$D361</f>
        <v>32929.084763052699</v>
      </c>
      <c r="E362" s="57">
        <f t="shared" si="94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f t="shared" si="101"/>
        <v>-978</v>
      </c>
      <c r="K362" s="54">
        <v>277</v>
      </c>
      <c r="L362" s="55">
        <v>0</v>
      </c>
      <c r="M362" s="55">
        <v>0</v>
      </c>
      <c r="N362" s="54" t="s">
        <v>79</v>
      </c>
      <c r="O362" s="55">
        <v>0</v>
      </c>
      <c r="P362" s="55">
        <v>0</v>
      </c>
      <c r="Q362" s="54" t="s">
        <v>79</v>
      </c>
      <c r="R362" s="57">
        <v>0</v>
      </c>
      <c r="S362" s="55">
        <f t="shared" si="95"/>
        <v>-3163.1745069661783</v>
      </c>
      <c r="T362" s="55">
        <v>0</v>
      </c>
      <c r="U362" s="54">
        <v>157</v>
      </c>
      <c r="V362" s="57">
        <f t="shared" si="99"/>
        <v>-3980</v>
      </c>
      <c r="W362" s="57">
        <f t="shared" si="96"/>
        <v>-1646.4542381526351</v>
      </c>
      <c r="X362" s="55">
        <f t="shared" si="97"/>
        <v>9989.8221127128072</v>
      </c>
      <c r="Y362" s="117">
        <f t="shared" si="98"/>
        <v>2608656.3934526877</v>
      </c>
    </row>
    <row r="363" spans="1:25" ht="13.5" thickBot="1" x14ac:dyDescent="0.35">
      <c r="A363" s="54">
        <v>350</v>
      </c>
      <c r="B363" s="54">
        <v>53</v>
      </c>
      <c r="C363" s="54">
        <f t="shared" si="102"/>
        <v>2</v>
      </c>
      <c r="D363" s="55">
        <f t="shared" si="104"/>
        <v>32929.084763052699</v>
      </c>
      <c r="E363" s="57">
        <f t="shared" si="94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f t="shared" si="101"/>
        <v>-981</v>
      </c>
      <c r="K363" s="54">
        <v>278</v>
      </c>
      <c r="L363" s="55">
        <v>0</v>
      </c>
      <c r="M363" s="55">
        <v>0</v>
      </c>
      <c r="N363" s="54" t="s">
        <v>79</v>
      </c>
      <c r="O363" s="55">
        <v>0</v>
      </c>
      <c r="P363" s="55">
        <v>0</v>
      </c>
      <c r="Q363" s="54" t="s">
        <v>79</v>
      </c>
      <c r="R363" s="57">
        <v>0</v>
      </c>
      <c r="S363" s="55">
        <f t="shared" si="95"/>
        <v>-3163.1745069661783</v>
      </c>
      <c r="T363" s="55">
        <v>0</v>
      </c>
      <c r="U363" s="54">
        <v>158</v>
      </c>
      <c r="V363" s="57">
        <f t="shared" si="99"/>
        <v>-3990</v>
      </c>
      <c r="W363" s="57">
        <f t="shared" si="96"/>
        <v>-1646.4542381526351</v>
      </c>
      <c r="X363" s="55">
        <f t="shared" si="97"/>
        <v>9976.8221127128072</v>
      </c>
      <c r="Y363" s="117">
        <f t="shared" si="98"/>
        <v>2629502.6172047867</v>
      </c>
    </row>
    <row r="364" spans="1:25" ht="13.5" thickBot="1" x14ac:dyDescent="0.35">
      <c r="A364" s="54">
        <v>351</v>
      </c>
      <c r="B364" s="54">
        <v>53</v>
      </c>
      <c r="C364" s="54">
        <f t="shared" si="102"/>
        <v>3</v>
      </c>
      <c r="D364" s="55">
        <f t="shared" si="104"/>
        <v>32929.084763052699</v>
      </c>
      <c r="E364" s="57">
        <f t="shared" si="94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f t="shared" si="101"/>
        <v>-984</v>
      </c>
      <c r="K364" s="54">
        <v>279</v>
      </c>
      <c r="L364" s="55">
        <v>0</v>
      </c>
      <c r="M364" s="55">
        <v>0</v>
      </c>
      <c r="N364" s="54" t="s">
        <v>79</v>
      </c>
      <c r="O364" s="55">
        <v>0</v>
      </c>
      <c r="P364" s="55">
        <v>0</v>
      </c>
      <c r="Q364" s="54" t="s">
        <v>79</v>
      </c>
      <c r="R364" s="57">
        <v>0</v>
      </c>
      <c r="S364" s="55">
        <f t="shared" si="95"/>
        <v>-3163.1745069661783</v>
      </c>
      <c r="T364" s="55">
        <v>0</v>
      </c>
      <c r="U364" s="54">
        <v>159</v>
      </c>
      <c r="V364" s="57">
        <f t="shared" si="99"/>
        <v>-4000</v>
      </c>
      <c r="W364" s="57">
        <f t="shared" si="96"/>
        <v>-1646.4542381526351</v>
      </c>
      <c r="X364" s="55">
        <f t="shared" si="97"/>
        <v>9963.8221127128072</v>
      </c>
      <c r="Y364" s="117">
        <f t="shared" si="98"/>
        <v>2650422.7002225197</v>
      </c>
    </row>
    <row r="365" spans="1:25" ht="13.5" thickBot="1" x14ac:dyDescent="0.35">
      <c r="A365" s="54">
        <v>352</v>
      </c>
      <c r="B365" s="54">
        <v>53</v>
      </c>
      <c r="C365" s="54">
        <f t="shared" si="102"/>
        <v>4</v>
      </c>
      <c r="D365" s="55">
        <f t="shared" si="104"/>
        <v>32929.084763052699</v>
      </c>
      <c r="E365" s="57">
        <f t="shared" si="94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f t="shared" si="101"/>
        <v>-987</v>
      </c>
      <c r="K365" s="54">
        <v>280</v>
      </c>
      <c r="L365" s="55">
        <v>0</v>
      </c>
      <c r="M365" s="55">
        <v>0</v>
      </c>
      <c r="N365" s="54" t="s">
        <v>79</v>
      </c>
      <c r="O365" s="55">
        <v>0</v>
      </c>
      <c r="P365" s="55">
        <v>0</v>
      </c>
      <c r="Q365" s="54" t="s">
        <v>79</v>
      </c>
      <c r="R365" s="57">
        <v>0</v>
      </c>
      <c r="S365" s="55">
        <f t="shared" si="95"/>
        <v>-3163.1745069661783</v>
      </c>
      <c r="T365" s="55">
        <v>0</v>
      </c>
      <c r="U365" s="54">
        <v>160</v>
      </c>
      <c r="V365" s="57">
        <f t="shared" si="99"/>
        <v>-4010</v>
      </c>
      <c r="W365" s="57">
        <f t="shared" si="96"/>
        <v>-1646.4542381526351</v>
      </c>
      <c r="X365" s="55">
        <f t="shared" si="97"/>
        <v>9950.8221127128072</v>
      </c>
      <c r="Y365" s="117">
        <f t="shared" si="98"/>
        <v>2671416.9502528263</v>
      </c>
    </row>
    <row r="366" spans="1:25" ht="13.5" thickBot="1" x14ac:dyDescent="0.35">
      <c r="A366" s="54">
        <v>353</v>
      </c>
      <c r="B366" s="54">
        <v>53</v>
      </c>
      <c r="C366" s="54">
        <f t="shared" si="102"/>
        <v>5</v>
      </c>
      <c r="D366" s="55">
        <f t="shared" si="104"/>
        <v>32929.084763052699</v>
      </c>
      <c r="E366" s="57">
        <f t="shared" si="94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f t="shared" si="101"/>
        <v>-990</v>
      </c>
      <c r="K366" s="54">
        <v>281</v>
      </c>
      <c r="L366" s="55">
        <v>0</v>
      </c>
      <c r="M366" s="55">
        <v>0</v>
      </c>
      <c r="N366" s="54" t="s">
        <v>79</v>
      </c>
      <c r="O366" s="55">
        <v>0</v>
      </c>
      <c r="P366" s="55">
        <v>0</v>
      </c>
      <c r="Q366" s="54" t="s">
        <v>79</v>
      </c>
      <c r="R366" s="57">
        <v>0</v>
      </c>
      <c r="S366" s="55">
        <f t="shared" ref="S366:S385" si="105">PMT(5%/12,180,400000)</f>
        <v>-3163.1745069661783</v>
      </c>
      <c r="T366" s="55">
        <v>0</v>
      </c>
      <c r="U366" s="54">
        <v>161</v>
      </c>
      <c r="V366" s="57">
        <f t="shared" si="99"/>
        <v>-4020</v>
      </c>
      <c r="W366" s="57">
        <f t="shared" si="96"/>
        <v>-1646.4542381526351</v>
      </c>
      <c r="X366" s="55">
        <f t="shared" si="97"/>
        <v>9937.8221127128072</v>
      </c>
      <c r="Y366" s="117">
        <f t="shared" si="98"/>
        <v>2692485.6763249259</v>
      </c>
    </row>
    <row r="367" spans="1:25" ht="13.5" thickBot="1" x14ac:dyDescent="0.35">
      <c r="A367" s="54">
        <v>354</v>
      </c>
      <c r="B367" s="54">
        <v>53</v>
      </c>
      <c r="C367" s="54">
        <f t="shared" si="102"/>
        <v>6</v>
      </c>
      <c r="D367" s="55">
        <f t="shared" si="104"/>
        <v>32929.084763052699</v>
      </c>
      <c r="E367" s="57">
        <f t="shared" si="94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f t="shared" si="101"/>
        <v>-993</v>
      </c>
      <c r="K367" s="54">
        <v>282</v>
      </c>
      <c r="L367" s="55">
        <v>0</v>
      </c>
      <c r="M367" s="55">
        <v>0</v>
      </c>
      <c r="N367" s="54" t="s">
        <v>79</v>
      </c>
      <c r="O367" s="55">
        <v>0</v>
      </c>
      <c r="P367" s="55">
        <v>0</v>
      </c>
      <c r="Q367" s="54" t="s">
        <v>79</v>
      </c>
      <c r="R367" s="57">
        <v>0</v>
      </c>
      <c r="S367" s="55">
        <f t="shared" si="105"/>
        <v>-3163.1745069661783</v>
      </c>
      <c r="T367" s="55">
        <v>0</v>
      </c>
      <c r="U367" s="54">
        <v>162</v>
      </c>
      <c r="V367" s="57">
        <f t="shared" si="99"/>
        <v>-4030</v>
      </c>
      <c r="W367" s="57">
        <f t="shared" si="96"/>
        <v>-1646.4542381526351</v>
      </c>
      <c r="X367" s="55">
        <f t="shared" si="97"/>
        <v>9924.8221127128072</v>
      </c>
      <c r="Y367" s="117">
        <f t="shared" si="98"/>
        <v>2713629.1887556594</v>
      </c>
    </row>
    <row r="368" spans="1:25" ht="13.5" thickBot="1" x14ac:dyDescent="0.35">
      <c r="A368" s="54">
        <v>355</v>
      </c>
      <c r="B368" s="54">
        <v>53</v>
      </c>
      <c r="C368" s="54">
        <f t="shared" si="102"/>
        <v>7</v>
      </c>
      <c r="D368" s="55">
        <f t="shared" si="104"/>
        <v>32929.084763052699</v>
      </c>
      <c r="E368" s="57">
        <f t="shared" si="94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f t="shared" si="101"/>
        <v>-996</v>
      </c>
      <c r="K368" s="54">
        <v>283</v>
      </c>
      <c r="L368" s="55">
        <v>0</v>
      </c>
      <c r="M368" s="55">
        <v>0</v>
      </c>
      <c r="N368" s="54" t="s">
        <v>79</v>
      </c>
      <c r="O368" s="55">
        <v>0</v>
      </c>
      <c r="P368" s="55">
        <v>0</v>
      </c>
      <c r="Q368" s="54" t="s">
        <v>79</v>
      </c>
      <c r="R368" s="57">
        <v>0</v>
      </c>
      <c r="S368" s="55">
        <f t="shared" si="105"/>
        <v>-3163.1745069661783</v>
      </c>
      <c r="T368" s="55">
        <v>0</v>
      </c>
      <c r="U368" s="54">
        <v>163</v>
      </c>
      <c r="V368" s="57">
        <f t="shared" si="99"/>
        <v>-4040</v>
      </c>
      <c r="W368" s="57">
        <f t="shared" si="96"/>
        <v>-1646.4542381526351</v>
      </c>
      <c r="X368" s="55">
        <f t="shared" si="97"/>
        <v>9911.8221127128072</v>
      </c>
      <c r="Y368" s="117">
        <f t="shared" si="98"/>
        <v>2734847.7991548544</v>
      </c>
    </row>
    <row r="369" spans="1:25" ht="13.5" thickBot="1" x14ac:dyDescent="0.35">
      <c r="A369" s="54">
        <v>356</v>
      </c>
      <c r="B369" s="54">
        <v>53</v>
      </c>
      <c r="C369" s="54">
        <f t="shared" si="102"/>
        <v>8</v>
      </c>
      <c r="D369" s="55">
        <f t="shared" si="104"/>
        <v>32929.084763052699</v>
      </c>
      <c r="E369" s="57">
        <f t="shared" si="94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f t="shared" si="101"/>
        <v>-999</v>
      </c>
      <c r="K369" s="54">
        <v>284</v>
      </c>
      <c r="L369" s="55">
        <v>0</v>
      </c>
      <c r="M369" s="55">
        <v>0</v>
      </c>
      <c r="N369" s="54" t="s">
        <v>79</v>
      </c>
      <c r="O369" s="55">
        <v>0</v>
      </c>
      <c r="P369" s="55">
        <v>0</v>
      </c>
      <c r="Q369" s="54" t="s">
        <v>79</v>
      </c>
      <c r="R369" s="57">
        <v>0</v>
      </c>
      <c r="S369" s="55">
        <f t="shared" si="105"/>
        <v>-3163.1745069661783</v>
      </c>
      <c r="T369" s="55">
        <v>0</v>
      </c>
      <c r="U369" s="54">
        <v>164</v>
      </c>
      <c r="V369" s="57">
        <f t="shared" si="99"/>
        <v>-4050</v>
      </c>
      <c r="W369" s="57">
        <f t="shared" si="96"/>
        <v>-1646.4542381526351</v>
      </c>
      <c r="X369" s="55">
        <f t="shared" si="97"/>
        <v>9898.8221127128072</v>
      </c>
      <c r="Y369" s="117">
        <f t="shared" si="98"/>
        <v>2756141.8204307128</v>
      </c>
    </row>
    <row r="370" spans="1:25" ht="13.5" thickBot="1" x14ac:dyDescent="0.35">
      <c r="A370" s="54">
        <v>357</v>
      </c>
      <c r="B370" s="54">
        <v>53</v>
      </c>
      <c r="C370" s="54">
        <f t="shared" si="102"/>
        <v>9</v>
      </c>
      <c r="D370" s="55">
        <f t="shared" si="104"/>
        <v>32929.084763052699</v>
      </c>
      <c r="E370" s="57">
        <f t="shared" si="94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f t="shared" si="101"/>
        <v>-1002</v>
      </c>
      <c r="K370" s="54">
        <v>285</v>
      </c>
      <c r="L370" s="55">
        <v>0</v>
      </c>
      <c r="M370" s="55">
        <v>0</v>
      </c>
      <c r="N370" s="54" t="s">
        <v>79</v>
      </c>
      <c r="O370" s="55">
        <v>0</v>
      </c>
      <c r="P370" s="55">
        <v>0</v>
      </c>
      <c r="Q370" s="54" t="s">
        <v>79</v>
      </c>
      <c r="R370" s="57">
        <v>0</v>
      </c>
      <c r="S370" s="55">
        <f t="shared" si="105"/>
        <v>-3163.1745069661783</v>
      </c>
      <c r="T370" s="55">
        <v>0</v>
      </c>
      <c r="U370" s="54">
        <v>165</v>
      </c>
      <c r="V370" s="57">
        <f t="shared" si="99"/>
        <v>-4060</v>
      </c>
      <c r="W370" s="57">
        <f t="shared" si="96"/>
        <v>-1646.4542381526351</v>
      </c>
      <c r="X370" s="55">
        <f t="shared" si="97"/>
        <v>9885.8221127128072</v>
      </c>
      <c r="Y370" s="117">
        <f t="shared" si="98"/>
        <v>2777511.5667952206</v>
      </c>
    </row>
    <row r="371" spans="1:25" ht="13.5" thickBot="1" x14ac:dyDescent="0.35">
      <c r="A371" s="54">
        <v>358</v>
      </c>
      <c r="B371" s="54">
        <v>53</v>
      </c>
      <c r="C371" s="54">
        <f t="shared" si="102"/>
        <v>10</v>
      </c>
      <c r="D371" s="55">
        <f t="shared" si="104"/>
        <v>32929.084763052699</v>
      </c>
      <c r="E371" s="57">
        <f t="shared" si="94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f t="shared" si="101"/>
        <v>-1005</v>
      </c>
      <c r="K371" s="54">
        <v>286</v>
      </c>
      <c r="L371" s="55">
        <v>0</v>
      </c>
      <c r="M371" s="55">
        <v>0</v>
      </c>
      <c r="N371" s="54" t="s">
        <v>79</v>
      </c>
      <c r="O371" s="55">
        <v>0</v>
      </c>
      <c r="P371" s="55">
        <v>0</v>
      </c>
      <c r="Q371" s="54" t="s">
        <v>79</v>
      </c>
      <c r="R371" s="57">
        <v>0</v>
      </c>
      <c r="S371" s="55">
        <f t="shared" si="105"/>
        <v>-3163.1745069661783</v>
      </c>
      <c r="T371" s="55">
        <v>0</v>
      </c>
      <c r="U371" s="54">
        <v>166</v>
      </c>
      <c r="V371" s="57">
        <f t="shared" si="99"/>
        <v>-4070</v>
      </c>
      <c r="W371" s="57">
        <f t="shared" si="96"/>
        <v>-1646.4542381526351</v>
      </c>
      <c r="X371" s="55">
        <f t="shared" si="97"/>
        <v>9872.8221127128072</v>
      </c>
      <c r="Y371" s="117">
        <f t="shared" si="98"/>
        <v>2798957.3537695804</v>
      </c>
    </row>
    <row r="372" spans="1:25" ht="13.5" thickBot="1" x14ac:dyDescent="0.35">
      <c r="A372" s="54">
        <v>359</v>
      </c>
      <c r="B372" s="54">
        <v>53</v>
      </c>
      <c r="C372" s="54">
        <f t="shared" si="102"/>
        <v>11</v>
      </c>
      <c r="D372" s="55">
        <f t="shared" si="104"/>
        <v>32929.084763052699</v>
      </c>
      <c r="E372" s="57">
        <f t="shared" si="94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f t="shared" si="101"/>
        <v>-1008</v>
      </c>
      <c r="K372" s="54">
        <v>287</v>
      </c>
      <c r="L372" s="55">
        <v>0</v>
      </c>
      <c r="M372" s="55">
        <v>0</v>
      </c>
      <c r="N372" s="54" t="s">
        <v>79</v>
      </c>
      <c r="O372" s="55">
        <v>0</v>
      </c>
      <c r="P372" s="55">
        <v>0</v>
      </c>
      <c r="Q372" s="54" t="s">
        <v>79</v>
      </c>
      <c r="R372" s="57">
        <v>0</v>
      </c>
      <c r="S372" s="55">
        <f t="shared" si="105"/>
        <v>-3163.1745069661783</v>
      </c>
      <c r="T372" s="55">
        <v>0</v>
      </c>
      <c r="U372" s="54">
        <v>167</v>
      </c>
      <c r="V372" s="57">
        <f t="shared" si="99"/>
        <v>-4080</v>
      </c>
      <c r="W372" s="57">
        <f t="shared" si="96"/>
        <v>-1646.4542381526351</v>
      </c>
      <c r="X372" s="55">
        <f t="shared" si="97"/>
        <v>9859.8221127128072</v>
      </c>
      <c r="Y372" s="117">
        <f t="shared" si="98"/>
        <v>2820479.4981896668</v>
      </c>
    </row>
    <row r="373" spans="1:25" ht="13.5" thickBot="1" x14ac:dyDescent="0.35">
      <c r="A373" s="54">
        <v>360</v>
      </c>
      <c r="B373" s="54">
        <v>54</v>
      </c>
      <c r="C373" s="54">
        <f t="shared" si="102"/>
        <v>0</v>
      </c>
      <c r="D373" s="55">
        <f>$D362*(1+$D$4)</f>
        <v>34575.539001205332</v>
      </c>
      <c r="E373" s="57">
        <f t="shared" si="94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f t="shared" si="101"/>
        <v>-1011</v>
      </c>
      <c r="K373" s="54">
        <v>288</v>
      </c>
      <c r="L373" s="55">
        <v>0</v>
      </c>
      <c r="M373" s="55">
        <v>0</v>
      </c>
      <c r="N373" s="54" t="s">
        <v>79</v>
      </c>
      <c r="O373" s="55">
        <v>0</v>
      </c>
      <c r="P373" s="55">
        <v>0</v>
      </c>
      <c r="Q373" s="54" t="s">
        <v>79</v>
      </c>
      <c r="R373" s="57">
        <v>0</v>
      </c>
      <c r="S373" s="55">
        <f t="shared" si="105"/>
        <v>-3163.1745069661783</v>
      </c>
      <c r="T373" s="55">
        <v>0</v>
      </c>
      <c r="U373" s="54">
        <v>168</v>
      </c>
      <c r="V373" s="57">
        <f t="shared" si="99"/>
        <v>-4090</v>
      </c>
      <c r="W373" s="57">
        <f t="shared" si="96"/>
        <v>-1728.7769500602667</v>
      </c>
      <c r="X373" s="55">
        <f t="shared" si="97"/>
        <v>10752.371943696751</v>
      </c>
      <c r="Y373" s="117">
        <f t="shared" si="98"/>
        <v>2842983.8680424872</v>
      </c>
    </row>
    <row r="374" spans="1:25" ht="13.5" thickBot="1" x14ac:dyDescent="0.35">
      <c r="A374" s="54">
        <v>361</v>
      </c>
      <c r="B374" s="54">
        <v>54</v>
      </c>
      <c r="C374" s="54">
        <f t="shared" si="102"/>
        <v>1</v>
      </c>
      <c r="D374" s="55">
        <f t="shared" ref="D374:D384" si="106">$D373</f>
        <v>34575.539001205332</v>
      </c>
      <c r="E374" s="57">
        <f t="shared" si="94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f t="shared" si="101"/>
        <v>-1014</v>
      </c>
      <c r="K374" s="54">
        <v>289</v>
      </c>
      <c r="L374" s="55">
        <v>0</v>
      </c>
      <c r="M374" s="55">
        <v>0</v>
      </c>
      <c r="N374" s="54" t="s">
        <v>79</v>
      </c>
      <c r="O374" s="55">
        <v>0</v>
      </c>
      <c r="P374" s="55">
        <v>0</v>
      </c>
      <c r="Q374" s="54" t="s">
        <v>79</v>
      </c>
      <c r="R374" s="57">
        <v>0</v>
      </c>
      <c r="S374" s="55">
        <f t="shared" si="105"/>
        <v>-3163.1745069661783</v>
      </c>
      <c r="T374" s="55">
        <v>0</v>
      </c>
      <c r="U374" s="54">
        <v>169</v>
      </c>
      <c r="V374" s="57">
        <f t="shared" si="99"/>
        <v>-4100</v>
      </c>
      <c r="W374" s="57">
        <f t="shared" si="96"/>
        <v>-1728.7769500602667</v>
      </c>
      <c r="X374" s="55">
        <f t="shared" si="97"/>
        <v>10739.371943696751</v>
      </c>
      <c r="Y374" s="117">
        <f t="shared" si="98"/>
        <v>2865569.0061030276</v>
      </c>
    </row>
    <row r="375" spans="1:25" ht="13.5" thickBot="1" x14ac:dyDescent="0.35">
      <c r="A375" s="54">
        <v>362</v>
      </c>
      <c r="B375" s="54">
        <v>54</v>
      </c>
      <c r="C375" s="54">
        <f t="shared" si="102"/>
        <v>2</v>
      </c>
      <c r="D375" s="55">
        <f t="shared" si="106"/>
        <v>34575.539001205332</v>
      </c>
      <c r="E375" s="57">
        <f t="shared" si="94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f t="shared" si="101"/>
        <v>-1017</v>
      </c>
      <c r="K375" s="54">
        <v>290</v>
      </c>
      <c r="L375" s="55">
        <v>0</v>
      </c>
      <c r="M375" s="55">
        <v>0</v>
      </c>
      <c r="N375" s="54" t="s">
        <v>79</v>
      </c>
      <c r="O375" s="55">
        <v>0</v>
      </c>
      <c r="P375" s="55">
        <v>0</v>
      </c>
      <c r="Q375" s="54" t="s">
        <v>79</v>
      </c>
      <c r="R375" s="57">
        <v>0</v>
      </c>
      <c r="S375" s="55">
        <f t="shared" si="105"/>
        <v>-3163.1745069661783</v>
      </c>
      <c r="T375" s="55">
        <v>0</v>
      </c>
      <c r="U375" s="54">
        <v>170</v>
      </c>
      <c r="V375" s="57">
        <f t="shared" si="99"/>
        <v>-4110</v>
      </c>
      <c r="W375" s="57">
        <f t="shared" si="96"/>
        <v>-1728.7769500602667</v>
      </c>
      <c r="X375" s="55">
        <f t="shared" si="97"/>
        <v>10726.371943696751</v>
      </c>
      <c r="Y375" s="117">
        <f t="shared" si="98"/>
        <v>2888235.2489054869</v>
      </c>
    </row>
    <row r="376" spans="1:25" ht="13.5" thickBot="1" x14ac:dyDescent="0.35">
      <c r="A376" s="54">
        <v>363</v>
      </c>
      <c r="B376" s="54">
        <v>54</v>
      </c>
      <c r="C376" s="54">
        <f t="shared" si="102"/>
        <v>3</v>
      </c>
      <c r="D376" s="55">
        <f t="shared" si="106"/>
        <v>34575.539001205332</v>
      </c>
      <c r="E376" s="57">
        <f t="shared" si="94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f t="shared" si="101"/>
        <v>-1020</v>
      </c>
      <c r="K376" s="54">
        <v>291</v>
      </c>
      <c r="L376" s="55">
        <v>0</v>
      </c>
      <c r="M376" s="55">
        <v>0</v>
      </c>
      <c r="N376" s="54" t="s">
        <v>79</v>
      </c>
      <c r="O376" s="55">
        <v>0</v>
      </c>
      <c r="P376" s="55">
        <v>0</v>
      </c>
      <c r="Q376" s="54" t="s">
        <v>79</v>
      </c>
      <c r="R376" s="57">
        <v>0</v>
      </c>
      <c r="S376" s="55">
        <f t="shared" si="105"/>
        <v>-3163.1745069661783</v>
      </c>
      <c r="T376" s="55">
        <v>0</v>
      </c>
      <c r="U376" s="54">
        <v>171</v>
      </c>
      <c r="V376" s="57">
        <f t="shared" si="99"/>
        <v>-4120</v>
      </c>
      <c r="W376" s="57">
        <f t="shared" si="96"/>
        <v>-1728.7769500602667</v>
      </c>
      <c r="X376" s="55">
        <f t="shared" si="97"/>
        <v>10713.371943696751</v>
      </c>
      <c r="Y376" s="117">
        <f t="shared" si="98"/>
        <v>2910982.9343862901</v>
      </c>
    </row>
    <row r="377" spans="1:25" ht="13.5" thickBot="1" x14ac:dyDescent="0.35">
      <c r="A377" s="54">
        <v>364</v>
      </c>
      <c r="B377" s="54">
        <v>54</v>
      </c>
      <c r="C377" s="54">
        <f t="shared" si="102"/>
        <v>4</v>
      </c>
      <c r="D377" s="55">
        <f t="shared" si="106"/>
        <v>34575.539001205332</v>
      </c>
      <c r="E377" s="57">
        <f t="shared" si="94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f t="shared" si="101"/>
        <v>-1023</v>
      </c>
      <c r="K377" s="54">
        <v>292</v>
      </c>
      <c r="L377" s="55">
        <v>0</v>
      </c>
      <c r="M377" s="55">
        <v>0</v>
      </c>
      <c r="N377" s="54" t="s">
        <v>79</v>
      </c>
      <c r="O377" s="55">
        <v>0</v>
      </c>
      <c r="P377" s="55">
        <v>0</v>
      </c>
      <c r="Q377" s="54" t="s">
        <v>79</v>
      </c>
      <c r="R377" s="57">
        <v>0</v>
      </c>
      <c r="S377" s="55">
        <f t="shared" si="105"/>
        <v>-3163.1745069661783</v>
      </c>
      <c r="T377" s="55">
        <v>0</v>
      </c>
      <c r="U377" s="54">
        <v>172</v>
      </c>
      <c r="V377" s="57">
        <f t="shared" si="99"/>
        <v>-4130</v>
      </c>
      <c r="W377" s="57">
        <f t="shared" si="96"/>
        <v>-1728.7769500602667</v>
      </c>
      <c r="X377" s="55">
        <f t="shared" si="97"/>
        <v>10700.371943696751</v>
      </c>
      <c r="Y377" s="117">
        <f t="shared" si="98"/>
        <v>2933812.40188993</v>
      </c>
    </row>
    <row r="378" spans="1:25" ht="13.5" thickBot="1" x14ac:dyDescent="0.35">
      <c r="A378" s="54">
        <v>365</v>
      </c>
      <c r="B378" s="54">
        <v>54</v>
      </c>
      <c r="C378" s="54">
        <f t="shared" si="102"/>
        <v>5</v>
      </c>
      <c r="D378" s="55">
        <f t="shared" si="106"/>
        <v>34575.539001205332</v>
      </c>
      <c r="E378" s="57">
        <f t="shared" si="94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f t="shared" si="101"/>
        <v>-1026</v>
      </c>
      <c r="K378" s="54">
        <v>293</v>
      </c>
      <c r="L378" s="55">
        <v>0</v>
      </c>
      <c r="M378" s="55">
        <v>0</v>
      </c>
      <c r="N378" s="54" t="s">
        <v>79</v>
      </c>
      <c r="O378" s="55">
        <v>0</v>
      </c>
      <c r="P378" s="55">
        <v>0</v>
      </c>
      <c r="Q378" s="54" t="s">
        <v>79</v>
      </c>
      <c r="R378" s="57">
        <v>0</v>
      </c>
      <c r="S378" s="55">
        <f t="shared" si="105"/>
        <v>-3163.1745069661783</v>
      </c>
      <c r="T378" s="55">
        <v>0</v>
      </c>
      <c r="U378" s="54">
        <v>173</v>
      </c>
      <c r="V378" s="57">
        <f t="shared" si="99"/>
        <v>-4140</v>
      </c>
      <c r="W378" s="57">
        <f t="shared" si="96"/>
        <v>-1728.7769500602667</v>
      </c>
      <c r="X378" s="55">
        <f t="shared" si="97"/>
        <v>10687.371943696751</v>
      </c>
      <c r="Y378" s="117">
        <f t="shared" si="98"/>
        <v>2956723.9921748349</v>
      </c>
    </row>
    <row r="379" spans="1:25" ht="13.5" thickBot="1" x14ac:dyDescent="0.35">
      <c r="A379" s="54">
        <v>366</v>
      </c>
      <c r="B379" s="54">
        <v>54</v>
      </c>
      <c r="C379" s="54">
        <f t="shared" si="102"/>
        <v>6</v>
      </c>
      <c r="D379" s="55">
        <f t="shared" si="106"/>
        <v>34575.539001205332</v>
      </c>
      <c r="E379" s="57">
        <f t="shared" si="94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f t="shared" si="101"/>
        <v>-1029</v>
      </c>
      <c r="K379" s="54">
        <v>294</v>
      </c>
      <c r="L379" s="55">
        <v>0</v>
      </c>
      <c r="M379" s="55">
        <v>0</v>
      </c>
      <c r="N379" s="54" t="s">
        <v>79</v>
      </c>
      <c r="O379" s="55">
        <v>0</v>
      </c>
      <c r="P379" s="55">
        <v>0</v>
      </c>
      <c r="Q379" s="54" t="s">
        <v>79</v>
      </c>
      <c r="R379" s="57">
        <v>0</v>
      </c>
      <c r="S379" s="55">
        <f t="shared" si="105"/>
        <v>-3163.1745069661783</v>
      </c>
      <c r="T379" s="55">
        <v>0</v>
      </c>
      <c r="U379" s="54">
        <v>174</v>
      </c>
      <c r="V379" s="57">
        <f t="shared" si="99"/>
        <v>-4150</v>
      </c>
      <c r="W379" s="57">
        <f t="shared" si="96"/>
        <v>-1728.7769500602667</v>
      </c>
      <c r="X379" s="55">
        <f t="shared" si="97"/>
        <v>10674.371943696751</v>
      </c>
      <c r="Y379" s="117">
        <f t="shared" si="98"/>
        <v>2979718.0474192603</v>
      </c>
    </row>
    <row r="380" spans="1:25" ht="13.5" thickBot="1" x14ac:dyDescent="0.35">
      <c r="A380" s="54">
        <v>367</v>
      </c>
      <c r="B380" s="54">
        <v>54</v>
      </c>
      <c r="C380" s="54">
        <f t="shared" si="102"/>
        <v>7</v>
      </c>
      <c r="D380" s="55">
        <f t="shared" si="106"/>
        <v>34575.539001205332</v>
      </c>
      <c r="E380" s="57">
        <f t="shared" si="94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f t="shared" si="101"/>
        <v>-1032</v>
      </c>
      <c r="K380" s="54">
        <v>295</v>
      </c>
      <c r="L380" s="55">
        <v>0</v>
      </c>
      <c r="M380" s="55">
        <v>0</v>
      </c>
      <c r="N380" s="54" t="s">
        <v>79</v>
      </c>
      <c r="O380" s="55">
        <v>0</v>
      </c>
      <c r="P380" s="55">
        <v>0</v>
      </c>
      <c r="Q380" s="54" t="s">
        <v>79</v>
      </c>
      <c r="R380" s="57">
        <v>0</v>
      </c>
      <c r="S380" s="55">
        <f t="shared" si="105"/>
        <v>-3163.1745069661783</v>
      </c>
      <c r="T380" s="55">
        <v>0</v>
      </c>
      <c r="U380" s="54">
        <v>175</v>
      </c>
      <c r="V380" s="57">
        <f t="shared" si="99"/>
        <v>-4160</v>
      </c>
      <c r="W380" s="57">
        <f t="shared" si="96"/>
        <v>-1728.7769500602667</v>
      </c>
      <c r="X380" s="55">
        <f t="shared" si="97"/>
        <v>10661.371943696751</v>
      </c>
      <c r="Y380" s="117">
        <f t="shared" si="98"/>
        <v>3002794.9112272039</v>
      </c>
    </row>
    <row r="381" spans="1:25" ht="13.5" thickBot="1" x14ac:dyDescent="0.35">
      <c r="A381" s="54">
        <v>368</v>
      </c>
      <c r="B381" s="54">
        <v>54</v>
      </c>
      <c r="C381" s="54">
        <f t="shared" si="102"/>
        <v>8</v>
      </c>
      <c r="D381" s="55">
        <f t="shared" si="106"/>
        <v>34575.539001205332</v>
      </c>
      <c r="E381" s="57">
        <f t="shared" si="94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f t="shared" si="101"/>
        <v>-1035</v>
      </c>
      <c r="K381" s="54">
        <v>296</v>
      </c>
      <c r="L381" s="55">
        <v>0</v>
      </c>
      <c r="M381" s="55">
        <v>0</v>
      </c>
      <c r="N381" s="54" t="s">
        <v>79</v>
      </c>
      <c r="O381" s="55">
        <v>0</v>
      </c>
      <c r="P381" s="55">
        <v>0</v>
      </c>
      <c r="Q381" s="54" t="s">
        <v>79</v>
      </c>
      <c r="R381" s="57">
        <v>0</v>
      </c>
      <c r="S381" s="55">
        <f t="shared" si="105"/>
        <v>-3163.1745069661783</v>
      </c>
      <c r="T381" s="55">
        <v>0</v>
      </c>
      <c r="U381" s="54">
        <v>176</v>
      </c>
      <c r="V381" s="57">
        <f t="shared" si="99"/>
        <v>-4170</v>
      </c>
      <c r="W381" s="57">
        <f t="shared" si="96"/>
        <v>-1728.7769500602667</v>
      </c>
      <c r="X381" s="55">
        <f t="shared" si="97"/>
        <v>10648.371943696751</v>
      </c>
      <c r="Y381" s="117">
        <f t="shared" si="98"/>
        <v>3025954.9286343474</v>
      </c>
    </row>
    <row r="382" spans="1:25" ht="13.5" thickBot="1" x14ac:dyDescent="0.35">
      <c r="A382" s="54">
        <v>369</v>
      </c>
      <c r="B382" s="54">
        <v>54</v>
      </c>
      <c r="C382" s="54">
        <f t="shared" si="102"/>
        <v>9</v>
      </c>
      <c r="D382" s="55">
        <f t="shared" si="106"/>
        <v>34575.539001205332</v>
      </c>
      <c r="E382" s="57">
        <f t="shared" si="94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f t="shared" si="101"/>
        <v>-1038</v>
      </c>
      <c r="K382" s="54">
        <v>297</v>
      </c>
      <c r="L382" s="55">
        <v>0</v>
      </c>
      <c r="M382" s="55">
        <v>0</v>
      </c>
      <c r="N382" s="54" t="s">
        <v>79</v>
      </c>
      <c r="O382" s="55">
        <v>0</v>
      </c>
      <c r="P382" s="55">
        <v>0</v>
      </c>
      <c r="Q382" s="54" t="s">
        <v>79</v>
      </c>
      <c r="R382" s="57">
        <v>0</v>
      </c>
      <c r="S382" s="55">
        <f t="shared" si="105"/>
        <v>-3163.1745069661783</v>
      </c>
      <c r="T382" s="55">
        <v>0</v>
      </c>
      <c r="U382" s="54">
        <v>177</v>
      </c>
      <c r="V382" s="57">
        <f t="shared" si="99"/>
        <v>-4180</v>
      </c>
      <c r="W382" s="57">
        <f t="shared" si="96"/>
        <v>-1728.7769500602667</v>
      </c>
      <c r="X382" s="55">
        <f t="shared" si="97"/>
        <v>10635.371943696751</v>
      </c>
      <c r="Y382" s="117">
        <f t="shared" si="98"/>
        <v>3049198.4461140209</v>
      </c>
    </row>
    <row r="383" spans="1:25" ht="13.5" thickBot="1" x14ac:dyDescent="0.35">
      <c r="A383" s="54">
        <v>370</v>
      </c>
      <c r="B383" s="54">
        <v>54</v>
      </c>
      <c r="C383" s="54">
        <f t="shared" si="102"/>
        <v>10</v>
      </c>
      <c r="D383" s="55">
        <f t="shared" si="106"/>
        <v>34575.539001205332</v>
      </c>
      <c r="E383" s="57">
        <f t="shared" si="94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f t="shared" si="101"/>
        <v>-1041</v>
      </c>
      <c r="K383" s="54">
        <v>298</v>
      </c>
      <c r="L383" s="55">
        <v>0</v>
      </c>
      <c r="M383" s="55">
        <v>0</v>
      </c>
      <c r="N383" s="54" t="s">
        <v>79</v>
      </c>
      <c r="O383" s="55">
        <v>0</v>
      </c>
      <c r="P383" s="55">
        <v>0</v>
      </c>
      <c r="Q383" s="54" t="s">
        <v>79</v>
      </c>
      <c r="R383" s="57">
        <v>0</v>
      </c>
      <c r="S383" s="55">
        <f t="shared" si="105"/>
        <v>-3163.1745069661783</v>
      </c>
      <c r="T383" s="55">
        <v>0</v>
      </c>
      <c r="U383" s="54">
        <v>178</v>
      </c>
      <c r="V383" s="57">
        <f t="shared" si="99"/>
        <v>-4190</v>
      </c>
      <c r="W383" s="57">
        <f t="shared" si="96"/>
        <v>-1728.7769500602667</v>
      </c>
      <c r="X383" s="55">
        <f t="shared" si="97"/>
        <v>10622.371943696751</v>
      </c>
      <c r="Y383" s="117">
        <f t="shared" si="98"/>
        <v>3072525.811583193</v>
      </c>
    </row>
    <row r="384" spans="1:25" ht="13.5" thickBot="1" x14ac:dyDescent="0.35">
      <c r="A384" s="54">
        <v>371</v>
      </c>
      <c r="B384" s="54">
        <v>54</v>
      </c>
      <c r="C384" s="54">
        <f t="shared" si="102"/>
        <v>11</v>
      </c>
      <c r="D384" s="55">
        <f t="shared" si="106"/>
        <v>34575.539001205332</v>
      </c>
      <c r="E384" s="57">
        <f t="shared" si="94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f t="shared" si="101"/>
        <v>-1044</v>
      </c>
      <c r="K384" s="54">
        <v>299</v>
      </c>
      <c r="L384" s="55">
        <v>0</v>
      </c>
      <c r="M384" s="55">
        <v>0</v>
      </c>
      <c r="N384" s="54" t="s">
        <v>79</v>
      </c>
      <c r="O384" s="55">
        <v>0</v>
      </c>
      <c r="P384" s="55">
        <v>0</v>
      </c>
      <c r="Q384" s="54" t="s">
        <v>79</v>
      </c>
      <c r="R384" s="57">
        <v>0</v>
      </c>
      <c r="S384" s="55">
        <f t="shared" si="105"/>
        <v>-3163.1745069661783</v>
      </c>
      <c r="T384" s="55">
        <v>0</v>
      </c>
      <c r="U384" s="54">
        <v>179</v>
      </c>
      <c r="V384" s="57">
        <f t="shared" si="99"/>
        <v>-4200</v>
      </c>
      <c r="W384" s="57">
        <f t="shared" si="96"/>
        <v>-1728.7769500602667</v>
      </c>
      <c r="X384" s="55">
        <f t="shared" si="97"/>
        <v>10609.371943696751</v>
      </c>
      <c r="Y384" s="117">
        <f t="shared" si="98"/>
        <v>3095937.3744084863</v>
      </c>
    </row>
    <row r="385" spans="1:25" ht="13.5" thickBot="1" x14ac:dyDescent="0.35">
      <c r="A385" s="54">
        <v>372</v>
      </c>
      <c r="B385" s="54">
        <v>55</v>
      </c>
      <c r="C385" s="54">
        <f t="shared" si="102"/>
        <v>0</v>
      </c>
      <c r="D385" s="55">
        <f>$D374*(1+$D$4)</f>
        <v>36304.315951265598</v>
      </c>
      <c r="E385" s="57">
        <f t="shared" si="94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f t="shared" si="101"/>
        <v>-1047</v>
      </c>
      <c r="K385" s="54">
        <v>300</v>
      </c>
      <c r="L385" s="55">
        <v>0</v>
      </c>
      <c r="M385" s="55">
        <v>0</v>
      </c>
      <c r="N385" s="54" t="s">
        <v>79</v>
      </c>
      <c r="O385" s="55">
        <v>0</v>
      </c>
      <c r="P385" s="55">
        <v>0</v>
      </c>
      <c r="Q385" s="54" t="s">
        <v>79</v>
      </c>
      <c r="R385" s="57">
        <v>0</v>
      </c>
      <c r="S385" s="55">
        <f t="shared" si="105"/>
        <v>-3163.1745069661783</v>
      </c>
      <c r="T385" s="55">
        <v>0</v>
      </c>
      <c r="U385" s="54">
        <v>180</v>
      </c>
      <c r="V385" s="57">
        <f t="shared" si="99"/>
        <v>-4210</v>
      </c>
      <c r="W385" s="57">
        <f t="shared" si="96"/>
        <v>-1815.2157975632799</v>
      </c>
      <c r="X385" s="55">
        <f t="shared" si="97"/>
        <v>11547.199266229902</v>
      </c>
      <c r="Y385" s="117">
        <f t="shared" si="98"/>
        <v>3120384.3127347515</v>
      </c>
    </row>
    <row r="386" spans="1:25" ht="13.5" thickBot="1" x14ac:dyDescent="0.35">
      <c r="A386" s="54">
        <v>373</v>
      </c>
      <c r="B386" s="54">
        <v>55</v>
      </c>
      <c r="C386" s="54">
        <f t="shared" si="102"/>
        <v>1</v>
      </c>
      <c r="D386" s="55">
        <f t="shared" ref="D386:D396" si="107">$D385</f>
        <v>36304.315951265598</v>
      </c>
      <c r="E386" s="57">
        <f t="shared" si="94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f t="shared" si="101"/>
        <v>-1050</v>
      </c>
      <c r="K386" s="54">
        <v>301</v>
      </c>
      <c r="L386" s="55">
        <v>0</v>
      </c>
      <c r="M386" s="55">
        <v>0</v>
      </c>
      <c r="N386" s="54" t="s">
        <v>79</v>
      </c>
      <c r="O386" s="55">
        <v>0</v>
      </c>
      <c r="P386" s="55">
        <v>0</v>
      </c>
      <c r="Q386" s="54" t="s">
        <v>79</v>
      </c>
      <c r="R386" s="57">
        <v>0</v>
      </c>
      <c r="S386" s="55">
        <v>0</v>
      </c>
      <c r="T386" s="55">
        <v>0</v>
      </c>
      <c r="U386" s="54">
        <v>181</v>
      </c>
      <c r="V386" s="57">
        <f t="shared" si="99"/>
        <v>-4220</v>
      </c>
      <c r="W386" s="57">
        <f t="shared" si="96"/>
        <v>-1815.2157975632799</v>
      </c>
      <c r="X386" s="55">
        <f t="shared" si="97"/>
        <v>14697.373773196079</v>
      </c>
      <c r="Y386" s="117">
        <f t="shared" si="98"/>
        <v>3148083.2878110092</v>
      </c>
    </row>
    <row r="387" spans="1:25" ht="13.5" thickBot="1" x14ac:dyDescent="0.35">
      <c r="A387" s="54">
        <v>374</v>
      </c>
      <c r="B387" s="54">
        <v>55</v>
      </c>
      <c r="C387" s="54">
        <f t="shared" si="102"/>
        <v>2</v>
      </c>
      <c r="D387" s="55">
        <f t="shared" si="107"/>
        <v>36304.315951265598</v>
      </c>
      <c r="E387" s="57">
        <f t="shared" si="94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f t="shared" si="101"/>
        <v>-1053</v>
      </c>
      <c r="K387" s="54">
        <v>302</v>
      </c>
      <c r="L387" s="55">
        <v>0</v>
      </c>
      <c r="M387" s="55">
        <v>0</v>
      </c>
      <c r="N387" s="54" t="s">
        <v>79</v>
      </c>
      <c r="O387" s="55">
        <v>0</v>
      </c>
      <c r="P387" s="55">
        <v>0</v>
      </c>
      <c r="Q387" s="54" t="s">
        <v>79</v>
      </c>
      <c r="R387" s="57">
        <v>0</v>
      </c>
      <c r="S387" s="55">
        <v>0</v>
      </c>
      <c r="T387" s="55">
        <v>0</v>
      </c>
      <c r="U387" s="54">
        <v>182</v>
      </c>
      <c r="V387" s="57">
        <f t="shared" si="99"/>
        <v>-4230</v>
      </c>
      <c r="W387" s="57">
        <f t="shared" si="96"/>
        <v>-1815.2157975632799</v>
      </c>
      <c r="X387" s="55">
        <f t="shared" si="97"/>
        <v>14684.373773196079</v>
      </c>
      <c r="Y387" s="117">
        <f t="shared" si="98"/>
        <v>3175884.675283418</v>
      </c>
    </row>
    <row r="388" spans="1:25" ht="13.5" thickBot="1" x14ac:dyDescent="0.35">
      <c r="A388" s="54">
        <v>375</v>
      </c>
      <c r="B388" s="54">
        <v>55</v>
      </c>
      <c r="C388" s="54">
        <f t="shared" si="102"/>
        <v>3</v>
      </c>
      <c r="D388" s="55">
        <f t="shared" si="107"/>
        <v>36304.315951265598</v>
      </c>
      <c r="E388" s="57">
        <f t="shared" si="94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f t="shared" si="101"/>
        <v>-1056</v>
      </c>
      <c r="K388" s="54">
        <v>303</v>
      </c>
      <c r="L388" s="55">
        <v>0</v>
      </c>
      <c r="M388" s="55">
        <v>0</v>
      </c>
      <c r="N388" s="54" t="s">
        <v>79</v>
      </c>
      <c r="O388" s="55">
        <v>0</v>
      </c>
      <c r="P388" s="55">
        <v>0</v>
      </c>
      <c r="Q388" s="54" t="s">
        <v>79</v>
      </c>
      <c r="R388" s="57">
        <v>0</v>
      </c>
      <c r="S388" s="55">
        <v>0</v>
      </c>
      <c r="T388" s="55">
        <v>0</v>
      </c>
      <c r="U388" s="54">
        <v>183</v>
      </c>
      <c r="V388" s="57">
        <f t="shared" si="99"/>
        <v>-4240</v>
      </c>
      <c r="W388" s="57">
        <f t="shared" si="96"/>
        <v>-1815.2157975632799</v>
      </c>
      <c r="X388" s="55">
        <f t="shared" si="97"/>
        <v>14671.373773196079</v>
      </c>
      <c r="Y388" s="117">
        <f t="shared" si="98"/>
        <v>3203788.9018702949</v>
      </c>
    </row>
    <row r="389" spans="1:25" ht="13.5" thickBot="1" x14ac:dyDescent="0.35">
      <c r="A389" s="54">
        <v>376</v>
      </c>
      <c r="B389" s="54">
        <v>55</v>
      </c>
      <c r="C389" s="54">
        <f t="shared" si="102"/>
        <v>4</v>
      </c>
      <c r="D389" s="55">
        <f t="shared" si="107"/>
        <v>36304.315951265598</v>
      </c>
      <c r="E389" s="57">
        <f t="shared" si="94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f t="shared" si="101"/>
        <v>-1059</v>
      </c>
      <c r="K389" s="54">
        <v>304</v>
      </c>
      <c r="L389" s="55">
        <v>0</v>
      </c>
      <c r="M389" s="55">
        <v>0</v>
      </c>
      <c r="N389" s="54" t="s">
        <v>79</v>
      </c>
      <c r="O389" s="55">
        <v>0</v>
      </c>
      <c r="P389" s="55">
        <v>0</v>
      </c>
      <c r="Q389" s="54" t="s">
        <v>79</v>
      </c>
      <c r="R389" s="57">
        <v>0</v>
      </c>
      <c r="S389" s="55">
        <v>0</v>
      </c>
      <c r="T389" s="55">
        <v>0</v>
      </c>
      <c r="U389" s="54">
        <v>184</v>
      </c>
      <c r="V389" s="57">
        <f t="shared" si="99"/>
        <v>-4250</v>
      </c>
      <c r="W389" s="57">
        <f t="shared" si="96"/>
        <v>-1815.2157975632799</v>
      </c>
      <c r="X389" s="55">
        <f t="shared" si="97"/>
        <v>14658.373773196079</v>
      </c>
      <c r="Y389" s="117">
        <f t="shared" si="98"/>
        <v>3231796.3960679509</v>
      </c>
    </row>
    <row r="390" spans="1:25" ht="13.5" thickBot="1" x14ac:dyDescent="0.35">
      <c r="A390" s="54">
        <v>377</v>
      </c>
      <c r="B390" s="54">
        <v>55</v>
      </c>
      <c r="C390" s="54">
        <f t="shared" si="102"/>
        <v>5</v>
      </c>
      <c r="D390" s="55">
        <f t="shared" si="107"/>
        <v>36304.315951265598</v>
      </c>
      <c r="E390" s="57">
        <f t="shared" si="94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f t="shared" si="101"/>
        <v>-1062</v>
      </c>
      <c r="K390" s="54">
        <v>305</v>
      </c>
      <c r="L390" s="55">
        <v>0</v>
      </c>
      <c r="M390" s="55">
        <v>0</v>
      </c>
      <c r="N390" s="54" t="s">
        <v>79</v>
      </c>
      <c r="O390" s="55">
        <v>0</v>
      </c>
      <c r="P390" s="55">
        <v>0</v>
      </c>
      <c r="Q390" s="54" t="s">
        <v>79</v>
      </c>
      <c r="R390" s="57">
        <v>0</v>
      </c>
      <c r="S390" s="55">
        <v>0</v>
      </c>
      <c r="T390" s="55">
        <v>0</v>
      </c>
      <c r="U390" s="54">
        <v>185</v>
      </c>
      <c r="V390" s="57">
        <f t="shared" si="99"/>
        <v>-4260</v>
      </c>
      <c r="W390" s="57">
        <f t="shared" si="96"/>
        <v>-1815.2157975632799</v>
      </c>
      <c r="X390" s="55">
        <f t="shared" si="97"/>
        <v>14645.373773196079</v>
      </c>
      <c r="Y390" s="117">
        <f t="shared" si="98"/>
        <v>3259907.5881580967</v>
      </c>
    </row>
    <row r="391" spans="1:25" ht="13.5" thickBot="1" x14ac:dyDescent="0.35">
      <c r="A391" s="54">
        <v>378</v>
      </c>
      <c r="B391" s="54">
        <v>55</v>
      </c>
      <c r="C391" s="54">
        <f t="shared" si="102"/>
        <v>6</v>
      </c>
      <c r="D391" s="55">
        <f t="shared" si="107"/>
        <v>36304.315951265598</v>
      </c>
      <c r="E391" s="57">
        <f t="shared" si="94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f t="shared" si="101"/>
        <v>-1065</v>
      </c>
      <c r="K391" s="54">
        <v>306</v>
      </c>
      <c r="L391" s="55">
        <v>0</v>
      </c>
      <c r="M391" s="55">
        <v>0</v>
      </c>
      <c r="N391" s="54" t="s">
        <v>79</v>
      </c>
      <c r="O391" s="55">
        <v>0</v>
      </c>
      <c r="P391" s="55">
        <v>0</v>
      </c>
      <c r="Q391" s="54" t="s">
        <v>79</v>
      </c>
      <c r="R391" s="57">
        <v>0</v>
      </c>
      <c r="S391" s="55">
        <v>0</v>
      </c>
      <c r="T391" s="55">
        <v>0</v>
      </c>
      <c r="U391" s="54">
        <v>186</v>
      </c>
      <c r="V391" s="57">
        <f t="shared" si="99"/>
        <v>-4270</v>
      </c>
      <c r="W391" s="57">
        <f t="shared" si="96"/>
        <v>-1815.2157975632799</v>
      </c>
      <c r="X391" s="55">
        <f t="shared" si="97"/>
        <v>14632.373773196079</v>
      </c>
      <c r="Y391" s="117">
        <f t="shared" si="98"/>
        <v>3288122.9102152851</v>
      </c>
    </row>
    <row r="392" spans="1:25" ht="13.5" thickBot="1" x14ac:dyDescent="0.35">
      <c r="A392" s="54">
        <v>379</v>
      </c>
      <c r="B392" s="54">
        <v>55</v>
      </c>
      <c r="C392" s="54">
        <f t="shared" si="102"/>
        <v>7</v>
      </c>
      <c r="D392" s="55">
        <f t="shared" si="107"/>
        <v>36304.315951265598</v>
      </c>
      <c r="E392" s="57">
        <f t="shared" si="94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f t="shared" si="101"/>
        <v>-1068</v>
      </c>
      <c r="K392" s="54">
        <v>307</v>
      </c>
      <c r="L392" s="55">
        <v>0</v>
      </c>
      <c r="M392" s="55">
        <v>0</v>
      </c>
      <c r="N392" s="54" t="s">
        <v>79</v>
      </c>
      <c r="O392" s="55">
        <v>0</v>
      </c>
      <c r="P392" s="55">
        <v>0</v>
      </c>
      <c r="Q392" s="54" t="s">
        <v>79</v>
      </c>
      <c r="R392" s="57">
        <v>0</v>
      </c>
      <c r="S392" s="55">
        <v>0</v>
      </c>
      <c r="T392" s="55">
        <v>0</v>
      </c>
      <c r="U392" s="54">
        <v>187</v>
      </c>
      <c r="V392" s="57">
        <f t="shared" si="99"/>
        <v>-4280</v>
      </c>
      <c r="W392" s="57">
        <f t="shared" si="96"/>
        <v>-1815.2157975632799</v>
      </c>
      <c r="X392" s="55">
        <f t="shared" si="97"/>
        <v>14619.373773196079</v>
      </c>
      <c r="Y392" s="117">
        <f t="shared" si="98"/>
        <v>3316442.7961143781</v>
      </c>
    </row>
    <row r="393" spans="1:25" ht="13.5" thickBot="1" x14ac:dyDescent="0.35">
      <c r="A393" s="54">
        <v>380</v>
      </c>
      <c r="B393" s="54">
        <v>55</v>
      </c>
      <c r="C393" s="54">
        <f t="shared" si="102"/>
        <v>8</v>
      </c>
      <c r="D393" s="55">
        <f t="shared" si="107"/>
        <v>36304.315951265598</v>
      </c>
      <c r="E393" s="57">
        <f t="shared" si="94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f t="shared" si="101"/>
        <v>-1071</v>
      </c>
      <c r="K393" s="54">
        <v>308</v>
      </c>
      <c r="L393" s="55">
        <v>0</v>
      </c>
      <c r="M393" s="55">
        <v>0</v>
      </c>
      <c r="N393" s="54" t="s">
        <v>79</v>
      </c>
      <c r="O393" s="55">
        <v>0</v>
      </c>
      <c r="P393" s="55">
        <v>0</v>
      </c>
      <c r="Q393" s="54" t="s">
        <v>79</v>
      </c>
      <c r="R393" s="57">
        <v>0</v>
      </c>
      <c r="S393" s="55">
        <v>0</v>
      </c>
      <c r="T393" s="55">
        <v>0</v>
      </c>
      <c r="U393" s="54">
        <v>188</v>
      </c>
      <c r="V393" s="57">
        <f t="shared" si="99"/>
        <v>-4290</v>
      </c>
      <c r="W393" s="57">
        <f t="shared" si="96"/>
        <v>-1815.2157975632799</v>
      </c>
      <c r="X393" s="55">
        <f t="shared" si="97"/>
        <v>14606.373773196079</v>
      </c>
      <c r="Y393" s="117">
        <f t="shared" si="98"/>
        <v>3344867.681538051</v>
      </c>
    </row>
    <row r="394" spans="1:25" ht="13.5" thickBot="1" x14ac:dyDescent="0.35">
      <c r="A394" s="54">
        <v>381</v>
      </c>
      <c r="B394" s="54">
        <v>55</v>
      </c>
      <c r="C394" s="54">
        <f t="shared" si="102"/>
        <v>9</v>
      </c>
      <c r="D394" s="55">
        <f t="shared" si="107"/>
        <v>36304.315951265598</v>
      </c>
      <c r="E394" s="57">
        <f t="shared" si="94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f t="shared" si="101"/>
        <v>-1074</v>
      </c>
      <c r="K394" s="54">
        <v>309</v>
      </c>
      <c r="L394" s="55">
        <v>0</v>
      </c>
      <c r="M394" s="55">
        <v>0</v>
      </c>
      <c r="N394" s="54" t="s">
        <v>79</v>
      </c>
      <c r="O394" s="55">
        <v>0</v>
      </c>
      <c r="P394" s="55">
        <v>0</v>
      </c>
      <c r="Q394" s="54" t="s">
        <v>79</v>
      </c>
      <c r="R394" s="57">
        <v>0</v>
      </c>
      <c r="S394" s="55">
        <v>0</v>
      </c>
      <c r="T394" s="55">
        <v>0</v>
      </c>
      <c r="U394" s="54">
        <v>189</v>
      </c>
      <c r="V394" s="57">
        <f t="shared" si="99"/>
        <v>-4300</v>
      </c>
      <c r="W394" s="57">
        <f t="shared" si="96"/>
        <v>-1815.2157975632799</v>
      </c>
      <c r="X394" s="55">
        <f t="shared" si="97"/>
        <v>14593.373773196079</v>
      </c>
      <c r="Y394" s="117">
        <f t="shared" si="98"/>
        <v>3373398.0039843223</v>
      </c>
    </row>
    <row r="395" spans="1:25" ht="13.5" thickBot="1" x14ac:dyDescent="0.35">
      <c r="A395" s="54">
        <v>382</v>
      </c>
      <c r="B395" s="54">
        <v>55</v>
      </c>
      <c r="C395" s="54">
        <f t="shared" si="102"/>
        <v>10</v>
      </c>
      <c r="D395" s="55">
        <f t="shared" si="107"/>
        <v>36304.315951265598</v>
      </c>
      <c r="E395" s="57">
        <f t="shared" si="94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f t="shared" si="101"/>
        <v>-1077</v>
      </c>
      <c r="K395" s="54">
        <v>310</v>
      </c>
      <c r="L395" s="55">
        <v>0</v>
      </c>
      <c r="M395" s="55">
        <v>0</v>
      </c>
      <c r="N395" s="54" t="s">
        <v>79</v>
      </c>
      <c r="O395" s="55">
        <v>0</v>
      </c>
      <c r="P395" s="55">
        <v>0</v>
      </c>
      <c r="Q395" s="54" t="s">
        <v>79</v>
      </c>
      <c r="R395" s="57">
        <v>0</v>
      </c>
      <c r="S395" s="55">
        <v>0</v>
      </c>
      <c r="T395" s="55">
        <v>0</v>
      </c>
      <c r="U395" s="54">
        <v>190</v>
      </c>
      <c r="V395" s="57">
        <f t="shared" si="99"/>
        <v>-4310</v>
      </c>
      <c r="W395" s="57">
        <f t="shared" si="96"/>
        <v>-1815.2157975632799</v>
      </c>
      <c r="X395" s="55">
        <f t="shared" si="97"/>
        <v>14580.373773196079</v>
      </c>
      <c r="Y395" s="117">
        <f t="shared" si="98"/>
        <v>3402034.20277412</v>
      </c>
    </row>
    <row r="396" spans="1:25" ht="13.5" thickBot="1" x14ac:dyDescent="0.35">
      <c r="A396" s="54">
        <v>383</v>
      </c>
      <c r="B396" s="54">
        <v>55</v>
      </c>
      <c r="C396" s="54">
        <f t="shared" si="102"/>
        <v>11</v>
      </c>
      <c r="D396" s="55">
        <f t="shared" si="107"/>
        <v>36304.315951265598</v>
      </c>
      <c r="E396" s="57">
        <f t="shared" si="94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f t="shared" si="101"/>
        <v>-1080</v>
      </c>
      <c r="K396" s="54">
        <v>311</v>
      </c>
      <c r="L396" s="55">
        <v>0</v>
      </c>
      <c r="M396" s="55">
        <v>0</v>
      </c>
      <c r="N396" s="54" t="s">
        <v>79</v>
      </c>
      <c r="O396" s="55">
        <v>0</v>
      </c>
      <c r="P396" s="55">
        <v>0</v>
      </c>
      <c r="Q396" s="54" t="s">
        <v>79</v>
      </c>
      <c r="R396" s="57">
        <v>0</v>
      </c>
      <c r="S396" s="55">
        <v>0</v>
      </c>
      <c r="T396" s="55">
        <v>0</v>
      </c>
      <c r="U396" s="54">
        <v>191</v>
      </c>
      <c r="V396" s="57">
        <f t="shared" si="99"/>
        <v>-4320</v>
      </c>
      <c r="W396" s="57">
        <f t="shared" si="96"/>
        <v>-1815.2157975632799</v>
      </c>
      <c r="X396" s="55">
        <f t="shared" si="97"/>
        <v>14567.373773196079</v>
      </c>
      <c r="Y396" s="117">
        <f t="shared" si="98"/>
        <v>3430776.719058875</v>
      </c>
    </row>
    <row r="397" spans="1:25" ht="13.5" thickBot="1" x14ac:dyDescent="0.35">
      <c r="A397" s="54">
        <v>384</v>
      </c>
      <c r="B397" s="54">
        <v>56</v>
      </c>
      <c r="C397" s="54">
        <f t="shared" si="102"/>
        <v>0</v>
      </c>
      <c r="D397" s="55">
        <f>$D386*(1+$D$4)</f>
        <v>38119.531748828878</v>
      </c>
      <c r="E397" s="57">
        <f t="shared" si="94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f t="shared" si="101"/>
        <v>-1083</v>
      </c>
      <c r="K397" s="54">
        <v>312</v>
      </c>
      <c r="L397" s="55">
        <v>0</v>
      </c>
      <c r="M397" s="55">
        <v>0</v>
      </c>
      <c r="N397" s="54" t="s">
        <v>79</v>
      </c>
      <c r="O397" s="55">
        <v>0</v>
      </c>
      <c r="P397" s="55">
        <v>0</v>
      </c>
      <c r="Q397" s="54" t="s">
        <v>79</v>
      </c>
      <c r="R397" s="57">
        <v>0</v>
      </c>
      <c r="S397" s="55">
        <v>0</v>
      </c>
      <c r="T397" s="55">
        <v>0</v>
      </c>
      <c r="U397" s="54">
        <v>192</v>
      </c>
      <c r="V397" s="57">
        <f t="shared" si="99"/>
        <v>-4330</v>
      </c>
      <c r="W397" s="57">
        <f t="shared" si="96"/>
        <v>-1905.9765874414441</v>
      </c>
      <c r="X397" s="55">
        <f t="shared" si="97"/>
        <v>15552.742461855887</v>
      </c>
      <c r="Y397" s="117">
        <f t="shared" si="98"/>
        <v>3460624.3645168096</v>
      </c>
    </row>
    <row r="398" spans="1:25" ht="13.5" thickBot="1" x14ac:dyDescent="0.35">
      <c r="A398" s="54">
        <v>385</v>
      </c>
      <c r="B398" s="54">
        <v>56</v>
      </c>
      <c r="C398" s="54">
        <f t="shared" si="102"/>
        <v>1</v>
      </c>
      <c r="D398" s="55">
        <f t="shared" ref="D398:D408" si="108">$D397</f>
        <v>38119.531748828878</v>
      </c>
      <c r="E398" s="57">
        <f t="shared" ref="E398:E445" si="109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f t="shared" si="101"/>
        <v>-1086</v>
      </c>
      <c r="K398" s="54">
        <v>313</v>
      </c>
      <c r="L398" s="55">
        <v>0</v>
      </c>
      <c r="M398" s="55">
        <v>0</v>
      </c>
      <c r="N398" s="54" t="s">
        <v>79</v>
      </c>
      <c r="O398" s="55">
        <v>0</v>
      </c>
      <c r="P398" s="55">
        <v>0</v>
      </c>
      <c r="Q398" s="54" t="s">
        <v>79</v>
      </c>
      <c r="R398" s="57">
        <v>0</v>
      </c>
      <c r="S398" s="55">
        <v>0</v>
      </c>
      <c r="T398" s="55">
        <v>0</v>
      </c>
      <c r="U398" s="54">
        <v>193</v>
      </c>
      <c r="V398" s="57">
        <f t="shared" si="99"/>
        <v>-4340</v>
      </c>
      <c r="W398" s="57">
        <f t="shared" ref="W398:W445" si="110">D398*-0.05</f>
        <v>-1905.9765874414441</v>
      </c>
      <c r="X398" s="55">
        <f t="shared" ref="X398:X444" si="111">D398+E398+F398+G398+H398+I398+J398+L398+M398+R398+S398+T398+V398+W398+O398+P398</f>
        <v>15539.742461855887</v>
      </c>
      <c r="Y398" s="117">
        <f t="shared" ref="Y398:Y445" si="112">X398+(Y397*(1+($D$7/12)))</f>
        <v>3490583.3751641521</v>
      </c>
    </row>
    <row r="399" spans="1:25" ht="13.5" thickBot="1" x14ac:dyDescent="0.35">
      <c r="A399" s="54">
        <v>386</v>
      </c>
      <c r="B399" s="54">
        <v>56</v>
      </c>
      <c r="C399" s="54">
        <f t="shared" si="102"/>
        <v>2</v>
      </c>
      <c r="D399" s="55">
        <f t="shared" si="108"/>
        <v>38119.531748828878</v>
      </c>
      <c r="E399" s="57">
        <f t="shared" si="109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f t="shared" si="101"/>
        <v>-1089</v>
      </c>
      <c r="K399" s="54">
        <v>314</v>
      </c>
      <c r="L399" s="55">
        <v>0</v>
      </c>
      <c r="M399" s="55">
        <v>0</v>
      </c>
      <c r="N399" s="54" t="s">
        <v>79</v>
      </c>
      <c r="O399" s="55">
        <v>0</v>
      </c>
      <c r="P399" s="55">
        <v>0</v>
      </c>
      <c r="Q399" s="54" t="s">
        <v>79</v>
      </c>
      <c r="R399" s="57">
        <v>0</v>
      </c>
      <c r="S399" s="55">
        <v>0</v>
      </c>
      <c r="T399" s="55">
        <v>0</v>
      </c>
      <c r="U399" s="54">
        <v>194</v>
      </c>
      <c r="V399" s="57">
        <f t="shared" ref="V399:V445" si="113">$V398-10</f>
        <v>-4350</v>
      </c>
      <c r="W399" s="57">
        <f t="shared" si="110"/>
        <v>-1905.9765874414441</v>
      </c>
      <c r="X399" s="55">
        <f t="shared" si="111"/>
        <v>15526.742461855887</v>
      </c>
      <c r="Y399" s="117">
        <f t="shared" si="112"/>
        <v>3520654.2150225253</v>
      </c>
    </row>
    <row r="400" spans="1:25" ht="13.5" thickBot="1" x14ac:dyDescent="0.35">
      <c r="A400" s="54">
        <v>387</v>
      </c>
      <c r="B400" s="54">
        <v>56</v>
      </c>
      <c r="C400" s="54">
        <f t="shared" si="102"/>
        <v>3</v>
      </c>
      <c r="D400" s="55">
        <f t="shared" si="108"/>
        <v>38119.531748828878</v>
      </c>
      <c r="E400" s="57">
        <f t="shared" si="109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f t="shared" si="101"/>
        <v>-1092</v>
      </c>
      <c r="K400" s="54">
        <v>315</v>
      </c>
      <c r="L400" s="55">
        <v>0</v>
      </c>
      <c r="M400" s="55">
        <v>0</v>
      </c>
      <c r="N400" s="54" t="s">
        <v>79</v>
      </c>
      <c r="O400" s="55">
        <v>0</v>
      </c>
      <c r="P400" s="55">
        <v>0</v>
      </c>
      <c r="Q400" s="54" t="s">
        <v>79</v>
      </c>
      <c r="R400" s="57">
        <v>0</v>
      </c>
      <c r="S400" s="55">
        <v>0</v>
      </c>
      <c r="T400" s="55">
        <v>0</v>
      </c>
      <c r="U400" s="54">
        <v>195</v>
      </c>
      <c r="V400" s="57">
        <f t="shared" si="113"/>
        <v>-4360</v>
      </c>
      <c r="W400" s="57">
        <f t="shared" si="110"/>
        <v>-1905.9765874414441</v>
      </c>
      <c r="X400" s="55">
        <f t="shared" si="111"/>
        <v>15513.742461855887</v>
      </c>
      <c r="Y400" s="117">
        <f t="shared" si="112"/>
        <v>3550837.3500469751</v>
      </c>
    </row>
    <row r="401" spans="1:25" ht="13.5" thickBot="1" x14ac:dyDescent="0.35">
      <c r="A401" s="54">
        <v>388</v>
      </c>
      <c r="B401" s="54">
        <v>56</v>
      </c>
      <c r="C401" s="54">
        <f t="shared" si="102"/>
        <v>4</v>
      </c>
      <c r="D401" s="55">
        <f t="shared" si="108"/>
        <v>38119.531748828878</v>
      </c>
      <c r="E401" s="57">
        <f t="shared" si="109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f t="shared" si="101"/>
        <v>-1095</v>
      </c>
      <c r="K401" s="54">
        <v>316</v>
      </c>
      <c r="L401" s="55">
        <v>0</v>
      </c>
      <c r="M401" s="55">
        <v>0</v>
      </c>
      <c r="N401" s="54" t="s">
        <v>79</v>
      </c>
      <c r="O401" s="55">
        <v>0</v>
      </c>
      <c r="P401" s="55">
        <v>0</v>
      </c>
      <c r="Q401" s="54" t="s">
        <v>79</v>
      </c>
      <c r="R401" s="57">
        <v>0</v>
      </c>
      <c r="S401" s="55">
        <v>0</v>
      </c>
      <c r="T401" s="55">
        <v>0</v>
      </c>
      <c r="U401" s="54">
        <v>196</v>
      </c>
      <c r="V401" s="57">
        <f t="shared" si="113"/>
        <v>-4370</v>
      </c>
      <c r="W401" s="57">
        <f t="shared" si="110"/>
        <v>-1905.9765874414441</v>
      </c>
      <c r="X401" s="55">
        <f t="shared" si="111"/>
        <v>15500.742461855887</v>
      </c>
      <c r="Y401" s="117">
        <f t="shared" si="112"/>
        <v>3581133.2481340268</v>
      </c>
    </row>
    <row r="402" spans="1:25" ht="13.5" thickBot="1" x14ac:dyDescent="0.35">
      <c r="A402" s="54">
        <v>389</v>
      </c>
      <c r="B402" s="54">
        <v>56</v>
      </c>
      <c r="C402" s="54">
        <f t="shared" si="102"/>
        <v>5</v>
      </c>
      <c r="D402" s="55">
        <f t="shared" si="108"/>
        <v>38119.531748828878</v>
      </c>
      <c r="E402" s="57">
        <f t="shared" si="109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f t="shared" si="101"/>
        <v>-1098</v>
      </c>
      <c r="K402" s="54">
        <v>317</v>
      </c>
      <c r="L402" s="55">
        <v>0</v>
      </c>
      <c r="M402" s="55">
        <v>0</v>
      </c>
      <c r="N402" s="54" t="s">
        <v>79</v>
      </c>
      <c r="O402" s="55">
        <v>0</v>
      </c>
      <c r="P402" s="55">
        <v>0</v>
      </c>
      <c r="Q402" s="54" t="s">
        <v>79</v>
      </c>
      <c r="R402" s="57">
        <v>0</v>
      </c>
      <c r="S402" s="55">
        <v>0</v>
      </c>
      <c r="T402" s="55">
        <v>0</v>
      </c>
      <c r="U402" s="54">
        <v>197</v>
      </c>
      <c r="V402" s="57">
        <f t="shared" si="113"/>
        <v>-4380</v>
      </c>
      <c r="W402" s="57">
        <f t="shared" si="110"/>
        <v>-1905.9765874414441</v>
      </c>
      <c r="X402" s="55">
        <f t="shared" si="111"/>
        <v>15487.742461855887</v>
      </c>
      <c r="Y402" s="117">
        <f t="shared" si="112"/>
        <v>3611542.3791297744</v>
      </c>
    </row>
    <row r="403" spans="1:25" ht="13.5" thickBot="1" x14ac:dyDescent="0.35">
      <c r="A403" s="54">
        <v>390</v>
      </c>
      <c r="B403" s="54">
        <v>56</v>
      </c>
      <c r="C403" s="54">
        <f t="shared" si="102"/>
        <v>6</v>
      </c>
      <c r="D403" s="55">
        <f t="shared" si="108"/>
        <v>38119.531748828878</v>
      </c>
      <c r="E403" s="57">
        <f t="shared" si="109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f t="shared" si="101"/>
        <v>-1101</v>
      </c>
      <c r="K403" s="54">
        <v>318</v>
      </c>
      <c r="L403" s="55">
        <v>0</v>
      </c>
      <c r="M403" s="55">
        <v>0</v>
      </c>
      <c r="N403" s="54" t="s">
        <v>79</v>
      </c>
      <c r="O403" s="55">
        <v>0</v>
      </c>
      <c r="P403" s="55">
        <v>0</v>
      </c>
      <c r="Q403" s="54" t="s">
        <v>79</v>
      </c>
      <c r="R403" s="57">
        <v>0</v>
      </c>
      <c r="S403" s="55">
        <v>0</v>
      </c>
      <c r="T403" s="55">
        <v>0</v>
      </c>
      <c r="U403" s="54">
        <v>198</v>
      </c>
      <c r="V403" s="57">
        <f t="shared" si="113"/>
        <v>-4390</v>
      </c>
      <c r="W403" s="57">
        <f t="shared" si="110"/>
        <v>-1905.9765874414441</v>
      </c>
      <c r="X403" s="55">
        <f t="shared" si="111"/>
        <v>15474.742461855887</v>
      </c>
      <c r="Y403" s="117">
        <f t="shared" si="112"/>
        <v>3642065.2148380042</v>
      </c>
    </row>
    <row r="404" spans="1:25" ht="13.5" thickBot="1" x14ac:dyDescent="0.35">
      <c r="A404" s="54">
        <v>391</v>
      </c>
      <c r="B404" s="54">
        <v>56</v>
      </c>
      <c r="C404" s="54">
        <f t="shared" si="102"/>
        <v>7</v>
      </c>
      <c r="D404" s="55">
        <f t="shared" si="108"/>
        <v>38119.531748828878</v>
      </c>
      <c r="E404" s="57">
        <f t="shared" si="109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f t="shared" si="101"/>
        <v>-1104</v>
      </c>
      <c r="K404" s="54">
        <v>319</v>
      </c>
      <c r="L404" s="55">
        <v>0</v>
      </c>
      <c r="M404" s="55">
        <v>0</v>
      </c>
      <c r="N404" s="54" t="s">
        <v>79</v>
      </c>
      <c r="O404" s="55">
        <v>0</v>
      </c>
      <c r="P404" s="55">
        <v>0</v>
      </c>
      <c r="Q404" s="54" t="s">
        <v>79</v>
      </c>
      <c r="R404" s="57">
        <v>0</v>
      </c>
      <c r="S404" s="55">
        <v>0</v>
      </c>
      <c r="T404" s="55">
        <v>0</v>
      </c>
      <c r="U404" s="54">
        <v>199</v>
      </c>
      <c r="V404" s="57">
        <f t="shared" si="113"/>
        <v>-4400</v>
      </c>
      <c r="W404" s="57">
        <f t="shared" si="110"/>
        <v>-1905.9765874414441</v>
      </c>
      <c r="X404" s="55">
        <f t="shared" si="111"/>
        <v>15461.742461855887</v>
      </c>
      <c r="Y404" s="117">
        <f t="shared" si="112"/>
        <v>3672702.2290283516</v>
      </c>
    </row>
    <row r="405" spans="1:25" ht="13.5" thickBot="1" x14ac:dyDescent="0.35">
      <c r="A405" s="54">
        <v>392</v>
      </c>
      <c r="B405" s="54">
        <v>56</v>
      </c>
      <c r="C405" s="54">
        <f t="shared" si="102"/>
        <v>8</v>
      </c>
      <c r="D405" s="55">
        <f t="shared" si="108"/>
        <v>38119.531748828878</v>
      </c>
      <c r="E405" s="57">
        <f t="shared" si="109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f t="shared" si="101"/>
        <v>-1107</v>
      </c>
      <c r="K405" s="54">
        <v>320</v>
      </c>
      <c r="L405" s="55">
        <v>0</v>
      </c>
      <c r="M405" s="55">
        <v>0</v>
      </c>
      <c r="N405" s="54" t="s">
        <v>79</v>
      </c>
      <c r="O405" s="55">
        <v>0</v>
      </c>
      <c r="P405" s="55">
        <v>0</v>
      </c>
      <c r="Q405" s="54" t="s">
        <v>79</v>
      </c>
      <c r="R405" s="57">
        <v>0</v>
      </c>
      <c r="S405" s="55">
        <v>0</v>
      </c>
      <c r="T405" s="55">
        <v>0</v>
      </c>
      <c r="U405" s="54">
        <v>200</v>
      </c>
      <c r="V405" s="57">
        <f t="shared" si="113"/>
        <v>-4410</v>
      </c>
      <c r="W405" s="57">
        <f t="shared" si="110"/>
        <v>-1905.9765874414441</v>
      </c>
      <c r="X405" s="55">
        <f t="shared" si="111"/>
        <v>15448.742461855887</v>
      </c>
      <c r="Y405" s="117">
        <f t="shared" si="112"/>
        <v>3703453.8974444922</v>
      </c>
    </row>
    <row r="406" spans="1:25" ht="13.5" thickBot="1" x14ac:dyDescent="0.35">
      <c r="A406" s="54">
        <v>393</v>
      </c>
      <c r="B406" s="54">
        <v>56</v>
      </c>
      <c r="C406" s="54">
        <f t="shared" si="102"/>
        <v>9</v>
      </c>
      <c r="D406" s="55">
        <f t="shared" si="108"/>
        <v>38119.531748828878</v>
      </c>
      <c r="E406" s="57">
        <f t="shared" si="109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f t="shared" si="101"/>
        <v>-1110</v>
      </c>
      <c r="K406" s="54">
        <v>321</v>
      </c>
      <c r="L406" s="55">
        <v>0</v>
      </c>
      <c r="M406" s="55">
        <v>0</v>
      </c>
      <c r="N406" s="54" t="s">
        <v>79</v>
      </c>
      <c r="O406" s="55">
        <v>0</v>
      </c>
      <c r="P406" s="55">
        <v>0</v>
      </c>
      <c r="Q406" s="54" t="s">
        <v>79</v>
      </c>
      <c r="R406" s="57">
        <v>0</v>
      </c>
      <c r="S406" s="55">
        <v>0</v>
      </c>
      <c r="T406" s="55">
        <v>0</v>
      </c>
      <c r="U406" s="54">
        <v>201</v>
      </c>
      <c r="V406" s="57">
        <f t="shared" si="113"/>
        <v>-4420</v>
      </c>
      <c r="W406" s="57">
        <f t="shared" si="110"/>
        <v>-1905.9765874414441</v>
      </c>
      <c r="X406" s="55">
        <f t="shared" si="111"/>
        <v>15435.742461855887</v>
      </c>
      <c r="Y406" s="117">
        <f t="shared" si="112"/>
        <v>3734320.6978123668</v>
      </c>
    </row>
    <row r="407" spans="1:25" ht="13.5" thickBot="1" x14ac:dyDescent="0.35">
      <c r="A407" s="54">
        <v>394</v>
      </c>
      <c r="B407" s="54">
        <v>56</v>
      </c>
      <c r="C407" s="54">
        <f t="shared" si="102"/>
        <v>10</v>
      </c>
      <c r="D407" s="55">
        <f t="shared" si="108"/>
        <v>38119.531748828878</v>
      </c>
      <c r="E407" s="57">
        <f t="shared" si="109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f t="shared" ref="J407:J445" si="114">-150-3*K406</f>
        <v>-1113</v>
      </c>
      <c r="K407" s="54">
        <v>322</v>
      </c>
      <c r="L407" s="55">
        <v>0</v>
      </c>
      <c r="M407" s="55">
        <v>0</v>
      </c>
      <c r="N407" s="54" t="s">
        <v>79</v>
      </c>
      <c r="O407" s="55">
        <v>0</v>
      </c>
      <c r="P407" s="55">
        <v>0</v>
      </c>
      <c r="Q407" s="54" t="s">
        <v>79</v>
      </c>
      <c r="R407" s="57">
        <v>0</v>
      </c>
      <c r="S407" s="55">
        <v>0</v>
      </c>
      <c r="T407" s="55">
        <v>0</v>
      </c>
      <c r="U407" s="54">
        <v>202</v>
      </c>
      <c r="V407" s="57">
        <f t="shared" si="113"/>
        <v>-4430</v>
      </c>
      <c r="W407" s="57">
        <f t="shared" si="110"/>
        <v>-1905.9765874414441</v>
      </c>
      <c r="X407" s="55">
        <f t="shared" si="111"/>
        <v>15422.742461855887</v>
      </c>
      <c r="Y407" s="117">
        <f t="shared" si="112"/>
        <v>3765303.1098484411</v>
      </c>
    </row>
    <row r="408" spans="1:25" ht="13.5" thickBot="1" x14ac:dyDescent="0.35">
      <c r="A408" s="54">
        <v>395</v>
      </c>
      <c r="B408" s="54">
        <v>56</v>
      </c>
      <c r="C408" s="54">
        <f t="shared" si="102"/>
        <v>11</v>
      </c>
      <c r="D408" s="55">
        <f t="shared" si="108"/>
        <v>38119.531748828878</v>
      </c>
      <c r="E408" s="57">
        <f t="shared" si="109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f t="shared" si="114"/>
        <v>-1116</v>
      </c>
      <c r="K408" s="54">
        <v>323</v>
      </c>
      <c r="L408" s="55">
        <v>0</v>
      </c>
      <c r="M408" s="55">
        <v>0</v>
      </c>
      <c r="N408" s="54" t="s">
        <v>79</v>
      </c>
      <c r="O408" s="55">
        <v>0</v>
      </c>
      <c r="P408" s="55">
        <v>0</v>
      </c>
      <c r="Q408" s="54" t="s">
        <v>79</v>
      </c>
      <c r="R408" s="57">
        <v>0</v>
      </c>
      <c r="S408" s="55">
        <v>0</v>
      </c>
      <c r="T408" s="55">
        <v>0</v>
      </c>
      <c r="U408" s="54">
        <v>203</v>
      </c>
      <c r="V408" s="57">
        <f t="shared" si="113"/>
        <v>-4440</v>
      </c>
      <c r="W408" s="57">
        <f t="shared" si="110"/>
        <v>-1905.9765874414441</v>
      </c>
      <c r="X408" s="55">
        <f t="shared" si="111"/>
        <v>15409.742461855887</v>
      </c>
      <c r="Y408" s="117">
        <f t="shared" si="112"/>
        <v>3796401.615267999</v>
      </c>
    </row>
    <row r="409" spans="1:25" ht="13.5" thickBot="1" x14ac:dyDescent="0.35">
      <c r="A409" s="54">
        <v>396</v>
      </c>
      <c r="B409" s="54">
        <v>57</v>
      </c>
      <c r="C409" s="54">
        <f t="shared" ref="C409:C445" si="115">C397</f>
        <v>0</v>
      </c>
      <c r="D409" s="55">
        <f>$D398*(1+$D$4)</f>
        <v>40025.508336270323</v>
      </c>
      <c r="E409" s="57">
        <f t="shared" si="109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f t="shared" si="114"/>
        <v>-1119</v>
      </c>
      <c r="K409" s="54">
        <v>324</v>
      </c>
      <c r="L409" s="55">
        <v>0</v>
      </c>
      <c r="M409" s="55">
        <v>0</v>
      </c>
      <c r="N409" s="54" t="s">
        <v>79</v>
      </c>
      <c r="O409" s="55">
        <v>0</v>
      </c>
      <c r="P409" s="55">
        <v>0</v>
      </c>
      <c r="Q409" s="54" t="s">
        <v>79</v>
      </c>
      <c r="R409" s="57">
        <v>0</v>
      </c>
      <c r="S409" s="55">
        <v>0</v>
      </c>
      <c r="T409" s="55">
        <v>0</v>
      </c>
      <c r="U409" s="54">
        <v>204</v>
      </c>
      <c r="V409" s="57">
        <f t="shared" si="113"/>
        <v>-4450</v>
      </c>
      <c r="W409" s="57">
        <f t="shared" si="110"/>
        <v>-2001.2754168135161</v>
      </c>
      <c r="X409" s="55">
        <f t="shared" si="111"/>
        <v>16445.029584948679</v>
      </c>
      <c r="Y409" s="117">
        <f t="shared" si="112"/>
        <v>3828664.9849165645</v>
      </c>
    </row>
    <row r="410" spans="1:25" ht="13.5" thickBot="1" x14ac:dyDescent="0.35">
      <c r="A410" s="54">
        <v>397</v>
      </c>
      <c r="B410" s="54">
        <v>57</v>
      </c>
      <c r="C410" s="54">
        <f t="shared" si="115"/>
        <v>1</v>
      </c>
      <c r="D410" s="55">
        <f t="shared" ref="D410:D420" si="116">$D409</f>
        <v>40025.508336270323</v>
      </c>
      <c r="E410" s="57">
        <f t="shared" si="109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f t="shared" si="114"/>
        <v>-1122</v>
      </c>
      <c r="K410" s="54">
        <v>325</v>
      </c>
      <c r="L410" s="55">
        <v>0</v>
      </c>
      <c r="M410" s="55">
        <v>0</v>
      </c>
      <c r="N410" s="54" t="s">
        <v>79</v>
      </c>
      <c r="O410" s="55">
        <v>0</v>
      </c>
      <c r="P410" s="55">
        <v>0</v>
      </c>
      <c r="Q410" s="54" t="s">
        <v>79</v>
      </c>
      <c r="R410" s="57">
        <v>0</v>
      </c>
      <c r="S410" s="55">
        <v>0</v>
      </c>
      <c r="T410" s="55">
        <v>0</v>
      </c>
      <c r="U410" s="54">
        <v>205</v>
      </c>
      <c r="V410" s="57">
        <f t="shared" si="113"/>
        <v>-4460</v>
      </c>
      <c r="W410" s="57">
        <f t="shared" si="110"/>
        <v>-2001.2754168135161</v>
      </c>
      <c r="X410" s="55">
        <f t="shared" si="111"/>
        <v>16432.029584948679</v>
      </c>
      <c r="Y410" s="117">
        <f t="shared" si="112"/>
        <v>3861049.785271999</v>
      </c>
    </row>
    <row r="411" spans="1:25" ht="13.5" thickBot="1" x14ac:dyDescent="0.35">
      <c r="A411" s="54">
        <v>398</v>
      </c>
      <c r="B411" s="54">
        <v>57</v>
      </c>
      <c r="C411" s="54">
        <f t="shared" si="115"/>
        <v>2</v>
      </c>
      <c r="D411" s="55">
        <f t="shared" si="116"/>
        <v>40025.508336270323</v>
      </c>
      <c r="E411" s="57">
        <f t="shared" si="109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f t="shared" si="114"/>
        <v>-1125</v>
      </c>
      <c r="K411" s="54">
        <v>326</v>
      </c>
      <c r="L411" s="55">
        <v>0</v>
      </c>
      <c r="M411" s="55">
        <v>0</v>
      </c>
      <c r="N411" s="54" t="s">
        <v>79</v>
      </c>
      <c r="O411" s="55">
        <v>0</v>
      </c>
      <c r="P411" s="55">
        <v>0</v>
      </c>
      <c r="Q411" s="54" t="s">
        <v>79</v>
      </c>
      <c r="R411" s="57">
        <v>0</v>
      </c>
      <c r="S411" s="55">
        <v>0</v>
      </c>
      <c r="T411" s="55">
        <v>0</v>
      </c>
      <c r="U411" s="54">
        <v>206</v>
      </c>
      <c r="V411" s="57">
        <f t="shared" si="113"/>
        <v>-4470</v>
      </c>
      <c r="W411" s="57">
        <f t="shared" si="110"/>
        <v>-2001.2754168135161</v>
      </c>
      <c r="X411" s="55">
        <f t="shared" si="111"/>
        <v>16419.029584948679</v>
      </c>
      <c r="Y411" s="117">
        <f t="shared" si="112"/>
        <v>3893556.5222955812</v>
      </c>
    </row>
    <row r="412" spans="1:25" ht="13.5" thickBot="1" x14ac:dyDescent="0.35">
      <c r="A412" s="54">
        <v>399</v>
      </c>
      <c r="B412" s="54">
        <v>57</v>
      </c>
      <c r="C412" s="54">
        <f t="shared" si="115"/>
        <v>3</v>
      </c>
      <c r="D412" s="55">
        <f t="shared" si="116"/>
        <v>40025.508336270323</v>
      </c>
      <c r="E412" s="57">
        <f t="shared" si="109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f t="shared" si="114"/>
        <v>-1128</v>
      </c>
      <c r="K412" s="54">
        <v>327</v>
      </c>
      <c r="L412" s="55">
        <v>0</v>
      </c>
      <c r="M412" s="55">
        <v>0</v>
      </c>
      <c r="N412" s="54" t="s">
        <v>79</v>
      </c>
      <c r="O412" s="55">
        <v>0</v>
      </c>
      <c r="P412" s="55">
        <v>0</v>
      </c>
      <c r="Q412" s="54" t="s">
        <v>79</v>
      </c>
      <c r="R412" s="57">
        <v>0</v>
      </c>
      <c r="S412" s="55">
        <v>0</v>
      </c>
      <c r="T412" s="55">
        <v>0</v>
      </c>
      <c r="U412" s="54">
        <v>207</v>
      </c>
      <c r="V412" s="57">
        <f t="shared" si="113"/>
        <v>-4480</v>
      </c>
      <c r="W412" s="57">
        <f t="shared" si="110"/>
        <v>-2001.2754168135161</v>
      </c>
      <c r="X412" s="55">
        <f t="shared" si="111"/>
        <v>16406.029584948679</v>
      </c>
      <c r="Y412" s="117">
        <f t="shared" si="112"/>
        <v>3926185.7040567617</v>
      </c>
    </row>
    <row r="413" spans="1:25" ht="13.5" thickBot="1" x14ac:dyDescent="0.35">
      <c r="A413" s="54">
        <v>400</v>
      </c>
      <c r="B413" s="54">
        <v>57</v>
      </c>
      <c r="C413" s="54">
        <f t="shared" si="115"/>
        <v>4</v>
      </c>
      <c r="D413" s="55">
        <f t="shared" si="116"/>
        <v>40025.508336270323</v>
      </c>
      <c r="E413" s="57">
        <f t="shared" si="109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f t="shared" si="114"/>
        <v>-1131</v>
      </c>
      <c r="K413" s="54">
        <v>328</v>
      </c>
      <c r="L413" s="55">
        <v>0</v>
      </c>
      <c r="M413" s="55">
        <v>0</v>
      </c>
      <c r="N413" s="54" t="s">
        <v>79</v>
      </c>
      <c r="O413" s="55">
        <v>0</v>
      </c>
      <c r="P413" s="55">
        <v>0</v>
      </c>
      <c r="Q413" s="54" t="s">
        <v>79</v>
      </c>
      <c r="R413" s="57">
        <v>0</v>
      </c>
      <c r="S413" s="55">
        <v>0</v>
      </c>
      <c r="T413" s="55">
        <v>0</v>
      </c>
      <c r="U413" s="54">
        <v>208</v>
      </c>
      <c r="V413" s="57">
        <f t="shared" si="113"/>
        <v>-4490</v>
      </c>
      <c r="W413" s="57">
        <f t="shared" si="110"/>
        <v>-2001.2754168135161</v>
      </c>
      <c r="X413" s="55">
        <f t="shared" si="111"/>
        <v>16393.029584948679</v>
      </c>
      <c r="Y413" s="117">
        <f t="shared" si="112"/>
        <v>3958937.8407419468</v>
      </c>
    </row>
    <row r="414" spans="1:25" ht="13.5" thickBot="1" x14ac:dyDescent="0.35">
      <c r="A414" s="54">
        <v>401</v>
      </c>
      <c r="B414" s="54">
        <v>57</v>
      </c>
      <c r="C414" s="54">
        <f t="shared" si="115"/>
        <v>5</v>
      </c>
      <c r="D414" s="55">
        <f t="shared" si="116"/>
        <v>40025.508336270323</v>
      </c>
      <c r="E414" s="57">
        <f t="shared" si="109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f t="shared" si="114"/>
        <v>-1134</v>
      </c>
      <c r="K414" s="54">
        <v>329</v>
      </c>
      <c r="L414" s="55">
        <v>0</v>
      </c>
      <c r="M414" s="55">
        <v>0</v>
      </c>
      <c r="N414" s="54" t="s">
        <v>79</v>
      </c>
      <c r="O414" s="55">
        <v>0</v>
      </c>
      <c r="P414" s="55">
        <v>0</v>
      </c>
      <c r="Q414" s="54" t="s">
        <v>79</v>
      </c>
      <c r="R414" s="57">
        <v>0</v>
      </c>
      <c r="S414" s="55">
        <v>0</v>
      </c>
      <c r="T414" s="55">
        <v>0</v>
      </c>
      <c r="U414" s="54">
        <v>209</v>
      </c>
      <c r="V414" s="57">
        <f t="shared" si="113"/>
        <v>-4500</v>
      </c>
      <c r="W414" s="57">
        <f t="shared" si="110"/>
        <v>-2001.2754168135161</v>
      </c>
      <c r="X414" s="55">
        <f t="shared" si="111"/>
        <v>16380.029584948677</v>
      </c>
      <c r="Y414" s="117">
        <f t="shared" si="112"/>
        <v>3991813.4446633207</v>
      </c>
    </row>
    <row r="415" spans="1:25" ht="13.5" thickBot="1" x14ac:dyDescent="0.35">
      <c r="A415" s="54">
        <v>402</v>
      </c>
      <c r="B415" s="54">
        <v>57</v>
      </c>
      <c r="C415" s="54">
        <f t="shared" si="115"/>
        <v>6</v>
      </c>
      <c r="D415" s="55">
        <f t="shared" si="116"/>
        <v>40025.508336270323</v>
      </c>
      <c r="E415" s="57">
        <f t="shared" si="109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f t="shared" si="114"/>
        <v>-1137</v>
      </c>
      <c r="K415" s="54">
        <v>330</v>
      </c>
      <c r="L415" s="55">
        <v>0</v>
      </c>
      <c r="M415" s="55">
        <v>0</v>
      </c>
      <c r="N415" s="54" t="s">
        <v>79</v>
      </c>
      <c r="O415" s="55">
        <v>0</v>
      </c>
      <c r="P415" s="55">
        <v>0</v>
      </c>
      <c r="Q415" s="54" t="s">
        <v>79</v>
      </c>
      <c r="R415" s="57">
        <v>0</v>
      </c>
      <c r="S415" s="55">
        <v>0</v>
      </c>
      <c r="T415" s="55">
        <v>0</v>
      </c>
      <c r="U415" s="54">
        <v>210</v>
      </c>
      <c r="V415" s="57">
        <f t="shared" si="113"/>
        <v>-4510</v>
      </c>
      <c r="W415" s="57">
        <f t="shared" si="110"/>
        <v>-2001.2754168135161</v>
      </c>
      <c r="X415" s="55">
        <f t="shared" si="111"/>
        <v>16367.029584948677</v>
      </c>
      <c r="Y415" s="117">
        <f t="shared" si="112"/>
        <v>4024813.0302677001</v>
      </c>
    </row>
    <row r="416" spans="1:25" ht="13.5" thickBot="1" x14ac:dyDescent="0.35">
      <c r="A416" s="54">
        <v>403</v>
      </c>
      <c r="B416" s="54">
        <v>57</v>
      </c>
      <c r="C416" s="54">
        <f t="shared" si="115"/>
        <v>7</v>
      </c>
      <c r="D416" s="55">
        <f t="shared" si="116"/>
        <v>40025.508336270323</v>
      </c>
      <c r="E416" s="57">
        <f t="shared" si="109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f t="shared" si="114"/>
        <v>-1140</v>
      </c>
      <c r="K416" s="54">
        <v>331</v>
      </c>
      <c r="L416" s="55">
        <v>0</v>
      </c>
      <c r="M416" s="55">
        <v>0</v>
      </c>
      <c r="N416" s="54" t="s">
        <v>79</v>
      </c>
      <c r="O416" s="55">
        <v>0</v>
      </c>
      <c r="P416" s="55">
        <v>0</v>
      </c>
      <c r="Q416" s="54" t="s">
        <v>79</v>
      </c>
      <c r="R416" s="57">
        <v>0</v>
      </c>
      <c r="S416" s="55">
        <v>0</v>
      </c>
      <c r="T416" s="55">
        <v>0</v>
      </c>
      <c r="U416" s="54">
        <v>211</v>
      </c>
      <c r="V416" s="57">
        <f t="shared" si="113"/>
        <v>-4520</v>
      </c>
      <c r="W416" s="57">
        <f t="shared" si="110"/>
        <v>-2001.2754168135161</v>
      </c>
      <c r="X416" s="55">
        <f t="shared" si="111"/>
        <v>16354.029584948677</v>
      </c>
      <c r="Y416" s="117">
        <f t="shared" si="112"/>
        <v>4057937.1141454312</v>
      </c>
    </row>
    <row r="417" spans="1:25" ht="13.5" thickBot="1" x14ac:dyDescent="0.35">
      <c r="A417" s="54">
        <v>404</v>
      </c>
      <c r="B417" s="54">
        <v>57</v>
      </c>
      <c r="C417" s="54">
        <f t="shared" si="115"/>
        <v>8</v>
      </c>
      <c r="D417" s="55">
        <f t="shared" si="116"/>
        <v>40025.508336270323</v>
      </c>
      <c r="E417" s="57">
        <f t="shared" si="109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f t="shared" si="114"/>
        <v>-1143</v>
      </c>
      <c r="K417" s="54">
        <v>332</v>
      </c>
      <c r="L417" s="55">
        <v>0</v>
      </c>
      <c r="M417" s="55">
        <v>0</v>
      </c>
      <c r="N417" s="54" t="s">
        <v>79</v>
      </c>
      <c r="O417" s="55">
        <v>0</v>
      </c>
      <c r="P417" s="55">
        <v>0</v>
      </c>
      <c r="Q417" s="54" t="s">
        <v>79</v>
      </c>
      <c r="R417" s="57">
        <v>0</v>
      </c>
      <c r="S417" s="55">
        <v>0</v>
      </c>
      <c r="T417" s="55">
        <v>0</v>
      </c>
      <c r="U417" s="54">
        <v>212</v>
      </c>
      <c r="V417" s="57">
        <f t="shared" si="113"/>
        <v>-4530</v>
      </c>
      <c r="W417" s="57">
        <f t="shared" si="110"/>
        <v>-2001.2754168135161</v>
      </c>
      <c r="X417" s="55">
        <f t="shared" si="111"/>
        <v>16341.029584948677</v>
      </c>
      <c r="Y417" s="117">
        <f t="shared" si="112"/>
        <v>4091186.2150393194</v>
      </c>
    </row>
    <row r="418" spans="1:25" ht="13.5" thickBot="1" x14ac:dyDescent="0.35">
      <c r="A418" s="54">
        <v>405</v>
      </c>
      <c r="B418" s="54">
        <v>57</v>
      </c>
      <c r="C418" s="54">
        <f t="shared" si="115"/>
        <v>9</v>
      </c>
      <c r="D418" s="55">
        <f t="shared" si="116"/>
        <v>40025.508336270323</v>
      </c>
      <c r="E418" s="57">
        <f t="shared" si="109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f t="shared" si="114"/>
        <v>-1146</v>
      </c>
      <c r="K418" s="54">
        <v>333</v>
      </c>
      <c r="L418" s="55">
        <v>0</v>
      </c>
      <c r="M418" s="55">
        <v>0</v>
      </c>
      <c r="N418" s="54" t="s">
        <v>79</v>
      </c>
      <c r="O418" s="55">
        <v>0</v>
      </c>
      <c r="P418" s="55">
        <v>0</v>
      </c>
      <c r="Q418" s="54" t="s">
        <v>79</v>
      </c>
      <c r="R418" s="57">
        <v>0</v>
      </c>
      <c r="S418" s="55">
        <v>0</v>
      </c>
      <c r="T418" s="55">
        <v>0</v>
      </c>
      <c r="U418" s="54">
        <v>213</v>
      </c>
      <c r="V418" s="57">
        <f t="shared" si="113"/>
        <v>-4540</v>
      </c>
      <c r="W418" s="57">
        <f t="shared" si="110"/>
        <v>-2001.2754168135161</v>
      </c>
      <c r="X418" s="55">
        <f t="shared" si="111"/>
        <v>16328.029584948677</v>
      </c>
      <c r="Y418" s="117">
        <f t="shared" si="112"/>
        <v>4124560.8538535987</v>
      </c>
    </row>
    <row r="419" spans="1:25" ht="13.5" thickBot="1" x14ac:dyDescent="0.35">
      <c r="A419" s="54">
        <v>406</v>
      </c>
      <c r="B419" s="54">
        <v>57</v>
      </c>
      <c r="C419" s="54">
        <f t="shared" si="115"/>
        <v>10</v>
      </c>
      <c r="D419" s="55">
        <f t="shared" si="116"/>
        <v>40025.508336270323</v>
      </c>
      <c r="E419" s="57">
        <f t="shared" si="109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f t="shared" si="114"/>
        <v>-1149</v>
      </c>
      <c r="K419" s="54">
        <v>334</v>
      </c>
      <c r="L419" s="55">
        <v>0</v>
      </c>
      <c r="M419" s="55">
        <v>0</v>
      </c>
      <c r="N419" s="54" t="s">
        <v>79</v>
      </c>
      <c r="O419" s="55">
        <v>0</v>
      </c>
      <c r="P419" s="55">
        <v>0</v>
      </c>
      <c r="Q419" s="54" t="s">
        <v>79</v>
      </c>
      <c r="R419" s="57">
        <v>0</v>
      </c>
      <c r="S419" s="55">
        <v>0</v>
      </c>
      <c r="T419" s="55">
        <v>0</v>
      </c>
      <c r="U419" s="54">
        <v>214</v>
      </c>
      <c r="V419" s="57">
        <f t="shared" si="113"/>
        <v>-4550</v>
      </c>
      <c r="W419" s="57">
        <f t="shared" si="110"/>
        <v>-2001.2754168135161</v>
      </c>
      <c r="X419" s="55">
        <f t="shared" si="111"/>
        <v>16315.029584948677</v>
      </c>
      <c r="Y419" s="117">
        <f t="shared" si="112"/>
        <v>4158061.5536629376</v>
      </c>
    </row>
    <row r="420" spans="1:25" ht="13.5" thickBot="1" x14ac:dyDescent="0.35">
      <c r="A420" s="54">
        <v>407</v>
      </c>
      <c r="B420" s="54">
        <v>57</v>
      </c>
      <c r="C420" s="54">
        <f t="shared" si="115"/>
        <v>11</v>
      </c>
      <c r="D420" s="55">
        <f t="shared" si="116"/>
        <v>40025.508336270323</v>
      </c>
      <c r="E420" s="57">
        <f t="shared" si="109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f t="shared" si="114"/>
        <v>-1152</v>
      </c>
      <c r="K420" s="54">
        <v>335</v>
      </c>
      <c r="L420" s="55">
        <v>0</v>
      </c>
      <c r="M420" s="55">
        <v>0</v>
      </c>
      <c r="N420" s="54" t="s">
        <v>79</v>
      </c>
      <c r="O420" s="55">
        <v>0</v>
      </c>
      <c r="P420" s="55">
        <v>0</v>
      </c>
      <c r="Q420" s="54" t="s">
        <v>79</v>
      </c>
      <c r="R420" s="57">
        <v>0</v>
      </c>
      <c r="S420" s="55">
        <v>0</v>
      </c>
      <c r="T420" s="55">
        <v>0</v>
      </c>
      <c r="U420" s="54">
        <v>215</v>
      </c>
      <c r="V420" s="57">
        <f t="shared" si="113"/>
        <v>-4560</v>
      </c>
      <c r="W420" s="57">
        <f t="shared" si="110"/>
        <v>-2001.2754168135161</v>
      </c>
      <c r="X420" s="55">
        <f t="shared" si="111"/>
        <v>16302.029584948677</v>
      </c>
      <c r="Y420" s="117">
        <f t="shared" si="112"/>
        <v>4191688.8397214822</v>
      </c>
    </row>
    <row r="421" spans="1:25" ht="13.5" thickBot="1" x14ac:dyDescent="0.35">
      <c r="A421" s="54">
        <v>408</v>
      </c>
      <c r="B421" s="54">
        <v>58</v>
      </c>
      <c r="C421" s="54">
        <f t="shared" si="115"/>
        <v>0</v>
      </c>
      <c r="D421" s="55">
        <f>$D410*(1+$D$4)</f>
        <v>42026.783753083837</v>
      </c>
      <c r="E421" s="57">
        <f t="shared" si="109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f t="shared" si="114"/>
        <v>-1155</v>
      </c>
      <c r="K421" s="54">
        <v>336</v>
      </c>
      <c r="L421" s="55">
        <v>0</v>
      </c>
      <c r="M421" s="55">
        <v>0</v>
      </c>
      <c r="N421" s="54" t="s">
        <v>79</v>
      </c>
      <c r="O421" s="55">
        <v>0</v>
      </c>
      <c r="P421" s="55">
        <v>0</v>
      </c>
      <c r="Q421" s="54" t="s">
        <v>79</v>
      </c>
      <c r="R421" s="57">
        <v>0</v>
      </c>
      <c r="S421" s="55">
        <v>0</v>
      </c>
      <c r="T421" s="55">
        <v>0</v>
      </c>
      <c r="U421" s="54">
        <v>216</v>
      </c>
      <c r="V421" s="57">
        <f t="shared" si="113"/>
        <v>-4570</v>
      </c>
      <c r="W421" s="57">
        <f t="shared" si="110"/>
        <v>-2101.3391876541918</v>
      </c>
      <c r="X421" s="55">
        <f t="shared" si="111"/>
        <v>17389.731064196108</v>
      </c>
      <c r="Y421" s="117">
        <f t="shared" si="112"/>
        <v>4226543.9409511844</v>
      </c>
    </row>
    <row r="422" spans="1:25" ht="13.5" thickBot="1" x14ac:dyDescent="0.35">
      <c r="A422" s="54">
        <v>409</v>
      </c>
      <c r="B422" s="54">
        <v>58</v>
      </c>
      <c r="C422" s="54">
        <f t="shared" si="115"/>
        <v>1</v>
      </c>
      <c r="D422" s="55">
        <f t="shared" ref="D422:D432" si="117">$D421</f>
        <v>42026.783753083837</v>
      </c>
      <c r="E422" s="57">
        <f t="shared" si="109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f t="shared" si="114"/>
        <v>-1158</v>
      </c>
      <c r="K422" s="54">
        <v>337</v>
      </c>
      <c r="L422" s="55">
        <v>0</v>
      </c>
      <c r="M422" s="55">
        <v>0</v>
      </c>
      <c r="N422" s="54" t="s">
        <v>79</v>
      </c>
      <c r="O422" s="55">
        <v>0</v>
      </c>
      <c r="P422" s="55">
        <v>0</v>
      </c>
      <c r="Q422" s="54" t="s">
        <v>79</v>
      </c>
      <c r="R422" s="57">
        <v>0</v>
      </c>
      <c r="S422" s="55">
        <v>0</v>
      </c>
      <c r="T422" s="55">
        <v>0</v>
      </c>
      <c r="U422" s="54">
        <v>217</v>
      </c>
      <c r="V422" s="57">
        <f t="shared" si="113"/>
        <v>-4580</v>
      </c>
      <c r="W422" s="57">
        <f t="shared" si="110"/>
        <v>-2101.3391876541918</v>
      </c>
      <c r="X422" s="55">
        <f t="shared" si="111"/>
        <v>17376.731064196108</v>
      </c>
      <c r="Y422" s="117">
        <f t="shared" si="112"/>
        <v>4261531.2717693429</v>
      </c>
    </row>
    <row r="423" spans="1:25" ht="13.5" thickBot="1" x14ac:dyDescent="0.35">
      <c r="A423" s="54">
        <v>410</v>
      </c>
      <c r="B423" s="54">
        <v>58</v>
      </c>
      <c r="C423" s="54">
        <f t="shared" si="115"/>
        <v>2</v>
      </c>
      <c r="D423" s="55">
        <f t="shared" si="117"/>
        <v>42026.783753083837</v>
      </c>
      <c r="E423" s="57">
        <f t="shared" si="109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f t="shared" si="114"/>
        <v>-1161</v>
      </c>
      <c r="K423" s="54">
        <v>338</v>
      </c>
      <c r="L423" s="55">
        <v>0</v>
      </c>
      <c r="M423" s="55">
        <v>0</v>
      </c>
      <c r="N423" s="54" t="s">
        <v>79</v>
      </c>
      <c r="O423" s="55">
        <v>0</v>
      </c>
      <c r="P423" s="55">
        <v>0</v>
      </c>
      <c r="Q423" s="54" t="s">
        <v>79</v>
      </c>
      <c r="R423" s="57">
        <v>0</v>
      </c>
      <c r="S423" s="55">
        <v>0</v>
      </c>
      <c r="T423" s="55">
        <v>0</v>
      </c>
      <c r="U423" s="54">
        <v>218</v>
      </c>
      <c r="V423" s="57">
        <f t="shared" si="113"/>
        <v>-4590</v>
      </c>
      <c r="W423" s="57">
        <f t="shared" si="110"/>
        <v>-2101.3391876541918</v>
      </c>
      <c r="X423" s="55">
        <f t="shared" si="111"/>
        <v>17363.731064196108</v>
      </c>
      <c r="Y423" s="117">
        <f t="shared" si="112"/>
        <v>4296651.3831325779</v>
      </c>
    </row>
    <row r="424" spans="1:25" ht="13.5" thickBot="1" x14ac:dyDescent="0.35">
      <c r="A424" s="54">
        <v>411</v>
      </c>
      <c r="B424" s="54">
        <v>58</v>
      </c>
      <c r="C424" s="54">
        <f t="shared" si="115"/>
        <v>3</v>
      </c>
      <c r="D424" s="55">
        <f t="shared" si="117"/>
        <v>42026.783753083837</v>
      </c>
      <c r="E424" s="57">
        <f t="shared" si="109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f t="shared" si="114"/>
        <v>-1164</v>
      </c>
      <c r="K424" s="54">
        <v>339</v>
      </c>
      <c r="L424" s="55">
        <v>0</v>
      </c>
      <c r="M424" s="55">
        <v>0</v>
      </c>
      <c r="N424" s="54" t="s">
        <v>79</v>
      </c>
      <c r="O424" s="55">
        <v>0</v>
      </c>
      <c r="P424" s="55">
        <v>0</v>
      </c>
      <c r="Q424" s="54" t="s">
        <v>79</v>
      </c>
      <c r="R424" s="57">
        <v>0</v>
      </c>
      <c r="S424" s="55">
        <v>0</v>
      </c>
      <c r="T424" s="55">
        <v>0</v>
      </c>
      <c r="U424" s="54">
        <v>219</v>
      </c>
      <c r="V424" s="57">
        <f t="shared" si="113"/>
        <v>-4600</v>
      </c>
      <c r="W424" s="57">
        <f t="shared" si="110"/>
        <v>-2101.3391876541918</v>
      </c>
      <c r="X424" s="55">
        <f t="shared" si="111"/>
        <v>17350.731064196108</v>
      </c>
      <c r="Y424" s="117">
        <f t="shared" si="112"/>
        <v>4331904.8282931596</v>
      </c>
    </row>
    <row r="425" spans="1:25" ht="13.5" thickBot="1" x14ac:dyDescent="0.35">
      <c r="A425" s="54">
        <v>412</v>
      </c>
      <c r="B425" s="54">
        <v>58</v>
      </c>
      <c r="C425" s="54">
        <f t="shared" si="115"/>
        <v>4</v>
      </c>
      <c r="D425" s="55">
        <f t="shared" si="117"/>
        <v>42026.783753083837</v>
      </c>
      <c r="E425" s="57">
        <f t="shared" si="109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f t="shared" si="114"/>
        <v>-1167</v>
      </c>
      <c r="K425" s="54">
        <v>340</v>
      </c>
      <c r="L425" s="55">
        <v>0</v>
      </c>
      <c r="M425" s="55">
        <v>0</v>
      </c>
      <c r="N425" s="54" t="s">
        <v>79</v>
      </c>
      <c r="O425" s="55">
        <v>0</v>
      </c>
      <c r="P425" s="55">
        <v>0</v>
      </c>
      <c r="Q425" s="54" t="s">
        <v>79</v>
      </c>
      <c r="R425" s="57">
        <v>0</v>
      </c>
      <c r="S425" s="55">
        <v>0</v>
      </c>
      <c r="T425" s="55">
        <v>0</v>
      </c>
      <c r="U425" s="54">
        <v>220</v>
      </c>
      <c r="V425" s="57">
        <f t="shared" si="113"/>
        <v>-4610</v>
      </c>
      <c r="W425" s="57">
        <f t="shared" si="110"/>
        <v>-2101.3391876541918</v>
      </c>
      <c r="X425" s="55">
        <f t="shared" si="111"/>
        <v>17337.731064196108</v>
      </c>
      <c r="Y425" s="117">
        <f t="shared" si="112"/>
        <v>4367292.1628085766</v>
      </c>
    </row>
    <row r="426" spans="1:25" ht="13.5" thickBot="1" x14ac:dyDescent="0.35">
      <c r="A426" s="54">
        <v>413</v>
      </c>
      <c r="B426" s="54">
        <v>58</v>
      </c>
      <c r="C426" s="54">
        <f t="shared" si="115"/>
        <v>5</v>
      </c>
      <c r="D426" s="55">
        <f t="shared" si="117"/>
        <v>42026.783753083837</v>
      </c>
      <c r="E426" s="57">
        <f t="shared" si="109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f t="shared" si="114"/>
        <v>-1170</v>
      </c>
      <c r="K426" s="54">
        <v>341</v>
      </c>
      <c r="L426" s="55">
        <v>0</v>
      </c>
      <c r="M426" s="55">
        <v>0</v>
      </c>
      <c r="N426" s="54" t="s">
        <v>79</v>
      </c>
      <c r="O426" s="55">
        <v>0</v>
      </c>
      <c r="P426" s="55">
        <v>0</v>
      </c>
      <c r="Q426" s="54" t="s">
        <v>79</v>
      </c>
      <c r="R426" s="57">
        <v>0</v>
      </c>
      <c r="S426" s="55">
        <v>0</v>
      </c>
      <c r="T426" s="55">
        <v>0</v>
      </c>
      <c r="U426" s="54">
        <v>221</v>
      </c>
      <c r="V426" s="57">
        <f t="shared" si="113"/>
        <v>-4620</v>
      </c>
      <c r="W426" s="57">
        <f t="shared" si="110"/>
        <v>-2101.3391876541918</v>
      </c>
      <c r="X426" s="55">
        <f t="shared" si="111"/>
        <v>17324.731064196108</v>
      </c>
      <c r="Y426" s="117">
        <f t="shared" si="112"/>
        <v>4402813.944551141</v>
      </c>
    </row>
    <row r="427" spans="1:25" ht="13.5" thickBot="1" x14ac:dyDescent="0.35">
      <c r="A427" s="54">
        <v>414</v>
      </c>
      <c r="B427" s="54">
        <v>58</v>
      </c>
      <c r="C427" s="54">
        <f t="shared" si="115"/>
        <v>6</v>
      </c>
      <c r="D427" s="55">
        <f t="shared" si="117"/>
        <v>42026.783753083837</v>
      </c>
      <c r="E427" s="57">
        <f t="shared" si="109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f t="shared" si="114"/>
        <v>-1173</v>
      </c>
      <c r="K427" s="54">
        <v>342</v>
      </c>
      <c r="L427" s="55">
        <v>0</v>
      </c>
      <c r="M427" s="55">
        <v>0</v>
      </c>
      <c r="N427" s="54" t="s">
        <v>79</v>
      </c>
      <c r="O427" s="55">
        <v>0</v>
      </c>
      <c r="P427" s="55">
        <v>0</v>
      </c>
      <c r="Q427" s="54" t="s">
        <v>79</v>
      </c>
      <c r="R427" s="57">
        <v>0</v>
      </c>
      <c r="S427" s="55">
        <v>0</v>
      </c>
      <c r="T427" s="55">
        <v>0</v>
      </c>
      <c r="U427" s="54">
        <v>222</v>
      </c>
      <c r="V427" s="57">
        <f t="shared" si="113"/>
        <v>-4630</v>
      </c>
      <c r="W427" s="57">
        <f t="shared" si="110"/>
        <v>-2101.3391876541918</v>
      </c>
      <c r="X427" s="55">
        <f t="shared" si="111"/>
        <v>17311.731064196108</v>
      </c>
      <c r="Y427" s="117">
        <f t="shared" si="112"/>
        <v>4438470.7337176334</v>
      </c>
    </row>
    <row r="428" spans="1:25" ht="13.5" thickBot="1" x14ac:dyDescent="0.35">
      <c r="A428" s="54">
        <v>415</v>
      </c>
      <c r="B428" s="54">
        <v>58</v>
      </c>
      <c r="C428" s="54">
        <f t="shared" si="115"/>
        <v>7</v>
      </c>
      <c r="D428" s="55">
        <f t="shared" si="117"/>
        <v>42026.783753083837</v>
      </c>
      <c r="E428" s="57">
        <f t="shared" si="109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f t="shared" si="114"/>
        <v>-1176</v>
      </c>
      <c r="K428" s="54">
        <v>343</v>
      </c>
      <c r="L428" s="55">
        <v>0</v>
      </c>
      <c r="M428" s="55">
        <v>0</v>
      </c>
      <c r="N428" s="54" t="s">
        <v>79</v>
      </c>
      <c r="O428" s="55">
        <v>0</v>
      </c>
      <c r="P428" s="55">
        <v>0</v>
      </c>
      <c r="Q428" s="54" t="s">
        <v>79</v>
      </c>
      <c r="R428" s="57">
        <v>0</v>
      </c>
      <c r="S428" s="55">
        <v>0</v>
      </c>
      <c r="T428" s="55">
        <v>0</v>
      </c>
      <c r="U428" s="54">
        <v>223</v>
      </c>
      <c r="V428" s="57">
        <f t="shared" si="113"/>
        <v>-4640</v>
      </c>
      <c r="W428" s="57">
        <f t="shared" si="110"/>
        <v>-2101.3391876541918</v>
      </c>
      <c r="X428" s="55">
        <f t="shared" si="111"/>
        <v>17298.731064196108</v>
      </c>
      <c r="Y428" s="117">
        <f t="shared" si="112"/>
        <v>4474263.0928389858</v>
      </c>
    </row>
    <row r="429" spans="1:25" ht="13.5" thickBot="1" x14ac:dyDescent="0.35">
      <c r="A429" s="54">
        <v>416</v>
      </c>
      <c r="B429" s="54">
        <v>58</v>
      </c>
      <c r="C429" s="54">
        <f t="shared" si="115"/>
        <v>8</v>
      </c>
      <c r="D429" s="55">
        <f t="shared" si="117"/>
        <v>42026.783753083837</v>
      </c>
      <c r="E429" s="57">
        <f t="shared" si="109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f t="shared" si="114"/>
        <v>-1179</v>
      </c>
      <c r="K429" s="54">
        <v>344</v>
      </c>
      <c r="L429" s="55">
        <v>0</v>
      </c>
      <c r="M429" s="55">
        <v>0</v>
      </c>
      <c r="N429" s="54" t="s">
        <v>79</v>
      </c>
      <c r="O429" s="55">
        <v>0</v>
      </c>
      <c r="P429" s="55">
        <v>0</v>
      </c>
      <c r="Q429" s="54" t="s">
        <v>79</v>
      </c>
      <c r="R429" s="57">
        <v>0</v>
      </c>
      <c r="S429" s="55">
        <v>0</v>
      </c>
      <c r="T429" s="55">
        <v>0</v>
      </c>
      <c r="U429" s="54">
        <v>224</v>
      </c>
      <c r="V429" s="57">
        <f t="shared" si="113"/>
        <v>-4650</v>
      </c>
      <c r="W429" s="57">
        <f t="shared" si="110"/>
        <v>-2101.3391876541918</v>
      </c>
      <c r="X429" s="55">
        <f t="shared" si="111"/>
        <v>17285.731064196108</v>
      </c>
      <c r="Y429" s="117">
        <f t="shared" si="112"/>
        <v>4510191.5867900103</v>
      </c>
    </row>
    <row r="430" spans="1:25" ht="13.5" thickBot="1" x14ac:dyDescent="0.35">
      <c r="A430" s="54">
        <v>417</v>
      </c>
      <c r="B430" s="54">
        <v>58</v>
      </c>
      <c r="C430" s="54">
        <f t="shared" si="115"/>
        <v>9</v>
      </c>
      <c r="D430" s="55">
        <f t="shared" si="117"/>
        <v>42026.783753083837</v>
      </c>
      <c r="E430" s="57">
        <f t="shared" si="109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f t="shared" si="114"/>
        <v>-1182</v>
      </c>
      <c r="K430" s="54">
        <v>345</v>
      </c>
      <c r="L430" s="55">
        <v>0</v>
      </c>
      <c r="M430" s="55">
        <v>0</v>
      </c>
      <c r="N430" s="54" t="s">
        <v>79</v>
      </c>
      <c r="O430" s="55">
        <v>0</v>
      </c>
      <c r="P430" s="55">
        <v>0</v>
      </c>
      <c r="Q430" s="54" t="s">
        <v>79</v>
      </c>
      <c r="R430" s="57">
        <v>0</v>
      </c>
      <c r="S430" s="55">
        <v>0</v>
      </c>
      <c r="T430" s="55">
        <v>0</v>
      </c>
      <c r="U430" s="54">
        <v>225</v>
      </c>
      <c r="V430" s="57">
        <f t="shared" si="113"/>
        <v>-4660</v>
      </c>
      <c r="W430" s="57">
        <f t="shared" si="110"/>
        <v>-2101.3391876541918</v>
      </c>
      <c r="X430" s="55">
        <f t="shared" si="111"/>
        <v>17272.731064196108</v>
      </c>
      <c r="Y430" s="117">
        <f t="shared" si="112"/>
        <v>4546256.7827991648</v>
      </c>
    </row>
    <row r="431" spans="1:25" ht="13.5" thickBot="1" x14ac:dyDescent="0.35">
      <c r="A431" s="54">
        <v>418</v>
      </c>
      <c r="B431" s="54">
        <v>58</v>
      </c>
      <c r="C431" s="54">
        <f t="shared" si="115"/>
        <v>10</v>
      </c>
      <c r="D431" s="55">
        <f t="shared" si="117"/>
        <v>42026.783753083837</v>
      </c>
      <c r="E431" s="57">
        <f t="shared" si="109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f t="shared" si="114"/>
        <v>-1185</v>
      </c>
      <c r="K431" s="54">
        <v>346</v>
      </c>
      <c r="L431" s="55">
        <v>0</v>
      </c>
      <c r="M431" s="55">
        <v>0</v>
      </c>
      <c r="N431" s="54" t="s">
        <v>79</v>
      </c>
      <c r="O431" s="55">
        <v>0</v>
      </c>
      <c r="P431" s="55">
        <v>0</v>
      </c>
      <c r="Q431" s="54" t="s">
        <v>79</v>
      </c>
      <c r="R431" s="57">
        <v>0</v>
      </c>
      <c r="S431" s="55">
        <v>0</v>
      </c>
      <c r="T431" s="55">
        <v>0</v>
      </c>
      <c r="U431" s="54">
        <v>226</v>
      </c>
      <c r="V431" s="57">
        <f t="shared" si="113"/>
        <v>-4670</v>
      </c>
      <c r="W431" s="57">
        <f t="shared" si="110"/>
        <v>-2101.3391876541918</v>
      </c>
      <c r="X431" s="55">
        <f t="shared" si="111"/>
        <v>17259.731064196108</v>
      </c>
      <c r="Y431" s="117">
        <f t="shared" si="112"/>
        <v>4582459.2504583569</v>
      </c>
    </row>
    <row r="432" spans="1:25" ht="13.5" thickBot="1" x14ac:dyDescent="0.35">
      <c r="A432" s="54">
        <v>419</v>
      </c>
      <c r="B432" s="54">
        <v>58</v>
      </c>
      <c r="C432" s="54">
        <f t="shared" si="115"/>
        <v>11</v>
      </c>
      <c r="D432" s="55">
        <f t="shared" si="117"/>
        <v>42026.783753083837</v>
      </c>
      <c r="E432" s="57">
        <f t="shared" si="109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f t="shared" si="114"/>
        <v>-1188</v>
      </c>
      <c r="K432" s="54">
        <v>347</v>
      </c>
      <c r="L432" s="55">
        <v>0</v>
      </c>
      <c r="M432" s="55">
        <v>0</v>
      </c>
      <c r="N432" s="54" t="s">
        <v>79</v>
      </c>
      <c r="O432" s="55">
        <v>0</v>
      </c>
      <c r="P432" s="55">
        <v>0</v>
      </c>
      <c r="Q432" s="54" t="s">
        <v>79</v>
      </c>
      <c r="R432" s="57">
        <v>0</v>
      </c>
      <c r="S432" s="55">
        <v>0</v>
      </c>
      <c r="T432" s="55">
        <v>0</v>
      </c>
      <c r="U432" s="54">
        <v>227</v>
      </c>
      <c r="V432" s="57">
        <f t="shared" si="113"/>
        <v>-4680</v>
      </c>
      <c r="W432" s="57">
        <f t="shared" si="110"/>
        <v>-2101.3391876541918</v>
      </c>
      <c r="X432" s="55">
        <f t="shared" si="111"/>
        <v>17246.731064196108</v>
      </c>
      <c r="Y432" s="117">
        <f t="shared" si="112"/>
        <v>4618799.561732796</v>
      </c>
    </row>
    <row r="433" spans="1:25" ht="13.5" thickBot="1" x14ac:dyDescent="0.35">
      <c r="A433" s="54">
        <v>420</v>
      </c>
      <c r="B433" s="54">
        <v>59</v>
      </c>
      <c r="C433" s="54">
        <f t="shared" si="115"/>
        <v>0</v>
      </c>
      <c r="D433" s="55">
        <f>$D422*(1+$D$4)</f>
        <v>44128.122940738031</v>
      </c>
      <c r="E433" s="57">
        <f t="shared" si="109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f t="shared" si="114"/>
        <v>-1191</v>
      </c>
      <c r="K433" s="54">
        <v>348</v>
      </c>
      <c r="L433" s="55">
        <v>0</v>
      </c>
      <c r="M433" s="55">
        <v>0</v>
      </c>
      <c r="N433" s="54" t="s">
        <v>79</v>
      </c>
      <c r="O433" s="55">
        <v>0</v>
      </c>
      <c r="P433" s="55">
        <v>0</v>
      </c>
      <c r="Q433" s="54" t="s">
        <v>79</v>
      </c>
      <c r="R433" s="57">
        <v>0</v>
      </c>
      <c r="S433" s="55">
        <v>0</v>
      </c>
      <c r="T433" s="55">
        <v>0</v>
      </c>
      <c r="U433" s="54">
        <v>228</v>
      </c>
      <c r="V433" s="57">
        <f t="shared" si="113"/>
        <v>-4690</v>
      </c>
      <c r="W433" s="57">
        <f t="shared" si="110"/>
        <v>-2206.4061470369015</v>
      </c>
      <c r="X433" s="55">
        <f t="shared" si="111"/>
        <v>18389.467617405917</v>
      </c>
      <c r="Y433" s="117">
        <f t="shared" si="112"/>
        <v>4656434.0275240885</v>
      </c>
    </row>
    <row r="434" spans="1:25" ht="13.5" thickBot="1" x14ac:dyDescent="0.35">
      <c r="A434" s="54">
        <v>421</v>
      </c>
      <c r="B434" s="54">
        <v>59</v>
      </c>
      <c r="C434" s="54">
        <f t="shared" si="115"/>
        <v>1</v>
      </c>
      <c r="D434" s="55">
        <f t="shared" ref="D434:D445" si="118">$D433</f>
        <v>44128.122940738031</v>
      </c>
      <c r="E434" s="57">
        <f t="shared" si="109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f t="shared" si="114"/>
        <v>-1194</v>
      </c>
      <c r="K434" s="54">
        <v>349</v>
      </c>
      <c r="L434" s="55">
        <v>0</v>
      </c>
      <c r="M434" s="55">
        <v>0</v>
      </c>
      <c r="N434" s="54" t="s">
        <v>79</v>
      </c>
      <c r="O434" s="55">
        <v>0</v>
      </c>
      <c r="P434" s="55">
        <v>0</v>
      </c>
      <c r="Q434" s="54" t="s">
        <v>79</v>
      </c>
      <c r="R434" s="57">
        <v>0</v>
      </c>
      <c r="S434" s="55">
        <v>0</v>
      </c>
      <c r="T434" s="55">
        <v>0</v>
      </c>
      <c r="U434" s="54">
        <v>229</v>
      </c>
      <c r="V434" s="57">
        <f t="shared" si="113"/>
        <v>-4700</v>
      </c>
      <c r="W434" s="57">
        <f t="shared" si="110"/>
        <v>-2206.4061470369015</v>
      </c>
      <c r="X434" s="55">
        <f t="shared" si="111"/>
        <v>18376.467617405917</v>
      </c>
      <c r="Y434" s="117">
        <f t="shared" si="112"/>
        <v>4694212.3035895107</v>
      </c>
    </row>
    <row r="435" spans="1:25" ht="13.5" thickBot="1" x14ac:dyDescent="0.35">
      <c r="A435" s="54">
        <v>422</v>
      </c>
      <c r="B435" s="54">
        <v>59</v>
      </c>
      <c r="C435" s="54">
        <f t="shared" si="115"/>
        <v>2</v>
      </c>
      <c r="D435" s="55">
        <f t="shared" si="118"/>
        <v>44128.122940738031</v>
      </c>
      <c r="E435" s="57">
        <f t="shared" si="109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f t="shared" si="114"/>
        <v>-1197</v>
      </c>
      <c r="K435" s="54">
        <v>350</v>
      </c>
      <c r="L435" s="55">
        <v>0</v>
      </c>
      <c r="M435" s="55">
        <v>0</v>
      </c>
      <c r="N435" s="54" t="s">
        <v>79</v>
      </c>
      <c r="O435" s="55">
        <v>0</v>
      </c>
      <c r="P435" s="55">
        <v>0</v>
      </c>
      <c r="Q435" s="54" t="s">
        <v>79</v>
      </c>
      <c r="R435" s="57">
        <v>0</v>
      </c>
      <c r="S435" s="55">
        <v>0</v>
      </c>
      <c r="T435" s="55">
        <v>0</v>
      </c>
      <c r="U435" s="54">
        <v>230</v>
      </c>
      <c r="V435" s="57">
        <f t="shared" si="113"/>
        <v>-4710</v>
      </c>
      <c r="W435" s="57">
        <f t="shared" si="110"/>
        <v>-2206.4061470369015</v>
      </c>
      <c r="X435" s="55">
        <f t="shared" si="111"/>
        <v>18363.467617405917</v>
      </c>
      <c r="Y435" s="117">
        <f t="shared" si="112"/>
        <v>4732134.9891385389</v>
      </c>
    </row>
    <row r="436" spans="1:25" ht="13.5" thickBot="1" x14ac:dyDescent="0.35">
      <c r="A436" s="54">
        <v>423</v>
      </c>
      <c r="B436" s="54">
        <v>59</v>
      </c>
      <c r="C436" s="54">
        <f t="shared" si="115"/>
        <v>3</v>
      </c>
      <c r="D436" s="55">
        <f t="shared" si="118"/>
        <v>44128.122940738031</v>
      </c>
      <c r="E436" s="57">
        <f t="shared" si="109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f t="shared" si="114"/>
        <v>-1200</v>
      </c>
      <c r="K436" s="54">
        <v>351</v>
      </c>
      <c r="L436" s="55">
        <v>0</v>
      </c>
      <c r="M436" s="55">
        <v>0</v>
      </c>
      <c r="N436" s="54" t="s">
        <v>79</v>
      </c>
      <c r="O436" s="55">
        <v>0</v>
      </c>
      <c r="P436" s="55">
        <v>0</v>
      </c>
      <c r="Q436" s="54" t="s">
        <v>79</v>
      </c>
      <c r="R436" s="57">
        <v>0</v>
      </c>
      <c r="S436" s="55">
        <v>0</v>
      </c>
      <c r="T436" s="55">
        <v>0</v>
      </c>
      <c r="U436" s="54">
        <v>231</v>
      </c>
      <c r="V436" s="57">
        <f t="shared" si="113"/>
        <v>-4720</v>
      </c>
      <c r="W436" s="57">
        <f t="shared" si="110"/>
        <v>-2206.4061470369015</v>
      </c>
      <c r="X436" s="55">
        <f t="shared" si="111"/>
        <v>18350.467617405917</v>
      </c>
      <c r="Y436" s="117">
        <f t="shared" si="112"/>
        <v>4770202.6858773548</v>
      </c>
    </row>
    <row r="437" spans="1:25" ht="13.5" thickBot="1" x14ac:dyDescent="0.35">
      <c r="A437" s="54">
        <v>424</v>
      </c>
      <c r="B437" s="54">
        <v>59</v>
      </c>
      <c r="C437" s="54">
        <f t="shared" si="115"/>
        <v>4</v>
      </c>
      <c r="D437" s="55">
        <f t="shared" si="118"/>
        <v>44128.122940738031</v>
      </c>
      <c r="E437" s="57">
        <f t="shared" si="109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f t="shared" si="114"/>
        <v>-1203</v>
      </c>
      <c r="K437" s="54">
        <v>352</v>
      </c>
      <c r="L437" s="55">
        <v>0</v>
      </c>
      <c r="M437" s="55">
        <v>0</v>
      </c>
      <c r="N437" s="54" t="s">
        <v>79</v>
      </c>
      <c r="O437" s="55">
        <v>0</v>
      </c>
      <c r="P437" s="55">
        <v>0</v>
      </c>
      <c r="Q437" s="54" t="s">
        <v>79</v>
      </c>
      <c r="R437" s="57">
        <v>0</v>
      </c>
      <c r="S437" s="55">
        <v>0</v>
      </c>
      <c r="T437" s="55">
        <v>0</v>
      </c>
      <c r="U437" s="54">
        <v>232</v>
      </c>
      <c r="V437" s="57">
        <f t="shared" si="113"/>
        <v>-4730</v>
      </c>
      <c r="W437" s="57">
        <f t="shared" si="110"/>
        <v>-2206.4061470369015</v>
      </c>
      <c r="X437" s="55">
        <f t="shared" si="111"/>
        <v>18337.467617405917</v>
      </c>
      <c r="Y437" s="117">
        <f t="shared" si="112"/>
        <v>4808415.9980192492</v>
      </c>
    </row>
    <row r="438" spans="1:25" ht="13.5" thickBot="1" x14ac:dyDescent="0.35">
      <c r="A438" s="54">
        <v>425</v>
      </c>
      <c r="B438" s="54">
        <v>59</v>
      </c>
      <c r="C438" s="54">
        <f t="shared" si="115"/>
        <v>5</v>
      </c>
      <c r="D438" s="55">
        <f t="shared" si="118"/>
        <v>44128.122940738031</v>
      </c>
      <c r="E438" s="57">
        <f t="shared" si="109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f t="shared" si="114"/>
        <v>-1206</v>
      </c>
      <c r="K438" s="54">
        <v>353</v>
      </c>
      <c r="L438" s="55">
        <v>0</v>
      </c>
      <c r="M438" s="55">
        <v>0</v>
      </c>
      <c r="N438" s="54" t="s">
        <v>79</v>
      </c>
      <c r="O438" s="55">
        <v>0</v>
      </c>
      <c r="P438" s="55">
        <v>0</v>
      </c>
      <c r="Q438" s="54" t="s">
        <v>79</v>
      </c>
      <c r="R438" s="57">
        <v>0</v>
      </c>
      <c r="S438" s="55">
        <v>0</v>
      </c>
      <c r="T438" s="55">
        <v>0</v>
      </c>
      <c r="U438" s="54">
        <v>233</v>
      </c>
      <c r="V438" s="57">
        <f t="shared" si="113"/>
        <v>-4740</v>
      </c>
      <c r="W438" s="57">
        <f t="shared" si="110"/>
        <v>-2206.4061470369015</v>
      </c>
      <c r="X438" s="55">
        <f t="shared" si="111"/>
        <v>18324.467617405917</v>
      </c>
      <c r="Y438" s="117">
        <f t="shared" si="112"/>
        <v>4846775.5322950678</v>
      </c>
    </row>
    <row r="439" spans="1:25" ht="13.5" thickBot="1" x14ac:dyDescent="0.35">
      <c r="A439" s="54">
        <v>426</v>
      </c>
      <c r="B439" s="54">
        <v>59</v>
      </c>
      <c r="C439" s="54">
        <f t="shared" si="115"/>
        <v>6</v>
      </c>
      <c r="D439" s="55">
        <f t="shared" si="118"/>
        <v>44128.122940738031</v>
      </c>
      <c r="E439" s="57">
        <f t="shared" si="109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f t="shared" si="114"/>
        <v>-1209</v>
      </c>
      <c r="K439" s="54">
        <v>354</v>
      </c>
      <c r="L439" s="55">
        <v>0</v>
      </c>
      <c r="M439" s="55">
        <v>0</v>
      </c>
      <c r="N439" s="54" t="s">
        <v>79</v>
      </c>
      <c r="O439" s="55">
        <v>0</v>
      </c>
      <c r="P439" s="55">
        <v>0</v>
      </c>
      <c r="Q439" s="54" t="s">
        <v>79</v>
      </c>
      <c r="R439" s="57">
        <v>0</v>
      </c>
      <c r="S439" s="55">
        <v>0</v>
      </c>
      <c r="T439" s="55">
        <v>0</v>
      </c>
      <c r="U439" s="54">
        <v>234</v>
      </c>
      <c r="V439" s="57">
        <f t="shared" si="113"/>
        <v>-4750</v>
      </c>
      <c r="W439" s="57">
        <f t="shared" si="110"/>
        <v>-2206.4061470369015</v>
      </c>
      <c r="X439" s="55">
        <f t="shared" si="111"/>
        <v>18311.467617405917</v>
      </c>
      <c r="Y439" s="117">
        <f t="shared" si="112"/>
        <v>4885281.8979637027</v>
      </c>
    </row>
    <row r="440" spans="1:25" ht="13.5" thickBot="1" x14ac:dyDescent="0.35">
      <c r="A440" s="54">
        <v>427</v>
      </c>
      <c r="B440" s="54">
        <v>59</v>
      </c>
      <c r="C440" s="54">
        <f t="shared" si="115"/>
        <v>7</v>
      </c>
      <c r="D440" s="55">
        <f t="shared" si="118"/>
        <v>44128.122940738031</v>
      </c>
      <c r="E440" s="57">
        <f t="shared" si="109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f t="shared" si="114"/>
        <v>-1212</v>
      </c>
      <c r="K440" s="54">
        <v>355</v>
      </c>
      <c r="L440" s="55">
        <v>0</v>
      </c>
      <c r="M440" s="55">
        <v>0</v>
      </c>
      <c r="N440" s="54" t="s">
        <v>79</v>
      </c>
      <c r="O440" s="55">
        <v>0</v>
      </c>
      <c r="P440" s="55">
        <v>0</v>
      </c>
      <c r="Q440" s="54" t="s">
        <v>79</v>
      </c>
      <c r="R440" s="57">
        <v>0</v>
      </c>
      <c r="S440" s="55">
        <v>0</v>
      </c>
      <c r="T440" s="55">
        <v>0</v>
      </c>
      <c r="U440" s="54">
        <v>235</v>
      </c>
      <c r="V440" s="57">
        <f t="shared" si="113"/>
        <v>-4760</v>
      </c>
      <c r="W440" s="57">
        <f t="shared" si="110"/>
        <v>-2206.4061470369015</v>
      </c>
      <c r="X440" s="55">
        <f t="shared" si="111"/>
        <v>18298.467617405917</v>
      </c>
      <c r="Y440" s="117">
        <f t="shared" si="112"/>
        <v>4923935.7068226235</v>
      </c>
    </row>
    <row r="441" spans="1:25" ht="15.75" customHeight="1" thickBot="1" x14ac:dyDescent="0.35">
      <c r="A441" s="54">
        <v>428</v>
      </c>
      <c r="B441" s="54">
        <v>59</v>
      </c>
      <c r="C441" s="54">
        <f t="shared" si="115"/>
        <v>8</v>
      </c>
      <c r="D441" s="55">
        <f t="shared" si="118"/>
        <v>44128.122940738031</v>
      </c>
      <c r="E441" s="57">
        <f t="shared" si="109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f t="shared" si="114"/>
        <v>-1215</v>
      </c>
      <c r="K441" s="54">
        <v>356</v>
      </c>
      <c r="L441" s="55">
        <v>0</v>
      </c>
      <c r="M441" s="55">
        <v>0</v>
      </c>
      <c r="N441" s="54" t="s">
        <v>79</v>
      </c>
      <c r="O441" s="55">
        <v>0</v>
      </c>
      <c r="P441" s="55">
        <v>0</v>
      </c>
      <c r="Q441" s="54" t="s">
        <v>79</v>
      </c>
      <c r="R441" s="57">
        <v>0</v>
      </c>
      <c r="S441" s="55">
        <v>0</v>
      </c>
      <c r="T441" s="55">
        <v>0</v>
      </c>
      <c r="U441" s="54">
        <v>236</v>
      </c>
      <c r="V441" s="57">
        <f t="shared" si="113"/>
        <v>-4770</v>
      </c>
      <c r="W441" s="57">
        <f t="shared" si="110"/>
        <v>-2206.4061470369015</v>
      </c>
      <c r="X441" s="55">
        <f t="shared" si="111"/>
        <v>18285.467617405917</v>
      </c>
      <c r="Y441" s="117">
        <f t="shared" si="112"/>
        <v>4962737.5732184565</v>
      </c>
    </row>
    <row r="442" spans="1:25" ht="15.75" customHeight="1" thickBot="1" x14ac:dyDescent="0.35">
      <c r="A442" s="54">
        <v>429</v>
      </c>
      <c r="B442" s="54">
        <v>59</v>
      </c>
      <c r="C442" s="54">
        <f t="shared" si="115"/>
        <v>9</v>
      </c>
      <c r="D442" s="55">
        <f t="shared" si="118"/>
        <v>44128.122940738031</v>
      </c>
      <c r="E442" s="57">
        <f t="shared" si="109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f t="shared" si="114"/>
        <v>-1218</v>
      </c>
      <c r="K442" s="54">
        <v>357</v>
      </c>
      <c r="L442" s="55">
        <v>0</v>
      </c>
      <c r="M442" s="55">
        <v>0</v>
      </c>
      <c r="N442" s="54" t="s">
        <v>79</v>
      </c>
      <c r="O442" s="55">
        <v>0</v>
      </c>
      <c r="P442" s="55">
        <v>0</v>
      </c>
      <c r="Q442" s="54" t="s">
        <v>79</v>
      </c>
      <c r="R442" s="57">
        <v>0</v>
      </c>
      <c r="S442" s="55">
        <v>0</v>
      </c>
      <c r="T442" s="55">
        <v>0</v>
      </c>
      <c r="U442" s="54">
        <v>237</v>
      </c>
      <c r="V442" s="57">
        <f t="shared" si="113"/>
        <v>-4780</v>
      </c>
      <c r="W442" s="57">
        <f t="shared" si="110"/>
        <v>-2206.4061470369015</v>
      </c>
      <c r="X442" s="55">
        <f t="shared" si="111"/>
        <v>18272.467617405917</v>
      </c>
      <c r="Y442" s="117">
        <f t="shared" si="112"/>
        <v>5001688.1140576052</v>
      </c>
    </row>
    <row r="443" spans="1:25" ht="15.75" customHeight="1" thickBot="1" x14ac:dyDescent="0.35">
      <c r="A443" s="54">
        <v>430</v>
      </c>
      <c r="B443" s="54">
        <v>59</v>
      </c>
      <c r="C443" s="54">
        <f t="shared" si="115"/>
        <v>10</v>
      </c>
      <c r="D443" s="55">
        <f t="shared" si="118"/>
        <v>44128.122940738031</v>
      </c>
      <c r="E443" s="57">
        <f t="shared" si="109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f t="shared" si="114"/>
        <v>-1221</v>
      </c>
      <c r="K443" s="54">
        <v>358</v>
      </c>
      <c r="L443" s="55">
        <v>0</v>
      </c>
      <c r="M443" s="55">
        <v>0</v>
      </c>
      <c r="N443" s="54" t="s">
        <v>79</v>
      </c>
      <c r="O443" s="55">
        <v>0</v>
      </c>
      <c r="P443" s="55">
        <v>0</v>
      </c>
      <c r="Q443" s="54" t="s">
        <v>79</v>
      </c>
      <c r="R443" s="57">
        <v>0</v>
      </c>
      <c r="S443" s="55">
        <v>0</v>
      </c>
      <c r="T443" s="55">
        <v>0</v>
      </c>
      <c r="U443" s="54">
        <v>238</v>
      </c>
      <c r="V443" s="57">
        <f t="shared" si="113"/>
        <v>-4790</v>
      </c>
      <c r="W443" s="57">
        <f t="shared" si="110"/>
        <v>-2206.4061470369015</v>
      </c>
      <c r="X443" s="55">
        <f t="shared" si="111"/>
        <v>18259.467617405917</v>
      </c>
      <c r="Y443" s="117">
        <f t="shared" si="112"/>
        <v>5040787.9488169169</v>
      </c>
    </row>
    <row r="444" spans="1:25" ht="15.75" customHeight="1" thickBot="1" x14ac:dyDescent="0.35">
      <c r="A444" s="54">
        <v>431</v>
      </c>
      <c r="B444" s="54">
        <v>59</v>
      </c>
      <c r="C444" s="54">
        <f t="shared" si="115"/>
        <v>11</v>
      </c>
      <c r="D444" s="55">
        <f t="shared" si="118"/>
        <v>44128.122940738031</v>
      </c>
      <c r="E444" s="57">
        <f t="shared" si="109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f t="shared" si="114"/>
        <v>-1224</v>
      </c>
      <c r="K444" s="54">
        <v>359</v>
      </c>
      <c r="L444" s="55">
        <v>0</v>
      </c>
      <c r="M444" s="55">
        <v>0</v>
      </c>
      <c r="N444" s="54" t="s">
        <v>79</v>
      </c>
      <c r="O444" s="55">
        <v>0</v>
      </c>
      <c r="P444" s="55">
        <v>0</v>
      </c>
      <c r="Q444" s="54" t="s">
        <v>79</v>
      </c>
      <c r="R444" s="57">
        <v>0</v>
      </c>
      <c r="S444" s="55">
        <v>0</v>
      </c>
      <c r="T444" s="55">
        <v>0</v>
      </c>
      <c r="U444" s="54">
        <v>239</v>
      </c>
      <c r="V444" s="57">
        <f t="shared" si="113"/>
        <v>-4800</v>
      </c>
      <c r="W444" s="57">
        <f t="shared" si="110"/>
        <v>-2206.4061470369015</v>
      </c>
      <c r="X444" s="55">
        <f t="shared" si="111"/>
        <v>18246.467617405917</v>
      </c>
      <c r="Y444" s="117">
        <f t="shared" si="112"/>
        <v>5080037.6995543931</v>
      </c>
    </row>
    <row r="445" spans="1:25" ht="15.75" customHeight="1" thickBot="1" x14ac:dyDescent="0.35">
      <c r="A445" s="54">
        <v>432</v>
      </c>
      <c r="B445" s="54">
        <v>60</v>
      </c>
      <c r="C445" s="54">
        <f t="shared" si="115"/>
        <v>0</v>
      </c>
      <c r="D445" s="55">
        <f t="shared" si="118"/>
        <v>44128.122940738031</v>
      </c>
      <c r="E445" s="57">
        <f t="shared" si="109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f t="shared" si="114"/>
        <v>-1227</v>
      </c>
      <c r="K445" s="54">
        <v>360</v>
      </c>
      <c r="L445" s="55">
        <v>0</v>
      </c>
      <c r="M445" s="55">
        <v>0</v>
      </c>
      <c r="N445" s="54" t="s">
        <v>79</v>
      </c>
      <c r="O445" s="55">
        <v>0</v>
      </c>
      <c r="P445" s="55">
        <v>0</v>
      </c>
      <c r="Q445" s="54" t="s">
        <v>79</v>
      </c>
      <c r="R445" s="57">
        <v>0</v>
      </c>
      <c r="S445" s="55">
        <v>0</v>
      </c>
      <c r="T445" s="55">
        <v>902000</v>
      </c>
      <c r="U445" s="54">
        <v>240</v>
      </c>
      <c r="V445" s="57">
        <f t="shared" si="113"/>
        <v>-4810</v>
      </c>
      <c r="W445" s="57">
        <f t="shared" si="110"/>
        <v>-2206.4061470369015</v>
      </c>
      <c r="X445" s="55">
        <f>D445+E445+F445+G445+H445+I445+J445+L445+M445+R445+S445+T445+V445+W445+E449+W447+O445+P445</f>
        <v>4469894.3677084874</v>
      </c>
      <c r="Y445" s="117">
        <f t="shared" si="112"/>
        <v>9571098.8910110239</v>
      </c>
    </row>
    <row r="446" spans="1:25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</row>
    <row r="447" spans="1:25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FV(8%/12,432,,(NPV(8%/12,W14:W445)+W13))</f>
        <v>1795816.0987299623</v>
      </c>
      <c r="X447" s="114"/>
      <c r="Y447" s="114"/>
    </row>
    <row r="448" spans="1:25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A1:AB1"/>
    <mergeCell ref="W11:W12"/>
    <mergeCell ref="X11:X12"/>
    <mergeCell ref="Y11:Y12"/>
    <mergeCell ref="A1:B1"/>
    <mergeCell ref="C1:K1"/>
    <mergeCell ref="A2:Z2"/>
    <mergeCell ref="A11:A12"/>
    <mergeCell ref="B11:C11"/>
    <mergeCell ref="D11:D12"/>
    <mergeCell ref="F11:F12"/>
    <mergeCell ref="G11:G12"/>
    <mergeCell ref="H11:Q11"/>
    <mergeCell ref="R11:U11"/>
    <mergeCell ref="V11:V12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C2FC7-07FC-45D5-AE99-DDCDD76BD36A}">
  <sheetPr>
    <tabColor theme="9" tint="0.79998168889431442"/>
    <outlinePr summaryBelow="0" summaryRight="0"/>
  </sheetPr>
  <dimension ref="A1:AB449"/>
  <sheetViews>
    <sheetView zoomScale="70" zoomScaleNormal="70" workbookViewId="0">
      <pane ySplit="12" topLeftCell="A428" activePane="bottomLeft" state="frozen"/>
      <selection activeCell="O9" sqref="O9"/>
      <selection pane="bottomLeft" activeCell="O445" sqref="O445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2.7265625" style="35" customWidth="1"/>
    <col min="11" max="11" width="6.54296875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19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99</v>
      </c>
      <c r="B1" s="143"/>
      <c r="C1" s="139" t="s">
        <v>100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M5</f>
        <v>7396653.5374830514</v>
      </c>
      <c r="AB2" s="118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1227239.4396604504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19">
        <f t="dataTable" ref="AB3:AB10" dt2D="1" dtr="1" r1="Z1" r2="D7"/>
        <v>5428820.8041484365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19">
        <v>7396653.5374830514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7396653.5374830514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19">
        <v>9435169.2911673915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19">
        <v>49544049.276385397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19">
        <v>203750499.59299704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19">
        <v>4582197494.8343582</v>
      </c>
    </row>
    <row r="9" spans="1:28" ht="14.5" x14ac:dyDescent="0.35">
      <c r="A9" s="49"/>
      <c r="B9" s="49"/>
      <c r="C9" s="49"/>
      <c r="D9" s="49"/>
      <c r="E9" s="49"/>
      <c r="F9" s="49"/>
      <c r="G9" s="46"/>
      <c r="H9" s="48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114"/>
      <c r="Z9" s="114"/>
      <c r="AA9" s="97">
        <v>0.35</v>
      </c>
      <c r="AB9" s="119">
        <v>22931791352.932194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20">
        <v>116574474363.07707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35" t="s">
        <v>56</v>
      </c>
      <c r="G11" s="156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53" t="s">
        <v>63</v>
      </c>
      <c r="Z11" s="114"/>
      <c r="AA11" s="114"/>
      <c r="AB11" s="114"/>
    </row>
    <row r="12" spans="1:28" ht="52.5" thickBot="1" x14ac:dyDescent="0.35">
      <c r="A12" s="138"/>
      <c r="B12" s="52" t="s">
        <v>64</v>
      </c>
      <c r="C12" s="52" t="s">
        <v>65</v>
      </c>
      <c r="D12" s="146"/>
      <c r="E12" s="52" t="s">
        <v>66</v>
      </c>
      <c r="F12" s="147"/>
      <c r="G12" s="157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54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62">
        <v>0</v>
      </c>
      <c r="F13" s="115">
        <v>0</v>
      </c>
      <c r="G13" s="114">
        <v>0</v>
      </c>
      <c r="H13" s="55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4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8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7">
        <f t="shared" ref="G14:G77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7">
        <f t="shared" ref="W14:W77" si="3">D14*-0.05</f>
        <v>-400</v>
      </c>
      <c r="X14" s="55">
        <f t="shared" ref="X14:X77" si="4">D14+E14+F14+G14+H14+I14+J14+L14+M14+R14+S14+T14+V14+W14+O14+P14</f>
        <v>2536.5512371593813</v>
      </c>
      <c r="Y14" s="117">
        <f t="shared" ref="Y14:Y77" si="5">X14+(Y13*(1+($D$7/12)))</f>
        <v>11071.967903826047</v>
      </c>
      <c r="Z14" s="114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6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7">$V14-10</f>
        <v>-510</v>
      </c>
      <c r="W15" s="57">
        <f t="shared" si="3"/>
        <v>-400</v>
      </c>
      <c r="X15" s="55">
        <f t="shared" si="4"/>
        <v>2526.5512371593813</v>
      </c>
      <c r="Y15" s="117">
        <f t="shared" si="5"/>
        <v>13644.652340584704</v>
      </c>
      <c r="Z15" s="114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6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8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7"/>
        <v>-520</v>
      </c>
      <c r="W16" s="57">
        <f t="shared" si="3"/>
        <v>-400</v>
      </c>
      <c r="X16" s="55">
        <f t="shared" si="4"/>
        <v>2516.5512371593813</v>
      </c>
      <c r="Y16" s="117">
        <f t="shared" si="5"/>
        <v>16218.056295829854</v>
      </c>
      <c r="Z16" s="114"/>
      <c r="AA16" s="114"/>
      <c r="AB16" s="114"/>
    </row>
    <row r="17" spans="1:25" ht="15.75" customHeight="1" thickBot="1" x14ac:dyDescent="0.35">
      <c r="A17" s="54">
        <v>4</v>
      </c>
      <c r="B17" s="54">
        <v>24</v>
      </c>
      <c r="C17" s="54">
        <v>4</v>
      </c>
      <c r="D17" s="55">
        <f t="shared" si="6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8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7"/>
        <v>-530</v>
      </c>
      <c r="W17" s="57">
        <f t="shared" si="3"/>
        <v>-400</v>
      </c>
      <c r="X17" s="55">
        <f t="shared" si="4"/>
        <v>2506.5512371593813</v>
      </c>
      <c r="Y17" s="117">
        <f t="shared" si="5"/>
        <v>18792.18276755519</v>
      </c>
    </row>
    <row r="18" spans="1:25" ht="15.75" customHeight="1" thickBot="1" x14ac:dyDescent="0.35">
      <c r="A18" s="54">
        <v>5</v>
      </c>
      <c r="B18" s="54">
        <v>24</v>
      </c>
      <c r="C18" s="54">
        <v>5</v>
      </c>
      <c r="D18" s="55">
        <f t="shared" si="6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8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7"/>
        <v>-540</v>
      </c>
      <c r="W18" s="57">
        <f t="shared" si="3"/>
        <v>-400</v>
      </c>
      <c r="X18" s="55">
        <f t="shared" si="4"/>
        <v>2496.5512371593813</v>
      </c>
      <c r="Y18" s="117">
        <f t="shared" si="5"/>
        <v>21367.034766246048</v>
      </c>
    </row>
    <row r="19" spans="1:25" ht="15.75" customHeight="1" thickBot="1" x14ac:dyDescent="0.35">
      <c r="A19" s="54">
        <v>6</v>
      </c>
      <c r="B19" s="54">
        <v>24</v>
      </c>
      <c r="C19" s="54">
        <v>6</v>
      </c>
      <c r="D19" s="55">
        <f t="shared" si="6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8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7"/>
        <v>-550</v>
      </c>
      <c r="W19" s="57">
        <f t="shared" si="3"/>
        <v>-400</v>
      </c>
      <c r="X19" s="55">
        <f t="shared" si="4"/>
        <v>2486.5512371593813</v>
      </c>
      <c r="Y19" s="117">
        <f t="shared" si="5"/>
        <v>23942.615314931456</v>
      </c>
    </row>
    <row r="20" spans="1:25" ht="15.75" customHeight="1" thickBot="1" x14ac:dyDescent="0.35">
      <c r="A20" s="54">
        <v>7</v>
      </c>
      <c r="B20" s="54">
        <v>24</v>
      </c>
      <c r="C20" s="54">
        <v>7</v>
      </c>
      <c r="D20" s="55">
        <f t="shared" si="6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8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7"/>
        <v>-560</v>
      </c>
      <c r="W20" s="57">
        <f t="shared" si="3"/>
        <v>-400</v>
      </c>
      <c r="X20" s="55">
        <f t="shared" si="4"/>
        <v>2476.5512371593813</v>
      </c>
      <c r="Y20" s="117">
        <f t="shared" si="5"/>
        <v>26518.927449236384</v>
      </c>
    </row>
    <row r="21" spans="1:25" ht="15.75" customHeight="1" thickBot="1" x14ac:dyDescent="0.35">
      <c r="A21" s="54">
        <v>8</v>
      </c>
      <c r="B21" s="54">
        <v>24</v>
      </c>
      <c r="C21" s="54">
        <v>8</v>
      </c>
      <c r="D21" s="55">
        <f t="shared" si="6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8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7"/>
        <v>-570</v>
      </c>
      <c r="W21" s="57">
        <f t="shared" si="3"/>
        <v>-400</v>
      </c>
      <c r="X21" s="55">
        <f t="shared" si="4"/>
        <v>2466.5512371593813</v>
      </c>
      <c r="Y21" s="117">
        <f t="shared" si="5"/>
        <v>29095.974217434246</v>
      </c>
    </row>
    <row r="22" spans="1:25" ht="15.75" customHeight="1" thickBot="1" x14ac:dyDescent="0.35">
      <c r="A22" s="54">
        <v>9</v>
      </c>
      <c r="B22" s="54">
        <v>24</v>
      </c>
      <c r="C22" s="54">
        <v>9</v>
      </c>
      <c r="D22" s="55">
        <f t="shared" si="6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8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7"/>
        <v>-580</v>
      </c>
      <c r="W22" s="57">
        <f t="shared" si="3"/>
        <v>-400</v>
      </c>
      <c r="X22" s="55">
        <f t="shared" si="4"/>
        <v>2456.5512371593813</v>
      </c>
      <c r="Y22" s="117">
        <f t="shared" si="5"/>
        <v>31673.758680499603</v>
      </c>
    </row>
    <row r="23" spans="1:25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6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8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7"/>
        <v>-590</v>
      </c>
      <c r="W23" s="57">
        <f t="shared" si="3"/>
        <v>-400</v>
      </c>
      <c r="X23" s="55">
        <f t="shared" si="4"/>
        <v>2446.5512371593813</v>
      </c>
      <c r="Y23" s="117">
        <f t="shared" si="5"/>
        <v>34252.283912161067</v>
      </c>
    </row>
    <row r="24" spans="1:25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6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8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7"/>
        <v>-600</v>
      </c>
      <c r="W24" s="57">
        <f t="shared" si="3"/>
        <v>-400</v>
      </c>
      <c r="X24" s="55">
        <f t="shared" si="4"/>
        <v>2436.5512371593813</v>
      </c>
      <c r="Y24" s="117">
        <f t="shared" si="5"/>
        <v>36831.552998954452</v>
      </c>
    </row>
    <row r="25" spans="1:25" ht="15.75" customHeight="1" thickBot="1" x14ac:dyDescent="0.35">
      <c r="A25" s="54">
        <v>12</v>
      </c>
      <c r="B25" s="54">
        <v>25</v>
      </c>
      <c r="C25" s="54">
        <f t="shared" ref="C25:C88" si="9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8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(1.06)*R24</f>
        <v>-1590</v>
      </c>
      <c r="S25" s="55">
        <v>0</v>
      </c>
      <c r="T25" s="55">
        <v>0</v>
      </c>
      <c r="U25" s="54" t="s">
        <v>79</v>
      </c>
      <c r="V25" s="57">
        <f t="shared" si="7"/>
        <v>-610</v>
      </c>
      <c r="W25" s="57">
        <f t="shared" si="3"/>
        <v>-420</v>
      </c>
      <c r="X25" s="55">
        <f t="shared" si="4"/>
        <v>2553.2179038260474</v>
      </c>
      <c r="Y25" s="117">
        <f t="shared" si="5"/>
        <v>39538.235706942811</v>
      </c>
    </row>
    <row r="26" spans="1:25" ht="15.75" customHeight="1" thickBot="1" x14ac:dyDescent="0.35">
      <c r="A26" s="54">
        <v>13</v>
      </c>
      <c r="B26" s="54">
        <v>25</v>
      </c>
      <c r="C26" s="54">
        <f t="shared" si="9"/>
        <v>1</v>
      </c>
      <c r="D26" s="55">
        <f t="shared" ref="D26:D36" si="10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1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2">$R25</f>
        <v>-1590</v>
      </c>
      <c r="S26" s="55">
        <v>0</v>
      </c>
      <c r="T26" s="55">
        <v>0</v>
      </c>
      <c r="U26" s="54" t="s">
        <v>79</v>
      </c>
      <c r="V26" s="57">
        <f t="shared" si="7"/>
        <v>-620</v>
      </c>
      <c r="W26" s="57">
        <f t="shared" si="3"/>
        <v>-420</v>
      </c>
      <c r="X26" s="55">
        <f t="shared" si="4"/>
        <v>2540.2179038260474</v>
      </c>
      <c r="Y26" s="117">
        <f t="shared" si="5"/>
        <v>42243.196259547782</v>
      </c>
    </row>
    <row r="27" spans="1:25" ht="15.75" customHeight="1" thickBot="1" x14ac:dyDescent="0.35">
      <c r="A27" s="54">
        <v>14</v>
      </c>
      <c r="B27" s="54">
        <v>25</v>
      </c>
      <c r="C27" s="54">
        <f t="shared" si="9"/>
        <v>2</v>
      </c>
      <c r="D27" s="55">
        <f t="shared" si="10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2"/>
        <v>-1590</v>
      </c>
      <c r="S27" s="55">
        <v>0</v>
      </c>
      <c r="T27" s="55">
        <v>0</v>
      </c>
      <c r="U27" s="54" t="s">
        <v>79</v>
      </c>
      <c r="V27" s="57">
        <f t="shared" si="7"/>
        <v>-630</v>
      </c>
      <c r="W27" s="57">
        <f t="shared" si="3"/>
        <v>-420</v>
      </c>
      <c r="X27" s="55">
        <f t="shared" si="4"/>
        <v>2530.2179038260474</v>
      </c>
      <c r="Y27" s="117">
        <f t="shared" si="5"/>
        <v>44949.427481121951</v>
      </c>
    </row>
    <row r="28" spans="1:25" ht="15.75" customHeight="1" thickBot="1" x14ac:dyDescent="0.35">
      <c r="A28" s="54">
        <v>15</v>
      </c>
      <c r="B28" s="54">
        <v>25</v>
      </c>
      <c r="C28" s="54">
        <f t="shared" si="9"/>
        <v>3</v>
      </c>
      <c r="D28" s="55">
        <f t="shared" si="10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3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2"/>
        <v>-1590</v>
      </c>
      <c r="S28" s="55">
        <v>0</v>
      </c>
      <c r="T28" s="55">
        <v>0</v>
      </c>
      <c r="U28" s="54" t="s">
        <v>79</v>
      </c>
      <c r="V28" s="57">
        <f t="shared" si="7"/>
        <v>-640</v>
      </c>
      <c r="W28" s="57">
        <f t="shared" si="3"/>
        <v>-420</v>
      </c>
      <c r="X28" s="55">
        <f t="shared" si="4"/>
        <v>2520.2179038260474</v>
      </c>
      <c r="Y28" s="117">
        <f t="shared" si="5"/>
        <v>47656.934666119341</v>
      </c>
    </row>
    <row r="29" spans="1:25" ht="15.75" customHeight="1" thickBot="1" x14ac:dyDescent="0.35">
      <c r="A29" s="54">
        <v>16</v>
      </c>
      <c r="B29" s="54">
        <v>25</v>
      </c>
      <c r="C29" s="54">
        <f t="shared" si="9"/>
        <v>4</v>
      </c>
      <c r="D29" s="55">
        <f t="shared" si="10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3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2"/>
        <v>-1590</v>
      </c>
      <c r="S29" s="55">
        <v>0</v>
      </c>
      <c r="T29" s="55">
        <v>0</v>
      </c>
      <c r="U29" s="54" t="s">
        <v>79</v>
      </c>
      <c r="V29" s="57">
        <f t="shared" si="7"/>
        <v>-650</v>
      </c>
      <c r="W29" s="57">
        <f t="shared" si="3"/>
        <v>-420</v>
      </c>
      <c r="X29" s="55">
        <f t="shared" si="4"/>
        <v>2510.2179038260474</v>
      </c>
      <c r="Y29" s="117">
        <f t="shared" si="5"/>
        <v>50365.723131054212</v>
      </c>
    </row>
    <row r="30" spans="1:25" ht="15.75" customHeight="1" thickBot="1" x14ac:dyDescent="0.35">
      <c r="A30" s="54">
        <v>17</v>
      </c>
      <c r="B30" s="54">
        <v>25</v>
      </c>
      <c r="C30" s="54">
        <f t="shared" si="9"/>
        <v>5</v>
      </c>
      <c r="D30" s="55">
        <f t="shared" si="10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3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2"/>
        <v>-1590</v>
      </c>
      <c r="S30" s="55">
        <v>0</v>
      </c>
      <c r="T30" s="55">
        <v>0</v>
      </c>
      <c r="U30" s="54" t="s">
        <v>79</v>
      </c>
      <c r="V30" s="57">
        <f t="shared" si="7"/>
        <v>-660</v>
      </c>
      <c r="W30" s="57">
        <f t="shared" si="3"/>
        <v>-420</v>
      </c>
      <c r="X30" s="55">
        <f t="shared" si="4"/>
        <v>2500.2179038260474</v>
      </c>
      <c r="Y30" s="117">
        <f t="shared" si="5"/>
        <v>53075.798214592985</v>
      </c>
    </row>
    <row r="31" spans="1:25" ht="15.75" customHeight="1" thickBot="1" x14ac:dyDescent="0.35">
      <c r="A31" s="54">
        <v>18</v>
      </c>
      <c r="B31" s="54">
        <v>25</v>
      </c>
      <c r="C31" s="54">
        <f t="shared" si="9"/>
        <v>6</v>
      </c>
      <c r="D31" s="55">
        <f t="shared" si="10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3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2"/>
        <v>-1590</v>
      </c>
      <c r="S31" s="55">
        <v>0</v>
      </c>
      <c r="T31" s="55">
        <v>0</v>
      </c>
      <c r="U31" s="54" t="s">
        <v>79</v>
      </c>
      <c r="V31" s="57">
        <f t="shared" si="7"/>
        <v>-670</v>
      </c>
      <c r="W31" s="57">
        <f t="shared" si="3"/>
        <v>-420</v>
      </c>
      <c r="X31" s="55">
        <f t="shared" si="4"/>
        <v>2490.2179038260474</v>
      </c>
      <c r="Y31" s="117">
        <f t="shared" si="5"/>
        <v>55787.165277646505</v>
      </c>
    </row>
    <row r="32" spans="1:25" ht="15.75" customHeight="1" thickBot="1" x14ac:dyDescent="0.35">
      <c r="A32" s="54">
        <v>19</v>
      </c>
      <c r="B32" s="54">
        <v>25</v>
      </c>
      <c r="C32" s="54">
        <f t="shared" si="9"/>
        <v>7</v>
      </c>
      <c r="D32" s="55">
        <f t="shared" si="10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3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2"/>
        <v>-1590</v>
      </c>
      <c r="S32" s="55">
        <v>0</v>
      </c>
      <c r="T32" s="55">
        <v>0</v>
      </c>
      <c r="U32" s="54" t="s">
        <v>79</v>
      </c>
      <c r="V32" s="57">
        <f t="shared" si="7"/>
        <v>-680</v>
      </c>
      <c r="W32" s="57">
        <f t="shared" si="3"/>
        <v>-420</v>
      </c>
      <c r="X32" s="55">
        <f t="shared" si="4"/>
        <v>2480.2179038260474</v>
      </c>
      <c r="Y32" s="117">
        <f t="shared" si="5"/>
        <v>58499.829703462747</v>
      </c>
    </row>
    <row r="33" spans="1:25" ht="15.75" customHeight="1" thickBot="1" x14ac:dyDescent="0.35">
      <c r="A33" s="54">
        <v>20</v>
      </c>
      <c r="B33" s="54">
        <v>25</v>
      </c>
      <c r="C33" s="54">
        <f t="shared" si="9"/>
        <v>8</v>
      </c>
      <c r="D33" s="55">
        <f t="shared" si="10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3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2"/>
        <v>-1590</v>
      </c>
      <c r="S33" s="55">
        <v>0</v>
      </c>
      <c r="T33" s="55">
        <v>0</v>
      </c>
      <c r="U33" s="54" t="s">
        <v>79</v>
      </c>
      <c r="V33" s="57">
        <f t="shared" si="7"/>
        <v>-690</v>
      </c>
      <c r="W33" s="57">
        <f t="shared" si="3"/>
        <v>-420</v>
      </c>
      <c r="X33" s="55">
        <f t="shared" si="4"/>
        <v>2470.2179038260474</v>
      </c>
      <c r="Y33" s="117">
        <f t="shared" si="5"/>
        <v>61213.796897719891</v>
      </c>
    </row>
    <row r="34" spans="1:25" ht="15.75" customHeight="1" thickBot="1" x14ac:dyDescent="0.35">
      <c r="A34" s="54">
        <v>21</v>
      </c>
      <c r="B34" s="54">
        <v>25</v>
      </c>
      <c r="C34" s="54">
        <f t="shared" si="9"/>
        <v>9</v>
      </c>
      <c r="D34" s="55">
        <f t="shared" si="10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3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2"/>
        <v>-1590</v>
      </c>
      <c r="S34" s="55">
        <v>0</v>
      </c>
      <c r="T34" s="55">
        <v>0</v>
      </c>
      <c r="U34" s="54" t="s">
        <v>79</v>
      </c>
      <c r="V34" s="57">
        <f t="shared" si="7"/>
        <v>-700</v>
      </c>
      <c r="W34" s="57">
        <f t="shared" si="3"/>
        <v>-420</v>
      </c>
      <c r="X34" s="55">
        <f t="shared" si="4"/>
        <v>2460.2179038260474</v>
      </c>
      <c r="Y34" s="117">
        <f t="shared" si="5"/>
        <v>63929.072288619776</v>
      </c>
    </row>
    <row r="35" spans="1:25" ht="15.75" customHeight="1" thickBot="1" x14ac:dyDescent="0.35">
      <c r="A35" s="54">
        <v>22</v>
      </c>
      <c r="B35" s="54">
        <v>25</v>
      </c>
      <c r="C35" s="54">
        <f t="shared" si="9"/>
        <v>10</v>
      </c>
      <c r="D35" s="55">
        <f t="shared" si="10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3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2"/>
        <v>-1590</v>
      </c>
      <c r="S35" s="55">
        <v>0</v>
      </c>
      <c r="T35" s="55">
        <v>0</v>
      </c>
      <c r="U35" s="54" t="s">
        <v>79</v>
      </c>
      <c r="V35" s="57">
        <f t="shared" si="7"/>
        <v>-710</v>
      </c>
      <c r="W35" s="57">
        <f t="shared" si="3"/>
        <v>-420</v>
      </c>
      <c r="X35" s="55">
        <f t="shared" si="4"/>
        <v>2450.2179038260474</v>
      </c>
      <c r="Y35" s="117">
        <f t="shared" si="5"/>
        <v>66645.661326981732</v>
      </c>
    </row>
    <row r="36" spans="1:25" ht="15.75" customHeight="1" thickBot="1" x14ac:dyDescent="0.35">
      <c r="A36" s="54">
        <v>23</v>
      </c>
      <c r="B36" s="54">
        <v>25</v>
      </c>
      <c r="C36" s="54">
        <f t="shared" si="9"/>
        <v>11</v>
      </c>
      <c r="D36" s="55">
        <f t="shared" si="10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3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2"/>
        <v>-1590</v>
      </c>
      <c r="S36" s="55">
        <v>0</v>
      </c>
      <c r="T36" s="55">
        <v>0</v>
      </c>
      <c r="U36" s="54" t="s">
        <v>79</v>
      </c>
      <c r="V36" s="57">
        <f t="shared" si="7"/>
        <v>-720</v>
      </c>
      <c r="W36" s="57">
        <f t="shared" si="3"/>
        <v>-420</v>
      </c>
      <c r="X36" s="55">
        <f t="shared" si="4"/>
        <v>2440.2179038260474</v>
      </c>
      <c r="Y36" s="117">
        <f t="shared" si="5"/>
        <v>69363.56948633687</v>
      </c>
    </row>
    <row r="37" spans="1:25" ht="13.5" thickBot="1" x14ac:dyDescent="0.35">
      <c r="A37" s="54">
        <v>24</v>
      </c>
      <c r="B37" s="54">
        <v>26</v>
      </c>
      <c r="C37" s="54">
        <f t="shared" si="9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3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7"/>
        <v>-730</v>
      </c>
      <c r="W37" s="57">
        <f t="shared" si="3"/>
        <v>-441</v>
      </c>
      <c r="X37" s="55">
        <f t="shared" si="4"/>
        <v>2544.8179038260473</v>
      </c>
      <c r="Y37" s="117">
        <f t="shared" si="5"/>
        <v>72197.402263022654</v>
      </c>
    </row>
    <row r="38" spans="1:25" ht="13.5" thickBot="1" x14ac:dyDescent="0.35">
      <c r="A38" s="54">
        <v>25</v>
      </c>
      <c r="B38" s="54">
        <v>26</v>
      </c>
      <c r="C38" s="54">
        <f t="shared" si="9"/>
        <v>1</v>
      </c>
      <c r="D38" s="55">
        <f t="shared" ref="D38:D48" si="14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1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5">$R37</f>
        <v>-1685.4</v>
      </c>
      <c r="S38" s="55">
        <v>0</v>
      </c>
      <c r="T38" s="55">
        <v>0</v>
      </c>
      <c r="U38" s="54" t="s">
        <v>79</v>
      </c>
      <c r="V38" s="57">
        <f t="shared" si="7"/>
        <v>-740</v>
      </c>
      <c r="W38" s="57">
        <f t="shared" si="3"/>
        <v>-441</v>
      </c>
      <c r="X38" s="55">
        <f t="shared" si="4"/>
        <v>2531.8179038260473</v>
      </c>
      <c r="Y38" s="117">
        <f t="shared" si="5"/>
        <v>75030.042676277953</v>
      </c>
    </row>
    <row r="39" spans="1:25" ht="13.5" thickBot="1" x14ac:dyDescent="0.35">
      <c r="A39" s="54">
        <v>26</v>
      </c>
      <c r="B39" s="54">
        <v>26</v>
      </c>
      <c r="C39" s="54">
        <f t="shared" si="9"/>
        <v>2</v>
      </c>
      <c r="D39" s="55">
        <f t="shared" si="14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5"/>
        <v>-1685.4</v>
      </c>
      <c r="S39" s="55">
        <v>0</v>
      </c>
      <c r="T39" s="55">
        <v>0</v>
      </c>
      <c r="U39" s="54" t="s">
        <v>79</v>
      </c>
      <c r="V39" s="57">
        <f t="shared" si="7"/>
        <v>-750</v>
      </c>
      <c r="W39" s="57">
        <f t="shared" si="3"/>
        <v>-441</v>
      </c>
      <c r="X39" s="55">
        <f t="shared" si="4"/>
        <v>2521.8179038260473</v>
      </c>
      <c r="Y39" s="117">
        <f t="shared" si="5"/>
        <v>77864.485757921822</v>
      </c>
    </row>
    <row r="40" spans="1:25" ht="13.5" thickBot="1" x14ac:dyDescent="0.35">
      <c r="A40" s="54">
        <v>27</v>
      </c>
      <c r="B40" s="54">
        <v>26</v>
      </c>
      <c r="C40" s="54">
        <f t="shared" si="9"/>
        <v>3</v>
      </c>
      <c r="D40" s="55">
        <f t="shared" si="14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6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5"/>
        <v>-1685.4</v>
      </c>
      <c r="S40" s="55">
        <v>0</v>
      </c>
      <c r="T40" s="55">
        <v>0</v>
      </c>
      <c r="U40" s="54" t="s">
        <v>79</v>
      </c>
      <c r="V40" s="57">
        <f t="shared" si="7"/>
        <v>-760</v>
      </c>
      <c r="W40" s="57">
        <f t="shared" si="3"/>
        <v>-441</v>
      </c>
      <c r="X40" s="55">
        <f t="shared" si="4"/>
        <v>2511.8179038260473</v>
      </c>
      <c r="Y40" s="117">
        <f t="shared" si="5"/>
        <v>80700.739019072542</v>
      </c>
    </row>
    <row r="41" spans="1:25" ht="13.5" thickBot="1" x14ac:dyDescent="0.35">
      <c r="A41" s="54">
        <v>28</v>
      </c>
      <c r="B41" s="54">
        <v>26</v>
      </c>
      <c r="C41" s="54">
        <f t="shared" si="9"/>
        <v>4</v>
      </c>
      <c r="D41" s="55">
        <f t="shared" si="14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6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5"/>
        <v>-1685.4</v>
      </c>
      <c r="S41" s="55">
        <v>0</v>
      </c>
      <c r="T41" s="55">
        <v>0</v>
      </c>
      <c r="U41" s="54" t="s">
        <v>79</v>
      </c>
      <c r="V41" s="57">
        <f t="shared" si="7"/>
        <v>-770</v>
      </c>
      <c r="W41" s="57">
        <f t="shared" si="3"/>
        <v>-441</v>
      </c>
      <c r="X41" s="55">
        <f t="shared" si="4"/>
        <v>2501.8179038260473</v>
      </c>
      <c r="Y41" s="117">
        <f t="shared" si="5"/>
        <v>83538.810002144717</v>
      </c>
    </row>
    <row r="42" spans="1:25" ht="13.5" thickBot="1" x14ac:dyDescent="0.35">
      <c r="A42" s="54">
        <v>29</v>
      </c>
      <c r="B42" s="54">
        <v>26</v>
      </c>
      <c r="C42" s="54">
        <f t="shared" si="9"/>
        <v>5</v>
      </c>
      <c r="D42" s="55">
        <f t="shared" si="14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6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5"/>
        <v>-1685.4</v>
      </c>
      <c r="S42" s="55">
        <v>0</v>
      </c>
      <c r="T42" s="55">
        <v>0</v>
      </c>
      <c r="U42" s="54" t="s">
        <v>79</v>
      </c>
      <c r="V42" s="57">
        <f t="shared" si="7"/>
        <v>-780</v>
      </c>
      <c r="W42" s="57">
        <f t="shared" si="3"/>
        <v>-441</v>
      </c>
      <c r="X42" s="55">
        <f t="shared" si="4"/>
        <v>2491.8179038260473</v>
      </c>
      <c r="Y42" s="117">
        <f t="shared" si="5"/>
        <v>86378.706280979692</v>
      </c>
    </row>
    <row r="43" spans="1:25" ht="13.5" thickBot="1" x14ac:dyDescent="0.35">
      <c r="A43" s="54">
        <v>30</v>
      </c>
      <c r="B43" s="54">
        <v>26</v>
      </c>
      <c r="C43" s="54">
        <f t="shared" si="9"/>
        <v>6</v>
      </c>
      <c r="D43" s="55">
        <f t="shared" si="14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6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5"/>
        <v>-1685.4</v>
      </c>
      <c r="S43" s="55">
        <v>0</v>
      </c>
      <c r="T43" s="55">
        <v>0</v>
      </c>
      <c r="U43" s="54" t="s">
        <v>79</v>
      </c>
      <c r="V43" s="57">
        <f t="shared" si="7"/>
        <v>-790</v>
      </c>
      <c r="W43" s="57">
        <f t="shared" si="3"/>
        <v>-441</v>
      </c>
      <c r="X43" s="55">
        <f t="shared" si="4"/>
        <v>2481.8179038260473</v>
      </c>
      <c r="Y43" s="117">
        <f t="shared" si="5"/>
        <v>89220.435460976485</v>
      </c>
    </row>
    <row r="44" spans="1:25" ht="13.5" thickBot="1" x14ac:dyDescent="0.35">
      <c r="A44" s="54">
        <v>31</v>
      </c>
      <c r="B44" s="54">
        <v>26</v>
      </c>
      <c r="C44" s="54">
        <f t="shared" si="9"/>
        <v>7</v>
      </c>
      <c r="D44" s="55">
        <f t="shared" si="14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6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5"/>
        <v>-1685.4</v>
      </c>
      <c r="S44" s="55">
        <v>0</v>
      </c>
      <c r="T44" s="55">
        <v>0</v>
      </c>
      <c r="U44" s="54" t="s">
        <v>79</v>
      </c>
      <c r="V44" s="57">
        <f t="shared" si="7"/>
        <v>-800</v>
      </c>
      <c r="W44" s="57">
        <f t="shared" si="3"/>
        <v>-441</v>
      </c>
      <c r="X44" s="55">
        <f t="shared" si="4"/>
        <v>2471.8179038260473</v>
      </c>
      <c r="Y44" s="117">
        <f t="shared" si="5"/>
        <v>92064.005179223255</v>
      </c>
    </row>
    <row r="45" spans="1:25" ht="13.5" thickBot="1" x14ac:dyDescent="0.35">
      <c r="A45" s="54">
        <v>32</v>
      </c>
      <c r="B45" s="54">
        <v>26</v>
      </c>
      <c r="C45" s="54">
        <f t="shared" si="9"/>
        <v>8</v>
      </c>
      <c r="D45" s="55">
        <f t="shared" si="14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6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5"/>
        <v>-1685.4</v>
      </c>
      <c r="S45" s="55">
        <v>0</v>
      </c>
      <c r="T45" s="55">
        <v>0</v>
      </c>
      <c r="U45" s="54" t="s">
        <v>79</v>
      </c>
      <c r="V45" s="57">
        <f t="shared" si="7"/>
        <v>-810</v>
      </c>
      <c r="W45" s="57">
        <f t="shared" si="3"/>
        <v>-441</v>
      </c>
      <c r="X45" s="55">
        <f t="shared" si="4"/>
        <v>2461.8179038260473</v>
      </c>
      <c r="Y45" s="117">
        <f t="shared" si="5"/>
        <v>94909.423104629386</v>
      </c>
    </row>
    <row r="46" spans="1:25" ht="13.5" thickBot="1" x14ac:dyDescent="0.35">
      <c r="A46" s="54">
        <v>33</v>
      </c>
      <c r="B46" s="54">
        <v>26</v>
      </c>
      <c r="C46" s="54">
        <f t="shared" si="9"/>
        <v>9</v>
      </c>
      <c r="D46" s="55">
        <f t="shared" si="14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si="1"/>
        <v>-752.61542950728563</v>
      </c>
      <c r="H46" s="57">
        <f t="shared" si="16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5"/>
        <v>-1685.4</v>
      </c>
      <c r="S46" s="55">
        <v>0</v>
      </c>
      <c r="T46" s="55">
        <v>0</v>
      </c>
      <c r="U46" s="54" t="s">
        <v>79</v>
      </c>
      <c r="V46" s="57">
        <f t="shared" si="7"/>
        <v>-820</v>
      </c>
      <c r="W46" s="57">
        <f t="shared" si="3"/>
        <v>-441</v>
      </c>
      <c r="X46" s="55">
        <f t="shared" si="4"/>
        <v>2451.8179038260473</v>
      </c>
      <c r="Y46" s="117">
        <f t="shared" si="5"/>
        <v>97756.696938058056</v>
      </c>
    </row>
    <row r="47" spans="1:25" ht="13.5" thickBot="1" x14ac:dyDescent="0.35">
      <c r="A47" s="54">
        <v>34</v>
      </c>
      <c r="B47" s="54">
        <v>26</v>
      </c>
      <c r="C47" s="54">
        <f t="shared" si="9"/>
        <v>10</v>
      </c>
      <c r="D47" s="55">
        <f t="shared" si="14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"/>
        <v>-752.61542950728563</v>
      </c>
      <c r="H47" s="57">
        <f t="shared" si="16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5"/>
        <v>-1685.4</v>
      </c>
      <c r="S47" s="55">
        <v>0</v>
      </c>
      <c r="T47" s="55">
        <v>0</v>
      </c>
      <c r="U47" s="54" t="s">
        <v>79</v>
      </c>
      <c r="V47" s="57">
        <f t="shared" si="7"/>
        <v>-830</v>
      </c>
      <c r="W47" s="57">
        <f t="shared" si="3"/>
        <v>-441</v>
      </c>
      <c r="X47" s="55">
        <f t="shared" si="4"/>
        <v>2441.8179038260473</v>
      </c>
      <c r="Y47" s="117">
        <f t="shared" si="5"/>
        <v>100605.83441245934</v>
      </c>
    </row>
    <row r="48" spans="1:25" ht="13.5" thickBot="1" x14ac:dyDescent="0.35">
      <c r="A48" s="54">
        <v>35</v>
      </c>
      <c r="B48" s="54">
        <v>26</v>
      </c>
      <c r="C48" s="54">
        <f t="shared" si="9"/>
        <v>11</v>
      </c>
      <c r="D48" s="55">
        <f t="shared" si="14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"/>
        <v>-752.61542950728563</v>
      </c>
      <c r="H48" s="57">
        <f t="shared" si="16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5"/>
        <v>-1685.4</v>
      </c>
      <c r="S48" s="55">
        <v>0</v>
      </c>
      <c r="T48" s="55">
        <v>0</v>
      </c>
      <c r="U48" s="54" t="s">
        <v>79</v>
      </c>
      <c r="V48" s="57">
        <f t="shared" si="7"/>
        <v>-840</v>
      </c>
      <c r="W48" s="57">
        <f t="shared" si="3"/>
        <v>-441</v>
      </c>
      <c r="X48" s="55">
        <f t="shared" si="4"/>
        <v>2431.8179038260473</v>
      </c>
      <c r="Y48" s="117">
        <f t="shared" si="5"/>
        <v>103456.84329300397</v>
      </c>
    </row>
    <row r="49" spans="1:25" ht="13.5" thickBot="1" x14ac:dyDescent="0.35">
      <c r="A49" s="54">
        <v>36</v>
      </c>
      <c r="B49" s="54">
        <v>27</v>
      </c>
      <c r="C49" s="54">
        <f t="shared" si="9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"/>
        <v>-752.61542950728563</v>
      </c>
      <c r="H49" s="57">
        <f t="shared" si="16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7"/>
        <v>-850</v>
      </c>
      <c r="W49" s="57">
        <f t="shared" si="3"/>
        <v>-463.05</v>
      </c>
      <c r="X49" s="55">
        <f t="shared" si="4"/>
        <v>2541.1939038260471</v>
      </c>
      <c r="Y49" s="117">
        <f t="shared" si="5"/>
        <v>106429.10737721753</v>
      </c>
    </row>
    <row r="50" spans="1:25" ht="13.5" thickBot="1" x14ac:dyDescent="0.35">
      <c r="A50" s="54">
        <v>37</v>
      </c>
      <c r="B50" s="54">
        <v>27</v>
      </c>
      <c r="C50" s="54">
        <f t="shared" si="9"/>
        <v>1</v>
      </c>
      <c r="D50" s="55">
        <f t="shared" ref="D50:D60" si="17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"/>
        <v>-752.61542950728563</v>
      </c>
      <c r="H50" s="57">
        <f t="shared" si="11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8">$R49</f>
        <v>-1786.5240000000001</v>
      </c>
      <c r="S50" s="55">
        <v>0</v>
      </c>
      <c r="T50" s="55">
        <v>0</v>
      </c>
      <c r="U50" s="54" t="s">
        <v>79</v>
      </c>
      <c r="V50" s="57">
        <f t="shared" si="7"/>
        <v>-860</v>
      </c>
      <c r="W50" s="57">
        <f t="shared" si="3"/>
        <v>-463.05</v>
      </c>
      <c r="X50" s="55">
        <f t="shared" si="4"/>
        <v>2528.1939038260471</v>
      </c>
      <c r="Y50" s="117">
        <f t="shared" si="5"/>
        <v>109400.75589511532</v>
      </c>
    </row>
    <row r="51" spans="1:25" ht="13.5" thickBot="1" x14ac:dyDescent="0.35">
      <c r="A51" s="54">
        <v>38</v>
      </c>
      <c r="B51" s="54">
        <v>27</v>
      </c>
      <c r="C51" s="54">
        <f t="shared" si="9"/>
        <v>2</v>
      </c>
      <c r="D51" s="55">
        <f t="shared" si="17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8"/>
        <v>-1786.5240000000001</v>
      </c>
      <c r="S51" s="55">
        <v>0</v>
      </c>
      <c r="T51" s="55">
        <v>0</v>
      </c>
      <c r="U51" s="54" t="s">
        <v>79</v>
      </c>
      <c r="V51" s="57">
        <f t="shared" si="7"/>
        <v>-870</v>
      </c>
      <c r="W51" s="57">
        <f t="shared" si="3"/>
        <v>-463.05</v>
      </c>
      <c r="X51" s="55">
        <f t="shared" si="4"/>
        <v>2518.1939038260471</v>
      </c>
      <c r="Y51" s="117">
        <f t="shared" si="5"/>
        <v>112374.78628183767</v>
      </c>
    </row>
    <row r="52" spans="1:25" ht="13.5" thickBot="1" x14ac:dyDescent="0.35">
      <c r="A52" s="54">
        <v>39</v>
      </c>
      <c r="B52" s="54">
        <v>27</v>
      </c>
      <c r="C52" s="54">
        <f t="shared" si="9"/>
        <v>3</v>
      </c>
      <c r="D52" s="55">
        <f t="shared" si="17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"/>
        <v>-752.61542950728563</v>
      </c>
      <c r="H52" s="57">
        <f t="shared" ref="H52:H61" si="19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8"/>
        <v>-1786.5240000000001</v>
      </c>
      <c r="S52" s="55">
        <v>0</v>
      </c>
      <c r="T52" s="55">
        <v>0</v>
      </c>
      <c r="U52" s="54" t="s">
        <v>79</v>
      </c>
      <c r="V52" s="57">
        <f t="shared" si="7"/>
        <v>-880</v>
      </c>
      <c r="W52" s="57">
        <f t="shared" si="3"/>
        <v>-463.05</v>
      </c>
      <c r="X52" s="55">
        <f t="shared" si="4"/>
        <v>2508.1939038260471</v>
      </c>
      <c r="Y52" s="117">
        <f t="shared" si="5"/>
        <v>115351.20846183805</v>
      </c>
    </row>
    <row r="53" spans="1:25" ht="13.5" thickBot="1" x14ac:dyDescent="0.35">
      <c r="A53" s="54">
        <v>40</v>
      </c>
      <c r="B53" s="54">
        <v>27</v>
      </c>
      <c r="C53" s="54">
        <f t="shared" si="9"/>
        <v>4</v>
      </c>
      <c r="D53" s="55">
        <f t="shared" si="17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"/>
        <v>-752.61542950728563</v>
      </c>
      <c r="H53" s="57">
        <f t="shared" si="19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8"/>
        <v>-1786.5240000000001</v>
      </c>
      <c r="S53" s="55">
        <v>0</v>
      </c>
      <c r="T53" s="55">
        <v>0</v>
      </c>
      <c r="U53" s="54" t="s">
        <v>79</v>
      </c>
      <c r="V53" s="57">
        <f t="shared" si="7"/>
        <v>-890</v>
      </c>
      <c r="W53" s="57">
        <f t="shared" si="3"/>
        <v>-463.05</v>
      </c>
      <c r="X53" s="55">
        <f t="shared" si="4"/>
        <v>2498.1939038260471</v>
      </c>
      <c r="Y53" s="117">
        <f t="shared" si="5"/>
        <v>118330.03240092174</v>
      </c>
    </row>
    <row r="54" spans="1:25" ht="13.5" thickBot="1" x14ac:dyDescent="0.35">
      <c r="A54" s="54">
        <v>41</v>
      </c>
      <c r="B54" s="54">
        <v>27</v>
      </c>
      <c r="C54" s="54">
        <f t="shared" si="9"/>
        <v>5</v>
      </c>
      <c r="D54" s="55">
        <f t="shared" si="17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"/>
        <v>-752.61542950728563</v>
      </c>
      <c r="H54" s="57">
        <f t="shared" si="19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8"/>
        <v>-1786.5240000000001</v>
      </c>
      <c r="S54" s="55">
        <v>0</v>
      </c>
      <c r="T54" s="55">
        <v>0</v>
      </c>
      <c r="U54" s="54" t="s">
        <v>79</v>
      </c>
      <c r="V54" s="57">
        <f t="shared" si="7"/>
        <v>-900</v>
      </c>
      <c r="W54" s="57">
        <f t="shared" si="3"/>
        <v>-463.05</v>
      </c>
      <c r="X54" s="55">
        <f t="shared" si="4"/>
        <v>2488.1939038260471</v>
      </c>
      <c r="Y54" s="117">
        <f t="shared" si="5"/>
        <v>121311.2681064183</v>
      </c>
    </row>
    <row r="55" spans="1:25" ht="13.5" thickBot="1" x14ac:dyDescent="0.35">
      <c r="A55" s="54">
        <v>42</v>
      </c>
      <c r="B55" s="54">
        <v>27</v>
      </c>
      <c r="C55" s="54">
        <f t="shared" si="9"/>
        <v>6</v>
      </c>
      <c r="D55" s="55">
        <f t="shared" si="17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"/>
        <v>-752.61542950728563</v>
      </c>
      <c r="H55" s="57">
        <f t="shared" si="19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8"/>
        <v>-1786.5240000000001</v>
      </c>
      <c r="S55" s="55">
        <v>0</v>
      </c>
      <c r="T55" s="55">
        <v>0</v>
      </c>
      <c r="U55" s="54" t="s">
        <v>79</v>
      </c>
      <c r="V55" s="57">
        <f t="shared" si="7"/>
        <v>-910</v>
      </c>
      <c r="W55" s="57">
        <f t="shared" si="3"/>
        <v>-463.05</v>
      </c>
      <c r="X55" s="55">
        <f t="shared" si="4"/>
        <v>2478.1939038260471</v>
      </c>
      <c r="Y55" s="117">
        <f t="shared" si="5"/>
        <v>124294.92562735442</v>
      </c>
    </row>
    <row r="56" spans="1:25" ht="13.5" thickBot="1" x14ac:dyDescent="0.35">
      <c r="A56" s="54">
        <v>43</v>
      </c>
      <c r="B56" s="54">
        <v>27</v>
      </c>
      <c r="C56" s="54">
        <f t="shared" si="9"/>
        <v>7</v>
      </c>
      <c r="D56" s="55">
        <f t="shared" si="17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"/>
        <v>-752.61542950728563</v>
      </c>
      <c r="H56" s="57">
        <f t="shared" si="19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8"/>
        <v>-1786.5240000000001</v>
      </c>
      <c r="S56" s="55">
        <v>0</v>
      </c>
      <c r="T56" s="55">
        <v>0</v>
      </c>
      <c r="U56" s="54" t="s">
        <v>79</v>
      </c>
      <c r="V56" s="57">
        <f t="shared" si="7"/>
        <v>-920</v>
      </c>
      <c r="W56" s="57">
        <f t="shared" si="3"/>
        <v>-463.05</v>
      </c>
      <c r="X56" s="55">
        <f t="shared" si="4"/>
        <v>2468.1939038260471</v>
      </c>
      <c r="Y56" s="117">
        <f t="shared" si="5"/>
        <v>127281.01505462777</v>
      </c>
    </row>
    <row r="57" spans="1:25" ht="13.5" thickBot="1" x14ac:dyDescent="0.35">
      <c r="A57" s="54">
        <v>44</v>
      </c>
      <c r="B57" s="54">
        <v>27</v>
      </c>
      <c r="C57" s="54">
        <f t="shared" si="9"/>
        <v>8</v>
      </c>
      <c r="D57" s="55">
        <f t="shared" si="17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"/>
        <v>-752.61542950728563</v>
      </c>
      <c r="H57" s="57">
        <f t="shared" si="19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8"/>
        <v>-1786.5240000000001</v>
      </c>
      <c r="S57" s="55">
        <v>0</v>
      </c>
      <c r="T57" s="55">
        <v>0</v>
      </c>
      <c r="U57" s="54" t="s">
        <v>79</v>
      </c>
      <c r="V57" s="57">
        <f t="shared" si="7"/>
        <v>-930</v>
      </c>
      <c r="W57" s="57">
        <f t="shared" si="3"/>
        <v>-463.05</v>
      </c>
      <c r="X57" s="55">
        <f t="shared" si="4"/>
        <v>2458.1939038260471</v>
      </c>
      <c r="Y57" s="117">
        <f t="shared" si="5"/>
        <v>130269.54652118143</v>
      </c>
    </row>
    <row r="58" spans="1:25" ht="13.5" thickBot="1" x14ac:dyDescent="0.35">
      <c r="A58" s="54">
        <v>45</v>
      </c>
      <c r="B58" s="54">
        <v>27</v>
      </c>
      <c r="C58" s="54">
        <f t="shared" si="9"/>
        <v>9</v>
      </c>
      <c r="D58" s="55">
        <f t="shared" si="17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"/>
        <v>-752.61542950728563</v>
      </c>
      <c r="H58" s="57">
        <f t="shared" si="19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8"/>
        <v>-1786.5240000000001</v>
      </c>
      <c r="S58" s="55">
        <v>0</v>
      </c>
      <c r="T58" s="55">
        <v>0</v>
      </c>
      <c r="U58" s="54" t="s">
        <v>79</v>
      </c>
      <c r="V58" s="57">
        <f t="shared" si="7"/>
        <v>-940</v>
      </c>
      <c r="W58" s="57">
        <f t="shared" si="3"/>
        <v>-463.05</v>
      </c>
      <c r="X58" s="55">
        <f t="shared" si="4"/>
        <v>2448.1939038260471</v>
      </c>
      <c r="Y58" s="117">
        <f t="shared" si="5"/>
        <v>133260.53020217907</v>
      </c>
    </row>
    <row r="59" spans="1:25" ht="13.5" thickBot="1" x14ac:dyDescent="0.35">
      <c r="A59" s="54">
        <v>46</v>
      </c>
      <c r="B59" s="54">
        <v>27</v>
      </c>
      <c r="C59" s="54">
        <f t="shared" si="9"/>
        <v>10</v>
      </c>
      <c r="D59" s="55">
        <f t="shared" si="17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"/>
        <v>-752.61542950728563</v>
      </c>
      <c r="H59" s="57">
        <f t="shared" si="19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8"/>
        <v>-1786.5240000000001</v>
      </c>
      <c r="S59" s="55">
        <v>0</v>
      </c>
      <c r="T59" s="55">
        <v>0</v>
      </c>
      <c r="U59" s="54" t="s">
        <v>79</v>
      </c>
      <c r="V59" s="57">
        <f t="shared" si="7"/>
        <v>-950</v>
      </c>
      <c r="W59" s="57">
        <f t="shared" si="3"/>
        <v>-463.05</v>
      </c>
      <c r="X59" s="55">
        <f t="shared" si="4"/>
        <v>2438.1939038260471</v>
      </c>
      <c r="Y59" s="117">
        <f t="shared" si="5"/>
        <v>136253.97631518089</v>
      </c>
    </row>
    <row r="60" spans="1:25" ht="13.5" thickBot="1" x14ac:dyDescent="0.35">
      <c r="A60" s="54">
        <v>47</v>
      </c>
      <c r="B60" s="54">
        <v>27</v>
      </c>
      <c r="C60" s="54">
        <f t="shared" si="9"/>
        <v>11</v>
      </c>
      <c r="D60" s="55">
        <f t="shared" si="17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"/>
        <v>-752.61542950728563</v>
      </c>
      <c r="H60" s="57">
        <f t="shared" si="19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8"/>
        <v>-1786.5240000000001</v>
      </c>
      <c r="S60" s="55">
        <v>0</v>
      </c>
      <c r="T60" s="55">
        <v>0</v>
      </c>
      <c r="U60" s="54" t="s">
        <v>79</v>
      </c>
      <c r="V60" s="57">
        <f t="shared" si="7"/>
        <v>-960</v>
      </c>
      <c r="W60" s="57">
        <f t="shared" si="3"/>
        <v>-463.05</v>
      </c>
      <c r="X60" s="55">
        <f t="shared" si="4"/>
        <v>2428.1939038260471</v>
      </c>
      <c r="Y60" s="117">
        <f t="shared" si="5"/>
        <v>139249.8951203202</v>
      </c>
    </row>
    <row r="61" spans="1:25" ht="13.5" thickBot="1" x14ac:dyDescent="0.35">
      <c r="A61" s="54">
        <v>48</v>
      </c>
      <c r="B61" s="54">
        <v>28</v>
      </c>
      <c r="C61" s="54">
        <f t="shared" si="9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"/>
        <v>-752.61542950728563</v>
      </c>
      <c r="H61" s="57">
        <f t="shared" si="19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7"/>
        <v>-970</v>
      </c>
      <c r="W61" s="57">
        <f t="shared" si="3"/>
        <v>-486.2025000000001</v>
      </c>
      <c r="X61" s="55">
        <f t="shared" si="4"/>
        <v>2542.5274638260489</v>
      </c>
      <c r="Y61" s="117">
        <f t="shared" si="5"/>
        <v>142372.63048048093</v>
      </c>
    </row>
    <row r="62" spans="1:25" ht="13.5" thickBot="1" x14ac:dyDescent="0.35">
      <c r="A62" s="54">
        <v>49</v>
      </c>
      <c r="B62" s="54">
        <v>28</v>
      </c>
      <c r="C62" s="54">
        <f t="shared" si="9"/>
        <v>1</v>
      </c>
      <c r="D62" s="55">
        <f t="shared" ref="D62:D72" si="20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"/>
        <v>-752.61542950728563</v>
      </c>
      <c r="H62" s="57">
        <f t="shared" si="11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1">$R61</f>
        <v>-1893.7154400000002</v>
      </c>
      <c r="S62" s="55">
        <v>0</v>
      </c>
      <c r="T62" s="55">
        <v>0</v>
      </c>
      <c r="U62" s="54" t="s">
        <v>79</v>
      </c>
      <c r="V62" s="57">
        <f t="shared" si="7"/>
        <v>-980</v>
      </c>
      <c r="W62" s="57">
        <f t="shared" si="3"/>
        <v>-486.2025000000001</v>
      </c>
      <c r="X62" s="55">
        <f t="shared" si="4"/>
        <v>2529.5274638260489</v>
      </c>
      <c r="Y62" s="117">
        <f t="shared" si="5"/>
        <v>145495.37723797566</v>
      </c>
    </row>
    <row r="63" spans="1:25" ht="13.5" thickBot="1" x14ac:dyDescent="0.35">
      <c r="A63" s="54">
        <v>50</v>
      </c>
      <c r="B63" s="54">
        <v>28</v>
      </c>
      <c r="C63" s="54">
        <f t="shared" si="9"/>
        <v>2</v>
      </c>
      <c r="D63" s="55">
        <f t="shared" si="20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1"/>
        <v>-1893.7154400000002</v>
      </c>
      <c r="S63" s="55">
        <v>0</v>
      </c>
      <c r="T63" s="55">
        <v>0</v>
      </c>
      <c r="U63" s="54" t="s">
        <v>79</v>
      </c>
      <c r="V63" s="57">
        <f t="shared" si="7"/>
        <v>-990</v>
      </c>
      <c r="W63" s="57">
        <f t="shared" si="3"/>
        <v>-486.2025000000001</v>
      </c>
      <c r="X63" s="55">
        <f t="shared" si="4"/>
        <v>2519.5274638260489</v>
      </c>
      <c r="Y63" s="117">
        <f t="shared" si="5"/>
        <v>148621.13544029329</v>
      </c>
    </row>
    <row r="64" spans="1:25" ht="13.5" thickBot="1" x14ac:dyDescent="0.35">
      <c r="A64" s="54">
        <v>51</v>
      </c>
      <c r="B64" s="54">
        <v>28</v>
      </c>
      <c r="C64" s="54">
        <f t="shared" si="9"/>
        <v>3</v>
      </c>
      <c r="D64" s="55">
        <f t="shared" si="20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"/>
        <v>-752.61542950728563</v>
      </c>
      <c r="H64" s="57">
        <f t="shared" ref="H64:H73" si="22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1"/>
        <v>-1893.7154400000002</v>
      </c>
      <c r="S64" s="55">
        <v>0</v>
      </c>
      <c r="T64" s="55">
        <v>0</v>
      </c>
      <c r="U64" s="54" t="s">
        <v>79</v>
      </c>
      <c r="V64" s="57">
        <f t="shared" si="7"/>
        <v>-1000</v>
      </c>
      <c r="W64" s="57">
        <f t="shared" si="3"/>
        <v>-486.2025000000001</v>
      </c>
      <c r="X64" s="55">
        <f t="shared" si="4"/>
        <v>2509.5274638260489</v>
      </c>
      <c r="Y64" s="117">
        <f t="shared" si="5"/>
        <v>151749.91763512057</v>
      </c>
    </row>
    <row r="65" spans="1:25" ht="13.5" thickBot="1" x14ac:dyDescent="0.35">
      <c r="A65" s="54">
        <v>52</v>
      </c>
      <c r="B65" s="54">
        <v>28</v>
      </c>
      <c r="C65" s="54">
        <f t="shared" si="9"/>
        <v>4</v>
      </c>
      <c r="D65" s="55">
        <f t="shared" si="20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"/>
        <v>-752.61542950728563</v>
      </c>
      <c r="H65" s="57">
        <f t="shared" si="22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1"/>
        <v>-1893.7154400000002</v>
      </c>
      <c r="S65" s="55">
        <v>0</v>
      </c>
      <c r="T65" s="55">
        <v>0</v>
      </c>
      <c r="U65" s="54" t="s">
        <v>79</v>
      </c>
      <c r="V65" s="57">
        <f t="shared" si="7"/>
        <v>-1010</v>
      </c>
      <c r="W65" s="57">
        <f t="shared" si="3"/>
        <v>-486.2025000000001</v>
      </c>
      <c r="X65" s="55">
        <f t="shared" si="4"/>
        <v>2499.5274638260489</v>
      </c>
      <c r="Y65" s="117">
        <f t="shared" si="5"/>
        <v>154881.7364224263</v>
      </c>
    </row>
    <row r="66" spans="1:25" ht="13.5" thickBot="1" x14ac:dyDescent="0.35">
      <c r="A66" s="54">
        <v>53</v>
      </c>
      <c r="B66" s="54">
        <v>28</v>
      </c>
      <c r="C66" s="54">
        <f t="shared" si="9"/>
        <v>5</v>
      </c>
      <c r="D66" s="55">
        <f t="shared" si="20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"/>
        <v>-752.61542950728563</v>
      </c>
      <c r="H66" s="57">
        <f t="shared" si="22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1"/>
        <v>-1893.7154400000002</v>
      </c>
      <c r="S66" s="55">
        <v>0</v>
      </c>
      <c r="T66" s="55">
        <v>0</v>
      </c>
      <c r="U66" s="54" t="s">
        <v>79</v>
      </c>
      <c r="V66" s="57">
        <f t="shared" si="7"/>
        <v>-1020</v>
      </c>
      <c r="W66" s="57">
        <f t="shared" si="3"/>
        <v>-486.2025000000001</v>
      </c>
      <c r="X66" s="55">
        <f t="shared" si="4"/>
        <v>2489.5274638260489</v>
      </c>
      <c r="Y66" s="117">
        <f t="shared" si="5"/>
        <v>158016.60445467912</v>
      </c>
    </row>
    <row r="67" spans="1:25" ht="13.5" thickBot="1" x14ac:dyDescent="0.35">
      <c r="A67" s="54">
        <v>54</v>
      </c>
      <c r="B67" s="54">
        <v>28</v>
      </c>
      <c r="C67" s="54">
        <f t="shared" si="9"/>
        <v>6</v>
      </c>
      <c r="D67" s="55">
        <f t="shared" si="20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"/>
        <v>-752.61542950728563</v>
      </c>
      <c r="H67" s="57">
        <f t="shared" si="22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1"/>
        <v>-1893.7154400000002</v>
      </c>
      <c r="S67" s="55">
        <v>0</v>
      </c>
      <c r="T67" s="55">
        <v>0</v>
      </c>
      <c r="U67" s="54" t="s">
        <v>79</v>
      </c>
      <c r="V67" s="57">
        <f t="shared" si="7"/>
        <v>-1030</v>
      </c>
      <c r="W67" s="57">
        <f t="shared" si="3"/>
        <v>-486.2025000000001</v>
      </c>
      <c r="X67" s="55">
        <f t="shared" si="4"/>
        <v>2479.5274638260489</v>
      </c>
      <c r="Y67" s="117">
        <f t="shared" si="5"/>
        <v>161154.53443706635</v>
      </c>
    </row>
    <row r="68" spans="1:25" ht="13.5" thickBot="1" x14ac:dyDescent="0.35">
      <c r="A68" s="54">
        <v>55</v>
      </c>
      <c r="B68" s="54">
        <v>28</v>
      </c>
      <c r="C68" s="54">
        <f t="shared" si="9"/>
        <v>7</v>
      </c>
      <c r="D68" s="55">
        <f t="shared" si="20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"/>
        <v>-752.61542950728563</v>
      </c>
      <c r="H68" s="57">
        <f t="shared" si="22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1"/>
        <v>-1893.7154400000002</v>
      </c>
      <c r="S68" s="55">
        <v>0</v>
      </c>
      <c r="T68" s="55">
        <v>0</v>
      </c>
      <c r="U68" s="54" t="s">
        <v>79</v>
      </c>
      <c r="V68" s="57">
        <f t="shared" si="7"/>
        <v>-1040</v>
      </c>
      <c r="W68" s="57">
        <f t="shared" si="3"/>
        <v>-486.2025000000001</v>
      </c>
      <c r="X68" s="55">
        <f t="shared" si="4"/>
        <v>2469.5274638260489</v>
      </c>
      <c r="Y68" s="117">
        <f t="shared" si="5"/>
        <v>164295.53912771351</v>
      </c>
    </row>
    <row r="69" spans="1:25" ht="13.5" thickBot="1" x14ac:dyDescent="0.35">
      <c r="A69" s="54">
        <v>56</v>
      </c>
      <c r="B69" s="54">
        <v>28</v>
      </c>
      <c r="C69" s="54">
        <f t="shared" si="9"/>
        <v>8</v>
      </c>
      <c r="D69" s="55">
        <f t="shared" si="20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"/>
        <v>-752.61542950728563</v>
      </c>
      <c r="H69" s="57">
        <f t="shared" si="22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1"/>
        <v>-1893.7154400000002</v>
      </c>
      <c r="S69" s="55">
        <v>0</v>
      </c>
      <c r="T69" s="55">
        <v>0</v>
      </c>
      <c r="U69" s="54" t="s">
        <v>79</v>
      </c>
      <c r="V69" s="57">
        <f t="shared" si="7"/>
        <v>-1050</v>
      </c>
      <c r="W69" s="57">
        <f t="shared" si="3"/>
        <v>-486.2025000000001</v>
      </c>
      <c r="X69" s="55">
        <f t="shared" si="4"/>
        <v>2459.5274638260489</v>
      </c>
      <c r="Y69" s="117">
        <f t="shared" si="5"/>
        <v>167439.63133790504</v>
      </c>
    </row>
    <row r="70" spans="1:25" ht="13.5" thickBot="1" x14ac:dyDescent="0.35">
      <c r="A70" s="54">
        <v>57</v>
      </c>
      <c r="B70" s="54">
        <v>28</v>
      </c>
      <c r="C70" s="54">
        <f t="shared" si="9"/>
        <v>9</v>
      </c>
      <c r="D70" s="55">
        <f t="shared" si="20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"/>
        <v>-752.61542950728563</v>
      </c>
      <c r="H70" s="57">
        <f t="shared" si="22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1"/>
        <v>-1893.7154400000002</v>
      </c>
      <c r="S70" s="55">
        <v>0</v>
      </c>
      <c r="T70" s="55">
        <v>0</v>
      </c>
      <c r="U70" s="54" t="s">
        <v>79</v>
      </c>
      <c r="V70" s="57">
        <f t="shared" si="7"/>
        <v>-1060</v>
      </c>
      <c r="W70" s="57">
        <f t="shared" si="3"/>
        <v>-486.2025000000001</v>
      </c>
      <c r="X70" s="55">
        <f t="shared" si="4"/>
        <v>2449.5274638260489</v>
      </c>
      <c r="Y70" s="117">
        <f t="shared" si="5"/>
        <v>170586.82393230571</v>
      </c>
    </row>
    <row r="71" spans="1:25" ht="13.5" thickBot="1" x14ac:dyDescent="0.35">
      <c r="A71" s="54">
        <v>58</v>
      </c>
      <c r="B71" s="54">
        <v>28</v>
      </c>
      <c r="C71" s="54">
        <f t="shared" si="9"/>
        <v>10</v>
      </c>
      <c r="D71" s="55">
        <f t="shared" si="20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"/>
        <v>-752.61542950728563</v>
      </c>
      <c r="H71" s="57">
        <f t="shared" si="22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1"/>
        <v>-1893.7154400000002</v>
      </c>
      <c r="S71" s="55">
        <v>0</v>
      </c>
      <c r="T71" s="55">
        <v>0</v>
      </c>
      <c r="U71" s="54" t="s">
        <v>79</v>
      </c>
      <c r="V71" s="57">
        <f t="shared" si="7"/>
        <v>-1070</v>
      </c>
      <c r="W71" s="57">
        <f t="shared" si="3"/>
        <v>-486.2025000000001</v>
      </c>
      <c r="X71" s="55">
        <f t="shared" si="4"/>
        <v>2439.5274638260489</v>
      </c>
      <c r="Y71" s="117">
        <f t="shared" si="5"/>
        <v>173737.12982918305</v>
      </c>
    </row>
    <row r="72" spans="1:25" ht="13.5" thickBot="1" x14ac:dyDescent="0.35">
      <c r="A72" s="54">
        <v>59</v>
      </c>
      <c r="B72" s="54">
        <v>28</v>
      </c>
      <c r="C72" s="54">
        <f t="shared" si="9"/>
        <v>11</v>
      </c>
      <c r="D72" s="55">
        <f t="shared" si="20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"/>
        <v>-752.61542950728563</v>
      </c>
      <c r="H72" s="57">
        <f t="shared" si="22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1"/>
        <v>-1893.7154400000002</v>
      </c>
      <c r="S72" s="55">
        <v>0</v>
      </c>
      <c r="T72" s="55">
        <v>0</v>
      </c>
      <c r="U72" s="54" t="s">
        <v>79</v>
      </c>
      <c r="V72" s="57">
        <f t="shared" si="7"/>
        <v>-1080</v>
      </c>
      <c r="W72" s="57">
        <f t="shared" si="3"/>
        <v>-486.2025000000001</v>
      </c>
      <c r="X72" s="55">
        <f t="shared" si="4"/>
        <v>2429.5274638260489</v>
      </c>
      <c r="Y72" s="117">
        <f t="shared" si="5"/>
        <v>176890.56200063069</v>
      </c>
    </row>
    <row r="73" spans="1:25" ht="13.5" thickBot="1" x14ac:dyDescent="0.35">
      <c r="A73" s="54">
        <v>60</v>
      </c>
      <c r="B73" s="54">
        <v>29</v>
      </c>
      <c r="C73" s="54">
        <f t="shared" si="9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"/>
        <v>-752.61542950728563</v>
      </c>
      <c r="H73" s="57">
        <f t="shared" si="22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7"/>
        <v>-1090</v>
      </c>
      <c r="W73" s="57">
        <f t="shared" si="3"/>
        <v>-510.51262500000013</v>
      </c>
      <c r="X73" s="55">
        <f t="shared" si="4"/>
        <v>2549.0057874260483</v>
      </c>
      <c r="Y73" s="117">
        <f t="shared" si="5"/>
        <v>180176.61179639271</v>
      </c>
    </row>
    <row r="74" spans="1:25" ht="13.5" thickBot="1" x14ac:dyDescent="0.35">
      <c r="A74" s="54">
        <v>61</v>
      </c>
      <c r="B74" s="54">
        <v>29</v>
      </c>
      <c r="C74" s="54">
        <f t="shared" si="9"/>
        <v>1</v>
      </c>
      <c r="D74" s="55">
        <f t="shared" ref="D74:D84" si="23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"/>
        <v>-752.61542950728563</v>
      </c>
      <c r="H74" s="57">
        <f t="shared" si="11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4">$R73</f>
        <v>-2007.3383664000003</v>
      </c>
      <c r="S74" s="55">
        <v>0</v>
      </c>
      <c r="T74" s="55">
        <v>0</v>
      </c>
      <c r="U74" s="54" t="s">
        <v>79</v>
      </c>
      <c r="V74" s="57">
        <f t="shared" si="7"/>
        <v>-1100</v>
      </c>
      <c r="W74" s="57">
        <f t="shared" si="3"/>
        <v>-510.51262500000013</v>
      </c>
      <c r="X74" s="55">
        <f t="shared" si="4"/>
        <v>2536.0057874260483</v>
      </c>
      <c r="Y74" s="117">
        <f t="shared" si="5"/>
        <v>183463.35346630373</v>
      </c>
    </row>
    <row r="75" spans="1:25" ht="13.5" thickBot="1" x14ac:dyDescent="0.35">
      <c r="A75" s="54">
        <v>62</v>
      </c>
      <c r="B75" s="54">
        <v>29</v>
      </c>
      <c r="C75" s="54">
        <f t="shared" si="9"/>
        <v>2</v>
      </c>
      <c r="D75" s="55">
        <f t="shared" si="23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4"/>
        <v>-2007.3383664000003</v>
      </c>
      <c r="S75" s="55">
        <v>0</v>
      </c>
      <c r="T75" s="55">
        <v>0</v>
      </c>
      <c r="U75" s="54" t="s">
        <v>79</v>
      </c>
      <c r="V75" s="57">
        <f t="shared" si="7"/>
        <v>-1110</v>
      </c>
      <c r="W75" s="57">
        <f t="shared" si="3"/>
        <v>-510.51262500000013</v>
      </c>
      <c r="X75" s="55">
        <f t="shared" si="4"/>
        <v>2526.0057874260483</v>
      </c>
      <c r="Y75" s="117">
        <f t="shared" si="5"/>
        <v>186753.78989317271</v>
      </c>
    </row>
    <row r="76" spans="1:25" ht="13.5" thickBot="1" x14ac:dyDescent="0.35">
      <c r="A76" s="54">
        <v>63</v>
      </c>
      <c r="B76" s="54">
        <v>29</v>
      </c>
      <c r="C76" s="54">
        <f t="shared" si="9"/>
        <v>3</v>
      </c>
      <c r="D76" s="55">
        <f t="shared" si="23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"/>
        <v>-752.61542950728563</v>
      </c>
      <c r="H76" s="57">
        <f t="shared" ref="H76:H85" si="25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4"/>
        <v>-2007.3383664000003</v>
      </c>
      <c r="S76" s="55">
        <v>0</v>
      </c>
      <c r="T76" s="55">
        <v>0</v>
      </c>
      <c r="U76" s="54" t="s">
        <v>79</v>
      </c>
      <c r="V76" s="57">
        <f t="shared" si="7"/>
        <v>-1120</v>
      </c>
      <c r="W76" s="57">
        <f t="shared" si="3"/>
        <v>-510.51262500000013</v>
      </c>
      <c r="X76" s="55">
        <f t="shared" si="4"/>
        <v>2516.0057874260483</v>
      </c>
      <c r="Y76" s="117">
        <f t="shared" si="5"/>
        <v>190047.93647182031</v>
      </c>
    </row>
    <row r="77" spans="1:25" ht="13.5" thickBot="1" x14ac:dyDescent="0.35">
      <c r="A77" s="54">
        <v>64</v>
      </c>
      <c r="B77" s="54">
        <v>29</v>
      </c>
      <c r="C77" s="54">
        <f t="shared" si="9"/>
        <v>4</v>
      </c>
      <c r="D77" s="55">
        <f t="shared" si="23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"/>
        <v>-752.61542950728563</v>
      </c>
      <c r="H77" s="57">
        <f t="shared" si="25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4"/>
        <v>-2007.3383664000003</v>
      </c>
      <c r="S77" s="55">
        <v>0</v>
      </c>
      <c r="T77" s="55">
        <v>0</v>
      </c>
      <c r="U77" s="54" t="s">
        <v>79</v>
      </c>
      <c r="V77" s="57">
        <f t="shared" si="7"/>
        <v>-1130</v>
      </c>
      <c r="W77" s="57">
        <f t="shared" si="3"/>
        <v>-510.51262500000013</v>
      </c>
      <c r="X77" s="55">
        <f t="shared" si="4"/>
        <v>2506.0057874260483</v>
      </c>
      <c r="Y77" s="117">
        <f t="shared" si="5"/>
        <v>193345.80866121227</v>
      </c>
    </row>
    <row r="78" spans="1:25" ht="13.5" thickBot="1" x14ac:dyDescent="0.35">
      <c r="A78" s="54">
        <v>65</v>
      </c>
      <c r="B78" s="54">
        <v>29</v>
      </c>
      <c r="C78" s="54">
        <f t="shared" si="9"/>
        <v>5</v>
      </c>
      <c r="D78" s="55">
        <f t="shared" si="23"/>
        <v>10210.252500000002</v>
      </c>
      <c r="E78" s="57">
        <f t="shared" ref="E78:E141" si="26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33" si="27">-PMT(4%/12,120,-(FV(4%/12,24,,-35000)+FV(4%/12,12,,-35000)))</f>
        <v>-752.61542950728563</v>
      </c>
      <c r="H78" s="57">
        <f t="shared" si="25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4"/>
        <v>-2007.3383664000003</v>
      </c>
      <c r="S78" s="55">
        <v>0</v>
      </c>
      <c r="T78" s="55">
        <v>0</v>
      </c>
      <c r="U78" s="54" t="s">
        <v>79</v>
      </c>
      <c r="V78" s="57">
        <f t="shared" si="7"/>
        <v>-1140</v>
      </c>
      <c r="W78" s="57">
        <f t="shared" ref="W78:W141" si="28">D78*-0.05</f>
        <v>-510.51262500000013</v>
      </c>
      <c r="X78" s="55">
        <f t="shared" ref="X78:X141" si="29">D78+E78+F78+G78+H78+I78+J78+L78+M78+R78+S78+T78+V78+W78+O78+P78</f>
        <v>2496.0057874260483</v>
      </c>
      <c r="Y78" s="117">
        <f t="shared" ref="Y78:Y141" si="30">X78+(Y77*(1+($D$7/12)))</f>
        <v>196647.42198472671</v>
      </c>
    </row>
    <row r="79" spans="1:25" ht="13.5" thickBot="1" x14ac:dyDescent="0.35">
      <c r="A79" s="54">
        <v>66</v>
      </c>
      <c r="B79" s="54">
        <v>29</v>
      </c>
      <c r="C79" s="54">
        <f t="shared" si="9"/>
        <v>6</v>
      </c>
      <c r="D79" s="55">
        <f t="shared" si="23"/>
        <v>10210.252500000002</v>
      </c>
      <c r="E79" s="57">
        <f t="shared" si="26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7"/>
        <v>-752.61542950728563</v>
      </c>
      <c r="H79" s="57">
        <f t="shared" si="25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4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31">$V78-10</f>
        <v>-1150</v>
      </c>
      <c r="W79" s="57">
        <f t="shared" si="28"/>
        <v>-510.51262500000013</v>
      </c>
      <c r="X79" s="55">
        <f t="shared" si="29"/>
        <v>2486.0057874260483</v>
      </c>
      <c r="Y79" s="117">
        <f t="shared" si="30"/>
        <v>199952.79203042245</v>
      </c>
    </row>
    <row r="80" spans="1:25" ht="13.5" thickBot="1" x14ac:dyDescent="0.35">
      <c r="A80" s="54">
        <v>67</v>
      </c>
      <c r="B80" s="54">
        <v>29</v>
      </c>
      <c r="C80" s="54">
        <f t="shared" si="9"/>
        <v>7</v>
      </c>
      <c r="D80" s="55">
        <f t="shared" si="23"/>
        <v>10210.252500000002</v>
      </c>
      <c r="E80" s="57">
        <f t="shared" si="26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7"/>
        <v>-752.61542950728563</v>
      </c>
      <c r="H80" s="57">
        <f t="shared" si="25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4"/>
        <v>-2007.3383664000003</v>
      </c>
      <c r="S80" s="55">
        <v>0</v>
      </c>
      <c r="T80" s="55">
        <v>0</v>
      </c>
      <c r="U80" s="54" t="s">
        <v>79</v>
      </c>
      <c r="V80" s="57">
        <f t="shared" si="31"/>
        <v>-1160</v>
      </c>
      <c r="W80" s="57">
        <f t="shared" si="28"/>
        <v>-510.51262500000013</v>
      </c>
      <c r="X80" s="55">
        <f t="shared" si="29"/>
        <v>2476.0057874260483</v>
      </c>
      <c r="Y80" s="117">
        <f t="shared" si="30"/>
        <v>203261.9344513086</v>
      </c>
    </row>
    <row r="81" spans="1:25" ht="13.5" thickBot="1" x14ac:dyDescent="0.35">
      <c r="A81" s="54">
        <v>68</v>
      </c>
      <c r="B81" s="54">
        <v>29</v>
      </c>
      <c r="C81" s="54">
        <f t="shared" si="9"/>
        <v>8</v>
      </c>
      <c r="D81" s="55">
        <f t="shared" si="23"/>
        <v>10210.252500000002</v>
      </c>
      <c r="E81" s="57">
        <f t="shared" si="26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7"/>
        <v>-752.61542950728563</v>
      </c>
      <c r="H81" s="57">
        <f t="shared" si="25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4"/>
        <v>-2007.3383664000003</v>
      </c>
      <c r="S81" s="55">
        <v>0</v>
      </c>
      <c r="T81" s="55">
        <v>0</v>
      </c>
      <c r="U81" s="54" t="s">
        <v>79</v>
      </c>
      <c r="V81" s="57">
        <f t="shared" si="31"/>
        <v>-1170</v>
      </c>
      <c r="W81" s="57">
        <f t="shared" si="28"/>
        <v>-510.51262500000013</v>
      </c>
      <c r="X81" s="55">
        <f t="shared" si="29"/>
        <v>2466.0057874260483</v>
      </c>
      <c r="Y81" s="117">
        <f t="shared" si="30"/>
        <v>206574.8649656151</v>
      </c>
    </row>
    <row r="82" spans="1:25" ht="13.5" thickBot="1" x14ac:dyDescent="0.35">
      <c r="A82" s="54">
        <v>69</v>
      </c>
      <c r="B82" s="54">
        <v>29</v>
      </c>
      <c r="C82" s="54">
        <f t="shared" si="9"/>
        <v>9</v>
      </c>
      <c r="D82" s="55">
        <f t="shared" si="23"/>
        <v>10210.252500000002</v>
      </c>
      <c r="E82" s="57">
        <f t="shared" si="26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7"/>
        <v>-752.61542950728563</v>
      </c>
      <c r="H82" s="57">
        <f t="shared" si="25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4"/>
        <v>-2007.3383664000003</v>
      </c>
      <c r="S82" s="55">
        <v>0</v>
      </c>
      <c r="T82" s="55">
        <v>0</v>
      </c>
      <c r="U82" s="54" t="s">
        <v>79</v>
      </c>
      <c r="V82" s="57">
        <f t="shared" si="31"/>
        <v>-1180</v>
      </c>
      <c r="W82" s="57">
        <f t="shared" si="28"/>
        <v>-510.51262500000013</v>
      </c>
      <c r="X82" s="55">
        <f t="shared" si="29"/>
        <v>2456.0057874260483</v>
      </c>
      <c r="Y82" s="117">
        <f t="shared" si="30"/>
        <v>209891.59935706455</v>
      </c>
    </row>
    <row r="83" spans="1:25" ht="13.5" thickBot="1" x14ac:dyDescent="0.35">
      <c r="A83" s="54">
        <v>70</v>
      </c>
      <c r="B83" s="54">
        <v>29</v>
      </c>
      <c r="C83" s="54">
        <f t="shared" si="9"/>
        <v>10</v>
      </c>
      <c r="D83" s="55">
        <f t="shared" si="23"/>
        <v>10210.252500000002</v>
      </c>
      <c r="E83" s="57">
        <f t="shared" si="26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7"/>
        <v>-752.61542950728563</v>
      </c>
      <c r="H83" s="57">
        <f t="shared" si="25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4"/>
        <v>-2007.3383664000003</v>
      </c>
      <c r="S83" s="55">
        <v>0</v>
      </c>
      <c r="T83" s="55">
        <v>0</v>
      </c>
      <c r="U83" s="54" t="s">
        <v>79</v>
      </c>
      <c r="V83" s="57">
        <f t="shared" si="31"/>
        <v>-1190</v>
      </c>
      <c r="W83" s="57">
        <f t="shared" si="28"/>
        <v>-510.51262500000013</v>
      </c>
      <c r="X83" s="55">
        <f t="shared" si="29"/>
        <v>2446.0057874260483</v>
      </c>
      <c r="Y83" s="117">
        <f t="shared" si="30"/>
        <v>213212.15347514502</v>
      </c>
    </row>
    <row r="84" spans="1:25" ht="13.5" thickBot="1" x14ac:dyDescent="0.35">
      <c r="A84" s="54">
        <v>71</v>
      </c>
      <c r="B84" s="54">
        <v>29</v>
      </c>
      <c r="C84" s="54">
        <f t="shared" si="9"/>
        <v>11</v>
      </c>
      <c r="D84" s="55">
        <f t="shared" si="23"/>
        <v>10210.252500000002</v>
      </c>
      <c r="E84" s="57">
        <f t="shared" si="26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7"/>
        <v>-752.61542950728563</v>
      </c>
      <c r="H84" s="57">
        <f t="shared" si="25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4"/>
        <v>-2007.3383664000003</v>
      </c>
      <c r="S84" s="55">
        <v>0</v>
      </c>
      <c r="T84" s="55">
        <v>0</v>
      </c>
      <c r="U84" s="54" t="s">
        <v>79</v>
      </c>
      <c r="V84" s="57">
        <f t="shared" si="31"/>
        <v>-1200</v>
      </c>
      <c r="W84" s="57">
        <f t="shared" si="28"/>
        <v>-510.51262500000013</v>
      </c>
      <c r="X84" s="55">
        <f t="shared" si="29"/>
        <v>2436.0057874260483</v>
      </c>
      <c r="Y84" s="117">
        <f t="shared" si="30"/>
        <v>216536.54323538419</v>
      </c>
    </row>
    <row r="85" spans="1:25" ht="13.5" thickBot="1" x14ac:dyDescent="0.35">
      <c r="A85" s="54">
        <v>72</v>
      </c>
      <c r="B85" s="54">
        <v>30</v>
      </c>
      <c r="C85" s="54">
        <f t="shared" si="9"/>
        <v>0</v>
      </c>
      <c r="D85" s="55">
        <f>$D74*(1+$D$4)</f>
        <v>10720.765125000004</v>
      </c>
      <c r="E85" s="57">
        <f t="shared" si="26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7"/>
        <v>-752.61542950728563</v>
      </c>
      <c r="H85" s="57">
        <f t="shared" si="25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31"/>
        <v>-1210</v>
      </c>
      <c r="W85" s="57">
        <f t="shared" si="28"/>
        <v>-536.03825625000025</v>
      </c>
      <c r="X85" s="55">
        <f t="shared" si="29"/>
        <v>-3439.1782020579517</v>
      </c>
      <c r="Y85" s="117">
        <f t="shared" si="30"/>
        <v>213999.60063014034</v>
      </c>
    </row>
    <row r="86" spans="1:25" ht="13.5" thickBot="1" x14ac:dyDescent="0.35">
      <c r="A86" s="54">
        <v>73</v>
      </c>
      <c r="B86" s="54">
        <v>30</v>
      </c>
      <c r="C86" s="54">
        <f t="shared" si="9"/>
        <v>1</v>
      </c>
      <c r="D86" s="55">
        <f t="shared" ref="D86:D96" si="32">$D85</f>
        <v>10720.765125000004</v>
      </c>
      <c r="E86" s="57">
        <f t="shared" si="26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7"/>
        <v>-752.61542950728563</v>
      </c>
      <c r="H86" s="55">
        <v>0</v>
      </c>
      <c r="I86" s="57">
        <f t="shared" ref="I86:I145" si="33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4">$R85</f>
        <v>-2127.7786683840004</v>
      </c>
      <c r="S86" s="55">
        <v>0</v>
      </c>
      <c r="T86" s="55">
        <v>0</v>
      </c>
      <c r="U86" s="54" t="s">
        <v>79</v>
      </c>
      <c r="V86" s="57">
        <f t="shared" si="31"/>
        <v>-1220</v>
      </c>
      <c r="W86" s="57">
        <f t="shared" si="28"/>
        <v>-536.03825625000025</v>
      </c>
      <c r="X86" s="55">
        <f t="shared" si="29"/>
        <v>2158.798010488817</v>
      </c>
      <c r="Y86" s="117">
        <f t="shared" si="30"/>
        <v>217050.06364325475</v>
      </c>
    </row>
    <row r="87" spans="1:25" ht="13.5" thickBot="1" x14ac:dyDescent="0.35">
      <c r="A87" s="54">
        <v>74</v>
      </c>
      <c r="B87" s="54">
        <v>30</v>
      </c>
      <c r="C87" s="54">
        <f t="shared" si="9"/>
        <v>2</v>
      </c>
      <c r="D87" s="55">
        <f t="shared" si="32"/>
        <v>10720.765125000004</v>
      </c>
      <c r="E87" s="57">
        <f t="shared" si="26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7"/>
        <v>-752.61542950728563</v>
      </c>
      <c r="H87" s="55">
        <v>0</v>
      </c>
      <c r="I87" s="57">
        <f t="shared" si="33"/>
        <v>-347.02378745323108</v>
      </c>
      <c r="J87" s="57">
        <f t="shared" ref="J87:J150" si="35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4"/>
        <v>-2127.7786683840004</v>
      </c>
      <c r="S87" s="55">
        <v>0</v>
      </c>
      <c r="T87" s="55">
        <v>0</v>
      </c>
      <c r="U87" s="54" t="s">
        <v>79</v>
      </c>
      <c r="V87" s="57">
        <f t="shared" si="31"/>
        <v>-1230</v>
      </c>
      <c r="W87" s="57">
        <f t="shared" si="28"/>
        <v>-536.03825625000025</v>
      </c>
      <c r="X87" s="55">
        <f t="shared" si="29"/>
        <v>2145.798010488817</v>
      </c>
      <c r="Y87" s="117">
        <f t="shared" si="30"/>
        <v>220100.23691892379</v>
      </c>
    </row>
    <row r="88" spans="1:25" ht="13.5" thickBot="1" x14ac:dyDescent="0.35">
      <c r="A88" s="54">
        <v>75</v>
      </c>
      <c r="B88" s="54">
        <v>30</v>
      </c>
      <c r="C88" s="54">
        <f t="shared" si="9"/>
        <v>3</v>
      </c>
      <c r="D88" s="55">
        <f t="shared" si="32"/>
        <v>10720.765125000004</v>
      </c>
      <c r="E88" s="57">
        <f t="shared" si="26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7"/>
        <v>-752.61542950728563</v>
      </c>
      <c r="H88" s="55">
        <v>0</v>
      </c>
      <c r="I88" s="57">
        <f t="shared" si="33"/>
        <v>-347.02378745323108</v>
      </c>
      <c r="J88" s="57">
        <f t="shared" si="35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4"/>
        <v>-2127.7786683840004</v>
      </c>
      <c r="S88" s="55">
        <v>0</v>
      </c>
      <c r="T88" s="55">
        <v>0</v>
      </c>
      <c r="U88" s="54" t="s">
        <v>79</v>
      </c>
      <c r="V88" s="57">
        <f t="shared" si="31"/>
        <v>-1240</v>
      </c>
      <c r="W88" s="57">
        <f t="shared" si="28"/>
        <v>-536.03825625000025</v>
      </c>
      <c r="X88" s="55">
        <f t="shared" si="29"/>
        <v>2132.798010488817</v>
      </c>
      <c r="Y88" s="117">
        <f t="shared" si="30"/>
        <v>223150.11924990814</v>
      </c>
    </row>
    <row r="89" spans="1:25" ht="13.5" thickBot="1" x14ac:dyDescent="0.35">
      <c r="A89" s="54">
        <v>76</v>
      </c>
      <c r="B89" s="54">
        <v>30</v>
      </c>
      <c r="C89" s="54">
        <f t="shared" ref="C89:C152" si="36">C77</f>
        <v>4</v>
      </c>
      <c r="D89" s="55">
        <f t="shared" si="32"/>
        <v>10720.765125000004</v>
      </c>
      <c r="E89" s="57">
        <f t="shared" si="26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7"/>
        <v>-752.61542950728563</v>
      </c>
      <c r="H89" s="55">
        <v>0</v>
      </c>
      <c r="I89" s="57">
        <f t="shared" si="33"/>
        <v>-347.02378745323108</v>
      </c>
      <c r="J89" s="57">
        <f t="shared" si="35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4"/>
        <v>-2127.7786683840004</v>
      </c>
      <c r="S89" s="55">
        <v>0</v>
      </c>
      <c r="T89" s="55">
        <v>0</v>
      </c>
      <c r="U89" s="54" t="s">
        <v>79</v>
      </c>
      <c r="V89" s="57">
        <f t="shared" si="31"/>
        <v>-1250</v>
      </c>
      <c r="W89" s="57">
        <f t="shared" si="28"/>
        <v>-536.03825625000025</v>
      </c>
      <c r="X89" s="55">
        <f t="shared" si="29"/>
        <v>2119.798010488817</v>
      </c>
      <c r="Y89" s="117">
        <f t="shared" si="30"/>
        <v>226199.70942393824</v>
      </c>
    </row>
    <row r="90" spans="1:25" ht="13.5" thickBot="1" x14ac:dyDescent="0.35">
      <c r="A90" s="54">
        <v>77</v>
      </c>
      <c r="B90" s="54">
        <v>30</v>
      </c>
      <c r="C90" s="54">
        <f t="shared" si="36"/>
        <v>5</v>
      </c>
      <c r="D90" s="55">
        <f t="shared" si="32"/>
        <v>10720.765125000004</v>
      </c>
      <c r="E90" s="57">
        <f t="shared" si="26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7"/>
        <v>-752.61542950728563</v>
      </c>
      <c r="H90" s="55">
        <v>0</v>
      </c>
      <c r="I90" s="57">
        <f t="shared" si="33"/>
        <v>-347.02378745323108</v>
      </c>
      <c r="J90" s="57">
        <f t="shared" si="35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4"/>
        <v>-2127.7786683840004</v>
      </c>
      <c r="S90" s="55">
        <v>0</v>
      </c>
      <c r="T90" s="55">
        <v>0</v>
      </c>
      <c r="U90" s="54" t="s">
        <v>79</v>
      </c>
      <c r="V90" s="57">
        <f t="shared" si="31"/>
        <v>-1260</v>
      </c>
      <c r="W90" s="57">
        <f t="shared" si="28"/>
        <v>-536.03825625000025</v>
      </c>
      <c r="X90" s="55">
        <f t="shared" si="29"/>
        <v>2106.798010488817</v>
      </c>
      <c r="Y90" s="117">
        <f t="shared" si="30"/>
        <v>229249.00622369346</v>
      </c>
    </row>
    <row r="91" spans="1:25" ht="13.5" thickBot="1" x14ac:dyDescent="0.35">
      <c r="A91" s="54">
        <v>78</v>
      </c>
      <c r="B91" s="54">
        <v>30</v>
      </c>
      <c r="C91" s="54">
        <f t="shared" si="36"/>
        <v>6</v>
      </c>
      <c r="D91" s="55">
        <f t="shared" si="32"/>
        <v>10720.765125000004</v>
      </c>
      <c r="E91" s="57">
        <f t="shared" si="26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7"/>
        <v>-752.61542950728563</v>
      </c>
      <c r="H91" s="55">
        <v>0</v>
      </c>
      <c r="I91" s="57">
        <f t="shared" si="33"/>
        <v>-347.02378745323108</v>
      </c>
      <c r="J91" s="57">
        <f t="shared" si="35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4"/>
        <v>-2127.7786683840004</v>
      </c>
      <c r="S91" s="55">
        <v>0</v>
      </c>
      <c r="T91" s="55">
        <v>0</v>
      </c>
      <c r="U91" s="54" t="s">
        <v>79</v>
      </c>
      <c r="V91" s="57">
        <f t="shared" si="31"/>
        <v>-1270</v>
      </c>
      <c r="W91" s="57">
        <f t="shared" si="28"/>
        <v>-536.03825625000025</v>
      </c>
      <c r="X91" s="55">
        <f t="shared" si="29"/>
        <v>2093.798010488817</v>
      </c>
      <c r="Y91" s="117">
        <f t="shared" si="30"/>
        <v>232298.00842678102</v>
      </c>
    </row>
    <row r="92" spans="1:25" ht="13.5" thickBot="1" x14ac:dyDescent="0.35">
      <c r="A92" s="54">
        <v>79</v>
      </c>
      <c r="B92" s="54">
        <v>30</v>
      </c>
      <c r="C92" s="54">
        <f t="shared" si="36"/>
        <v>7</v>
      </c>
      <c r="D92" s="55">
        <f t="shared" si="32"/>
        <v>10720.765125000004</v>
      </c>
      <c r="E92" s="57">
        <f t="shared" si="26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7"/>
        <v>-752.61542950728563</v>
      </c>
      <c r="H92" s="55">
        <v>0</v>
      </c>
      <c r="I92" s="57">
        <f t="shared" si="33"/>
        <v>-347.02378745323108</v>
      </c>
      <c r="J92" s="57">
        <f t="shared" si="35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4"/>
        <v>-2127.7786683840004</v>
      </c>
      <c r="S92" s="55">
        <v>0</v>
      </c>
      <c r="T92" s="55">
        <v>0</v>
      </c>
      <c r="U92" s="54" t="s">
        <v>79</v>
      </c>
      <c r="V92" s="57">
        <f t="shared" si="31"/>
        <v>-1280</v>
      </c>
      <c r="W92" s="57">
        <f t="shared" si="28"/>
        <v>-536.03825625000025</v>
      </c>
      <c r="X92" s="55">
        <f t="shared" si="29"/>
        <v>2080.798010488817</v>
      </c>
      <c r="Y92" s="117">
        <f t="shared" si="30"/>
        <v>235346.71480571476</v>
      </c>
    </row>
    <row r="93" spans="1:25" ht="13.5" thickBot="1" x14ac:dyDescent="0.35">
      <c r="A93" s="54">
        <v>80</v>
      </c>
      <c r="B93" s="54">
        <v>30</v>
      </c>
      <c r="C93" s="54">
        <f t="shared" si="36"/>
        <v>8</v>
      </c>
      <c r="D93" s="55">
        <f t="shared" si="32"/>
        <v>10720.765125000004</v>
      </c>
      <c r="E93" s="57">
        <f t="shared" si="26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7"/>
        <v>-752.61542950728563</v>
      </c>
      <c r="H93" s="55">
        <v>0</v>
      </c>
      <c r="I93" s="57">
        <f t="shared" si="33"/>
        <v>-347.02378745323108</v>
      </c>
      <c r="J93" s="57">
        <f t="shared" si="35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4"/>
        <v>-2127.7786683840004</v>
      </c>
      <c r="S93" s="55">
        <v>0</v>
      </c>
      <c r="T93" s="55">
        <v>0</v>
      </c>
      <c r="U93" s="54" t="s">
        <v>79</v>
      </c>
      <c r="V93" s="57">
        <f t="shared" si="31"/>
        <v>-1290</v>
      </c>
      <c r="W93" s="57">
        <f t="shared" si="28"/>
        <v>-536.03825625000025</v>
      </c>
      <c r="X93" s="55">
        <f t="shared" si="29"/>
        <v>2067.798010488817</v>
      </c>
      <c r="Y93" s="117">
        <f t="shared" si="30"/>
        <v>238395.12412789406</v>
      </c>
    </row>
    <row r="94" spans="1:25" ht="13.5" thickBot="1" x14ac:dyDescent="0.35">
      <c r="A94" s="54">
        <v>81</v>
      </c>
      <c r="B94" s="54">
        <v>30</v>
      </c>
      <c r="C94" s="54">
        <f t="shared" si="36"/>
        <v>9</v>
      </c>
      <c r="D94" s="55">
        <f t="shared" si="32"/>
        <v>10720.765125000004</v>
      </c>
      <c r="E94" s="57">
        <f t="shared" si="26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7"/>
        <v>-752.61542950728563</v>
      </c>
      <c r="H94" s="55">
        <v>0</v>
      </c>
      <c r="I94" s="57">
        <f t="shared" si="33"/>
        <v>-347.02378745323108</v>
      </c>
      <c r="J94" s="57">
        <f t="shared" si="35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4"/>
        <v>-2127.7786683840004</v>
      </c>
      <c r="S94" s="55">
        <v>0</v>
      </c>
      <c r="T94" s="55">
        <v>0</v>
      </c>
      <c r="U94" s="54" t="s">
        <v>79</v>
      </c>
      <c r="V94" s="57">
        <f t="shared" si="31"/>
        <v>-1300</v>
      </c>
      <c r="W94" s="57">
        <f t="shared" si="28"/>
        <v>-536.03825625000025</v>
      </c>
      <c r="X94" s="55">
        <f t="shared" si="29"/>
        <v>2054.798010488817</v>
      </c>
      <c r="Y94" s="117">
        <f t="shared" si="30"/>
        <v>241443.23515558243</v>
      </c>
    </row>
    <row r="95" spans="1:25" ht="13.5" thickBot="1" x14ac:dyDescent="0.35">
      <c r="A95" s="54">
        <v>82</v>
      </c>
      <c r="B95" s="54">
        <v>30</v>
      </c>
      <c r="C95" s="54">
        <f t="shared" si="36"/>
        <v>10</v>
      </c>
      <c r="D95" s="55">
        <f t="shared" si="32"/>
        <v>10720.765125000004</v>
      </c>
      <c r="E95" s="57">
        <f t="shared" si="26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7"/>
        <v>-752.61542950728563</v>
      </c>
      <c r="H95" s="55">
        <v>0</v>
      </c>
      <c r="I95" s="57">
        <f t="shared" si="33"/>
        <v>-347.02378745323108</v>
      </c>
      <c r="J95" s="57">
        <f t="shared" si="35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4"/>
        <v>-2127.7786683840004</v>
      </c>
      <c r="S95" s="55">
        <v>0</v>
      </c>
      <c r="T95" s="55">
        <v>0</v>
      </c>
      <c r="U95" s="54" t="s">
        <v>79</v>
      </c>
      <c r="V95" s="57">
        <f t="shared" si="31"/>
        <v>-1310</v>
      </c>
      <c r="W95" s="57">
        <f t="shared" si="28"/>
        <v>-536.03825625000025</v>
      </c>
      <c r="X95" s="55">
        <f t="shared" si="29"/>
        <v>2041.798010488817</v>
      </c>
      <c r="Y95" s="117">
        <f t="shared" si="30"/>
        <v>244491.04664588618</v>
      </c>
    </row>
    <row r="96" spans="1:25" ht="13.5" thickBot="1" x14ac:dyDescent="0.35">
      <c r="A96" s="54">
        <v>83</v>
      </c>
      <c r="B96" s="54">
        <v>30</v>
      </c>
      <c r="C96" s="54">
        <f t="shared" si="36"/>
        <v>11</v>
      </c>
      <c r="D96" s="55">
        <f t="shared" si="32"/>
        <v>10720.765125000004</v>
      </c>
      <c r="E96" s="57">
        <f t="shared" si="26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7"/>
        <v>-752.61542950728563</v>
      </c>
      <c r="H96" s="55">
        <v>0</v>
      </c>
      <c r="I96" s="57">
        <f t="shared" si="33"/>
        <v>-347.02378745323108</v>
      </c>
      <c r="J96" s="57">
        <f t="shared" si="35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4"/>
        <v>-2127.7786683840004</v>
      </c>
      <c r="S96" s="55">
        <v>0</v>
      </c>
      <c r="T96" s="55">
        <v>0</v>
      </c>
      <c r="U96" s="54" t="s">
        <v>79</v>
      </c>
      <c r="V96" s="57">
        <f t="shared" si="31"/>
        <v>-1320</v>
      </c>
      <c r="W96" s="57">
        <f t="shared" si="28"/>
        <v>-536.03825625000025</v>
      </c>
      <c r="X96" s="55">
        <f t="shared" si="29"/>
        <v>2028.798010488817</v>
      </c>
      <c r="Y96" s="117">
        <f t="shared" si="30"/>
        <v>247538.55735073285</v>
      </c>
    </row>
    <row r="97" spans="1:25" ht="13.5" thickBot="1" x14ac:dyDescent="0.35">
      <c r="A97" s="54">
        <v>84</v>
      </c>
      <c r="B97" s="54">
        <v>31</v>
      </c>
      <c r="C97" s="54">
        <f t="shared" si="36"/>
        <v>0</v>
      </c>
      <c r="D97" s="55">
        <f>$D86*(1+$D$4)</f>
        <v>11256.803381250003</v>
      </c>
      <c r="E97" s="57">
        <f t="shared" si="26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7"/>
        <v>-752.61542950728563</v>
      </c>
      <c r="H97" s="55">
        <v>0</v>
      </c>
      <c r="I97" s="57">
        <f t="shared" si="33"/>
        <v>-347.02378745323108</v>
      </c>
      <c r="J97" s="57">
        <f t="shared" si="35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31"/>
        <v>-1330</v>
      </c>
      <c r="W97" s="57">
        <f t="shared" si="28"/>
        <v>-562.84016906250019</v>
      </c>
      <c r="X97" s="55">
        <f t="shared" si="29"/>
        <v>2156.1504185107779</v>
      </c>
      <c r="Y97" s="117">
        <f t="shared" si="30"/>
        <v>250726.11842487167</v>
      </c>
    </row>
    <row r="98" spans="1:25" ht="13.5" thickBot="1" x14ac:dyDescent="0.35">
      <c r="A98" s="54">
        <v>85</v>
      </c>
      <c r="B98" s="54">
        <v>31</v>
      </c>
      <c r="C98" s="54">
        <f t="shared" si="36"/>
        <v>1</v>
      </c>
      <c r="D98" s="55">
        <f t="shared" ref="D98:D108" si="37">$D97</f>
        <v>11256.803381250003</v>
      </c>
      <c r="E98" s="57">
        <f t="shared" si="26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7"/>
        <v>-752.61542950728563</v>
      </c>
      <c r="H98" s="55">
        <v>0</v>
      </c>
      <c r="I98" s="57">
        <f t="shared" si="33"/>
        <v>-347.02378745323108</v>
      </c>
      <c r="J98" s="57">
        <f t="shared" si="35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8">$R97</f>
        <v>-2255.4453884870404</v>
      </c>
      <c r="S98" s="55">
        <v>0</v>
      </c>
      <c r="T98" s="55">
        <v>0</v>
      </c>
      <c r="U98" s="54" t="s">
        <v>79</v>
      </c>
      <c r="V98" s="57">
        <f t="shared" si="31"/>
        <v>-1340</v>
      </c>
      <c r="W98" s="57">
        <f t="shared" si="28"/>
        <v>-562.84016906250019</v>
      </c>
      <c r="X98" s="55">
        <f t="shared" si="29"/>
        <v>2143.1504185107779</v>
      </c>
      <c r="Y98" s="117">
        <f t="shared" si="30"/>
        <v>253913.96100348607</v>
      </c>
    </row>
    <row r="99" spans="1:25" ht="13.5" thickBot="1" x14ac:dyDescent="0.35">
      <c r="A99" s="54">
        <v>86</v>
      </c>
      <c r="B99" s="54">
        <v>31</v>
      </c>
      <c r="C99" s="54">
        <f t="shared" si="36"/>
        <v>2</v>
      </c>
      <c r="D99" s="55">
        <f t="shared" si="37"/>
        <v>11256.803381250003</v>
      </c>
      <c r="E99" s="57">
        <f t="shared" si="26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7"/>
        <v>-752.61542950728563</v>
      </c>
      <c r="H99" s="55">
        <v>0</v>
      </c>
      <c r="I99" s="57">
        <f t="shared" si="33"/>
        <v>-347.02378745323108</v>
      </c>
      <c r="J99" s="57">
        <f t="shared" si="35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8"/>
        <v>-2255.4453884870404</v>
      </c>
      <c r="S99" s="55">
        <v>0</v>
      </c>
      <c r="T99" s="55">
        <v>0</v>
      </c>
      <c r="U99" s="54" t="s">
        <v>79</v>
      </c>
      <c r="V99" s="57">
        <f t="shared" si="31"/>
        <v>-1350</v>
      </c>
      <c r="W99" s="57">
        <f t="shared" si="28"/>
        <v>-562.84016906250019</v>
      </c>
      <c r="X99" s="55">
        <f t="shared" si="29"/>
        <v>2130.1504185107779</v>
      </c>
      <c r="Y99" s="117">
        <f t="shared" si="30"/>
        <v>257102.08625951136</v>
      </c>
    </row>
    <row r="100" spans="1:25" ht="13.5" thickBot="1" x14ac:dyDescent="0.35">
      <c r="A100" s="54">
        <v>87</v>
      </c>
      <c r="B100" s="54">
        <v>31</v>
      </c>
      <c r="C100" s="54">
        <f t="shared" si="36"/>
        <v>3</v>
      </c>
      <c r="D100" s="55">
        <f t="shared" si="37"/>
        <v>11256.803381250003</v>
      </c>
      <c r="E100" s="57">
        <f t="shared" si="26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7"/>
        <v>-752.61542950728563</v>
      </c>
      <c r="H100" s="55">
        <v>0</v>
      </c>
      <c r="I100" s="57">
        <f t="shared" si="33"/>
        <v>-347.02378745323108</v>
      </c>
      <c r="J100" s="57">
        <f t="shared" si="35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8"/>
        <v>-2255.4453884870404</v>
      </c>
      <c r="S100" s="55">
        <v>0</v>
      </c>
      <c r="T100" s="55">
        <v>0</v>
      </c>
      <c r="U100" s="54" t="s">
        <v>79</v>
      </c>
      <c r="V100" s="57">
        <f t="shared" si="31"/>
        <v>-1360</v>
      </c>
      <c r="W100" s="57">
        <f t="shared" si="28"/>
        <v>-562.84016906250019</v>
      </c>
      <c r="X100" s="55">
        <f t="shared" si="29"/>
        <v>2117.1504185107779</v>
      </c>
      <c r="Y100" s="117">
        <f t="shared" si="30"/>
        <v>260290.49537077011</v>
      </c>
    </row>
    <row r="101" spans="1:25" ht="13.5" thickBot="1" x14ac:dyDescent="0.35">
      <c r="A101" s="54">
        <v>88</v>
      </c>
      <c r="B101" s="54">
        <v>31</v>
      </c>
      <c r="C101" s="54">
        <f t="shared" si="36"/>
        <v>4</v>
      </c>
      <c r="D101" s="55">
        <f t="shared" si="37"/>
        <v>11256.803381250003</v>
      </c>
      <c r="E101" s="57">
        <f t="shared" si="26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7"/>
        <v>-752.61542950728563</v>
      </c>
      <c r="H101" s="55">
        <v>0</v>
      </c>
      <c r="I101" s="57">
        <f t="shared" si="33"/>
        <v>-347.02378745323108</v>
      </c>
      <c r="J101" s="57">
        <f t="shared" si="35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8"/>
        <v>-2255.4453884870404</v>
      </c>
      <c r="S101" s="55">
        <v>0</v>
      </c>
      <c r="T101" s="55">
        <v>0</v>
      </c>
      <c r="U101" s="54" t="s">
        <v>79</v>
      </c>
      <c r="V101" s="57">
        <f t="shared" si="31"/>
        <v>-1370</v>
      </c>
      <c r="W101" s="57">
        <f t="shared" si="28"/>
        <v>-562.84016906250019</v>
      </c>
      <c r="X101" s="55">
        <f t="shared" si="29"/>
        <v>2104.1504185107779</v>
      </c>
      <c r="Y101" s="117">
        <f t="shared" si="30"/>
        <v>263479.18951999245</v>
      </c>
    </row>
    <row r="102" spans="1:25" ht="13.5" thickBot="1" x14ac:dyDescent="0.35">
      <c r="A102" s="54">
        <v>89</v>
      </c>
      <c r="B102" s="54">
        <v>31</v>
      </c>
      <c r="C102" s="54">
        <f t="shared" si="36"/>
        <v>5</v>
      </c>
      <c r="D102" s="55">
        <f t="shared" si="37"/>
        <v>11256.803381250003</v>
      </c>
      <c r="E102" s="57">
        <f t="shared" si="26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7"/>
        <v>-752.61542950728563</v>
      </c>
      <c r="H102" s="55">
        <v>0</v>
      </c>
      <c r="I102" s="57">
        <f t="shared" si="33"/>
        <v>-347.02378745323108</v>
      </c>
      <c r="J102" s="57">
        <f t="shared" si="35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8"/>
        <v>-2255.4453884870404</v>
      </c>
      <c r="S102" s="55">
        <v>0</v>
      </c>
      <c r="T102" s="55">
        <v>0</v>
      </c>
      <c r="U102" s="54" t="s">
        <v>79</v>
      </c>
      <c r="V102" s="57">
        <f t="shared" si="31"/>
        <v>-1380</v>
      </c>
      <c r="W102" s="57">
        <f t="shared" si="28"/>
        <v>-562.84016906250019</v>
      </c>
      <c r="X102" s="55">
        <f t="shared" si="29"/>
        <v>2091.1504185107779</v>
      </c>
      <c r="Y102" s="117">
        <f t="shared" si="30"/>
        <v>266668.16989483649</v>
      </c>
    </row>
    <row r="103" spans="1:25" ht="13.5" thickBot="1" x14ac:dyDescent="0.35">
      <c r="A103" s="54">
        <v>90</v>
      </c>
      <c r="B103" s="54">
        <v>31</v>
      </c>
      <c r="C103" s="54">
        <f t="shared" si="36"/>
        <v>6</v>
      </c>
      <c r="D103" s="55">
        <f t="shared" si="37"/>
        <v>11256.803381250003</v>
      </c>
      <c r="E103" s="57">
        <f t="shared" si="26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7"/>
        <v>-752.61542950728563</v>
      </c>
      <c r="H103" s="55">
        <v>0</v>
      </c>
      <c r="I103" s="57">
        <f t="shared" si="33"/>
        <v>-347.02378745323108</v>
      </c>
      <c r="J103" s="57">
        <f t="shared" si="35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8"/>
        <v>-2255.4453884870404</v>
      </c>
      <c r="S103" s="55">
        <v>0</v>
      </c>
      <c r="T103" s="55">
        <v>0</v>
      </c>
      <c r="U103" s="54" t="s">
        <v>79</v>
      </c>
      <c r="V103" s="57">
        <f t="shared" si="31"/>
        <v>-1390</v>
      </c>
      <c r="W103" s="57">
        <f t="shared" si="28"/>
        <v>-562.84016906250019</v>
      </c>
      <c r="X103" s="55">
        <f t="shared" si="29"/>
        <v>2078.1504185107779</v>
      </c>
      <c r="Y103" s="117">
        <f t="shared" si="30"/>
        <v>269857.43768790911</v>
      </c>
    </row>
    <row r="104" spans="1:25" ht="13.5" thickBot="1" x14ac:dyDescent="0.35">
      <c r="A104" s="54">
        <v>91</v>
      </c>
      <c r="B104" s="54">
        <v>31</v>
      </c>
      <c r="C104" s="54">
        <f t="shared" si="36"/>
        <v>7</v>
      </c>
      <c r="D104" s="55">
        <f t="shared" si="37"/>
        <v>11256.803381250003</v>
      </c>
      <c r="E104" s="57">
        <f t="shared" si="26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7"/>
        <v>-752.61542950728563</v>
      </c>
      <c r="H104" s="55">
        <v>0</v>
      </c>
      <c r="I104" s="57">
        <f t="shared" si="33"/>
        <v>-347.02378745323108</v>
      </c>
      <c r="J104" s="57">
        <f t="shared" si="35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8"/>
        <v>-2255.4453884870404</v>
      </c>
      <c r="S104" s="55">
        <v>0</v>
      </c>
      <c r="T104" s="55">
        <v>0</v>
      </c>
      <c r="U104" s="54" t="s">
        <v>79</v>
      </c>
      <c r="V104" s="57">
        <f t="shared" si="31"/>
        <v>-1400</v>
      </c>
      <c r="W104" s="57">
        <f t="shared" si="28"/>
        <v>-562.84016906250019</v>
      </c>
      <c r="X104" s="55">
        <f t="shared" si="29"/>
        <v>2065.1504185107779</v>
      </c>
      <c r="Y104" s="117">
        <f t="shared" si="30"/>
        <v>273046.99409678619</v>
      </c>
    </row>
    <row r="105" spans="1:25" ht="13.5" thickBot="1" x14ac:dyDescent="0.35">
      <c r="A105" s="54">
        <v>92</v>
      </c>
      <c r="B105" s="54">
        <v>31</v>
      </c>
      <c r="C105" s="54">
        <f t="shared" si="36"/>
        <v>8</v>
      </c>
      <c r="D105" s="55">
        <f t="shared" si="37"/>
        <v>11256.803381250003</v>
      </c>
      <c r="E105" s="57">
        <f t="shared" si="26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7"/>
        <v>-752.61542950728563</v>
      </c>
      <c r="H105" s="55">
        <v>0</v>
      </c>
      <c r="I105" s="57">
        <f t="shared" si="33"/>
        <v>-347.02378745323108</v>
      </c>
      <c r="J105" s="57">
        <f t="shared" si="35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8"/>
        <v>-2255.4453884870404</v>
      </c>
      <c r="S105" s="55">
        <v>0</v>
      </c>
      <c r="T105" s="55">
        <v>0</v>
      </c>
      <c r="U105" s="54" t="s">
        <v>79</v>
      </c>
      <c r="V105" s="57">
        <f t="shared" si="31"/>
        <v>-1410</v>
      </c>
      <c r="W105" s="57">
        <f t="shared" si="28"/>
        <v>-562.84016906250019</v>
      </c>
      <c r="X105" s="55">
        <f t="shared" si="29"/>
        <v>2052.1504185107779</v>
      </c>
      <c r="Y105" s="117">
        <f t="shared" si="30"/>
        <v>276236.84032403358</v>
      </c>
    </row>
    <row r="106" spans="1:25" ht="13.5" thickBot="1" x14ac:dyDescent="0.35">
      <c r="A106" s="54">
        <v>93</v>
      </c>
      <c r="B106" s="54">
        <v>31</v>
      </c>
      <c r="C106" s="54">
        <f t="shared" si="36"/>
        <v>9</v>
      </c>
      <c r="D106" s="55">
        <f t="shared" si="37"/>
        <v>11256.803381250003</v>
      </c>
      <c r="E106" s="57">
        <f t="shared" si="26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7"/>
        <v>-752.61542950728563</v>
      </c>
      <c r="H106" s="55">
        <v>0</v>
      </c>
      <c r="I106" s="57">
        <f t="shared" si="33"/>
        <v>-347.02378745323108</v>
      </c>
      <c r="J106" s="57">
        <f t="shared" si="35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8"/>
        <v>-2255.4453884870404</v>
      </c>
      <c r="S106" s="55">
        <v>0</v>
      </c>
      <c r="T106" s="55">
        <v>0</v>
      </c>
      <c r="U106" s="54" t="s">
        <v>79</v>
      </c>
      <c r="V106" s="57">
        <f t="shared" si="31"/>
        <v>-1420</v>
      </c>
      <c r="W106" s="57">
        <f t="shared" si="28"/>
        <v>-562.84016906250019</v>
      </c>
      <c r="X106" s="55">
        <f t="shared" si="29"/>
        <v>2039.1504185107779</v>
      </c>
      <c r="Y106" s="117">
        <f t="shared" si="30"/>
        <v>279426.97757722781</v>
      </c>
    </row>
    <row r="107" spans="1:25" ht="13.5" thickBot="1" x14ac:dyDescent="0.35">
      <c r="A107" s="54">
        <v>94</v>
      </c>
      <c r="B107" s="54">
        <v>31</v>
      </c>
      <c r="C107" s="54">
        <f t="shared" si="36"/>
        <v>10</v>
      </c>
      <c r="D107" s="55">
        <f t="shared" si="37"/>
        <v>11256.803381250003</v>
      </c>
      <c r="E107" s="57">
        <f t="shared" si="26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7"/>
        <v>-752.61542950728563</v>
      </c>
      <c r="H107" s="55">
        <v>0</v>
      </c>
      <c r="I107" s="57">
        <f t="shared" si="33"/>
        <v>-347.02378745323108</v>
      </c>
      <c r="J107" s="57">
        <f t="shared" si="35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8"/>
        <v>-2255.4453884870404</v>
      </c>
      <c r="S107" s="55">
        <v>0</v>
      </c>
      <c r="T107" s="55">
        <v>0</v>
      </c>
      <c r="U107" s="54" t="s">
        <v>79</v>
      </c>
      <c r="V107" s="57">
        <f t="shared" si="31"/>
        <v>-1430</v>
      </c>
      <c r="W107" s="57">
        <f t="shared" si="28"/>
        <v>-562.84016906250019</v>
      </c>
      <c r="X107" s="55">
        <f t="shared" si="29"/>
        <v>2026.1504185107779</v>
      </c>
      <c r="Y107" s="117">
        <f t="shared" si="30"/>
        <v>282617.40706897702</v>
      </c>
    </row>
    <row r="108" spans="1:25" ht="13.5" thickBot="1" x14ac:dyDescent="0.35">
      <c r="A108" s="54">
        <v>95</v>
      </c>
      <c r="B108" s="54">
        <v>31</v>
      </c>
      <c r="C108" s="54">
        <f t="shared" si="36"/>
        <v>11</v>
      </c>
      <c r="D108" s="55">
        <f t="shared" si="37"/>
        <v>11256.803381250003</v>
      </c>
      <c r="E108" s="57">
        <f t="shared" si="26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7"/>
        <v>-752.61542950728563</v>
      </c>
      <c r="H108" s="55">
        <v>0</v>
      </c>
      <c r="I108" s="57">
        <f t="shared" si="33"/>
        <v>-347.02378745323108</v>
      </c>
      <c r="J108" s="57">
        <f t="shared" si="35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8"/>
        <v>-2255.4453884870404</v>
      </c>
      <c r="S108" s="55">
        <v>0</v>
      </c>
      <c r="T108" s="55">
        <v>0</v>
      </c>
      <c r="U108" s="54" t="s">
        <v>79</v>
      </c>
      <c r="V108" s="57">
        <f t="shared" si="31"/>
        <v>-1440</v>
      </c>
      <c r="W108" s="57">
        <f t="shared" si="28"/>
        <v>-562.84016906250019</v>
      </c>
      <c r="X108" s="55">
        <f t="shared" si="29"/>
        <v>2013.1504185107779</v>
      </c>
      <c r="Y108" s="117">
        <f t="shared" si="30"/>
        <v>285808.13001694187</v>
      </c>
    </row>
    <row r="109" spans="1:25" ht="13.5" thickBot="1" x14ac:dyDescent="0.35">
      <c r="A109" s="54">
        <v>96</v>
      </c>
      <c r="B109" s="54">
        <v>32</v>
      </c>
      <c r="C109" s="54">
        <f t="shared" si="36"/>
        <v>0</v>
      </c>
      <c r="D109" s="55">
        <f>$D98*(1+$D$4)</f>
        <v>11819.643550312505</v>
      </c>
      <c r="E109" s="57">
        <f t="shared" si="26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7"/>
        <v>-752.61542950728563</v>
      </c>
      <c r="H109" s="55">
        <v>0</v>
      </c>
      <c r="I109" s="57">
        <f t="shared" si="33"/>
        <v>-347.02378745323108</v>
      </c>
      <c r="J109" s="57">
        <f t="shared" si="35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31"/>
        <v>-1450</v>
      </c>
      <c r="W109" s="57">
        <f t="shared" si="28"/>
        <v>-590.98217751562527</v>
      </c>
      <c r="X109" s="55">
        <f t="shared" si="29"/>
        <v>2146.2437797328057</v>
      </c>
      <c r="Y109" s="117">
        <f t="shared" si="30"/>
        <v>289145.2410050786</v>
      </c>
    </row>
    <row r="110" spans="1:25" ht="13.5" thickBot="1" x14ac:dyDescent="0.35">
      <c r="A110" s="54">
        <v>97</v>
      </c>
      <c r="B110" s="54">
        <v>32</v>
      </c>
      <c r="C110" s="54">
        <f t="shared" si="36"/>
        <v>1</v>
      </c>
      <c r="D110" s="55">
        <f t="shared" ref="D110:D120" si="39">$D109</f>
        <v>11819.643550312505</v>
      </c>
      <c r="E110" s="57">
        <f t="shared" si="26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si="27"/>
        <v>-752.61542950728563</v>
      </c>
      <c r="H110" s="55">
        <v>0</v>
      </c>
      <c r="I110" s="57">
        <f t="shared" si="33"/>
        <v>-347.02378745323108</v>
      </c>
      <c r="J110" s="57">
        <f t="shared" si="35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40">$R109</f>
        <v>-2390.7721117962628</v>
      </c>
      <c r="S110" s="55">
        <v>0</v>
      </c>
      <c r="T110" s="55">
        <v>0</v>
      </c>
      <c r="U110" s="54" t="s">
        <v>79</v>
      </c>
      <c r="V110" s="57">
        <f t="shared" si="31"/>
        <v>-1460</v>
      </c>
      <c r="W110" s="57">
        <f t="shared" si="28"/>
        <v>-590.98217751562527</v>
      </c>
      <c r="X110" s="55">
        <f t="shared" si="29"/>
        <v>2133.2437797328057</v>
      </c>
      <c r="Y110" s="117">
        <f t="shared" si="30"/>
        <v>292483.25662233256</v>
      </c>
    </row>
    <row r="111" spans="1:25" ht="13.5" thickBot="1" x14ac:dyDescent="0.35">
      <c r="A111" s="54">
        <v>98</v>
      </c>
      <c r="B111" s="54">
        <v>32</v>
      </c>
      <c r="C111" s="54">
        <f t="shared" si="36"/>
        <v>2</v>
      </c>
      <c r="D111" s="55">
        <f t="shared" si="39"/>
        <v>11819.643550312505</v>
      </c>
      <c r="E111" s="57">
        <f t="shared" si="26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27"/>
        <v>-752.61542950728563</v>
      </c>
      <c r="H111" s="55">
        <v>0</v>
      </c>
      <c r="I111" s="57">
        <f t="shared" si="33"/>
        <v>-347.02378745323108</v>
      </c>
      <c r="J111" s="57">
        <f t="shared" si="35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40"/>
        <v>-2390.7721117962628</v>
      </c>
      <c r="S111" s="55">
        <v>0</v>
      </c>
      <c r="T111" s="55">
        <v>0</v>
      </c>
      <c r="U111" s="54" t="s">
        <v>79</v>
      </c>
      <c r="V111" s="57">
        <f t="shared" si="31"/>
        <v>-1470</v>
      </c>
      <c r="W111" s="57">
        <f t="shared" si="28"/>
        <v>-590.98217751562527</v>
      </c>
      <c r="X111" s="55">
        <f t="shared" si="29"/>
        <v>2120.2437797328057</v>
      </c>
      <c r="Y111" s="117">
        <f t="shared" si="30"/>
        <v>295822.1806379917</v>
      </c>
    </row>
    <row r="112" spans="1:25" ht="13.5" thickBot="1" x14ac:dyDescent="0.35">
      <c r="A112" s="54">
        <v>99</v>
      </c>
      <c r="B112" s="54">
        <v>32</v>
      </c>
      <c r="C112" s="54">
        <f t="shared" si="36"/>
        <v>3</v>
      </c>
      <c r="D112" s="55">
        <f t="shared" si="39"/>
        <v>11819.643550312505</v>
      </c>
      <c r="E112" s="57">
        <f t="shared" si="26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27"/>
        <v>-752.61542950728563</v>
      </c>
      <c r="H112" s="55">
        <v>0</v>
      </c>
      <c r="I112" s="57">
        <f t="shared" si="33"/>
        <v>-347.02378745323108</v>
      </c>
      <c r="J112" s="57">
        <f t="shared" si="35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40"/>
        <v>-2390.7721117962628</v>
      </c>
      <c r="S112" s="55">
        <v>0</v>
      </c>
      <c r="T112" s="55">
        <v>0</v>
      </c>
      <c r="U112" s="54" t="s">
        <v>79</v>
      </c>
      <c r="V112" s="57">
        <f t="shared" si="31"/>
        <v>-1480</v>
      </c>
      <c r="W112" s="57">
        <f t="shared" si="28"/>
        <v>-590.98217751562527</v>
      </c>
      <c r="X112" s="55">
        <f t="shared" si="29"/>
        <v>2107.2437797328057</v>
      </c>
      <c r="Y112" s="117">
        <f t="shared" si="30"/>
        <v>299162.01683704945</v>
      </c>
    </row>
    <row r="113" spans="1:25" ht="13.5" thickBot="1" x14ac:dyDescent="0.35">
      <c r="A113" s="54">
        <v>100</v>
      </c>
      <c r="B113" s="54">
        <v>32</v>
      </c>
      <c r="C113" s="54">
        <f t="shared" si="36"/>
        <v>4</v>
      </c>
      <c r="D113" s="55">
        <f t="shared" si="39"/>
        <v>11819.643550312505</v>
      </c>
      <c r="E113" s="57">
        <f t="shared" si="26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27"/>
        <v>-752.61542950728563</v>
      </c>
      <c r="H113" s="55">
        <v>0</v>
      </c>
      <c r="I113" s="57">
        <f t="shared" si="33"/>
        <v>-347.02378745323108</v>
      </c>
      <c r="J113" s="57">
        <f t="shared" si="35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40"/>
        <v>-2390.7721117962628</v>
      </c>
      <c r="S113" s="55">
        <v>0</v>
      </c>
      <c r="T113" s="55">
        <v>0</v>
      </c>
      <c r="U113" s="54" t="s">
        <v>79</v>
      </c>
      <c r="V113" s="57">
        <f t="shared" si="31"/>
        <v>-1490</v>
      </c>
      <c r="W113" s="57">
        <f t="shared" si="28"/>
        <v>-590.98217751562527</v>
      </c>
      <c r="X113" s="55">
        <f t="shared" si="29"/>
        <v>2094.2437797328057</v>
      </c>
      <c r="Y113" s="117">
        <f t="shared" si="30"/>
        <v>302502.76902026992</v>
      </c>
    </row>
    <row r="114" spans="1:25" ht="13.5" thickBot="1" x14ac:dyDescent="0.35">
      <c r="A114" s="54">
        <v>101</v>
      </c>
      <c r="B114" s="54">
        <v>32</v>
      </c>
      <c r="C114" s="54">
        <f t="shared" si="36"/>
        <v>5</v>
      </c>
      <c r="D114" s="55">
        <f t="shared" si="39"/>
        <v>11819.643550312505</v>
      </c>
      <c r="E114" s="57">
        <f t="shared" si="26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27"/>
        <v>-752.61542950728563</v>
      </c>
      <c r="H114" s="55">
        <v>0</v>
      </c>
      <c r="I114" s="57">
        <f t="shared" si="33"/>
        <v>-347.02378745323108</v>
      </c>
      <c r="J114" s="57">
        <f t="shared" si="35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40"/>
        <v>-2390.7721117962628</v>
      </c>
      <c r="S114" s="55">
        <v>0</v>
      </c>
      <c r="T114" s="55">
        <v>0</v>
      </c>
      <c r="U114" s="54" t="s">
        <v>79</v>
      </c>
      <c r="V114" s="57">
        <f t="shared" si="31"/>
        <v>-1500</v>
      </c>
      <c r="W114" s="57">
        <f t="shared" si="28"/>
        <v>-590.98217751562527</v>
      </c>
      <c r="X114" s="55">
        <f t="shared" si="29"/>
        <v>2081.2437797328057</v>
      </c>
      <c r="Y114" s="117">
        <f t="shared" si="30"/>
        <v>305844.44100425381</v>
      </c>
    </row>
    <row r="115" spans="1:25" ht="13.5" thickBot="1" x14ac:dyDescent="0.35">
      <c r="A115" s="54">
        <v>102</v>
      </c>
      <c r="B115" s="54">
        <v>32</v>
      </c>
      <c r="C115" s="54">
        <f t="shared" si="36"/>
        <v>6</v>
      </c>
      <c r="D115" s="55">
        <f t="shared" si="39"/>
        <v>11819.643550312505</v>
      </c>
      <c r="E115" s="57">
        <f t="shared" si="26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27"/>
        <v>-752.61542950728563</v>
      </c>
      <c r="H115" s="55">
        <v>0</v>
      </c>
      <c r="I115" s="57">
        <f t="shared" si="33"/>
        <v>-347.02378745323108</v>
      </c>
      <c r="J115" s="57">
        <f t="shared" si="35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40"/>
        <v>-2390.7721117962628</v>
      </c>
      <c r="S115" s="55">
        <v>0</v>
      </c>
      <c r="T115" s="55">
        <v>0</v>
      </c>
      <c r="U115" s="54" t="s">
        <v>79</v>
      </c>
      <c r="V115" s="57">
        <f t="shared" si="31"/>
        <v>-1510</v>
      </c>
      <c r="W115" s="57">
        <f t="shared" si="28"/>
        <v>-590.98217751562527</v>
      </c>
      <c r="X115" s="55">
        <f t="shared" si="29"/>
        <v>2068.2437797328057</v>
      </c>
      <c r="Y115" s="117">
        <f t="shared" si="30"/>
        <v>309187.03662150429</v>
      </c>
    </row>
    <row r="116" spans="1:25" ht="13.5" thickBot="1" x14ac:dyDescent="0.35">
      <c r="A116" s="54">
        <v>103</v>
      </c>
      <c r="B116" s="54">
        <v>32</v>
      </c>
      <c r="C116" s="54">
        <f t="shared" si="36"/>
        <v>7</v>
      </c>
      <c r="D116" s="55">
        <f t="shared" si="39"/>
        <v>11819.643550312505</v>
      </c>
      <c r="E116" s="57">
        <f t="shared" si="26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27"/>
        <v>-752.61542950728563</v>
      </c>
      <c r="H116" s="55">
        <v>0</v>
      </c>
      <c r="I116" s="57">
        <f t="shared" si="33"/>
        <v>-347.02378745323108</v>
      </c>
      <c r="J116" s="57">
        <f t="shared" si="35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40"/>
        <v>-2390.7721117962628</v>
      </c>
      <c r="S116" s="55">
        <v>0</v>
      </c>
      <c r="T116" s="55">
        <v>0</v>
      </c>
      <c r="U116" s="54" t="s">
        <v>79</v>
      </c>
      <c r="V116" s="57">
        <f t="shared" si="31"/>
        <v>-1520</v>
      </c>
      <c r="W116" s="57">
        <f t="shared" si="28"/>
        <v>-590.98217751562527</v>
      </c>
      <c r="X116" s="55">
        <f t="shared" si="29"/>
        <v>2055.2437797328057</v>
      </c>
      <c r="Y116" s="117">
        <f t="shared" si="30"/>
        <v>312530.55972049333</v>
      </c>
    </row>
    <row r="117" spans="1:25" ht="13.5" thickBot="1" x14ac:dyDescent="0.35">
      <c r="A117" s="54">
        <v>104</v>
      </c>
      <c r="B117" s="54">
        <v>32</v>
      </c>
      <c r="C117" s="54">
        <f t="shared" si="36"/>
        <v>8</v>
      </c>
      <c r="D117" s="55">
        <f t="shared" si="39"/>
        <v>11819.643550312505</v>
      </c>
      <c r="E117" s="57">
        <f t="shared" si="26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27"/>
        <v>-752.61542950728563</v>
      </c>
      <c r="H117" s="55">
        <v>0</v>
      </c>
      <c r="I117" s="57">
        <f t="shared" si="33"/>
        <v>-347.02378745323108</v>
      </c>
      <c r="J117" s="57">
        <f t="shared" si="35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40"/>
        <v>-2390.7721117962628</v>
      </c>
      <c r="S117" s="55">
        <v>0</v>
      </c>
      <c r="T117" s="55">
        <v>0</v>
      </c>
      <c r="U117" s="54" t="s">
        <v>79</v>
      </c>
      <c r="V117" s="57">
        <f t="shared" si="31"/>
        <v>-1530</v>
      </c>
      <c r="W117" s="57">
        <f t="shared" si="28"/>
        <v>-590.98217751562527</v>
      </c>
      <c r="X117" s="55">
        <f t="shared" si="29"/>
        <v>2042.2437797328057</v>
      </c>
      <c r="Y117" s="117">
        <f t="shared" si="30"/>
        <v>315875.01416572818</v>
      </c>
    </row>
    <row r="118" spans="1:25" ht="13.5" thickBot="1" x14ac:dyDescent="0.35">
      <c r="A118" s="54">
        <v>105</v>
      </c>
      <c r="B118" s="54">
        <v>32</v>
      </c>
      <c r="C118" s="54">
        <f t="shared" si="36"/>
        <v>9</v>
      </c>
      <c r="D118" s="55">
        <f t="shared" si="39"/>
        <v>11819.643550312505</v>
      </c>
      <c r="E118" s="57">
        <f t="shared" si="26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27"/>
        <v>-752.61542950728563</v>
      </c>
      <c r="H118" s="55">
        <v>0</v>
      </c>
      <c r="I118" s="57">
        <f t="shared" si="33"/>
        <v>-347.02378745323108</v>
      </c>
      <c r="J118" s="57">
        <f t="shared" si="35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40"/>
        <v>-2390.7721117962628</v>
      </c>
      <c r="S118" s="55">
        <v>0</v>
      </c>
      <c r="T118" s="55">
        <v>0</v>
      </c>
      <c r="U118" s="54" t="s">
        <v>79</v>
      </c>
      <c r="V118" s="57">
        <f t="shared" si="31"/>
        <v>-1540</v>
      </c>
      <c r="W118" s="57">
        <f t="shared" si="28"/>
        <v>-590.98217751562527</v>
      </c>
      <c r="X118" s="55">
        <f t="shared" si="29"/>
        <v>2029.2437797328057</v>
      </c>
      <c r="Y118" s="117">
        <f t="shared" si="30"/>
        <v>319220.40383781819</v>
      </c>
    </row>
    <row r="119" spans="1:25" ht="13.5" thickBot="1" x14ac:dyDescent="0.35">
      <c r="A119" s="54">
        <v>106</v>
      </c>
      <c r="B119" s="54">
        <v>32</v>
      </c>
      <c r="C119" s="54">
        <f t="shared" si="36"/>
        <v>10</v>
      </c>
      <c r="D119" s="55">
        <f t="shared" si="39"/>
        <v>11819.643550312505</v>
      </c>
      <c r="E119" s="57">
        <f t="shared" si="26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27"/>
        <v>-752.61542950728563</v>
      </c>
      <c r="H119" s="55">
        <v>0</v>
      </c>
      <c r="I119" s="57">
        <f t="shared" si="33"/>
        <v>-347.02378745323108</v>
      </c>
      <c r="J119" s="57">
        <f t="shared" si="35"/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40"/>
        <v>-2390.7721117962628</v>
      </c>
      <c r="S119" s="55">
        <v>0</v>
      </c>
      <c r="T119" s="55">
        <v>0</v>
      </c>
      <c r="U119" s="54" t="s">
        <v>79</v>
      </c>
      <c r="V119" s="57">
        <f t="shared" si="31"/>
        <v>-1550</v>
      </c>
      <c r="W119" s="57">
        <f t="shared" si="28"/>
        <v>-590.98217751562527</v>
      </c>
      <c r="X119" s="55">
        <f t="shared" si="29"/>
        <v>2016.2437797328057</v>
      </c>
      <c r="Y119" s="117">
        <f t="shared" si="30"/>
        <v>322566.73263354186</v>
      </c>
    </row>
    <row r="120" spans="1:25" ht="13.5" thickBot="1" x14ac:dyDescent="0.35">
      <c r="A120" s="54">
        <v>107</v>
      </c>
      <c r="B120" s="54">
        <v>32</v>
      </c>
      <c r="C120" s="54">
        <f t="shared" si="36"/>
        <v>11</v>
      </c>
      <c r="D120" s="55">
        <f t="shared" si="39"/>
        <v>11819.643550312505</v>
      </c>
      <c r="E120" s="57">
        <f t="shared" si="26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27"/>
        <v>-752.61542950728563</v>
      </c>
      <c r="H120" s="55">
        <v>0</v>
      </c>
      <c r="I120" s="57">
        <f t="shared" si="33"/>
        <v>-347.02378745323108</v>
      </c>
      <c r="J120" s="57">
        <f t="shared" si="35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40"/>
        <v>-2390.7721117962628</v>
      </c>
      <c r="S120" s="55">
        <v>0</v>
      </c>
      <c r="T120" s="55">
        <v>0</v>
      </c>
      <c r="U120" s="54" t="s">
        <v>79</v>
      </c>
      <c r="V120" s="57">
        <f t="shared" si="31"/>
        <v>-1560</v>
      </c>
      <c r="W120" s="57">
        <f t="shared" si="28"/>
        <v>-590.98217751562527</v>
      </c>
      <c r="X120" s="55">
        <f t="shared" si="29"/>
        <v>2003.2437797328057</v>
      </c>
      <c r="Y120" s="117">
        <f t="shared" si="30"/>
        <v>325914.00446591439</v>
      </c>
    </row>
    <row r="121" spans="1:25" ht="13.5" thickBot="1" x14ac:dyDescent="0.35">
      <c r="A121" s="54">
        <v>108</v>
      </c>
      <c r="B121" s="54">
        <v>33</v>
      </c>
      <c r="C121" s="54">
        <f t="shared" si="36"/>
        <v>0</v>
      </c>
      <c r="D121" s="55">
        <f>$D110*(1+$D$4)</f>
        <v>12410.62572782813</v>
      </c>
      <c r="E121" s="57">
        <f t="shared" si="26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27"/>
        <v>-752.61542950728563</v>
      </c>
      <c r="H121" s="55">
        <v>0</v>
      </c>
      <c r="I121" s="57">
        <f t="shared" si="33"/>
        <v>-347.02378745323108</v>
      </c>
      <c r="J121" s="57">
        <f t="shared" si="35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31"/>
        <v>-1570</v>
      </c>
      <c r="W121" s="57">
        <f t="shared" si="28"/>
        <v>-620.53128639140652</v>
      </c>
      <c r="X121" s="55">
        <f t="shared" si="29"/>
        <v>2142.2885417828434</v>
      </c>
      <c r="Y121" s="117">
        <f t="shared" si="30"/>
        <v>329414.26802630519</v>
      </c>
    </row>
    <row r="122" spans="1:25" ht="13.5" thickBot="1" x14ac:dyDescent="0.35">
      <c r="A122" s="54">
        <v>109</v>
      </c>
      <c r="B122" s="54">
        <v>33</v>
      </c>
      <c r="C122" s="54">
        <f t="shared" si="36"/>
        <v>1</v>
      </c>
      <c r="D122" s="55">
        <f t="shared" ref="D122:D132" si="41">$D121</f>
        <v>12410.62572782813</v>
      </c>
      <c r="E122" s="57">
        <f t="shared" si="26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27"/>
        <v>-752.61542950728563</v>
      </c>
      <c r="H122" s="55">
        <v>0</v>
      </c>
      <c r="I122" s="57">
        <f t="shared" si="33"/>
        <v>-347.02378745323108</v>
      </c>
      <c r="J122" s="57">
        <f t="shared" si="35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2">$R121</f>
        <v>-2534.2184385040387</v>
      </c>
      <c r="S122" s="55">
        <v>0</v>
      </c>
      <c r="T122" s="55">
        <v>0</v>
      </c>
      <c r="U122" s="54" t="s">
        <v>79</v>
      </c>
      <c r="V122" s="57">
        <f t="shared" si="31"/>
        <v>-1580</v>
      </c>
      <c r="W122" s="57">
        <f t="shared" si="28"/>
        <v>-620.53128639140652</v>
      </c>
      <c r="X122" s="55">
        <f t="shared" si="29"/>
        <v>2129.2885417828434</v>
      </c>
      <c r="Y122" s="117">
        <f t="shared" si="30"/>
        <v>332916.11601819762</v>
      </c>
    </row>
    <row r="123" spans="1:25" ht="13.5" thickBot="1" x14ac:dyDescent="0.35">
      <c r="A123" s="54">
        <v>110</v>
      </c>
      <c r="B123" s="54">
        <v>33</v>
      </c>
      <c r="C123" s="54">
        <f t="shared" si="36"/>
        <v>2</v>
      </c>
      <c r="D123" s="55">
        <f t="shared" si="41"/>
        <v>12410.62572782813</v>
      </c>
      <c r="E123" s="57">
        <f t="shared" si="26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27"/>
        <v>-752.61542950728563</v>
      </c>
      <c r="H123" s="55">
        <v>0</v>
      </c>
      <c r="I123" s="57">
        <f t="shared" si="33"/>
        <v>-347.02378745323108</v>
      </c>
      <c r="J123" s="57">
        <f t="shared" si="35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2"/>
        <v>-2534.2184385040387</v>
      </c>
      <c r="S123" s="55">
        <v>0</v>
      </c>
      <c r="T123" s="55">
        <v>0</v>
      </c>
      <c r="U123" s="54" t="s">
        <v>79</v>
      </c>
      <c r="V123" s="57">
        <f t="shared" si="31"/>
        <v>-1590</v>
      </c>
      <c r="W123" s="57">
        <f t="shared" si="28"/>
        <v>-620.53128639140652</v>
      </c>
      <c r="X123" s="55">
        <f t="shared" si="29"/>
        <v>2116.2885417828434</v>
      </c>
      <c r="Y123" s="117">
        <f t="shared" si="30"/>
        <v>336419.55504338961</v>
      </c>
    </row>
    <row r="124" spans="1:25" ht="13.5" thickBot="1" x14ac:dyDescent="0.35">
      <c r="A124" s="54">
        <v>111</v>
      </c>
      <c r="B124" s="54">
        <v>33</v>
      </c>
      <c r="C124" s="54">
        <f t="shared" si="36"/>
        <v>3</v>
      </c>
      <c r="D124" s="55">
        <f t="shared" si="41"/>
        <v>12410.62572782813</v>
      </c>
      <c r="E124" s="57">
        <f t="shared" si="26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27"/>
        <v>-752.61542950728563</v>
      </c>
      <c r="H124" s="55">
        <v>0</v>
      </c>
      <c r="I124" s="57">
        <f t="shared" si="33"/>
        <v>-347.02378745323108</v>
      </c>
      <c r="J124" s="57">
        <f t="shared" si="35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2"/>
        <v>-2534.2184385040387</v>
      </c>
      <c r="S124" s="55">
        <v>0</v>
      </c>
      <c r="T124" s="55">
        <v>0</v>
      </c>
      <c r="U124" s="54" t="s">
        <v>79</v>
      </c>
      <c r="V124" s="57">
        <f t="shared" si="31"/>
        <v>-1600</v>
      </c>
      <c r="W124" s="57">
        <f t="shared" si="28"/>
        <v>-620.53128639140652</v>
      </c>
      <c r="X124" s="55">
        <f t="shared" si="29"/>
        <v>2103.2885417828434</v>
      </c>
      <c r="Y124" s="117">
        <f t="shared" si="30"/>
        <v>339924.59173118655</v>
      </c>
    </row>
    <row r="125" spans="1:25" ht="13.5" thickBot="1" x14ac:dyDescent="0.35">
      <c r="A125" s="54">
        <v>112</v>
      </c>
      <c r="B125" s="54">
        <v>33</v>
      </c>
      <c r="C125" s="54">
        <f t="shared" si="36"/>
        <v>4</v>
      </c>
      <c r="D125" s="55">
        <f t="shared" si="41"/>
        <v>12410.62572782813</v>
      </c>
      <c r="E125" s="57">
        <f t="shared" si="26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27"/>
        <v>-752.61542950728563</v>
      </c>
      <c r="H125" s="55">
        <v>0</v>
      </c>
      <c r="I125" s="57">
        <f t="shared" si="33"/>
        <v>-347.02378745323108</v>
      </c>
      <c r="J125" s="57">
        <f t="shared" si="35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2"/>
        <v>-2534.2184385040387</v>
      </c>
      <c r="S125" s="55">
        <v>0</v>
      </c>
      <c r="T125" s="55">
        <v>0</v>
      </c>
      <c r="U125" s="54" t="s">
        <v>79</v>
      </c>
      <c r="V125" s="57">
        <f t="shared" si="31"/>
        <v>-1610</v>
      </c>
      <c r="W125" s="57">
        <f t="shared" si="28"/>
        <v>-620.53128639140652</v>
      </c>
      <c r="X125" s="55">
        <f t="shared" si="29"/>
        <v>2090.2885417828434</v>
      </c>
      <c r="Y125" s="117">
        <f t="shared" si="30"/>
        <v>343431.232738516</v>
      </c>
    </row>
    <row r="126" spans="1:25" ht="13.5" thickBot="1" x14ac:dyDescent="0.35">
      <c r="A126" s="54">
        <v>113</v>
      </c>
      <c r="B126" s="54">
        <v>33</v>
      </c>
      <c r="C126" s="54">
        <f t="shared" si="36"/>
        <v>5</v>
      </c>
      <c r="D126" s="55">
        <f t="shared" si="41"/>
        <v>12410.62572782813</v>
      </c>
      <c r="E126" s="57">
        <f t="shared" si="26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27"/>
        <v>-752.61542950728563</v>
      </c>
      <c r="H126" s="55">
        <v>0</v>
      </c>
      <c r="I126" s="57">
        <f t="shared" si="33"/>
        <v>-347.02378745323108</v>
      </c>
      <c r="J126" s="57">
        <f t="shared" si="35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2"/>
        <v>-2534.2184385040387</v>
      </c>
      <c r="S126" s="55">
        <v>0</v>
      </c>
      <c r="T126" s="55">
        <v>0</v>
      </c>
      <c r="U126" s="54" t="s">
        <v>79</v>
      </c>
      <c r="V126" s="57">
        <f t="shared" si="31"/>
        <v>-1620</v>
      </c>
      <c r="W126" s="57">
        <f t="shared" si="28"/>
        <v>-620.53128639140652</v>
      </c>
      <c r="X126" s="55">
        <f t="shared" si="29"/>
        <v>2077.2885417828434</v>
      </c>
      <c r="Y126" s="117">
        <f t="shared" si="30"/>
        <v>346939.48475004261</v>
      </c>
    </row>
    <row r="127" spans="1:25" ht="13.5" thickBot="1" x14ac:dyDescent="0.35">
      <c r="A127" s="54">
        <v>114</v>
      </c>
      <c r="B127" s="54">
        <v>33</v>
      </c>
      <c r="C127" s="54">
        <f t="shared" si="36"/>
        <v>6</v>
      </c>
      <c r="D127" s="55">
        <f t="shared" si="41"/>
        <v>12410.62572782813</v>
      </c>
      <c r="E127" s="57">
        <f t="shared" si="26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27"/>
        <v>-752.61542950728563</v>
      </c>
      <c r="H127" s="55">
        <v>0</v>
      </c>
      <c r="I127" s="57">
        <f t="shared" si="33"/>
        <v>-347.02378745323108</v>
      </c>
      <c r="J127" s="57">
        <f t="shared" si="35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2"/>
        <v>-2534.2184385040387</v>
      </c>
      <c r="S127" s="55">
        <v>0</v>
      </c>
      <c r="T127" s="55">
        <v>0</v>
      </c>
      <c r="U127" s="54" t="s">
        <v>79</v>
      </c>
      <c r="V127" s="57">
        <f t="shared" si="31"/>
        <v>-1630</v>
      </c>
      <c r="W127" s="57">
        <f t="shared" si="28"/>
        <v>-620.53128639140652</v>
      </c>
      <c r="X127" s="55">
        <f t="shared" si="29"/>
        <v>2064.2885417828434</v>
      </c>
      <c r="Y127" s="117">
        <f t="shared" si="30"/>
        <v>350449.35447828396</v>
      </c>
    </row>
    <row r="128" spans="1:25" ht="13.5" thickBot="1" x14ac:dyDescent="0.35">
      <c r="A128" s="54">
        <v>115</v>
      </c>
      <c r="B128" s="54">
        <v>33</v>
      </c>
      <c r="C128" s="54">
        <f t="shared" si="36"/>
        <v>7</v>
      </c>
      <c r="D128" s="55">
        <f t="shared" si="41"/>
        <v>12410.62572782813</v>
      </c>
      <c r="E128" s="57">
        <f t="shared" si="26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27"/>
        <v>-752.61542950728563</v>
      </c>
      <c r="H128" s="55">
        <v>0</v>
      </c>
      <c r="I128" s="57">
        <f t="shared" si="33"/>
        <v>-347.02378745323108</v>
      </c>
      <c r="J128" s="57">
        <f t="shared" si="35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2"/>
        <v>-2534.2184385040387</v>
      </c>
      <c r="S128" s="55">
        <v>0</v>
      </c>
      <c r="T128" s="55">
        <v>0</v>
      </c>
      <c r="U128" s="54" t="s">
        <v>79</v>
      </c>
      <c r="V128" s="57">
        <f t="shared" si="31"/>
        <v>-1640</v>
      </c>
      <c r="W128" s="57">
        <f t="shared" si="28"/>
        <v>-620.53128639140652</v>
      </c>
      <c r="X128" s="55">
        <f t="shared" si="29"/>
        <v>2051.2885417828434</v>
      </c>
      <c r="Y128" s="117">
        <f t="shared" si="30"/>
        <v>353960.8486637263</v>
      </c>
    </row>
    <row r="129" spans="1:25" ht="13.5" thickBot="1" x14ac:dyDescent="0.35">
      <c r="A129" s="54">
        <v>116</v>
      </c>
      <c r="B129" s="54">
        <v>33</v>
      </c>
      <c r="C129" s="54">
        <f t="shared" si="36"/>
        <v>8</v>
      </c>
      <c r="D129" s="55">
        <f t="shared" si="41"/>
        <v>12410.62572782813</v>
      </c>
      <c r="E129" s="57">
        <f t="shared" si="26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27"/>
        <v>-752.61542950728563</v>
      </c>
      <c r="H129" s="55">
        <v>0</v>
      </c>
      <c r="I129" s="57">
        <f t="shared" si="33"/>
        <v>-347.02378745323108</v>
      </c>
      <c r="J129" s="57">
        <f t="shared" si="35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2"/>
        <v>-2534.2184385040387</v>
      </c>
      <c r="S129" s="55">
        <v>0</v>
      </c>
      <c r="T129" s="55">
        <v>0</v>
      </c>
      <c r="U129" s="54" t="s">
        <v>79</v>
      </c>
      <c r="V129" s="57">
        <f t="shared" si="31"/>
        <v>-1650</v>
      </c>
      <c r="W129" s="57">
        <f t="shared" si="28"/>
        <v>-620.53128639140652</v>
      </c>
      <c r="X129" s="55">
        <f t="shared" si="29"/>
        <v>2038.2885417828434</v>
      </c>
      <c r="Y129" s="117">
        <f t="shared" si="30"/>
        <v>357473.9740749413</v>
      </c>
    </row>
    <row r="130" spans="1:25" ht="13.5" thickBot="1" x14ac:dyDescent="0.35">
      <c r="A130" s="54">
        <v>117</v>
      </c>
      <c r="B130" s="54">
        <v>33</v>
      </c>
      <c r="C130" s="54">
        <f t="shared" si="36"/>
        <v>9</v>
      </c>
      <c r="D130" s="55">
        <f t="shared" si="41"/>
        <v>12410.62572782813</v>
      </c>
      <c r="E130" s="57">
        <f t="shared" si="26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27"/>
        <v>-752.61542950728563</v>
      </c>
      <c r="H130" s="55">
        <v>0</v>
      </c>
      <c r="I130" s="57">
        <f t="shared" si="33"/>
        <v>-347.02378745323108</v>
      </c>
      <c r="J130" s="57">
        <f t="shared" si="35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2"/>
        <v>-2534.2184385040387</v>
      </c>
      <c r="S130" s="55">
        <v>0</v>
      </c>
      <c r="T130" s="55">
        <v>0</v>
      </c>
      <c r="U130" s="54" t="s">
        <v>79</v>
      </c>
      <c r="V130" s="57">
        <f t="shared" si="31"/>
        <v>-1660</v>
      </c>
      <c r="W130" s="57">
        <f t="shared" si="28"/>
        <v>-620.53128639140652</v>
      </c>
      <c r="X130" s="55">
        <f t="shared" si="29"/>
        <v>2025.2885417828434</v>
      </c>
      <c r="Y130" s="117">
        <f t="shared" si="30"/>
        <v>360988.73750870302</v>
      </c>
    </row>
    <row r="131" spans="1:25" ht="13.5" thickBot="1" x14ac:dyDescent="0.35">
      <c r="A131" s="54">
        <v>118</v>
      </c>
      <c r="B131" s="54">
        <v>33</v>
      </c>
      <c r="C131" s="54">
        <f t="shared" si="36"/>
        <v>10</v>
      </c>
      <c r="D131" s="55">
        <f t="shared" si="41"/>
        <v>12410.62572782813</v>
      </c>
      <c r="E131" s="57">
        <f t="shared" si="26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27"/>
        <v>-752.61542950728563</v>
      </c>
      <c r="H131" s="55">
        <v>0</v>
      </c>
      <c r="I131" s="57">
        <f t="shared" si="33"/>
        <v>-347.02378745323108</v>
      </c>
      <c r="J131" s="57">
        <f t="shared" si="35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2"/>
        <v>-2534.2184385040387</v>
      </c>
      <c r="S131" s="55">
        <v>0</v>
      </c>
      <c r="T131" s="55">
        <v>0</v>
      </c>
      <c r="U131" s="54" t="s">
        <v>79</v>
      </c>
      <c r="V131" s="57">
        <f t="shared" si="31"/>
        <v>-1670</v>
      </c>
      <c r="W131" s="57">
        <f t="shared" si="28"/>
        <v>-620.53128639140652</v>
      </c>
      <c r="X131" s="55">
        <f t="shared" si="29"/>
        <v>2012.2885417828434</v>
      </c>
      <c r="Y131" s="117">
        <f t="shared" si="30"/>
        <v>364505.14579010545</v>
      </c>
    </row>
    <row r="132" spans="1:25" ht="13.5" thickBot="1" x14ac:dyDescent="0.35">
      <c r="A132" s="54">
        <v>119</v>
      </c>
      <c r="B132" s="54">
        <v>33</v>
      </c>
      <c r="C132" s="54">
        <f t="shared" si="36"/>
        <v>11</v>
      </c>
      <c r="D132" s="55">
        <f t="shared" si="41"/>
        <v>12410.62572782813</v>
      </c>
      <c r="E132" s="57">
        <f t="shared" si="26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27"/>
        <v>-752.61542950728563</v>
      </c>
      <c r="H132" s="55">
        <v>0</v>
      </c>
      <c r="I132" s="57">
        <f t="shared" si="33"/>
        <v>-347.02378745323108</v>
      </c>
      <c r="J132" s="57">
        <f t="shared" si="35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2"/>
        <v>-2534.2184385040387</v>
      </c>
      <c r="S132" s="55">
        <v>0</v>
      </c>
      <c r="T132" s="55">
        <v>0</v>
      </c>
      <c r="U132" s="54" t="s">
        <v>79</v>
      </c>
      <c r="V132" s="57">
        <f t="shared" si="31"/>
        <v>-1680</v>
      </c>
      <c r="W132" s="57">
        <f t="shared" si="28"/>
        <v>-620.53128639140652</v>
      </c>
      <c r="X132" s="55">
        <f t="shared" si="29"/>
        <v>1999.2885417828434</v>
      </c>
      <c r="Y132" s="117">
        <f t="shared" si="30"/>
        <v>368023.20577268035</v>
      </c>
    </row>
    <row r="133" spans="1:25" ht="13.5" thickBot="1" x14ac:dyDescent="0.35">
      <c r="A133" s="54">
        <v>120</v>
      </c>
      <c r="B133" s="54">
        <v>34</v>
      </c>
      <c r="C133" s="54">
        <f t="shared" si="36"/>
        <v>0</v>
      </c>
      <c r="D133" s="55">
        <f>$D122*(1+$D$4)</f>
        <v>13031.157014219538</v>
      </c>
      <c r="E133" s="57">
        <f t="shared" si="26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27"/>
        <v>-752.61542950728563</v>
      </c>
      <c r="H133" s="55">
        <v>0</v>
      </c>
      <c r="I133" s="57">
        <f t="shared" si="33"/>
        <v>-347.02378745323108</v>
      </c>
      <c r="J133" s="57">
        <f t="shared" si="35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31"/>
        <v>-1690</v>
      </c>
      <c r="W133" s="57">
        <f t="shared" si="28"/>
        <v>-651.55785071097694</v>
      </c>
      <c r="X133" s="55">
        <f t="shared" si="29"/>
        <v>2144.5010786683051</v>
      </c>
      <c r="Y133" s="117">
        <f t="shared" si="30"/>
        <v>371701.13687540148</v>
      </c>
    </row>
    <row r="134" spans="1:25" ht="13.5" thickBot="1" x14ac:dyDescent="0.35">
      <c r="A134" s="54">
        <v>121</v>
      </c>
      <c r="B134" s="54">
        <v>34</v>
      </c>
      <c r="C134" s="54">
        <f t="shared" si="36"/>
        <v>1</v>
      </c>
      <c r="D134" s="55">
        <f t="shared" ref="D134:D144" si="43">$D133</f>
        <v>13031.157014219538</v>
      </c>
      <c r="E134" s="57">
        <f t="shared" si="26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33"/>
        <v>-347.02378745323108</v>
      </c>
      <c r="J134" s="57">
        <f t="shared" si="35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4">$R133</f>
        <v>-2686.2715448142812</v>
      </c>
      <c r="S134" s="55">
        <v>0</v>
      </c>
      <c r="T134" s="55">
        <v>0</v>
      </c>
      <c r="U134" s="54" t="s">
        <v>79</v>
      </c>
      <c r="V134" s="57">
        <f t="shared" si="31"/>
        <v>-1700</v>
      </c>
      <c r="W134" s="57">
        <f t="shared" si="28"/>
        <v>-651.55785071097694</v>
      </c>
      <c r="X134" s="55">
        <f t="shared" si="29"/>
        <v>2884.1165081755917</v>
      </c>
      <c r="Y134" s="117">
        <f t="shared" si="30"/>
        <v>376134.00812055793</v>
      </c>
    </row>
    <row r="135" spans="1:25" ht="13.5" thickBot="1" x14ac:dyDescent="0.35">
      <c r="A135" s="54">
        <v>122</v>
      </c>
      <c r="B135" s="54">
        <v>34</v>
      </c>
      <c r="C135" s="54">
        <f t="shared" si="36"/>
        <v>2</v>
      </c>
      <c r="D135" s="55">
        <f t="shared" si="43"/>
        <v>13031.157014219538</v>
      </c>
      <c r="E135" s="57">
        <f t="shared" si="26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33"/>
        <v>-347.02378745323108</v>
      </c>
      <c r="J135" s="57">
        <f t="shared" si="35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4"/>
        <v>-2686.2715448142812</v>
      </c>
      <c r="S135" s="55">
        <v>0</v>
      </c>
      <c r="T135" s="55">
        <v>0</v>
      </c>
      <c r="U135" s="54" t="s">
        <v>79</v>
      </c>
      <c r="V135" s="57">
        <f t="shared" si="31"/>
        <v>-1710</v>
      </c>
      <c r="W135" s="57">
        <f t="shared" si="28"/>
        <v>-651.55785071097694</v>
      </c>
      <c r="X135" s="55">
        <f t="shared" si="29"/>
        <v>2871.1165081755917</v>
      </c>
      <c r="Y135" s="117">
        <f t="shared" si="30"/>
        <v>380572.34966256918</v>
      </c>
    </row>
    <row r="136" spans="1:25" ht="13.5" thickBot="1" x14ac:dyDescent="0.35">
      <c r="A136" s="54">
        <v>123</v>
      </c>
      <c r="B136" s="54">
        <v>34</v>
      </c>
      <c r="C136" s="54">
        <f t="shared" si="36"/>
        <v>3</v>
      </c>
      <c r="D136" s="55">
        <f t="shared" si="43"/>
        <v>13031.157014219538</v>
      </c>
      <c r="E136" s="57">
        <f t="shared" si="26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33"/>
        <v>-347.02378745323108</v>
      </c>
      <c r="J136" s="57">
        <f t="shared" si="35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4"/>
        <v>-2686.2715448142812</v>
      </c>
      <c r="S136" s="55">
        <v>0</v>
      </c>
      <c r="T136" s="55">
        <v>0</v>
      </c>
      <c r="U136" s="54" t="s">
        <v>79</v>
      </c>
      <c r="V136" s="57">
        <f t="shared" si="31"/>
        <v>-1720</v>
      </c>
      <c r="W136" s="57">
        <f t="shared" si="28"/>
        <v>-651.55785071097694</v>
      </c>
      <c r="X136" s="55">
        <f t="shared" si="29"/>
        <v>2858.1165081755917</v>
      </c>
      <c r="Y136" s="117">
        <f t="shared" si="30"/>
        <v>385016.1842943388</v>
      </c>
    </row>
    <row r="137" spans="1:25" ht="13.5" thickBot="1" x14ac:dyDescent="0.35">
      <c r="A137" s="54">
        <v>124</v>
      </c>
      <c r="B137" s="54">
        <v>34</v>
      </c>
      <c r="C137" s="54">
        <f t="shared" si="36"/>
        <v>4</v>
      </c>
      <c r="D137" s="55">
        <f t="shared" si="43"/>
        <v>13031.157014219538</v>
      </c>
      <c r="E137" s="57">
        <f t="shared" si="26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33"/>
        <v>-347.02378745323108</v>
      </c>
      <c r="J137" s="57">
        <f t="shared" si="35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4"/>
        <v>-2686.2715448142812</v>
      </c>
      <c r="S137" s="55">
        <v>0</v>
      </c>
      <c r="T137" s="55">
        <v>0</v>
      </c>
      <c r="U137" s="54" t="s">
        <v>79</v>
      </c>
      <c r="V137" s="57">
        <f t="shared" si="31"/>
        <v>-1730</v>
      </c>
      <c r="W137" s="57">
        <f t="shared" si="28"/>
        <v>-651.55785071097694</v>
      </c>
      <c r="X137" s="55">
        <f t="shared" si="29"/>
        <v>2845.1165081755917</v>
      </c>
      <c r="Y137" s="117">
        <f t="shared" si="30"/>
        <v>389465.5349037408</v>
      </c>
    </row>
    <row r="138" spans="1:25" ht="13.5" thickBot="1" x14ac:dyDescent="0.35">
      <c r="A138" s="54">
        <v>125</v>
      </c>
      <c r="B138" s="54">
        <v>34</v>
      </c>
      <c r="C138" s="54">
        <f t="shared" si="36"/>
        <v>5</v>
      </c>
      <c r="D138" s="55">
        <f t="shared" si="43"/>
        <v>13031.157014219538</v>
      </c>
      <c r="E138" s="57">
        <f t="shared" si="26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33"/>
        <v>-347.02378745323108</v>
      </c>
      <c r="J138" s="57">
        <f t="shared" si="35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4"/>
        <v>-2686.2715448142812</v>
      </c>
      <c r="S138" s="55">
        <v>0</v>
      </c>
      <c r="T138" s="55">
        <v>0</v>
      </c>
      <c r="U138" s="54" t="s">
        <v>79</v>
      </c>
      <c r="V138" s="57">
        <f t="shared" si="31"/>
        <v>-1740</v>
      </c>
      <c r="W138" s="57">
        <f t="shared" si="28"/>
        <v>-651.55785071097694</v>
      </c>
      <c r="X138" s="55">
        <f t="shared" si="29"/>
        <v>2832.1165081755917</v>
      </c>
      <c r="Y138" s="117">
        <f t="shared" si="30"/>
        <v>393920.42447401531</v>
      </c>
    </row>
    <row r="139" spans="1:25" ht="13.5" thickBot="1" x14ac:dyDescent="0.35">
      <c r="A139" s="54">
        <v>126</v>
      </c>
      <c r="B139" s="54">
        <v>34</v>
      </c>
      <c r="C139" s="54">
        <f t="shared" si="36"/>
        <v>6</v>
      </c>
      <c r="D139" s="55">
        <f t="shared" si="43"/>
        <v>13031.157014219538</v>
      </c>
      <c r="E139" s="57">
        <f t="shared" si="26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33"/>
        <v>-347.02378745323108</v>
      </c>
      <c r="J139" s="57">
        <f t="shared" si="35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4"/>
        <v>-2686.2715448142812</v>
      </c>
      <c r="S139" s="55">
        <v>0</v>
      </c>
      <c r="T139" s="55">
        <v>0</v>
      </c>
      <c r="U139" s="54" t="s">
        <v>79</v>
      </c>
      <c r="V139" s="57">
        <f t="shared" si="31"/>
        <v>-1750</v>
      </c>
      <c r="W139" s="57">
        <f t="shared" si="28"/>
        <v>-651.55785071097694</v>
      </c>
      <c r="X139" s="55">
        <f t="shared" si="29"/>
        <v>2819.1165081755917</v>
      </c>
      <c r="Y139" s="117">
        <f t="shared" si="30"/>
        <v>398380.876084166</v>
      </c>
    </row>
    <row r="140" spans="1:25" ht="13.5" thickBot="1" x14ac:dyDescent="0.35">
      <c r="A140" s="54">
        <v>127</v>
      </c>
      <c r="B140" s="54">
        <v>34</v>
      </c>
      <c r="C140" s="54">
        <f t="shared" si="36"/>
        <v>7</v>
      </c>
      <c r="D140" s="55">
        <f t="shared" si="43"/>
        <v>13031.157014219538</v>
      </c>
      <c r="E140" s="57">
        <f t="shared" si="26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33"/>
        <v>-347.02378745323108</v>
      </c>
      <c r="J140" s="57">
        <f t="shared" si="35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4"/>
        <v>-2686.2715448142812</v>
      </c>
      <c r="S140" s="55">
        <v>0</v>
      </c>
      <c r="T140" s="55">
        <v>0</v>
      </c>
      <c r="U140" s="54" t="s">
        <v>79</v>
      </c>
      <c r="V140" s="57">
        <f t="shared" si="31"/>
        <v>-1760</v>
      </c>
      <c r="W140" s="57">
        <f t="shared" si="28"/>
        <v>-651.55785071097694</v>
      </c>
      <c r="X140" s="55">
        <f t="shared" si="29"/>
        <v>2806.1165081755917</v>
      </c>
      <c r="Y140" s="117">
        <f t="shared" si="30"/>
        <v>402846.91290935897</v>
      </c>
    </row>
    <row r="141" spans="1:25" ht="13.5" thickBot="1" x14ac:dyDescent="0.35">
      <c r="A141" s="54">
        <v>128</v>
      </c>
      <c r="B141" s="54">
        <v>34</v>
      </c>
      <c r="C141" s="54">
        <f t="shared" si="36"/>
        <v>8</v>
      </c>
      <c r="D141" s="55">
        <f t="shared" si="43"/>
        <v>13031.157014219538</v>
      </c>
      <c r="E141" s="57">
        <f t="shared" si="26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33"/>
        <v>-347.02378745323108</v>
      </c>
      <c r="J141" s="57">
        <f t="shared" si="35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4"/>
        <v>-2686.2715448142812</v>
      </c>
      <c r="S141" s="55">
        <v>0</v>
      </c>
      <c r="T141" s="55">
        <v>0</v>
      </c>
      <c r="U141" s="54" t="s">
        <v>79</v>
      </c>
      <c r="V141" s="57">
        <f t="shared" si="31"/>
        <v>-1770</v>
      </c>
      <c r="W141" s="57">
        <f t="shared" si="28"/>
        <v>-651.55785071097694</v>
      </c>
      <c r="X141" s="55">
        <f t="shared" si="29"/>
        <v>2793.1165081755917</v>
      </c>
      <c r="Y141" s="117">
        <f t="shared" si="30"/>
        <v>407318.55822132359</v>
      </c>
    </row>
    <row r="142" spans="1:25" ht="13.5" thickBot="1" x14ac:dyDescent="0.35">
      <c r="A142" s="54">
        <v>129</v>
      </c>
      <c r="B142" s="54">
        <v>34</v>
      </c>
      <c r="C142" s="54">
        <f t="shared" si="36"/>
        <v>9</v>
      </c>
      <c r="D142" s="55">
        <f t="shared" si="43"/>
        <v>13031.157014219538</v>
      </c>
      <c r="E142" s="57">
        <f t="shared" ref="E142:E205" si="45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33"/>
        <v>-347.02378745323108</v>
      </c>
      <c r="J142" s="57">
        <f t="shared" si="35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4"/>
        <v>-2686.2715448142812</v>
      </c>
      <c r="S142" s="55">
        <v>0</v>
      </c>
      <c r="T142" s="55">
        <v>0</v>
      </c>
      <c r="U142" s="54" t="s">
        <v>79</v>
      </c>
      <c r="V142" s="57">
        <f t="shared" si="31"/>
        <v>-1780</v>
      </c>
      <c r="W142" s="57">
        <f t="shared" ref="W142:W205" si="46">D142*-0.05</f>
        <v>-651.55785071097694</v>
      </c>
      <c r="X142" s="55">
        <f t="shared" ref="X142:X205" si="47">D142+E142+F142+G142+H142+I142+J142+L142+M142+R142+S142+T142+V142+W142+O142+P142</f>
        <v>2780.1165081755917</v>
      </c>
      <c r="Y142" s="117">
        <f t="shared" ref="Y142:Y205" si="48">X142+(Y141*(1+($D$7/12)))</f>
        <v>411795.83538875473</v>
      </c>
    </row>
    <row r="143" spans="1:25" ht="13.5" thickBot="1" x14ac:dyDescent="0.35">
      <c r="A143" s="54">
        <v>130</v>
      </c>
      <c r="B143" s="54">
        <v>34</v>
      </c>
      <c r="C143" s="54">
        <f t="shared" si="36"/>
        <v>10</v>
      </c>
      <c r="D143" s="55">
        <f t="shared" si="43"/>
        <v>13031.157014219538</v>
      </c>
      <c r="E143" s="57">
        <f t="shared" si="45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33"/>
        <v>-347.02378745323108</v>
      </c>
      <c r="J143" s="57">
        <f t="shared" si="35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4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49">$V142-10</f>
        <v>-1790</v>
      </c>
      <c r="W143" s="57">
        <f t="shared" si="46"/>
        <v>-651.55785071097694</v>
      </c>
      <c r="X143" s="55">
        <f t="shared" si="47"/>
        <v>2767.1165081755917</v>
      </c>
      <c r="Y143" s="117">
        <f t="shared" si="48"/>
        <v>416278.7678777168</v>
      </c>
    </row>
    <row r="144" spans="1:25" ht="13.5" thickBot="1" x14ac:dyDescent="0.35">
      <c r="A144" s="54">
        <v>131</v>
      </c>
      <c r="B144" s="54">
        <v>34</v>
      </c>
      <c r="C144" s="54">
        <f t="shared" si="36"/>
        <v>11</v>
      </c>
      <c r="D144" s="55">
        <f t="shared" si="43"/>
        <v>13031.157014219538</v>
      </c>
      <c r="E144" s="57">
        <f t="shared" si="45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33"/>
        <v>-347.02378745323108</v>
      </c>
      <c r="J144" s="57">
        <f t="shared" si="35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4"/>
        <v>-2686.2715448142812</v>
      </c>
      <c r="S144" s="55">
        <v>0</v>
      </c>
      <c r="T144" s="55">
        <v>0</v>
      </c>
      <c r="U144" s="54" t="s">
        <v>79</v>
      </c>
      <c r="V144" s="57">
        <f t="shared" si="49"/>
        <v>-1800</v>
      </c>
      <c r="W144" s="57">
        <f t="shared" si="46"/>
        <v>-651.55785071097694</v>
      </c>
      <c r="X144" s="55">
        <f t="shared" si="47"/>
        <v>2754.1165081755917</v>
      </c>
      <c r="Y144" s="117">
        <f t="shared" si="48"/>
        <v>420767.37925204955</v>
      </c>
    </row>
    <row r="145" spans="1:25" ht="13.5" thickBot="1" x14ac:dyDescent="0.35">
      <c r="A145" s="54">
        <v>132</v>
      </c>
      <c r="B145" s="54">
        <v>35</v>
      </c>
      <c r="C145" s="54">
        <f t="shared" si="36"/>
        <v>0</v>
      </c>
      <c r="D145" s="55">
        <f>$D134*(1+$D$4)</f>
        <v>13682.714864930515</v>
      </c>
      <c r="E145" s="57">
        <f t="shared" si="45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33"/>
        <v>-347.02378745323108</v>
      </c>
      <c r="J145" s="57">
        <f t="shared" si="35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49"/>
        <v>-1810</v>
      </c>
      <c r="W145" s="57">
        <f t="shared" si="46"/>
        <v>-684.13574324652575</v>
      </c>
      <c r="X145" s="55">
        <f t="shared" si="47"/>
        <v>2905.7191408422213</v>
      </c>
      <c r="Y145" s="117">
        <f t="shared" si="48"/>
        <v>425426.29580644198</v>
      </c>
    </row>
    <row r="146" spans="1:25" ht="13.5" thickBot="1" x14ac:dyDescent="0.35">
      <c r="A146" s="54">
        <v>133</v>
      </c>
      <c r="B146" s="54">
        <v>35</v>
      </c>
      <c r="C146" s="54">
        <f t="shared" si="36"/>
        <v>1</v>
      </c>
      <c r="D146" s="55">
        <f t="shared" ref="D146:D156" si="50">$D145</f>
        <v>13682.714864930515</v>
      </c>
      <c r="E146" s="57">
        <f t="shared" si="45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35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51">$R145</f>
        <v>-2847.4478375031381</v>
      </c>
      <c r="S146" s="55">
        <v>0</v>
      </c>
      <c r="T146" s="55">
        <v>0</v>
      </c>
      <c r="U146" s="54" t="s">
        <v>79</v>
      </c>
      <c r="V146" s="57">
        <f t="shared" si="49"/>
        <v>-1820</v>
      </c>
      <c r="W146" s="57">
        <f t="shared" si="46"/>
        <v>-684.13574324652575</v>
      </c>
      <c r="X146" s="55">
        <f t="shared" si="47"/>
        <v>3239.7429282954517</v>
      </c>
      <c r="Y146" s="117">
        <f t="shared" si="48"/>
        <v>430438.64830059762</v>
      </c>
    </row>
    <row r="147" spans="1:25" ht="13.5" thickBot="1" x14ac:dyDescent="0.35">
      <c r="A147" s="54">
        <v>134</v>
      </c>
      <c r="B147" s="54">
        <v>35</v>
      </c>
      <c r="C147" s="54">
        <f t="shared" si="36"/>
        <v>2</v>
      </c>
      <c r="D147" s="55">
        <f t="shared" si="50"/>
        <v>13682.714864930515</v>
      </c>
      <c r="E147" s="57">
        <f t="shared" si="45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35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51"/>
        <v>-2847.4478375031381</v>
      </c>
      <c r="S147" s="55">
        <v>0</v>
      </c>
      <c r="T147" s="55">
        <v>0</v>
      </c>
      <c r="U147" s="54" t="s">
        <v>79</v>
      </c>
      <c r="V147" s="57">
        <f t="shared" si="49"/>
        <v>-1830</v>
      </c>
      <c r="W147" s="57">
        <f t="shared" si="46"/>
        <v>-684.13574324652575</v>
      </c>
      <c r="X147" s="55">
        <f t="shared" si="47"/>
        <v>3226.7429282954517</v>
      </c>
      <c r="Y147" s="117">
        <f t="shared" si="48"/>
        <v>435458.88559681224</v>
      </c>
    </row>
    <row r="148" spans="1:25" ht="13.5" thickBot="1" x14ac:dyDescent="0.35">
      <c r="A148" s="54">
        <v>135</v>
      </c>
      <c r="B148" s="54">
        <v>35</v>
      </c>
      <c r="C148" s="54">
        <f t="shared" si="36"/>
        <v>3</v>
      </c>
      <c r="D148" s="55">
        <f t="shared" si="50"/>
        <v>13682.714864930515</v>
      </c>
      <c r="E148" s="57">
        <f t="shared" si="45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35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51"/>
        <v>-2847.4478375031381</v>
      </c>
      <c r="S148" s="55">
        <v>0</v>
      </c>
      <c r="T148" s="55">
        <v>0</v>
      </c>
      <c r="U148" s="54" t="s">
        <v>79</v>
      </c>
      <c r="V148" s="57">
        <f t="shared" si="49"/>
        <v>-1840</v>
      </c>
      <c r="W148" s="57">
        <f t="shared" si="46"/>
        <v>-684.13574324652575</v>
      </c>
      <c r="X148" s="55">
        <f t="shared" si="47"/>
        <v>3213.7429282954517</v>
      </c>
      <c r="Y148" s="117">
        <f t="shared" si="48"/>
        <v>440487.04054842773</v>
      </c>
    </row>
    <row r="149" spans="1:25" ht="13.5" thickBot="1" x14ac:dyDescent="0.35">
      <c r="A149" s="54">
        <v>136</v>
      </c>
      <c r="B149" s="54">
        <v>35</v>
      </c>
      <c r="C149" s="54">
        <f t="shared" si="36"/>
        <v>4</v>
      </c>
      <c r="D149" s="55">
        <f t="shared" si="50"/>
        <v>13682.714864930515</v>
      </c>
      <c r="E149" s="57">
        <f t="shared" si="45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35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51"/>
        <v>-2847.4478375031381</v>
      </c>
      <c r="S149" s="55">
        <v>0</v>
      </c>
      <c r="T149" s="55">
        <v>0</v>
      </c>
      <c r="U149" s="54" t="s">
        <v>79</v>
      </c>
      <c r="V149" s="57">
        <f t="shared" si="49"/>
        <v>-1850</v>
      </c>
      <c r="W149" s="57">
        <f t="shared" si="46"/>
        <v>-684.13574324652575</v>
      </c>
      <c r="X149" s="55">
        <f t="shared" si="47"/>
        <v>3200.7429282954517</v>
      </c>
      <c r="Y149" s="117">
        <f t="shared" si="48"/>
        <v>445523.14614567498</v>
      </c>
    </row>
    <row r="150" spans="1:25" ht="13.5" thickBot="1" x14ac:dyDescent="0.35">
      <c r="A150" s="54">
        <v>137</v>
      </c>
      <c r="B150" s="54">
        <v>35</v>
      </c>
      <c r="C150" s="54">
        <f t="shared" si="36"/>
        <v>5</v>
      </c>
      <c r="D150" s="55">
        <f t="shared" si="50"/>
        <v>13682.714864930515</v>
      </c>
      <c r="E150" s="57">
        <f t="shared" si="45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35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51"/>
        <v>-2847.4478375031381</v>
      </c>
      <c r="S150" s="55">
        <v>0</v>
      </c>
      <c r="T150" s="55">
        <v>0</v>
      </c>
      <c r="U150" s="54" t="s">
        <v>79</v>
      </c>
      <c r="V150" s="57">
        <f t="shared" si="49"/>
        <v>-1860</v>
      </c>
      <c r="W150" s="57">
        <f t="shared" si="46"/>
        <v>-684.13574324652575</v>
      </c>
      <c r="X150" s="55">
        <f t="shared" si="47"/>
        <v>3187.7429282954517</v>
      </c>
      <c r="Y150" s="117">
        <f t="shared" si="48"/>
        <v>450567.23551624408</v>
      </c>
    </row>
    <row r="151" spans="1:25" ht="13.5" thickBot="1" x14ac:dyDescent="0.35">
      <c r="A151" s="54">
        <v>138</v>
      </c>
      <c r="B151" s="54">
        <v>35</v>
      </c>
      <c r="C151" s="54">
        <f t="shared" si="36"/>
        <v>6</v>
      </c>
      <c r="D151" s="55">
        <f t="shared" si="50"/>
        <v>13682.714864930515</v>
      </c>
      <c r="E151" s="57">
        <f t="shared" si="45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214" si="52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51"/>
        <v>-2847.4478375031381</v>
      </c>
      <c r="S151" s="55">
        <v>0</v>
      </c>
      <c r="T151" s="55">
        <v>0</v>
      </c>
      <c r="U151" s="54" t="s">
        <v>79</v>
      </c>
      <c r="V151" s="57">
        <f t="shared" si="49"/>
        <v>-1870</v>
      </c>
      <c r="W151" s="57">
        <f t="shared" si="46"/>
        <v>-684.13574324652575</v>
      </c>
      <c r="X151" s="55">
        <f t="shared" si="47"/>
        <v>3174.7429282954517</v>
      </c>
      <c r="Y151" s="117">
        <f t="shared" si="48"/>
        <v>455619.34192585724</v>
      </c>
    </row>
    <row r="152" spans="1:25" ht="13.5" thickBot="1" x14ac:dyDescent="0.35">
      <c r="A152" s="54">
        <v>139</v>
      </c>
      <c r="B152" s="54">
        <v>35</v>
      </c>
      <c r="C152" s="54">
        <f t="shared" si="36"/>
        <v>7</v>
      </c>
      <c r="D152" s="55">
        <f t="shared" si="50"/>
        <v>13682.714864930515</v>
      </c>
      <c r="E152" s="57">
        <f t="shared" si="45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52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51"/>
        <v>-2847.4478375031381</v>
      </c>
      <c r="S152" s="55">
        <v>0</v>
      </c>
      <c r="T152" s="55">
        <v>0</v>
      </c>
      <c r="U152" s="54" t="s">
        <v>79</v>
      </c>
      <c r="V152" s="57">
        <f t="shared" si="49"/>
        <v>-1880</v>
      </c>
      <c r="W152" s="57">
        <f t="shared" si="46"/>
        <v>-684.13574324652575</v>
      </c>
      <c r="X152" s="55">
        <f t="shared" si="47"/>
        <v>3161.7429282954517</v>
      </c>
      <c r="Y152" s="117">
        <f t="shared" si="48"/>
        <v>460679.49877884379</v>
      </c>
    </row>
    <row r="153" spans="1:25" ht="13.5" thickBot="1" x14ac:dyDescent="0.35">
      <c r="A153" s="54">
        <v>140</v>
      </c>
      <c r="B153" s="54">
        <v>35</v>
      </c>
      <c r="C153" s="54">
        <f t="shared" ref="C153:C216" si="53">C141</f>
        <v>8</v>
      </c>
      <c r="D153" s="55">
        <f t="shared" si="50"/>
        <v>13682.714864930515</v>
      </c>
      <c r="E153" s="57">
        <f t="shared" si="45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52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51"/>
        <v>-2847.4478375031381</v>
      </c>
      <c r="S153" s="55">
        <v>0</v>
      </c>
      <c r="T153" s="55">
        <v>0</v>
      </c>
      <c r="U153" s="54" t="s">
        <v>79</v>
      </c>
      <c r="V153" s="57">
        <f t="shared" si="49"/>
        <v>-1890</v>
      </c>
      <c r="W153" s="57">
        <f t="shared" si="46"/>
        <v>-684.13574324652575</v>
      </c>
      <c r="X153" s="55">
        <f t="shared" si="47"/>
        <v>3148.7429282954517</v>
      </c>
      <c r="Y153" s="117">
        <f t="shared" si="48"/>
        <v>465747.73961871775</v>
      </c>
    </row>
    <row r="154" spans="1:25" ht="13.5" thickBot="1" x14ac:dyDescent="0.35">
      <c r="A154" s="54">
        <v>141</v>
      </c>
      <c r="B154" s="54">
        <v>35</v>
      </c>
      <c r="C154" s="54">
        <f t="shared" si="53"/>
        <v>9</v>
      </c>
      <c r="D154" s="55">
        <f t="shared" si="50"/>
        <v>13682.714864930515</v>
      </c>
      <c r="E154" s="57">
        <f t="shared" si="45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52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51"/>
        <v>-2847.4478375031381</v>
      </c>
      <c r="S154" s="55">
        <v>0</v>
      </c>
      <c r="T154" s="55">
        <v>0</v>
      </c>
      <c r="U154" s="54" t="s">
        <v>79</v>
      </c>
      <c r="V154" s="57">
        <f t="shared" si="49"/>
        <v>-1900</v>
      </c>
      <c r="W154" s="57">
        <f t="shared" si="46"/>
        <v>-684.13574324652575</v>
      </c>
      <c r="X154" s="55">
        <f t="shared" si="47"/>
        <v>3135.7429282954517</v>
      </c>
      <c r="Y154" s="117">
        <f t="shared" si="48"/>
        <v>470824.09812875785</v>
      </c>
    </row>
    <row r="155" spans="1:25" ht="13.5" thickBot="1" x14ac:dyDescent="0.35">
      <c r="A155" s="54">
        <v>142</v>
      </c>
      <c r="B155" s="54">
        <v>35</v>
      </c>
      <c r="C155" s="54">
        <f t="shared" si="53"/>
        <v>10</v>
      </c>
      <c r="D155" s="55">
        <f t="shared" si="50"/>
        <v>13682.714864930515</v>
      </c>
      <c r="E155" s="57">
        <f t="shared" si="45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52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51"/>
        <v>-2847.4478375031381</v>
      </c>
      <c r="S155" s="55">
        <v>0</v>
      </c>
      <c r="T155" s="55">
        <v>0</v>
      </c>
      <c r="U155" s="54" t="s">
        <v>79</v>
      </c>
      <c r="V155" s="57">
        <f t="shared" si="49"/>
        <v>-1910</v>
      </c>
      <c r="W155" s="57">
        <f t="shared" si="46"/>
        <v>-684.13574324652575</v>
      </c>
      <c r="X155" s="55">
        <f t="shared" si="47"/>
        <v>3122.7429282954517</v>
      </c>
      <c r="Y155" s="117">
        <f t="shared" si="48"/>
        <v>475908.60813258978</v>
      </c>
    </row>
    <row r="156" spans="1:25" ht="13.5" thickBot="1" x14ac:dyDescent="0.35">
      <c r="A156" s="54">
        <v>143</v>
      </c>
      <c r="B156" s="54">
        <v>35</v>
      </c>
      <c r="C156" s="54">
        <f t="shared" si="53"/>
        <v>11</v>
      </c>
      <c r="D156" s="55">
        <f t="shared" si="50"/>
        <v>13682.714864930515</v>
      </c>
      <c r="E156" s="57">
        <f t="shared" si="45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52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51"/>
        <v>-2847.4478375031381</v>
      </c>
      <c r="S156" s="55">
        <v>0</v>
      </c>
      <c r="T156" s="55">
        <v>0</v>
      </c>
      <c r="U156" s="54" t="s">
        <v>79</v>
      </c>
      <c r="V156" s="57">
        <f t="shared" si="49"/>
        <v>-1920</v>
      </c>
      <c r="W156" s="57">
        <f t="shared" si="46"/>
        <v>-684.13574324652575</v>
      </c>
      <c r="X156" s="55">
        <f t="shared" si="47"/>
        <v>3109.7429282954517</v>
      </c>
      <c r="Y156" s="117">
        <f t="shared" si="48"/>
        <v>481001.30359477102</v>
      </c>
    </row>
    <row r="157" spans="1:25" ht="13.5" thickBot="1" x14ac:dyDescent="0.35">
      <c r="A157" s="54">
        <v>144</v>
      </c>
      <c r="B157" s="54">
        <v>36</v>
      </c>
      <c r="C157" s="54">
        <f t="shared" si="53"/>
        <v>0</v>
      </c>
      <c r="D157" s="55">
        <f>$D146*(1+$D$4)</f>
        <v>14366.850608177041</v>
      </c>
      <c r="E157" s="57">
        <f t="shared" si="45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52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49"/>
        <v>-1930</v>
      </c>
      <c r="W157" s="57">
        <f t="shared" si="46"/>
        <v>-718.3425304088521</v>
      </c>
      <c r="X157" s="55">
        <f t="shared" si="47"/>
        <v>3267.9639296685255</v>
      </c>
      <c r="Y157" s="117">
        <f t="shared" si="48"/>
        <v>486273.43962275109</v>
      </c>
    </row>
    <row r="158" spans="1:25" ht="13.5" thickBot="1" x14ac:dyDescent="0.35">
      <c r="A158" s="54">
        <v>145</v>
      </c>
      <c r="B158" s="54">
        <v>36</v>
      </c>
      <c r="C158" s="54">
        <f t="shared" si="53"/>
        <v>1</v>
      </c>
      <c r="D158" s="55">
        <f t="shared" ref="D158:D168" si="54">$D157</f>
        <v>14366.850608177041</v>
      </c>
      <c r="E158" s="57">
        <f t="shared" si="45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52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5">$R157</f>
        <v>-3018.2947077533267</v>
      </c>
      <c r="S158" s="55">
        <v>0</v>
      </c>
      <c r="T158" s="55">
        <v>0</v>
      </c>
      <c r="U158" s="54" t="s">
        <v>79</v>
      </c>
      <c r="V158" s="57">
        <f t="shared" si="49"/>
        <v>-1940</v>
      </c>
      <c r="W158" s="57">
        <f t="shared" si="46"/>
        <v>-718.3425304088521</v>
      </c>
      <c r="X158" s="55">
        <f t="shared" si="47"/>
        <v>3254.9639296685255</v>
      </c>
      <c r="Y158" s="117">
        <f t="shared" si="48"/>
        <v>491554.54288418108</v>
      </c>
    </row>
    <row r="159" spans="1:25" ht="13.5" thickBot="1" x14ac:dyDescent="0.35">
      <c r="A159" s="54">
        <v>146</v>
      </c>
      <c r="B159" s="54">
        <v>36</v>
      </c>
      <c r="C159" s="54">
        <f t="shared" si="53"/>
        <v>2</v>
      </c>
      <c r="D159" s="55">
        <f t="shared" si="54"/>
        <v>14366.850608177041</v>
      </c>
      <c r="E159" s="57">
        <f t="shared" si="45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52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5"/>
        <v>-3018.2947077533267</v>
      </c>
      <c r="S159" s="55">
        <v>0</v>
      </c>
      <c r="T159" s="55">
        <v>0</v>
      </c>
      <c r="U159" s="54" t="s">
        <v>79</v>
      </c>
      <c r="V159" s="57">
        <f t="shared" si="49"/>
        <v>-1950</v>
      </c>
      <c r="W159" s="57">
        <f t="shared" si="46"/>
        <v>-718.3425304088521</v>
      </c>
      <c r="X159" s="55">
        <f t="shared" si="47"/>
        <v>3241.9639296685255</v>
      </c>
      <c r="Y159" s="117">
        <f t="shared" si="48"/>
        <v>496844.65074253367</v>
      </c>
    </row>
    <row r="160" spans="1:25" ht="13.5" thickBot="1" x14ac:dyDescent="0.35">
      <c r="A160" s="54">
        <v>147</v>
      </c>
      <c r="B160" s="54">
        <v>36</v>
      </c>
      <c r="C160" s="54">
        <f t="shared" si="53"/>
        <v>3</v>
      </c>
      <c r="D160" s="55">
        <f t="shared" si="54"/>
        <v>14366.850608177041</v>
      </c>
      <c r="E160" s="57">
        <f t="shared" si="45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52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5"/>
        <v>-3018.2947077533267</v>
      </c>
      <c r="S160" s="55">
        <v>0</v>
      </c>
      <c r="T160" s="55">
        <v>0</v>
      </c>
      <c r="U160" s="54" t="s">
        <v>79</v>
      </c>
      <c r="V160" s="57">
        <f t="shared" si="49"/>
        <v>-1960</v>
      </c>
      <c r="W160" s="57">
        <f t="shared" si="46"/>
        <v>-718.3425304088521</v>
      </c>
      <c r="X160" s="55">
        <f t="shared" si="47"/>
        <v>3228.9639296685255</v>
      </c>
      <c r="Y160" s="117">
        <f t="shared" si="48"/>
        <v>502143.80071696278</v>
      </c>
    </row>
    <row r="161" spans="1:25" ht="13.5" thickBot="1" x14ac:dyDescent="0.35">
      <c r="A161" s="54">
        <v>148</v>
      </c>
      <c r="B161" s="54">
        <v>36</v>
      </c>
      <c r="C161" s="54">
        <f t="shared" si="53"/>
        <v>4</v>
      </c>
      <c r="D161" s="55">
        <f t="shared" si="54"/>
        <v>14366.850608177041</v>
      </c>
      <c r="E161" s="57">
        <f t="shared" si="45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52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5"/>
        <v>-3018.2947077533267</v>
      </c>
      <c r="S161" s="55">
        <v>0</v>
      </c>
      <c r="T161" s="55">
        <v>0</v>
      </c>
      <c r="U161" s="54" t="s">
        <v>79</v>
      </c>
      <c r="V161" s="57">
        <f t="shared" si="49"/>
        <v>-1970</v>
      </c>
      <c r="W161" s="57">
        <f t="shared" si="46"/>
        <v>-718.3425304088521</v>
      </c>
      <c r="X161" s="55">
        <f t="shared" si="47"/>
        <v>3215.9639296685255</v>
      </c>
      <c r="Y161" s="117">
        <f t="shared" si="48"/>
        <v>507452.03048295196</v>
      </c>
    </row>
    <row r="162" spans="1:25" ht="13.5" thickBot="1" x14ac:dyDescent="0.35">
      <c r="A162" s="54">
        <v>149</v>
      </c>
      <c r="B162" s="54">
        <v>36</v>
      </c>
      <c r="C162" s="54">
        <f t="shared" si="53"/>
        <v>5</v>
      </c>
      <c r="D162" s="55">
        <f t="shared" si="54"/>
        <v>14366.850608177041</v>
      </c>
      <c r="E162" s="57">
        <f t="shared" si="45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52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5"/>
        <v>-3018.2947077533267</v>
      </c>
      <c r="S162" s="55">
        <v>0</v>
      </c>
      <c r="T162" s="55">
        <v>0</v>
      </c>
      <c r="U162" s="54" t="s">
        <v>79</v>
      </c>
      <c r="V162" s="57">
        <f t="shared" si="49"/>
        <v>-1980</v>
      </c>
      <c r="W162" s="57">
        <f t="shared" si="46"/>
        <v>-718.3425304088521</v>
      </c>
      <c r="X162" s="55">
        <f t="shared" si="47"/>
        <v>3202.9639296685255</v>
      </c>
      <c r="Y162" s="117">
        <f t="shared" si="48"/>
        <v>512769.37787296611</v>
      </c>
    </row>
    <row r="163" spans="1:25" ht="13.5" thickBot="1" x14ac:dyDescent="0.35">
      <c r="A163" s="54">
        <v>150</v>
      </c>
      <c r="B163" s="54">
        <v>36</v>
      </c>
      <c r="C163" s="54">
        <f t="shared" si="53"/>
        <v>6</v>
      </c>
      <c r="D163" s="55">
        <f t="shared" si="54"/>
        <v>14366.850608177041</v>
      </c>
      <c r="E163" s="57">
        <f t="shared" si="45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52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5"/>
        <v>-3018.2947077533267</v>
      </c>
      <c r="S163" s="55">
        <v>0</v>
      </c>
      <c r="T163" s="55">
        <v>0</v>
      </c>
      <c r="U163" s="54" t="s">
        <v>79</v>
      </c>
      <c r="V163" s="57">
        <f t="shared" si="49"/>
        <v>-1990</v>
      </c>
      <c r="W163" s="57">
        <f t="shared" si="46"/>
        <v>-718.3425304088521</v>
      </c>
      <c r="X163" s="55">
        <f t="shared" si="47"/>
        <v>3189.9639296685255</v>
      </c>
      <c r="Y163" s="117">
        <f t="shared" si="48"/>
        <v>518095.88087710534</v>
      </c>
    </row>
    <row r="164" spans="1:25" ht="13.5" thickBot="1" x14ac:dyDescent="0.35">
      <c r="A164" s="54">
        <v>151</v>
      </c>
      <c r="B164" s="54">
        <v>36</v>
      </c>
      <c r="C164" s="54">
        <f t="shared" si="53"/>
        <v>7</v>
      </c>
      <c r="D164" s="55">
        <f t="shared" si="54"/>
        <v>14366.850608177041</v>
      </c>
      <c r="E164" s="57">
        <f t="shared" si="45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52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5"/>
        <v>-3018.2947077533267</v>
      </c>
      <c r="S164" s="55">
        <v>0</v>
      </c>
      <c r="T164" s="55">
        <v>0</v>
      </c>
      <c r="U164" s="54" t="s">
        <v>79</v>
      </c>
      <c r="V164" s="57">
        <f t="shared" si="49"/>
        <v>-2000</v>
      </c>
      <c r="W164" s="57">
        <f t="shared" si="46"/>
        <v>-718.3425304088521</v>
      </c>
      <c r="X164" s="55">
        <f t="shared" si="47"/>
        <v>3176.9639296685255</v>
      </c>
      <c r="Y164" s="117">
        <f t="shared" si="48"/>
        <v>523431.57764376182</v>
      </c>
    </row>
    <row r="165" spans="1:25" ht="13.5" thickBot="1" x14ac:dyDescent="0.35">
      <c r="A165" s="54">
        <v>152</v>
      </c>
      <c r="B165" s="54">
        <v>36</v>
      </c>
      <c r="C165" s="54">
        <f t="shared" si="53"/>
        <v>8</v>
      </c>
      <c r="D165" s="55">
        <f t="shared" si="54"/>
        <v>14366.850608177041</v>
      </c>
      <c r="E165" s="57">
        <f t="shared" si="45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52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5"/>
        <v>-3018.2947077533267</v>
      </c>
      <c r="S165" s="55">
        <v>0</v>
      </c>
      <c r="T165" s="55">
        <v>0</v>
      </c>
      <c r="U165" s="54" t="s">
        <v>79</v>
      </c>
      <c r="V165" s="57">
        <f t="shared" si="49"/>
        <v>-2010</v>
      </c>
      <c r="W165" s="57">
        <f t="shared" si="46"/>
        <v>-718.3425304088521</v>
      </c>
      <c r="X165" s="55">
        <f t="shared" si="47"/>
        <v>3163.9639296685255</v>
      </c>
      <c r="Y165" s="117">
        <f t="shared" si="48"/>
        <v>528776.50648027938</v>
      </c>
    </row>
    <row r="166" spans="1:25" ht="13.5" thickBot="1" x14ac:dyDescent="0.35">
      <c r="A166" s="54">
        <v>153</v>
      </c>
      <c r="B166" s="54">
        <v>36</v>
      </c>
      <c r="C166" s="54">
        <f t="shared" si="53"/>
        <v>9</v>
      </c>
      <c r="D166" s="55">
        <f t="shared" si="54"/>
        <v>14366.850608177041</v>
      </c>
      <c r="E166" s="57">
        <f t="shared" si="45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52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5"/>
        <v>-3018.2947077533267</v>
      </c>
      <c r="S166" s="55">
        <v>0</v>
      </c>
      <c r="T166" s="55">
        <v>0</v>
      </c>
      <c r="U166" s="54" t="s">
        <v>79</v>
      </c>
      <c r="V166" s="57">
        <f t="shared" si="49"/>
        <v>-2020</v>
      </c>
      <c r="W166" s="57">
        <f t="shared" si="46"/>
        <v>-718.3425304088521</v>
      </c>
      <c r="X166" s="55">
        <f t="shared" si="47"/>
        <v>3150.9639296685255</v>
      </c>
      <c r="Y166" s="117">
        <f t="shared" si="48"/>
        <v>534130.70585361577</v>
      </c>
    </row>
    <row r="167" spans="1:25" ht="13.5" thickBot="1" x14ac:dyDescent="0.35">
      <c r="A167" s="54">
        <v>154</v>
      </c>
      <c r="B167" s="54">
        <v>36</v>
      </c>
      <c r="C167" s="54">
        <f t="shared" si="53"/>
        <v>10</v>
      </c>
      <c r="D167" s="55">
        <f t="shared" si="54"/>
        <v>14366.850608177041</v>
      </c>
      <c r="E167" s="57">
        <f t="shared" si="45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52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5"/>
        <v>-3018.2947077533267</v>
      </c>
      <c r="S167" s="55">
        <v>0</v>
      </c>
      <c r="T167" s="55">
        <v>0</v>
      </c>
      <c r="U167" s="54" t="s">
        <v>79</v>
      </c>
      <c r="V167" s="57">
        <f t="shared" si="49"/>
        <v>-2030</v>
      </c>
      <c r="W167" s="57">
        <f t="shared" si="46"/>
        <v>-718.3425304088521</v>
      </c>
      <c r="X167" s="55">
        <f t="shared" si="47"/>
        <v>3137.9639296685255</v>
      </c>
      <c r="Y167" s="117">
        <f t="shared" si="48"/>
        <v>539494.21439100767</v>
      </c>
    </row>
    <row r="168" spans="1:25" ht="13.5" thickBot="1" x14ac:dyDescent="0.35">
      <c r="A168" s="54">
        <v>155</v>
      </c>
      <c r="B168" s="54">
        <v>36</v>
      </c>
      <c r="C168" s="54">
        <f t="shared" si="53"/>
        <v>11</v>
      </c>
      <c r="D168" s="55">
        <f t="shared" si="54"/>
        <v>14366.850608177041</v>
      </c>
      <c r="E168" s="57">
        <f t="shared" si="45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52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5"/>
        <v>-3018.2947077533267</v>
      </c>
      <c r="S168" s="55">
        <v>0</v>
      </c>
      <c r="T168" s="55">
        <v>0</v>
      </c>
      <c r="U168" s="54" t="s">
        <v>79</v>
      </c>
      <c r="V168" s="57">
        <f t="shared" si="49"/>
        <v>-2040</v>
      </c>
      <c r="W168" s="57">
        <f t="shared" si="46"/>
        <v>-718.3425304088521</v>
      </c>
      <c r="X168" s="55">
        <f t="shared" si="47"/>
        <v>3124.9639296685255</v>
      </c>
      <c r="Y168" s="117">
        <f t="shared" si="48"/>
        <v>544867.07088063878</v>
      </c>
    </row>
    <row r="169" spans="1:25" ht="13.5" thickBot="1" x14ac:dyDescent="0.35">
      <c r="A169" s="54">
        <v>156</v>
      </c>
      <c r="B169" s="54">
        <v>37</v>
      </c>
      <c r="C169" s="54">
        <f t="shared" si="53"/>
        <v>0</v>
      </c>
      <c r="D169" s="55">
        <f>$D158*(1+$D$4)</f>
        <v>15085.193138585893</v>
      </c>
      <c r="E169" s="57">
        <f t="shared" si="45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52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49"/>
        <v>-2050</v>
      </c>
      <c r="W169" s="57">
        <f t="shared" si="46"/>
        <v>-754.25965692929469</v>
      </c>
      <c r="X169" s="55">
        <f t="shared" si="47"/>
        <v>3290.0375124077509</v>
      </c>
      <c r="Y169" s="117">
        <f t="shared" si="48"/>
        <v>550427.38785504922</v>
      </c>
    </row>
    <row r="170" spans="1:25" ht="13.5" thickBot="1" x14ac:dyDescent="0.35">
      <c r="A170" s="54">
        <v>157</v>
      </c>
      <c r="B170" s="54">
        <v>37</v>
      </c>
      <c r="C170" s="54">
        <f t="shared" si="53"/>
        <v>1</v>
      </c>
      <c r="D170" s="55">
        <f t="shared" ref="D170:D180" si="56">$D169</f>
        <v>15085.193138585893</v>
      </c>
      <c r="E170" s="57">
        <f t="shared" si="45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52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57">$R169</f>
        <v>-3199.3923902185265</v>
      </c>
      <c r="S170" s="55">
        <v>0</v>
      </c>
      <c r="T170" s="55">
        <v>0</v>
      </c>
      <c r="U170" s="54" t="s">
        <v>79</v>
      </c>
      <c r="V170" s="57">
        <f t="shared" si="49"/>
        <v>-2060</v>
      </c>
      <c r="W170" s="57">
        <f t="shared" si="46"/>
        <v>-754.25965692929469</v>
      </c>
      <c r="X170" s="55">
        <f t="shared" si="47"/>
        <v>3277.0375124077509</v>
      </c>
      <c r="Y170" s="117">
        <f t="shared" si="48"/>
        <v>555997.87281685299</v>
      </c>
    </row>
    <row r="171" spans="1:25" ht="13.5" thickBot="1" x14ac:dyDescent="0.35">
      <c r="A171" s="54">
        <v>158</v>
      </c>
      <c r="B171" s="54">
        <v>37</v>
      </c>
      <c r="C171" s="54">
        <f t="shared" si="53"/>
        <v>2</v>
      </c>
      <c r="D171" s="55">
        <f t="shared" si="56"/>
        <v>15085.193138585893</v>
      </c>
      <c r="E171" s="57">
        <f t="shared" si="45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52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57"/>
        <v>-3199.3923902185265</v>
      </c>
      <c r="S171" s="55">
        <v>0</v>
      </c>
      <c r="T171" s="55">
        <v>0</v>
      </c>
      <c r="U171" s="54" t="s">
        <v>79</v>
      </c>
      <c r="V171" s="57">
        <f t="shared" si="49"/>
        <v>-2070</v>
      </c>
      <c r="W171" s="57">
        <f t="shared" si="46"/>
        <v>-754.25965692929469</v>
      </c>
      <c r="X171" s="55">
        <f t="shared" si="47"/>
        <v>3264.0375124077509</v>
      </c>
      <c r="Y171" s="117">
        <f t="shared" si="48"/>
        <v>561578.56813266431</v>
      </c>
    </row>
    <row r="172" spans="1:25" ht="13.5" thickBot="1" x14ac:dyDescent="0.35">
      <c r="A172" s="54">
        <v>159</v>
      </c>
      <c r="B172" s="54">
        <v>37</v>
      </c>
      <c r="C172" s="54">
        <f t="shared" si="53"/>
        <v>3</v>
      </c>
      <c r="D172" s="55">
        <f t="shared" si="56"/>
        <v>15085.193138585893</v>
      </c>
      <c r="E172" s="57">
        <f t="shared" si="45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52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57"/>
        <v>-3199.3923902185265</v>
      </c>
      <c r="S172" s="55">
        <v>0</v>
      </c>
      <c r="T172" s="55">
        <v>0</v>
      </c>
      <c r="U172" s="54" t="s">
        <v>79</v>
      </c>
      <c r="V172" s="57">
        <f t="shared" si="49"/>
        <v>-2080</v>
      </c>
      <c r="W172" s="57">
        <f t="shared" si="46"/>
        <v>-754.25965692929469</v>
      </c>
      <c r="X172" s="55">
        <f t="shared" si="47"/>
        <v>3251.0375124077509</v>
      </c>
      <c r="Y172" s="117">
        <f t="shared" si="48"/>
        <v>567169.51634562481</v>
      </c>
    </row>
    <row r="173" spans="1:25" ht="13.5" thickBot="1" x14ac:dyDescent="0.35">
      <c r="A173" s="54">
        <v>160</v>
      </c>
      <c r="B173" s="54">
        <v>37</v>
      </c>
      <c r="C173" s="54">
        <f t="shared" si="53"/>
        <v>4</v>
      </c>
      <c r="D173" s="55">
        <f t="shared" si="56"/>
        <v>15085.193138585893</v>
      </c>
      <c r="E173" s="57">
        <f t="shared" si="45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52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57"/>
        <v>-3199.3923902185265</v>
      </c>
      <c r="S173" s="55">
        <v>0</v>
      </c>
      <c r="T173" s="55">
        <v>0</v>
      </c>
      <c r="U173" s="54" t="s">
        <v>79</v>
      </c>
      <c r="V173" s="57">
        <f t="shared" si="49"/>
        <v>-2090</v>
      </c>
      <c r="W173" s="57">
        <f t="shared" si="46"/>
        <v>-754.25965692929469</v>
      </c>
      <c r="X173" s="55">
        <f t="shared" si="47"/>
        <v>3238.0375124077509</v>
      </c>
      <c r="Y173" s="117">
        <f t="shared" si="48"/>
        <v>572770.7601761393</v>
      </c>
    </row>
    <row r="174" spans="1:25" ht="13.5" thickBot="1" x14ac:dyDescent="0.35">
      <c r="A174" s="54">
        <v>161</v>
      </c>
      <c r="B174" s="54">
        <v>37</v>
      </c>
      <c r="C174" s="54">
        <f t="shared" si="53"/>
        <v>5</v>
      </c>
      <c r="D174" s="55">
        <f t="shared" si="56"/>
        <v>15085.193138585893</v>
      </c>
      <c r="E174" s="57">
        <f t="shared" si="45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52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57"/>
        <v>-3199.3923902185265</v>
      </c>
      <c r="S174" s="55">
        <v>0</v>
      </c>
      <c r="T174" s="55">
        <v>0</v>
      </c>
      <c r="U174" s="54" t="s">
        <v>79</v>
      </c>
      <c r="V174" s="57">
        <f t="shared" si="49"/>
        <v>-2100</v>
      </c>
      <c r="W174" s="57">
        <f t="shared" si="46"/>
        <v>-754.25965692929469</v>
      </c>
      <c r="X174" s="55">
        <f t="shared" si="47"/>
        <v>3225.0375124077509</v>
      </c>
      <c r="Y174" s="117">
        <f t="shared" si="48"/>
        <v>578382.34252261429</v>
      </c>
    </row>
    <row r="175" spans="1:25" ht="13.5" thickBot="1" x14ac:dyDescent="0.35">
      <c r="A175" s="54">
        <v>162</v>
      </c>
      <c r="B175" s="54">
        <v>37</v>
      </c>
      <c r="C175" s="54">
        <f t="shared" si="53"/>
        <v>6</v>
      </c>
      <c r="D175" s="55">
        <f t="shared" si="56"/>
        <v>15085.193138585893</v>
      </c>
      <c r="E175" s="57">
        <f t="shared" si="45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52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57"/>
        <v>-3199.3923902185265</v>
      </c>
      <c r="S175" s="55">
        <v>0</v>
      </c>
      <c r="T175" s="55">
        <v>0</v>
      </c>
      <c r="U175" s="54" t="s">
        <v>79</v>
      </c>
      <c r="V175" s="57">
        <f t="shared" si="49"/>
        <v>-2110</v>
      </c>
      <c r="W175" s="57">
        <f t="shared" si="46"/>
        <v>-754.25965692929469</v>
      </c>
      <c r="X175" s="55">
        <f t="shared" si="47"/>
        <v>3212.0375124077509</v>
      </c>
      <c r="Y175" s="117">
        <f t="shared" si="48"/>
        <v>584004.30646219954</v>
      </c>
    </row>
    <row r="176" spans="1:25" ht="13.5" thickBot="1" x14ac:dyDescent="0.35">
      <c r="A176" s="54">
        <v>163</v>
      </c>
      <c r="B176" s="54">
        <v>37</v>
      </c>
      <c r="C176" s="54">
        <f t="shared" si="53"/>
        <v>7</v>
      </c>
      <c r="D176" s="55">
        <f t="shared" si="56"/>
        <v>15085.193138585893</v>
      </c>
      <c r="E176" s="57">
        <f t="shared" si="45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52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57"/>
        <v>-3199.3923902185265</v>
      </c>
      <c r="S176" s="55">
        <v>0</v>
      </c>
      <c r="T176" s="55">
        <v>0</v>
      </c>
      <c r="U176" s="54" t="s">
        <v>79</v>
      </c>
      <c r="V176" s="57">
        <f t="shared" si="49"/>
        <v>-2120</v>
      </c>
      <c r="W176" s="57">
        <f t="shared" si="46"/>
        <v>-754.25965692929469</v>
      </c>
      <c r="X176" s="55">
        <f t="shared" si="47"/>
        <v>3199.0375124077509</v>
      </c>
      <c r="Y176" s="117">
        <f t="shared" si="48"/>
        <v>589636.69525153306</v>
      </c>
    </row>
    <row r="177" spans="1:25" ht="13.5" thickBot="1" x14ac:dyDescent="0.35">
      <c r="A177" s="54">
        <v>164</v>
      </c>
      <c r="B177" s="54">
        <v>37</v>
      </c>
      <c r="C177" s="54">
        <f t="shared" si="53"/>
        <v>8</v>
      </c>
      <c r="D177" s="55">
        <f t="shared" si="56"/>
        <v>15085.193138585893</v>
      </c>
      <c r="E177" s="57">
        <f t="shared" si="45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52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57"/>
        <v>-3199.3923902185265</v>
      </c>
      <c r="S177" s="55">
        <v>0</v>
      </c>
      <c r="T177" s="55">
        <v>0</v>
      </c>
      <c r="U177" s="54" t="s">
        <v>79</v>
      </c>
      <c r="V177" s="57">
        <f t="shared" si="49"/>
        <v>-2130</v>
      </c>
      <c r="W177" s="57">
        <f t="shared" si="46"/>
        <v>-754.25965692929469</v>
      </c>
      <c r="X177" s="55">
        <f t="shared" si="47"/>
        <v>3186.0375124077509</v>
      </c>
      <c r="Y177" s="117">
        <f t="shared" si="48"/>
        <v>595279.5523274889</v>
      </c>
    </row>
    <row r="178" spans="1:25" ht="13.5" thickBot="1" x14ac:dyDescent="0.35">
      <c r="A178" s="54">
        <v>165</v>
      </c>
      <c r="B178" s="54">
        <v>37</v>
      </c>
      <c r="C178" s="54">
        <f t="shared" si="53"/>
        <v>9</v>
      </c>
      <c r="D178" s="55">
        <f t="shared" si="56"/>
        <v>15085.193138585893</v>
      </c>
      <c r="E178" s="57">
        <f t="shared" si="45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52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57"/>
        <v>-3199.3923902185265</v>
      </c>
      <c r="S178" s="55">
        <v>0</v>
      </c>
      <c r="T178" s="55">
        <v>0</v>
      </c>
      <c r="U178" s="54" t="s">
        <v>79</v>
      </c>
      <c r="V178" s="57">
        <f t="shared" si="49"/>
        <v>-2140</v>
      </c>
      <c r="W178" s="57">
        <f t="shared" si="46"/>
        <v>-754.25965692929469</v>
      </c>
      <c r="X178" s="55">
        <f t="shared" si="47"/>
        <v>3173.0375124077509</v>
      </c>
      <c r="Y178" s="117">
        <f t="shared" si="48"/>
        <v>600932.92130792781</v>
      </c>
    </row>
    <row r="179" spans="1:25" ht="13.5" thickBot="1" x14ac:dyDescent="0.35">
      <c r="A179" s="54">
        <v>166</v>
      </c>
      <c r="B179" s="54">
        <v>37</v>
      </c>
      <c r="C179" s="54">
        <f t="shared" si="53"/>
        <v>10</v>
      </c>
      <c r="D179" s="55">
        <f t="shared" si="56"/>
        <v>15085.193138585893</v>
      </c>
      <c r="E179" s="57">
        <f t="shared" si="45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52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57"/>
        <v>-3199.3923902185265</v>
      </c>
      <c r="S179" s="55">
        <v>0</v>
      </c>
      <c r="T179" s="55">
        <v>0</v>
      </c>
      <c r="U179" s="54" t="s">
        <v>79</v>
      </c>
      <c r="V179" s="57">
        <f t="shared" si="49"/>
        <v>-2150</v>
      </c>
      <c r="W179" s="57">
        <f t="shared" si="46"/>
        <v>-754.25965692929469</v>
      </c>
      <c r="X179" s="55">
        <f t="shared" si="47"/>
        <v>3160.0375124077509</v>
      </c>
      <c r="Y179" s="117">
        <f t="shared" si="48"/>
        <v>606596.84599245188</v>
      </c>
    </row>
    <row r="180" spans="1:25" ht="13.5" thickBot="1" x14ac:dyDescent="0.35">
      <c r="A180" s="54">
        <v>167</v>
      </c>
      <c r="B180" s="54">
        <v>37</v>
      </c>
      <c r="C180" s="54">
        <f t="shared" si="53"/>
        <v>11</v>
      </c>
      <c r="D180" s="55">
        <f t="shared" si="56"/>
        <v>15085.193138585893</v>
      </c>
      <c r="E180" s="57">
        <f t="shared" si="45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52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57"/>
        <v>-3199.3923902185265</v>
      </c>
      <c r="S180" s="55">
        <v>0</v>
      </c>
      <c r="T180" s="55">
        <v>0</v>
      </c>
      <c r="U180" s="54" t="s">
        <v>79</v>
      </c>
      <c r="V180" s="57">
        <f t="shared" si="49"/>
        <v>-2160</v>
      </c>
      <c r="W180" s="57">
        <f t="shared" si="46"/>
        <v>-754.25965692929469</v>
      </c>
      <c r="X180" s="55">
        <f t="shared" si="47"/>
        <v>3147.0375124077509</v>
      </c>
      <c r="Y180" s="117">
        <f t="shared" si="48"/>
        <v>612271.37036316155</v>
      </c>
    </row>
    <row r="181" spans="1:25" ht="13.5" thickBot="1" x14ac:dyDescent="0.35">
      <c r="A181" s="54">
        <v>168</v>
      </c>
      <c r="B181" s="54">
        <v>38</v>
      </c>
      <c r="C181" s="54">
        <f t="shared" si="53"/>
        <v>0</v>
      </c>
      <c r="D181" s="55">
        <f>$D170*(1+$D$4)</f>
        <v>15839.452795515188</v>
      </c>
      <c r="E181" s="57">
        <f t="shared" si="45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52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49"/>
        <v>-2170</v>
      </c>
      <c r="W181" s="57">
        <f t="shared" si="46"/>
        <v>-791.97263977575949</v>
      </c>
      <c r="X181" s="55">
        <f t="shared" si="47"/>
        <v>3319.2037974592877</v>
      </c>
      <c r="Y181" s="117">
        <f t="shared" si="48"/>
        <v>618141.70487046731</v>
      </c>
    </row>
    <row r="182" spans="1:25" ht="13.5" thickBot="1" x14ac:dyDescent="0.35">
      <c r="A182" s="54">
        <v>169</v>
      </c>
      <c r="B182" s="54">
        <v>38</v>
      </c>
      <c r="C182" s="54">
        <f t="shared" si="53"/>
        <v>1</v>
      </c>
      <c r="D182" s="55">
        <f t="shared" ref="D182:D192" si="58">$D181</f>
        <v>15839.452795515188</v>
      </c>
      <c r="E182" s="57">
        <f t="shared" si="45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52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59">$R181</f>
        <v>-3391.3559336316384</v>
      </c>
      <c r="S182" s="55">
        <v>0</v>
      </c>
      <c r="T182" s="55">
        <v>0</v>
      </c>
      <c r="U182" s="54" t="s">
        <v>79</v>
      </c>
      <c r="V182" s="57">
        <f t="shared" si="49"/>
        <v>-2180</v>
      </c>
      <c r="W182" s="57">
        <f t="shared" si="46"/>
        <v>-791.97263977575949</v>
      </c>
      <c r="X182" s="55">
        <f t="shared" si="47"/>
        <v>3306.2037974592877</v>
      </c>
      <c r="Y182" s="117">
        <f t="shared" si="48"/>
        <v>624023.49910488678</v>
      </c>
    </row>
    <row r="183" spans="1:25" ht="13.5" thickBot="1" x14ac:dyDescent="0.35">
      <c r="A183" s="54">
        <v>170</v>
      </c>
      <c r="B183" s="54">
        <v>38</v>
      </c>
      <c r="C183" s="54">
        <f t="shared" si="53"/>
        <v>2</v>
      </c>
      <c r="D183" s="55">
        <f t="shared" si="58"/>
        <v>15839.452795515188</v>
      </c>
      <c r="E183" s="57">
        <f t="shared" si="45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si="52"/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59"/>
        <v>-3391.3559336316384</v>
      </c>
      <c r="S183" s="55">
        <v>0</v>
      </c>
      <c r="T183" s="55">
        <v>0</v>
      </c>
      <c r="U183" s="54" t="s">
        <v>79</v>
      </c>
      <c r="V183" s="57">
        <f t="shared" si="49"/>
        <v>-2190</v>
      </c>
      <c r="W183" s="57">
        <f t="shared" si="46"/>
        <v>-791.97263977575949</v>
      </c>
      <c r="X183" s="55">
        <f t="shared" si="47"/>
        <v>3293.2037974592877</v>
      </c>
      <c r="Y183" s="117">
        <f t="shared" si="48"/>
        <v>629916.80081528309</v>
      </c>
    </row>
    <row r="184" spans="1:25" ht="13.5" thickBot="1" x14ac:dyDescent="0.35">
      <c r="A184" s="54">
        <v>171</v>
      </c>
      <c r="B184" s="54">
        <v>38</v>
      </c>
      <c r="C184" s="54">
        <f t="shared" si="53"/>
        <v>3</v>
      </c>
      <c r="D184" s="55">
        <f t="shared" si="58"/>
        <v>15839.452795515188</v>
      </c>
      <c r="E184" s="57">
        <f t="shared" si="45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52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59"/>
        <v>-3391.3559336316384</v>
      </c>
      <c r="S184" s="55">
        <v>0</v>
      </c>
      <c r="T184" s="55">
        <v>0</v>
      </c>
      <c r="U184" s="54" t="s">
        <v>79</v>
      </c>
      <c r="V184" s="57">
        <f t="shared" si="49"/>
        <v>-2200</v>
      </c>
      <c r="W184" s="57">
        <f t="shared" si="46"/>
        <v>-791.97263977575949</v>
      </c>
      <c r="X184" s="55">
        <f t="shared" si="47"/>
        <v>3280.2037974592877</v>
      </c>
      <c r="Y184" s="117">
        <f t="shared" si="48"/>
        <v>635821.65794947266</v>
      </c>
    </row>
    <row r="185" spans="1:25" ht="13.5" thickBot="1" x14ac:dyDescent="0.35">
      <c r="A185" s="54">
        <v>172</v>
      </c>
      <c r="B185" s="54">
        <v>38</v>
      </c>
      <c r="C185" s="54">
        <f t="shared" si="53"/>
        <v>4</v>
      </c>
      <c r="D185" s="55">
        <f t="shared" si="58"/>
        <v>15839.452795515188</v>
      </c>
      <c r="E185" s="57">
        <f t="shared" si="45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52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59"/>
        <v>-3391.3559336316384</v>
      </c>
      <c r="S185" s="55">
        <v>0</v>
      </c>
      <c r="T185" s="55">
        <v>0</v>
      </c>
      <c r="U185" s="54" t="s">
        <v>79</v>
      </c>
      <c r="V185" s="57">
        <f t="shared" si="49"/>
        <v>-2210</v>
      </c>
      <c r="W185" s="57">
        <f t="shared" si="46"/>
        <v>-791.97263977575949</v>
      </c>
      <c r="X185" s="55">
        <f t="shared" si="47"/>
        <v>3267.2037974592877</v>
      </c>
      <c r="Y185" s="117">
        <f t="shared" si="48"/>
        <v>641738.11865505471</v>
      </c>
    </row>
    <row r="186" spans="1:25" ht="13.5" thickBot="1" x14ac:dyDescent="0.35">
      <c r="A186" s="54">
        <v>173</v>
      </c>
      <c r="B186" s="54">
        <v>38</v>
      </c>
      <c r="C186" s="54">
        <f t="shared" si="53"/>
        <v>5</v>
      </c>
      <c r="D186" s="55">
        <f t="shared" si="58"/>
        <v>15839.452795515188</v>
      </c>
      <c r="E186" s="57">
        <f t="shared" si="45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52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59"/>
        <v>-3391.3559336316384</v>
      </c>
      <c r="S186" s="55">
        <v>0</v>
      </c>
      <c r="T186" s="55">
        <v>0</v>
      </c>
      <c r="U186" s="54" t="s">
        <v>79</v>
      </c>
      <c r="V186" s="57">
        <f t="shared" si="49"/>
        <v>-2220</v>
      </c>
      <c r="W186" s="57">
        <f t="shared" si="46"/>
        <v>-791.97263977575949</v>
      </c>
      <c r="X186" s="55">
        <f t="shared" si="47"/>
        <v>3254.2037974592877</v>
      </c>
      <c r="Y186" s="117">
        <f t="shared" si="48"/>
        <v>647666.23128024337</v>
      </c>
    </row>
    <row r="187" spans="1:25" ht="13.5" thickBot="1" x14ac:dyDescent="0.35">
      <c r="A187" s="54">
        <v>174</v>
      </c>
      <c r="B187" s="54">
        <v>38</v>
      </c>
      <c r="C187" s="54">
        <f t="shared" si="53"/>
        <v>6</v>
      </c>
      <c r="D187" s="55">
        <f t="shared" si="58"/>
        <v>15839.452795515188</v>
      </c>
      <c r="E187" s="57">
        <f t="shared" si="45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52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59"/>
        <v>-3391.3559336316384</v>
      </c>
      <c r="S187" s="55">
        <v>0</v>
      </c>
      <c r="T187" s="55">
        <v>0</v>
      </c>
      <c r="U187" s="54" t="s">
        <v>79</v>
      </c>
      <c r="V187" s="57">
        <f t="shared" si="49"/>
        <v>-2230</v>
      </c>
      <c r="W187" s="57">
        <f t="shared" si="46"/>
        <v>-791.97263977575949</v>
      </c>
      <c r="X187" s="55">
        <f t="shared" si="47"/>
        <v>3241.2037974592877</v>
      </c>
      <c r="Y187" s="117">
        <f t="shared" si="48"/>
        <v>653606.04437470366</v>
      </c>
    </row>
    <row r="188" spans="1:25" ht="13.5" thickBot="1" x14ac:dyDescent="0.35">
      <c r="A188" s="54">
        <v>175</v>
      </c>
      <c r="B188" s="54">
        <v>38</v>
      </c>
      <c r="C188" s="54">
        <f t="shared" si="53"/>
        <v>7</v>
      </c>
      <c r="D188" s="55">
        <f t="shared" si="58"/>
        <v>15839.452795515188</v>
      </c>
      <c r="E188" s="57">
        <f t="shared" si="45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52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59"/>
        <v>-3391.3559336316384</v>
      </c>
      <c r="S188" s="55">
        <v>0</v>
      </c>
      <c r="T188" s="55">
        <v>0</v>
      </c>
      <c r="U188" s="54" t="s">
        <v>79</v>
      </c>
      <c r="V188" s="57">
        <f t="shared" si="49"/>
        <v>-2240</v>
      </c>
      <c r="W188" s="57">
        <f t="shared" si="46"/>
        <v>-791.97263977575949</v>
      </c>
      <c r="X188" s="55">
        <f t="shared" si="47"/>
        <v>3228.2037974592877</v>
      </c>
      <c r="Y188" s="117">
        <f t="shared" si="48"/>
        <v>659557.60669039085</v>
      </c>
    </row>
    <row r="189" spans="1:25" ht="13.5" thickBot="1" x14ac:dyDescent="0.35">
      <c r="A189" s="54">
        <v>176</v>
      </c>
      <c r="B189" s="54">
        <v>38</v>
      </c>
      <c r="C189" s="54">
        <f t="shared" si="53"/>
        <v>8</v>
      </c>
      <c r="D189" s="55">
        <f t="shared" si="58"/>
        <v>15839.452795515188</v>
      </c>
      <c r="E189" s="57">
        <f t="shared" si="45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52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59"/>
        <v>-3391.3559336316384</v>
      </c>
      <c r="S189" s="55">
        <v>0</v>
      </c>
      <c r="T189" s="55">
        <v>0</v>
      </c>
      <c r="U189" s="54" t="s">
        <v>79</v>
      </c>
      <c r="V189" s="57">
        <f t="shared" si="49"/>
        <v>-2250</v>
      </c>
      <c r="W189" s="57">
        <f t="shared" si="46"/>
        <v>-791.97263977575949</v>
      </c>
      <c r="X189" s="55">
        <f t="shared" si="47"/>
        <v>3215.2037974592877</v>
      </c>
      <c r="Y189" s="117">
        <f t="shared" si="48"/>
        <v>665520.96718239342</v>
      </c>
    </row>
    <row r="190" spans="1:25" ht="13.5" thickBot="1" x14ac:dyDescent="0.35">
      <c r="A190" s="54">
        <v>177</v>
      </c>
      <c r="B190" s="54">
        <v>38</v>
      </c>
      <c r="C190" s="54">
        <f t="shared" si="53"/>
        <v>9</v>
      </c>
      <c r="D190" s="55">
        <f t="shared" si="58"/>
        <v>15839.452795515188</v>
      </c>
      <c r="E190" s="57">
        <f t="shared" si="45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52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59"/>
        <v>-3391.3559336316384</v>
      </c>
      <c r="S190" s="55">
        <v>0</v>
      </c>
      <c r="T190" s="55">
        <v>0</v>
      </c>
      <c r="U190" s="54" t="s">
        <v>79</v>
      </c>
      <c r="V190" s="57">
        <f t="shared" si="49"/>
        <v>-2260</v>
      </c>
      <c r="W190" s="57">
        <f t="shared" si="46"/>
        <v>-791.97263977575949</v>
      </c>
      <c r="X190" s="55">
        <f t="shared" si="47"/>
        <v>3202.2037974592877</v>
      </c>
      <c r="Y190" s="117">
        <f t="shared" si="48"/>
        <v>671496.17500977928</v>
      </c>
    </row>
    <row r="191" spans="1:25" ht="13.5" thickBot="1" x14ac:dyDescent="0.35">
      <c r="A191" s="54">
        <v>178</v>
      </c>
      <c r="B191" s="54">
        <v>38</v>
      </c>
      <c r="C191" s="54">
        <f t="shared" si="53"/>
        <v>10</v>
      </c>
      <c r="D191" s="55">
        <f t="shared" si="58"/>
        <v>15839.452795515188</v>
      </c>
      <c r="E191" s="57">
        <f t="shared" si="45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52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59"/>
        <v>-3391.3559336316384</v>
      </c>
      <c r="S191" s="55">
        <v>0</v>
      </c>
      <c r="T191" s="55">
        <v>0</v>
      </c>
      <c r="U191" s="54" t="s">
        <v>79</v>
      </c>
      <c r="V191" s="57">
        <f t="shared" si="49"/>
        <v>-2270</v>
      </c>
      <c r="W191" s="57">
        <f t="shared" si="46"/>
        <v>-791.97263977575949</v>
      </c>
      <c r="X191" s="55">
        <f t="shared" si="47"/>
        <v>3189.2037974592877</v>
      </c>
      <c r="Y191" s="117">
        <f t="shared" si="48"/>
        <v>677483.27953644597</v>
      </c>
    </row>
    <row r="192" spans="1:25" ht="13.5" thickBot="1" x14ac:dyDescent="0.35">
      <c r="A192" s="54">
        <v>179</v>
      </c>
      <c r="B192" s="54">
        <v>38</v>
      </c>
      <c r="C192" s="54">
        <f t="shared" si="53"/>
        <v>11</v>
      </c>
      <c r="D192" s="55">
        <f t="shared" si="58"/>
        <v>15839.452795515188</v>
      </c>
      <c r="E192" s="57">
        <f t="shared" si="45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52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59"/>
        <v>-3391.3559336316384</v>
      </c>
      <c r="S192" s="55">
        <v>0</v>
      </c>
      <c r="T192" s="55">
        <v>0</v>
      </c>
      <c r="U192" s="54" t="s">
        <v>79</v>
      </c>
      <c r="V192" s="57">
        <f t="shared" si="49"/>
        <v>-2280</v>
      </c>
      <c r="W192" s="57">
        <f t="shared" si="46"/>
        <v>-791.97263977575949</v>
      </c>
      <c r="X192" s="55">
        <f t="shared" si="47"/>
        <v>3176.2037974592877</v>
      </c>
      <c r="Y192" s="117">
        <f t="shared" si="48"/>
        <v>683482.33033197373</v>
      </c>
    </row>
    <row r="193" spans="1:25" ht="13.5" thickBot="1" x14ac:dyDescent="0.35">
      <c r="A193" s="54">
        <v>180</v>
      </c>
      <c r="B193" s="54">
        <v>39</v>
      </c>
      <c r="C193" s="54">
        <f t="shared" si="53"/>
        <v>0</v>
      </c>
      <c r="D193" s="55">
        <f>$D182*(1+$D$4)</f>
        <v>16631.425435290948</v>
      </c>
      <c r="E193" s="57">
        <f t="shared" si="45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52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49"/>
        <v>-2290</v>
      </c>
      <c r="W193" s="57">
        <f t="shared" si="46"/>
        <v>-831.57127176454742</v>
      </c>
      <c r="X193" s="55">
        <f t="shared" si="47"/>
        <v>3355.7087613292697</v>
      </c>
      <c r="Y193" s="117">
        <f t="shared" si="48"/>
        <v>689685.88213635294</v>
      </c>
    </row>
    <row r="194" spans="1:25" ht="13.5" thickBot="1" x14ac:dyDescent="0.35">
      <c r="A194" s="54">
        <v>181</v>
      </c>
      <c r="B194" s="54">
        <v>39</v>
      </c>
      <c r="C194" s="54">
        <f t="shared" si="53"/>
        <v>1</v>
      </c>
      <c r="D194" s="55">
        <f t="shared" ref="D194:D204" si="60">$D193</f>
        <v>16631.425435290948</v>
      </c>
      <c r="E194" s="57">
        <f t="shared" si="45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52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61">$R193</f>
        <v>-3594.8372896495371</v>
      </c>
      <c r="S194" s="55">
        <v>0</v>
      </c>
      <c r="T194" s="55">
        <v>0</v>
      </c>
      <c r="U194" s="54" t="s">
        <v>79</v>
      </c>
      <c r="V194" s="57">
        <f t="shared" si="49"/>
        <v>-2300</v>
      </c>
      <c r="W194" s="57">
        <f t="shared" si="46"/>
        <v>-831.57127176454742</v>
      </c>
      <c r="X194" s="55">
        <f t="shared" si="47"/>
        <v>3342.7087613292697</v>
      </c>
      <c r="Y194" s="117">
        <f t="shared" si="48"/>
        <v>695902.28207325039</v>
      </c>
    </row>
    <row r="195" spans="1:25" ht="13.5" thickBot="1" x14ac:dyDescent="0.35">
      <c r="A195" s="54">
        <v>182</v>
      </c>
      <c r="B195" s="54">
        <v>39</v>
      </c>
      <c r="C195" s="54">
        <f t="shared" si="53"/>
        <v>2</v>
      </c>
      <c r="D195" s="55">
        <f t="shared" si="60"/>
        <v>16631.425435290948</v>
      </c>
      <c r="E195" s="57">
        <f t="shared" si="45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52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61"/>
        <v>-3594.8372896495371</v>
      </c>
      <c r="S195" s="55">
        <v>0</v>
      </c>
      <c r="T195" s="55">
        <v>0</v>
      </c>
      <c r="U195" s="54" t="s">
        <v>79</v>
      </c>
      <c r="V195" s="57">
        <f t="shared" si="49"/>
        <v>-2310</v>
      </c>
      <c r="W195" s="57">
        <f t="shared" si="46"/>
        <v>-831.57127176454742</v>
      </c>
      <c r="X195" s="55">
        <f t="shared" si="47"/>
        <v>3329.7087613292697</v>
      </c>
      <c r="Y195" s="117">
        <f t="shared" si="48"/>
        <v>702131.58367655159</v>
      </c>
    </row>
    <row r="196" spans="1:25" ht="13.5" thickBot="1" x14ac:dyDescent="0.35">
      <c r="A196" s="54">
        <v>183</v>
      </c>
      <c r="B196" s="54">
        <v>39</v>
      </c>
      <c r="C196" s="54">
        <f t="shared" si="53"/>
        <v>3</v>
      </c>
      <c r="D196" s="55">
        <f t="shared" si="60"/>
        <v>16631.425435290948</v>
      </c>
      <c r="E196" s="57">
        <f t="shared" si="45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52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61"/>
        <v>-3594.8372896495371</v>
      </c>
      <c r="S196" s="55">
        <v>0</v>
      </c>
      <c r="T196" s="55">
        <v>0</v>
      </c>
      <c r="U196" s="54" t="s">
        <v>79</v>
      </c>
      <c r="V196" s="57">
        <f t="shared" si="49"/>
        <v>-2320</v>
      </c>
      <c r="W196" s="57">
        <f t="shared" si="46"/>
        <v>-831.57127176454742</v>
      </c>
      <c r="X196" s="55">
        <f t="shared" si="47"/>
        <v>3316.7087613292697</v>
      </c>
      <c r="Y196" s="117">
        <f t="shared" si="48"/>
        <v>708373.84070319985</v>
      </c>
    </row>
    <row r="197" spans="1:25" ht="13.5" thickBot="1" x14ac:dyDescent="0.35">
      <c r="A197" s="54">
        <v>184</v>
      </c>
      <c r="B197" s="54">
        <v>39</v>
      </c>
      <c r="C197" s="54">
        <f t="shared" si="53"/>
        <v>4</v>
      </c>
      <c r="D197" s="55">
        <f t="shared" si="60"/>
        <v>16631.425435290948</v>
      </c>
      <c r="E197" s="57">
        <f t="shared" si="45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52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61"/>
        <v>-3594.8372896495371</v>
      </c>
      <c r="S197" s="55">
        <v>0</v>
      </c>
      <c r="T197" s="55">
        <v>0</v>
      </c>
      <c r="U197" s="54" t="s">
        <v>79</v>
      </c>
      <c r="V197" s="57">
        <f t="shared" si="49"/>
        <v>-2330</v>
      </c>
      <c r="W197" s="57">
        <f t="shared" si="46"/>
        <v>-831.57127176454742</v>
      </c>
      <c r="X197" s="55">
        <f t="shared" si="47"/>
        <v>3303.7087613292697</v>
      </c>
      <c r="Y197" s="117">
        <f t="shared" si="48"/>
        <v>714629.10713412578</v>
      </c>
    </row>
    <row r="198" spans="1:25" ht="13.5" thickBot="1" x14ac:dyDescent="0.35">
      <c r="A198" s="54">
        <v>185</v>
      </c>
      <c r="B198" s="54">
        <v>39</v>
      </c>
      <c r="C198" s="54">
        <f t="shared" si="53"/>
        <v>5</v>
      </c>
      <c r="D198" s="55">
        <f t="shared" si="60"/>
        <v>16631.425435290948</v>
      </c>
      <c r="E198" s="57">
        <f t="shared" si="45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52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61"/>
        <v>-3594.8372896495371</v>
      </c>
      <c r="S198" s="55">
        <v>0</v>
      </c>
      <c r="T198" s="55">
        <v>0</v>
      </c>
      <c r="U198" s="54" t="s">
        <v>79</v>
      </c>
      <c r="V198" s="57">
        <f t="shared" si="49"/>
        <v>-2340</v>
      </c>
      <c r="W198" s="57">
        <f t="shared" si="46"/>
        <v>-831.57127176454742</v>
      </c>
      <c r="X198" s="55">
        <f t="shared" si="47"/>
        <v>3290.7087613292697</v>
      </c>
      <c r="Y198" s="117">
        <f t="shared" si="48"/>
        <v>720897.43717518053</v>
      </c>
    </row>
    <row r="199" spans="1:25" ht="13.5" thickBot="1" x14ac:dyDescent="0.35">
      <c r="A199" s="54">
        <v>186</v>
      </c>
      <c r="B199" s="54">
        <v>39</v>
      </c>
      <c r="C199" s="54">
        <f t="shared" si="53"/>
        <v>6</v>
      </c>
      <c r="D199" s="55">
        <f t="shared" si="60"/>
        <v>16631.425435290948</v>
      </c>
      <c r="E199" s="57">
        <f t="shared" si="45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52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61"/>
        <v>-3594.8372896495371</v>
      </c>
      <c r="S199" s="55">
        <v>0</v>
      </c>
      <c r="T199" s="55">
        <v>0</v>
      </c>
      <c r="U199" s="54" t="s">
        <v>79</v>
      </c>
      <c r="V199" s="57">
        <f t="shared" si="49"/>
        <v>-2350</v>
      </c>
      <c r="W199" s="57">
        <f t="shared" si="46"/>
        <v>-831.57127176454742</v>
      </c>
      <c r="X199" s="55">
        <f t="shared" si="47"/>
        <v>3277.7087613292697</v>
      </c>
      <c r="Y199" s="117">
        <f t="shared" si="48"/>
        <v>727178.8852580731</v>
      </c>
    </row>
    <row r="200" spans="1:25" ht="13.5" thickBot="1" x14ac:dyDescent="0.35">
      <c r="A200" s="54">
        <v>187</v>
      </c>
      <c r="B200" s="54">
        <v>39</v>
      </c>
      <c r="C200" s="54">
        <f t="shared" si="53"/>
        <v>7</v>
      </c>
      <c r="D200" s="55">
        <f t="shared" si="60"/>
        <v>16631.425435290948</v>
      </c>
      <c r="E200" s="57">
        <f t="shared" si="45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52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61"/>
        <v>-3594.8372896495371</v>
      </c>
      <c r="S200" s="55">
        <v>0</v>
      </c>
      <c r="T200" s="55">
        <v>0</v>
      </c>
      <c r="U200" s="54" t="s">
        <v>79</v>
      </c>
      <c r="V200" s="57">
        <f t="shared" si="49"/>
        <v>-2360</v>
      </c>
      <c r="W200" s="57">
        <f t="shared" si="46"/>
        <v>-831.57127176454742</v>
      </c>
      <c r="X200" s="55">
        <f t="shared" si="47"/>
        <v>3264.7087613292697</v>
      </c>
      <c r="Y200" s="117">
        <f t="shared" si="48"/>
        <v>733473.50604131108</v>
      </c>
    </row>
    <row r="201" spans="1:25" ht="13.5" thickBot="1" x14ac:dyDescent="0.35">
      <c r="A201" s="54">
        <v>188</v>
      </c>
      <c r="B201" s="54">
        <v>39</v>
      </c>
      <c r="C201" s="54">
        <f t="shared" si="53"/>
        <v>8</v>
      </c>
      <c r="D201" s="55">
        <f t="shared" si="60"/>
        <v>16631.425435290948</v>
      </c>
      <c r="E201" s="57">
        <f t="shared" si="45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52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61"/>
        <v>-3594.8372896495371</v>
      </c>
      <c r="S201" s="55">
        <v>0</v>
      </c>
      <c r="T201" s="55">
        <v>0</v>
      </c>
      <c r="U201" s="54" t="s">
        <v>79</v>
      </c>
      <c r="V201" s="57">
        <f t="shared" si="49"/>
        <v>-2370</v>
      </c>
      <c r="W201" s="57">
        <f t="shared" si="46"/>
        <v>-831.57127176454742</v>
      </c>
      <c r="X201" s="55">
        <f t="shared" si="47"/>
        <v>3251.7087613292697</v>
      </c>
      <c r="Y201" s="117">
        <f t="shared" si="48"/>
        <v>739781.35441114579</v>
      </c>
    </row>
    <row r="202" spans="1:25" ht="13.5" thickBot="1" x14ac:dyDescent="0.35">
      <c r="A202" s="54">
        <v>189</v>
      </c>
      <c r="B202" s="54">
        <v>39</v>
      </c>
      <c r="C202" s="54">
        <f t="shared" si="53"/>
        <v>9</v>
      </c>
      <c r="D202" s="55">
        <f t="shared" si="60"/>
        <v>16631.425435290948</v>
      </c>
      <c r="E202" s="57">
        <f t="shared" si="45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52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61"/>
        <v>-3594.8372896495371</v>
      </c>
      <c r="S202" s="55">
        <v>0</v>
      </c>
      <c r="T202" s="55">
        <v>0</v>
      </c>
      <c r="U202" s="54" t="s">
        <v>79</v>
      </c>
      <c r="V202" s="57">
        <f t="shared" si="49"/>
        <v>-2380</v>
      </c>
      <c r="W202" s="57">
        <f t="shared" si="46"/>
        <v>-831.57127176454742</v>
      </c>
      <c r="X202" s="55">
        <f t="shared" si="47"/>
        <v>3238.7087613292697</v>
      </c>
      <c r="Y202" s="117">
        <f t="shared" si="48"/>
        <v>746102.48548252147</v>
      </c>
    </row>
    <row r="203" spans="1:25" ht="13.5" thickBot="1" x14ac:dyDescent="0.35">
      <c r="A203" s="54">
        <v>190</v>
      </c>
      <c r="B203" s="54">
        <v>39</v>
      </c>
      <c r="C203" s="54">
        <f t="shared" si="53"/>
        <v>10</v>
      </c>
      <c r="D203" s="55">
        <f t="shared" si="60"/>
        <v>16631.425435290948</v>
      </c>
      <c r="E203" s="57">
        <f t="shared" si="45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52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61"/>
        <v>-3594.8372896495371</v>
      </c>
      <c r="S203" s="55">
        <v>0</v>
      </c>
      <c r="T203" s="55">
        <v>0</v>
      </c>
      <c r="U203" s="54" t="s">
        <v>79</v>
      </c>
      <c r="V203" s="57">
        <f t="shared" si="49"/>
        <v>-2390</v>
      </c>
      <c r="W203" s="57">
        <f t="shared" si="46"/>
        <v>-831.57127176454742</v>
      </c>
      <c r="X203" s="55">
        <f t="shared" si="47"/>
        <v>3225.7087613292697</v>
      </c>
      <c r="Y203" s="117">
        <f t="shared" si="48"/>
        <v>752436.95460002788</v>
      </c>
    </row>
    <row r="204" spans="1:25" ht="13.5" thickBot="1" x14ac:dyDescent="0.35">
      <c r="A204" s="54">
        <v>191</v>
      </c>
      <c r="B204" s="54">
        <v>39</v>
      </c>
      <c r="C204" s="54">
        <f t="shared" si="53"/>
        <v>11</v>
      </c>
      <c r="D204" s="55">
        <f t="shared" si="60"/>
        <v>16631.425435290948</v>
      </c>
      <c r="E204" s="57">
        <f t="shared" si="45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52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61"/>
        <v>-3594.8372896495371</v>
      </c>
      <c r="S204" s="55">
        <v>0</v>
      </c>
      <c r="T204" s="55">
        <v>0</v>
      </c>
      <c r="U204" s="54" t="s">
        <v>79</v>
      </c>
      <c r="V204" s="57">
        <f t="shared" si="49"/>
        <v>-2400</v>
      </c>
      <c r="W204" s="57">
        <f t="shared" si="46"/>
        <v>-831.57127176454742</v>
      </c>
      <c r="X204" s="55">
        <f t="shared" si="47"/>
        <v>3212.7087613292697</v>
      </c>
      <c r="Y204" s="117">
        <f t="shared" si="48"/>
        <v>758784.81733885733</v>
      </c>
    </row>
    <row r="205" spans="1:25" ht="13.5" thickBot="1" x14ac:dyDescent="0.35">
      <c r="A205" s="54">
        <v>192</v>
      </c>
      <c r="B205" s="54">
        <v>40</v>
      </c>
      <c r="C205" s="54">
        <f t="shared" si="53"/>
        <v>0</v>
      </c>
      <c r="D205" s="55">
        <f>$D194*(1+$D$4)</f>
        <v>17462.996707055496</v>
      </c>
      <c r="E205" s="57">
        <f t="shared" si="45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v>0</v>
      </c>
      <c r="J205" s="57">
        <f t="shared" si="52"/>
        <v>-507</v>
      </c>
      <c r="K205" s="54">
        <v>120</v>
      </c>
      <c r="L205" s="55">
        <v>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f>$R204*1.06</f>
        <v>-3810.5275270285097</v>
      </c>
      <c r="S205" s="55">
        <v>0</v>
      </c>
      <c r="T205" s="55">
        <v>0</v>
      </c>
      <c r="U205" s="54" t="s">
        <v>79</v>
      </c>
      <c r="V205" s="57">
        <f t="shared" si="49"/>
        <v>-2410</v>
      </c>
      <c r="W205" s="57">
        <f t="shared" si="46"/>
        <v>-873.14983535277486</v>
      </c>
      <c r="X205" s="55">
        <f t="shared" si="47"/>
        <v>3399.8041598325726</v>
      </c>
      <c r="Y205" s="117">
        <f t="shared" si="48"/>
        <v>765346.2249042684</v>
      </c>
    </row>
    <row r="206" spans="1:25" ht="13.5" thickBot="1" x14ac:dyDescent="0.35">
      <c r="A206" s="54">
        <v>193</v>
      </c>
      <c r="B206" s="54">
        <v>40</v>
      </c>
      <c r="C206" s="54">
        <f t="shared" si="53"/>
        <v>1</v>
      </c>
      <c r="D206" s="55">
        <f t="shared" ref="D206:D216" si="62">$D205</f>
        <v>17462.996707055496</v>
      </c>
      <c r="E206" s="57">
        <f t="shared" ref="E206:E269" si="63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f t="shared" si="52"/>
        <v>-510</v>
      </c>
      <c r="K206" s="54">
        <v>121</v>
      </c>
      <c r="L206" s="55">
        <v>0</v>
      </c>
      <c r="M206" s="55">
        <v>0</v>
      </c>
      <c r="N206" s="54" t="s">
        <v>79</v>
      </c>
      <c r="O206" s="55">
        <v>0</v>
      </c>
      <c r="P206" s="55">
        <v>0</v>
      </c>
      <c r="Q206" s="54" t="s">
        <v>79</v>
      </c>
      <c r="R206" s="57">
        <f t="shared" ref="R206:R216" si="64">$R205</f>
        <v>-3810.5275270285097</v>
      </c>
      <c r="S206" s="55">
        <v>0</v>
      </c>
      <c r="T206" s="55">
        <v>0</v>
      </c>
      <c r="U206" s="54" t="s">
        <v>79</v>
      </c>
      <c r="V206" s="57">
        <f t="shared" si="49"/>
        <v>-2420</v>
      </c>
      <c r="W206" s="57">
        <f t="shared" ref="W206:W269" si="65">D206*-0.05</f>
        <v>-873.14983535277486</v>
      </c>
      <c r="X206" s="55">
        <f t="shared" ref="X206:X269" si="66">D206+E206+F206+G206+H206+I206+J206+L206+M206+R206+S206+T206+V206+W206+O206+P206</f>
        <v>3386.8041598325726</v>
      </c>
      <c r="Y206" s="117">
        <f t="shared" ref="Y206:Y269" si="67">X206+(Y205*(1+($D$7/12)))</f>
        <v>771921.97166786867</v>
      </c>
    </row>
    <row r="207" spans="1:25" ht="13.5" thickBot="1" x14ac:dyDescent="0.35">
      <c r="A207" s="54">
        <v>194</v>
      </c>
      <c r="B207" s="54">
        <v>40</v>
      </c>
      <c r="C207" s="54">
        <f t="shared" si="53"/>
        <v>2</v>
      </c>
      <c r="D207" s="55">
        <f t="shared" si="62"/>
        <v>17462.996707055496</v>
      </c>
      <c r="E207" s="57">
        <f t="shared" si="63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f t="shared" si="52"/>
        <v>-513</v>
      </c>
      <c r="K207" s="54">
        <v>122</v>
      </c>
      <c r="L207" s="55">
        <v>0</v>
      </c>
      <c r="M207" s="55">
        <v>0</v>
      </c>
      <c r="N207" s="54" t="s">
        <v>79</v>
      </c>
      <c r="O207" s="55">
        <v>0</v>
      </c>
      <c r="P207" s="55">
        <v>0</v>
      </c>
      <c r="Q207" s="54" t="s">
        <v>79</v>
      </c>
      <c r="R207" s="57">
        <f t="shared" si="64"/>
        <v>-3810.5275270285097</v>
      </c>
      <c r="S207" s="55">
        <v>0</v>
      </c>
      <c r="T207" s="55">
        <v>0</v>
      </c>
      <c r="U207" s="54" t="s">
        <v>79</v>
      </c>
      <c r="V207" s="57">
        <f t="shared" ref="V207:V270" si="68">$V206-10</f>
        <v>-2430</v>
      </c>
      <c r="W207" s="57">
        <f t="shared" si="65"/>
        <v>-873.14983535277486</v>
      </c>
      <c r="X207" s="55">
        <f t="shared" si="66"/>
        <v>3373.8041598325726</v>
      </c>
      <c r="Y207" s="117">
        <f t="shared" si="67"/>
        <v>778512.11737631727</v>
      </c>
    </row>
    <row r="208" spans="1:25" ht="13.5" thickBot="1" x14ac:dyDescent="0.35">
      <c r="A208" s="54">
        <v>195</v>
      </c>
      <c r="B208" s="54">
        <v>40</v>
      </c>
      <c r="C208" s="54">
        <f t="shared" si="53"/>
        <v>3</v>
      </c>
      <c r="D208" s="55">
        <f t="shared" si="62"/>
        <v>17462.996707055496</v>
      </c>
      <c r="E208" s="57">
        <f t="shared" si="63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f t="shared" si="52"/>
        <v>-516</v>
      </c>
      <c r="K208" s="54">
        <v>123</v>
      </c>
      <c r="L208" s="55">
        <v>0</v>
      </c>
      <c r="M208" s="55">
        <v>0</v>
      </c>
      <c r="N208" s="54" t="s">
        <v>79</v>
      </c>
      <c r="O208" s="55">
        <v>0</v>
      </c>
      <c r="P208" s="55">
        <v>0</v>
      </c>
      <c r="Q208" s="54" t="s">
        <v>79</v>
      </c>
      <c r="R208" s="57">
        <f t="shared" si="64"/>
        <v>-3810.5275270285097</v>
      </c>
      <c r="S208" s="55">
        <v>0</v>
      </c>
      <c r="T208" s="55">
        <v>0</v>
      </c>
      <c r="U208" s="54" t="s">
        <v>79</v>
      </c>
      <c r="V208" s="57">
        <f t="shared" si="68"/>
        <v>-2440</v>
      </c>
      <c r="W208" s="57">
        <f t="shared" si="65"/>
        <v>-873.14983535277486</v>
      </c>
      <c r="X208" s="55">
        <f t="shared" si="66"/>
        <v>3360.8041598325726</v>
      </c>
      <c r="Y208" s="117">
        <f t="shared" si="67"/>
        <v>785116.72202521784</v>
      </c>
    </row>
    <row r="209" spans="1:25" ht="13.5" thickBot="1" x14ac:dyDescent="0.35">
      <c r="A209" s="54">
        <v>196</v>
      </c>
      <c r="B209" s="54">
        <v>40</v>
      </c>
      <c r="C209" s="54">
        <f t="shared" si="53"/>
        <v>4</v>
      </c>
      <c r="D209" s="55">
        <f t="shared" si="62"/>
        <v>17462.996707055496</v>
      </c>
      <c r="E209" s="57">
        <f t="shared" si="63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f t="shared" si="52"/>
        <v>-519</v>
      </c>
      <c r="K209" s="54">
        <v>124</v>
      </c>
      <c r="L209" s="55">
        <v>0</v>
      </c>
      <c r="M209" s="55">
        <v>0</v>
      </c>
      <c r="N209" s="54" t="s">
        <v>79</v>
      </c>
      <c r="O209" s="55">
        <v>0</v>
      </c>
      <c r="P209" s="55">
        <v>0</v>
      </c>
      <c r="Q209" s="54" t="s">
        <v>79</v>
      </c>
      <c r="R209" s="57">
        <f t="shared" si="64"/>
        <v>-3810.5275270285097</v>
      </c>
      <c r="S209" s="55">
        <v>0</v>
      </c>
      <c r="T209" s="55">
        <v>0</v>
      </c>
      <c r="U209" s="54" t="s">
        <v>79</v>
      </c>
      <c r="V209" s="57">
        <f t="shared" si="68"/>
        <v>-2450</v>
      </c>
      <c r="W209" s="57">
        <f t="shared" si="65"/>
        <v>-873.14983535277486</v>
      </c>
      <c r="X209" s="55">
        <f t="shared" si="66"/>
        <v>3347.8041598325726</v>
      </c>
      <c r="Y209" s="117">
        <f t="shared" si="67"/>
        <v>791735.84586015542</v>
      </c>
    </row>
    <row r="210" spans="1:25" ht="13.5" thickBot="1" x14ac:dyDescent="0.35">
      <c r="A210" s="54">
        <v>197</v>
      </c>
      <c r="B210" s="54">
        <v>40</v>
      </c>
      <c r="C210" s="54">
        <f t="shared" si="53"/>
        <v>5</v>
      </c>
      <c r="D210" s="55">
        <f t="shared" si="62"/>
        <v>17462.996707055496</v>
      </c>
      <c r="E210" s="57">
        <f t="shared" si="63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f t="shared" si="52"/>
        <v>-522</v>
      </c>
      <c r="K210" s="54">
        <v>125</v>
      </c>
      <c r="L210" s="55">
        <v>0</v>
      </c>
      <c r="M210" s="55">
        <v>0</v>
      </c>
      <c r="N210" s="54" t="s">
        <v>79</v>
      </c>
      <c r="O210" s="55">
        <v>0</v>
      </c>
      <c r="P210" s="55">
        <v>0</v>
      </c>
      <c r="Q210" s="54" t="s">
        <v>79</v>
      </c>
      <c r="R210" s="57">
        <f t="shared" si="64"/>
        <v>-3810.5275270285097</v>
      </c>
      <c r="S210" s="55">
        <v>0</v>
      </c>
      <c r="T210" s="55">
        <v>0</v>
      </c>
      <c r="U210" s="54" t="s">
        <v>79</v>
      </c>
      <c r="V210" s="57">
        <f t="shared" si="68"/>
        <v>-2460</v>
      </c>
      <c r="W210" s="57">
        <f t="shared" si="65"/>
        <v>-873.14983535277486</v>
      </c>
      <c r="X210" s="55">
        <f t="shared" si="66"/>
        <v>3334.8041598325726</v>
      </c>
      <c r="Y210" s="117">
        <f t="shared" si="67"/>
        <v>798369.54937773861</v>
      </c>
    </row>
    <row r="211" spans="1:25" ht="13.5" thickBot="1" x14ac:dyDescent="0.35">
      <c r="A211" s="54">
        <v>198</v>
      </c>
      <c r="B211" s="54">
        <v>40</v>
      </c>
      <c r="C211" s="54">
        <f t="shared" si="53"/>
        <v>6</v>
      </c>
      <c r="D211" s="55">
        <f t="shared" si="62"/>
        <v>17462.996707055496</v>
      </c>
      <c r="E211" s="57">
        <f t="shared" si="63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f t="shared" si="52"/>
        <v>-525</v>
      </c>
      <c r="K211" s="54">
        <v>126</v>
      </c>
      <c r="L211" s="55">
        <v>0</v>
      </c>
      <c r="M211" s="55">
        <v>0</v>
      </c>
      <c r="N211" s="54" t="s">
        <v>79</v>
      </c>
      <c r="O211" s="55">
        <v>0</v>
      </c>
      <c r="P211" s="55">
        <v>0</v>
      </c>
      <c r="Q211" s="54" t="s">
        <v>79</v>
      </c>
      <c r="R211" s="57">
        <f t="shared" si="64"/>
        <v>-3810.5275270285097</v>
      </c>
      <c r="S211" s="55">
        <v>0</v>
      </c>
      <c r="T211" s="55">
        <v>0</v>
      </c>
      <c r="U211" s="54" t="s">
        <v>79</v>
      </c>
      <c r="V211" s="57">
        <f t="shared" si="68"/>
        <v>-2470</v>
      </c>
      <c r="W211" s="57">
        <f t="shared" si="65"/>
        <v>-873.14983535277486</v>
      </c>
      <c r="X211" s="55">
        <f t="shared" si="66"/>
        <v>3321.8041598325726</v>
      </c>
      <c r="Y211" s="117">
        <f t="shared" si="67"/>
        <v>805017.89332664502</v>
      </c>
    </row>
    <row r="212" spans="1:25" ht="13.5" thickBot="1" x14ac:dyDescent="0.35">
      <c r="A212" s="54">
        <v>199</v>
      </c>
      <c r="B212" s="54">
        <v>40</v>
      </c>
      <c r="C212" s="54">
        <f t="shared" si="53"/>
        <v>7</v>
      </c>
      <c r="D212" s="55">
        <f t="shared" si="62"/>
        <v>17462.996707055496</v>
      </c>
      <c r="E212" s="57">
        <f t="shared" si="63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f t="shared" si="52"/>
        <v>-528</v>
      </c>
      <c r="K212" s="54">
        <v>127</v>
      </c>
      <c r="L212" s="55">
        <v>0</v>
      </c>
      <c r="M212" s="55">
        <v>0</v>
      </c>
      <c r="N212" s="54" t="s">
        <v>79</v>
      </c>
      <c r="O212" s="55">
        <v>0</v>
      </c>
      <c r="P212" s="55">
        <v>0</v>
      </c>
      <c r="Q212" s="54" t="s">
        <v>79</v>
      </c>
      <c r="R212" s="57">
        <f t="shared" si="64"/>
        <v>-3810.5275270285097</v>
      </c>
      <c r="S212" s="55">
        <v>0</v>
      </c>
      <c r="T212" s="55">
        <v>0</v>
      </c>
      <c r="U212" s="54" t="s">
        <v>79</v>
      </c>
      <c r="V212" s="57">
        <f t="shared" si="68"/>
        <v>-2480</v>
      </c>
      <c r="W212" s="57">
        <f t="shared" si="65"/>
        <v>-873.14983535277486</v>
      </c>
      <c r="X212" s="55">
        <f t="shared" si="66"/>
        <v>3308.8041598325726</v>
      </c>
      <c r="Y212" s="117">
        <f t="shared" si="67"/>
        <v>811680.93870867195</v>
      </c>
    </row>
    <row r="213" spans="1:25" ht="13.5" thickBot="1" x14ac:dyDescent="0.35">
      <c r="A213" s="54">
        <v>200</v>
      </c>
      <c r="B213" s="54">
        <v>40</v>
      </c>
      <c r="C213" s="54">
        <f t="shared" si="53"/>
        <v>8</v>
      </c>
      <c r="D213" s="55">
        <f t="shared" si="62"/>
        <v>17462.996707055496</v>
      </c>
      <c r="E213" s="57">
        <f t="shared" si="63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f t="shared" si="52"/>
        <v>-531</v>
      </c>
      <c r="K213" s="54">
        <v>128</v>
      </c>
      <c r="L213" s="55">
        <v>0</v>
      </c>
      <c r="M213" s="55">
        <v>0</v>
      </c>
      <c r="N213" s="54" t="s">
        <v>79</v>
      </c>
      <c r="O213" s="55">
        <v>0</v>
      </c>
      <c r="P213" s="55">
        <v>0</v>
      </c>
      <c r="Q213" s="54" t="s">
        <v>79</v>
      </c>
      <c r="R213" s="57">
        <f t="shared" si="64"/>
        <v>-3810.5275270285097</v>
      </c>
      <c r="S213" s="55">
        <v>0</v>
      </c>
      <c r="T213" s="55">
        <v>0</v>
      </c>
      <c r="U213" s="54" t="s">
        <v>79</v>
      </c>
      <c r="V213" s="57">
        <f t="shared" si="68"/>
        <v>-2490</v>
      </c>
      <c r="W213" s="57">
        <f t="shared" si="65"/>
        <v>-873.14983535277486</v>
      </c>
      <c r="X213" s="55">
        <f t="shared" si="66"/>
        <v>3295.8041598325726</v>
      </c>
      <c r="Y213" s="117">
        <f t="shared" si="67"/>
        <v>818358.74677979061</v>
      </c>
    </row>
    <row r="214" spans="1:25" ht="13.5" thickBot="1" x14ac:dyDescent="0.35">
      <c r="A214" s="54">
        <v>201</v>
      </c>
      <c r="B214" s="54">
        <v>40</v>
      </c>
      <c r="C214" s="54">
        <f t="shared" si="53"/>
        <v>9</v>
      </c>
      <c r="D214" s="55">
        <f t="shared" si="62"/>
        <v>17462.996707055496</v>
      </c>
      <c r="E214" s="57">
        <f t="shared" si="63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f t="shared" si="52"/>
        <v>-534</v>
      </c>
      <c r="K214" s="54">
        <v>129</v>
      </c>
      <c r="L214" s="55">
        <v>0</v>
      </c>
      <c r="M214" s="55">
        <v>0</v>
      </c>
      <c r="N214" s="54" t="s">
        <v>79</v>
      </c>
      <c r="O214" s="55">
        <v>0</v>
      </c>
      <c r="P214" s="55">
        <v>0</v>
      </c>
      <c r="Q214" s="54" t="s">
        <v>79</v>
      </c>
      <c r="R214" s="57">
        <f t="shared" si="64"/>
        <v>-3810.5275270285097</v>
      </c>
      <c r="S214" s="55">
        <v>0</v>
      </c>
      <c r="T214" s="55">
        <v>0</v>
      </c>
      <c r="U214" s="54" t="s">
        <v>79</v>
      </c>
      <c r="V214" s="57">
        <f t="shared" si="68"/>
        <v>-2500</v>
      </c>
      <c r="W214" s="57">
        <f t="shared" si="65"/>
        <v>-873.14983535277486</v>
      </c>
      <c r="X214" s="55">
        <f t="shared" si="66"/>
        <v>3282.8041598325726</v>
      </c>
      <c r="Y214" s="117">
        <f t="shared" si="67"/>
        <v>825051.37905120559</v>
      </c>
    </row>
    <row r="215" spans="1:25" ht="13.5" thickBot="1" x14ac:dyDescent="0.35">
      <c r="A215" s="54">
        <v>202</v>
      </c>
      <c r="B215" s="54">
        <v>40</v>
      </c>
      <c r="C215" s="54">
        <f t="shared" si="53"/>
        <v>10</v>
      </c>
      <c r="D215" s="55">
        <f t="shared" si="62"/>
        <v>17462.996707055496</v>
      </c>
      <c r="E215" s="57">
        <f t="shared" si="63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f t="shared" ref="J215:J278" si="69">-150-3*K214</f>
        <v>-537</v>
      </c>
      <c r="K215" s="54">
        <v>130</v>
      </c>
      <c r="L215" s="55">
        <v>0</v>
      </c>
      <c r="M215" s="55">
        <v>0</v>
      </c>
      <c r="N215" s="54" t="s">
        <v>79</v>
      </c>
      <c r="O215" s="55">
        <v>0</v>
      </c>
      <c r="P215" s="55">
        <v>0</v>
      </c>
      <c r="Q215" s="54" t="s">
        <v>79</v>
      </c>
      <c r="R215" s="57">
        <f t="shared" si="64"/>
        <v>-3810.5275270285097</v>
      </c>
      <c r="S215" s="55">
        <v>0</v>
      </c>
      <c r="T215" s="55">
        <v>0</v>
      </c>
      <c r="U215" s="54" t="s">
        <v>79</v>
      </c>
      <c r="V215" s="57">
        <f t="shared" si="68"/>
        <v>-2510</v>
      </c>
      <c r="W215" s="57">
        <f t="shared" si="65"/>
        <v>-873.14983535277486</v>
      </c>
      <c r="X215" s="55">
        <f t="shared" si="66"/>
        <v>3269.8041598325726</v>
      </c>
      <c r="Y215" s="117">
        <f t="shared" si="67"/>
        <v>831758.89729041816</v>
      </c>
    </row>
    <row r="216" spans="1:25" ht="13.5" thickBot="1" x14ac:dyDescent="0.35">
      <c r="A216" s="54">
        <v>203</v>
      </c>
      <c r="B216" s="54">
        <v>40</v>
      </c>
      <c r="C216" s="54">
        <f t="shared" si="53"/>
        <v>11</v>
      </c>
      <c r="D216" s="55">
        <f t="shared" si="62"/>
        <v>17462.996707055496</v>
      </c>
      <c r="E216" s="57">
        <f t="shared" si="63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f t="shared" si="69"/>
        <v>-540</v>
      </c>
      <c r="K216" s="54">
        <v>131</v>
      </c>
      <c r="L216" s="55">
        <v>0</v>
      </c>
      <c r="M216" s="55">
        <v>0</v>
      </c>
      <c r="N216" s="54" t="s">
        <v>79</v>
      </c>
      <c r="O216" s="55">
        <v>0</v>
      </c>
      <c r="P216" s="55">
        <v>0</v>
      </c>
      <c r="Q216" s="54" t="s">
        <v>79</v>
      </c>
      <c r="R216" s="57">
        <f t="shared" si="64"/>
        <v>-3810.5275270285097</v>
      </c>
      <c r="S216" s="55">
        <v>0</v>
      </c>
      <c r="T216" s="55">
        <v>0</v>
      </c>
      <c r="U216" s="54" t="s">
        <v>79</v>
      </c>
      <c r="V216" s="57">
        <f t="shared" si="68"/>
        <v>-2520</v>
      </c>
      <c r="W216" s="57">
        <f t="shared" si="65"/>
        <v>-873.14983535277486</v>
      </c>
      <c r="X216" s="55">
        <f t="shared" si="66"/>
        <v>3256.8041598325726</v>
      </c>
      <c r="Y216" s="117">
        <f t="shared" si="67"/>
        <v>838481.36352229409</v>
      </c>
    </row>
    <row r="217" spans="1:25" ht="13.5" thickBot="1" x14ac:dyDescent="0.35">
      <c r="A217" s="54">
        <v>204</v>
      </c>
      <c r="B217" s="54">
        <v>41</v>
      </c>
      <c r="C217" s="54">
        <f t="shared" ref="C217:C280" si="70">C205</f>
        <v>0</v>
      </c>
      <c r="D217" s="55">
        <f>$D206*(1+$D$4)</f>
        <v>18336.146542408271</v>
      </c>
      <c r="E217" s="57">
        <f t="shared" si="63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f t="shared" si="69"/>
        <v>-543</v>
      </c>
      <c r="K217" s="54">
        <v>132</v>
      </c>
      <c r="L217" s="55">
        <v>0</v>
      </c>
      <c r="M217" s="55">
        <v>0</v>
      </c>
      <c r="N217" s="54" t="s">
        <v>79</v>
      </c>
      <c r="O217" s="55">
        <v>0</v>
      </c>
      <c r="P217" s="55">
        <v>0</v>
      </c>
      <c r="Q217" s="54" t="s">
        <v>79</v>
      </c>
      <c r="R217" s="57">
        <f>$R216*1.06</f>
        <v>-4039.1591786502204</v>
      </c>
      <c r="S217" s="55">
        <v>0</v>
      </c>
      <c r="T217" s="55">
        <v>0</v>
      </c>
      <c r="U217" s="54" t="s">
        <v>79</v>
      </c>
      <c r="V217" s="57">
        <f t="shared" si="68"/>
        <v>-2530</v>
      </c>
      <c r="W217" s="57">
        <f t="shared" si="65"/>
        <v>-916.80732712041356</v>
      </c>
      <c r="X217" s="55">
        <f t="shared" si="66"/>
        <v>3451.7474258872494</v>
      </c>
      <c r="Y217" s="117">
        <f t="shared" si="67"/>
        <v>845426.7832961909</v>
      </c>
    </row>
    <row r="218" spans="1:25" ht="13.5" thickBot="1" x14ac:dyDescent="0.35">
      <c r="A218" s="54">
        <v>205</v>
      </c>
      <c r="B218" s="54">
        <v>41</v>
      </c>
      <c r="C218" s="54">
        <f t="shared" si="70"/>
        <v>1</v>
      </c>
      <c r="D218" s="55">
        <f t="shared" ref="D218:D228" si="71">$D217</f>
        <v>18336.146542408271</v>
      </c>
      <c r="E218" s="57">
        <f t="shared" si="63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f t="shared" si="69"/>
        <v>-546</v>
      </c>
      <c r="K218" s="54">
        <v>133</v>
      </c>
      <c r="L218" s="55">
        <v>0</v>
      </c>
      <c r="M218" s="55">
        <v>0</v>
      </c>
      <c r="N218" s="54" t="s">
        <v>79</v>
      </c>
      <c r="O218" s="55">
        <v>0</v>
      </c>
      <c r="P218" s="55">
        <v>0</v>
      </c>
      <c r="Q218" s="54" t="s">
        <v>79</v>
      </c>
      <c r="R218" s="57">
        <f t="shared" ref="R218:R228" si="72">$R217</f>
        <v>-4039.1591786502204</v>
      </c>
      <c r="S218" s="55">
        <v>0</v>
      </c>
      <c r="T218" s="55">
        <v>0</v>
      </c>
      <c r="U218" s="54" t="s">
        <v>79</v>
      </c>
      <c r="V218" s="57">
        <f t="shared" si="68"/>
        <v>-2540</v>
      </c>
      <c r="W218" s="57">
        <f t="shared" si="65"/>
        <v>-916.80732712041356</v>
      </c>
      <c r="X218" s="55">
        <f t="shared" si="66"/>
        <v>3438.7474258872494</v>
      </c>
      <c r="Y218" s="117">
        <f t="shared" si="67"/>
        <v>852388.14231914561</v>
      </c>
    </row>
    <row r="219" spans="1:25" ht="13.5" thickBot="1" x14ac:dyDescent="0.35">
      <c r="A219" s="54">
        <v>206</v>
      </c>
      <c r="B219" s="54">
        <v>41</v>
      </c>
      <c r="C219" s="54">
        <f t="shared" si="70"/>
        <v>2</v>
      </c>
      <c r="D219" s="55">
        <f t="shared" si="71"/>
        <v>18336.146542408271</v>
      </c>
      <c r="E219" s="57">
        <f t="shared" si="63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f t="shared" si="69"/>
        <v>-549</v>
      </c>
      <c r="K219" s="54">
        <v>134</v>
      </c>
      <c r="L219" s="55">
        <v>0</v>
      </c>
      <c r="M219" s="55">
        <v>0</v>
      </c>
      <c r="N219" s="54" t="s">
        <v>79</v>
      </c>
      <c r="O219" s="55">
        <v>0</v>
      </c>
      <c r="P219" s="55">
        <v>0</v>
      </c>
      <c r="Q219" s="54" t="s">
        <v>79</v>
      </c>
      <c r="R219" s="57">
        <f t="shared" si="72"/>
        <v>-4039.1591786502204</v>
      </c>
      <c r="S219" s="55">
        <v>0</v>
      </c>
      <c r="T219" s="55">
        <v>0</v>
      </c>
      <c r="U219" s="54" t="s">
        <v>79</v>
      </c>
      <c r="V219" s="57">
        <f t="shared" si="68"/>
        <v>-2550</v>
      </c>
      <c r="W219" s="57">
        <f t="shared" si="65"/>
        <v>-916.80732712041356</v>
      </c>
      <c r="X219" s="55">
        <f t="shared" si="66"/>
        <v>3425.7474258872494</v>
      </c>
      <c r="Y219" s="117">
        <f t="shared" si="67"/>
        <v>859365.50700469594</v>
      </c>
    </row>
    <row r="220" spans="1:25" ht="13.5" thickBot="1" x14ac:dyDescent="0.35">
      <c r="A220" s="54">
        <v>207</v>
      </c>
      <c r="B220" s="54">
        <v>41</v>
      </c>
      <c r="C220" s="54">
        <f t="shared" si="70"/>
        <v>3</v>
      </c>
      <c r="D220" s="55">
        <f t="shared" si="71"/>
        <v>18336.146542408271</v>
      </c>
      <c r="E220" s="57">
        <f t="shared" si="63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f t="shared" si="69"/>
        <v>-552</v>
      </c>
      <c r="K220" s="54">
        <v>135</v>
      </c>
      <c r="L220" s="55">
        <v>0</v>
      </c>
      <c r="M220" s="55">
        <v>0</v>
      </c>
      <c r="N220" s="54" t="s">
        <v>79</v>
      </c>
      <c r="O220" s="55">
        <v>0</v>
      </c>
      <c r="P220" s="55">
        <v>0</v>
      </c>
      <c r="Q220" s="54" t="s">
        <v>79</v>
      </c>
      <c r="R220" s="57">
        <f t="shared" si="72"/>
        <v>-4039.1591786502204</v>
      </c>
      <c r="S220" s="55">
        <v>0</v>
      </c>
      <c r="T220" s="55">
        <v>0</v>
      </c>
      <c r="U220" s="54" t="s">
        <v>79</v>
      </c>
      <c r="V220" s="57">
        <f t="shared" si="68"/>
        <v>-2560</v>
      </c>
      <c r="W220" s="57">
        <f t="shared" si="65"/>
        <v>-916.80732712041356</v>
      </c>
      <c r="X220" s="55">
        <f t="shared" si="66"/>
        <v>3412.7474258872494</v>
      </c>
      <c r="Y220" s="117">
        <f t="shared" si="67"/>
        <v>866358.94404310279</v>
      </c>
    </row>
    <row r="221" spans="1:25" ht="13.5" thickBot="1" x14ac:dyDescent="0.35">
      <c r="A221" s="54">
        <v>208</v>
      </c>
      <c r="B221" s="54">
        <v>41</v>
      </c>
      <c r="C221" s="54">
        <f t="shared" si="70"/>
        <v>4</v>
      </c>
      <c r="D221" s="55">
        <f t="shared" si="71"/>
        <v>18336.146542408271</v>
      </c>
      <c r="E221" s="57">
        <f t="shared" si="63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f t="shared" si="69"/>
        <v>-555</v>
      </c>
      <c r="K221" s="54">
        <v>136</v>
      </c>
      <c r="L221" s="55">
        <v>0</v>
      </c>
      <c r="M221" s="55">
        <v>0</v>
      </c>
      <c r="N221" s="54" t="s">
        <v>79</v>
      </c>
      <c r="O221" s="55">
        <v>0</v>
      </c>
      <c r="P221" s="55">
        <v>0</v>
      </c>
      <c r="Q221" s="54" t="s">
        <v>79</v>
      </c>
      <c r="R221" s="57">
        <f t="shared" si="72"/>
        <v>-4039.1591786502204</v>
      </c>
      <c r="S221" s="55">
        <v>0</v>
      </c>
      <c r="T221" s="55">
        <v>0</v>
      </c>
      <c r="U221" s="54" t="s">
        <v>79</v>
      </c>
      <c r="V221" s="57">
        <f t="shared" si="68"/>
        <v>-2570</v>
      </c>
      <c r="W221" s="57">
        <f t="shared" si="65"/>
        <v>-916.80732712041356</v>
      </c>
      <c r="X221" s="55">
        <f t="shared" si="66"/>
        <v>3399.7474258872494</v>
      </c>
      <c r="Y221" s="117">
        <f t="shared" si="67"/>
        <v>873368.52040250297</v>
      </c>
    </row>
    <row r="222" spans="1:25" ht="13.5" thickBot="1" x14ac:dyDescent="0.35">
      <c r="A222" s="54">
        <v>209</v>
      </c>
      <c r="B222" s="54">
        <v>41</v>
      </c>
      <c r="C222" s="54">
        <f t="shared" si="70"/>
        <v>5</v>
      </c>
      <c r="D222" s="55">
        <f t="shared" si="71"/>
        <v>18336.146542408271</v>
      </c>
      <c r="E222" s="57">
        <f t="shared" si="63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f t="shared" si="69"/>
        <v>-558</v>
      </c>
      <c r="K222" s="54">
        <v>137</v>
      </c>
      <c r="L222" s="55">
        <v>0</v>
      </c>
      <c r="M222" s="55">
        <v>0</v>
      </c>
      <c r="N222" s="54" t="s">
        <v>79</v>
      </c>
      <c r="O222" s="55">
        <v>0</v>
      </c>
      <c r="P222" s="55">
        <v>0</v>
      </c>
      <c r="Q222" s="54" t="s">
        <v>79</v>
      </c>
      <c r="R222" s="57">
        <f t="shared" si="72"/>
        <v>-4039.1591786502204</v>
      </c>
      <c r="S222" s="55">
        <v>0</v>
      </c>
      <c r="T222" s="55">
        <v>0</v>
      </c>
      <c r="U222" s="54" t="s">
        <v>79</v>
      </c>
      <c r="V222" s="57">
        <f t="shared" si="68"/>
        <v>-2580</v>
      </c>
      <c r="W222" s="57">
        <f t="shared" si="65"/>
        <v>-916.80732712041356</v>
      </c>
      <c r="X222" s="55">
        <f t="shared" si="66"/>
        <v>3386.7474258872494</v>
      </c>
      <c r="Y222" s="117">
        <f t="shared" si="67"/>
        <v>880394.30333006731</v>
      </c>
    </row>
    <row r="223" spans="1:25" ht="13.5" thickBot="1" x14ac:dyDescent="0.35">
      <c r="A223" s="54">
        <v>210</v>
      </c>
      <c r="B223" s="54">
        <v>41</v>
      </c>
      <c r="C223" s="54">
        <f t="shared" si="70"/>
        <v>6</v>
      </c>
      <c r="D223" s="55">
        <f t="shared" si="71"/>
        <v>18336.146542408271</v>
      </c>
      <c r="E223" s="57">
        <f t="shared" si="63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f t="shared" si="69"/>
        <v>-561</v>
      </c>
      <c r="K223" s="54">
        <v>138</v>
      </c>
      <c r="L223" s="55">
        <v>0</v>
      </c>
      <c r="M223" s="55">
        <v>0</v>
      </c>
      <c r="N223" s="54" t="s">
        <v>79</v>
      </c>
      <c r="O223" s="55">
        <v>0</v>
      </c>
      <c r="P223" s="55">
        <v>0</v>
      </c>
      <c r="Q223" s="54" t="s">
        <v>79</v>
      </c>
      <c r="R223" s="57">
        <f t="shared" si="72"/>
        <v>-4039.1591786502204</v>
      </c>
      <c r="S223" s="55">
        <v>0</v>
      </c>
      <c r="T223" s="55">
        <v>0</v>
      </c>
      <c r="U223" s="54" t="s">
        <v>79</v>
      </c>
      <c r="V223" s="57">
        <f t="shared" si="68"/>
        <v>-2590</v>
      </c>
      <c r="W223" s="57">
        <f t="shared" si="65"/>
        <v>-916.80732712041356</v>
      </c>
      <c r="X223" s="55">
        <f t="shared" si="66"/>
        <v>3373.7474258872494</v>
      </c>
      <c r="Y223" s="117">
        <f t="shared" si="67"/>
        <v>887436.36035316321</v>
      </c>
    </row>
    <row r="224" spans="1:25" ht="13.5" thickBot="1" x14ac:dyDescent="0.35">
      <c r="A224" s="54">
        <v>211</v>
      </c>
      <c r="B224" s="54">
        <v>41</v>
      </c>
      <c r="C224" s="54">
        <f t="shared" si="70"/>
        <v>7</v>
      </c>
      <c r="D224" s="55">
        <f t="shared" si="71"/>
        <v>18336.146542408271</v>
      </c>
      <c r="E224" s="57">
        <f t="shared" si="63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f t="shared" si="69"/>
        <v>-564</v>
      </c>
      <c r="K224" s="54">
        <v>139</v>
      </c>
      <c r="L224" s="55">
        <v>0</v>
      </c>
      <c r="M224" s="55">
        <v>0</v>
      </c>
      <c r="N224" s="54" t="s">
        <v>79</v>
      </c>
      <c r="O224" s="55">
        <v>0</v>
      </c>
      <c r="P224" s="55">
        <v>0</v>
      </c>
      <c r="Q224" s="54" t="s">
        <v>79</v>
      </c>
      <c r="R224" s="57">
        <f t="shared" si="72"/>
        <v>-4039.1591786502204</v>
      </c>
      <c r="S224" s="55">
        <v>0</v>
      </c>
      <c r="T224" s="55">
        <v>0</v>
      </c>
      <c r="U224" s="54" t="s">
        <v>79</v>
      </c>
      <c r="V224" s="57">
        <f t="shared" si="68"/>
        <v>-2600</v>
      </c>
      <c r="W224" s="57">
        <f t="shared" si="65"/>
        <v>-916.80732712041356</v>
      </c>
      <c r="X224" s="55">
        <f t="shared" si="66"/>
        <v>3360.7474258872494</v>
      </c>
      <c r="Y224" s="117">
        <f t="shared" si="67"/>
        <v>894494.759280522</v>
      </c>
    </row>
    <row r="225" spans="1:25" ht="13.5" thickBot="1" x14ac:dyDescent="0.35">
      <c r="A225" s="54">
        <v>212</v>
      </c>
      <c r="B225" s="54">
        <v>41</v>
      </c>
      <c r="C225" s="54">
        <f t="shared" si="70"/>
        <v>8</v>
      </c>
      <c r="D225" s="55">
        <f t="shared" si="71"/>
        <v>18336.146542408271</v>
      </c>
      <c r="E225" s="57">
        <f t="shared" si="63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f t="shared" si="69"/>
        <v>-567</v>
      </c>
      <c r="K225" s="54">
        <v>140</v>
      </c>
      <c r="L225" s="55">
        <v>0</v>
      </c>
      <c r="M225" s="55">
        <v>0</v>
      </c>
      <c r="N225" s="54" t="s">
        <v>79</v>
      </c>
      <c r="O225" s="55">
        <v>0</v>
      </c>
      <c r="P225" s="55">
        <v>0</v>
      </c>
      <c r="Q225" s="54" t="s">
        <v>79</v>
      </c>
      <c r="R225" s="57">
        <f t="shared" si="72"/>
        <v>-4039.1591786502204</v>
      </c>
      <c r="S225" s="55">
        <v>0</v>
      </c>
      <c r="T225" s="55">
        <v>0</v>
      </c>
      <c r="U225" s="54" t="s">
        <v>79</v>
      </c>
      <c r="V225" s="57">
        <f t="shared" si="68"/>
        <v>-2610</v>
      </c>
      <c r="W225" s="57">
        <f t="shared" si="65"/>
        <v>-916.80732712041356</v>
      </c>
      <c r="X225" s="55">
        <f t="shared" si="66"/>
        <v>3347.7474258872494</v>
      </c>
      <c r="Y225" s="117">
        <f t="shared" si="67"/>
        <v>901569.56820341141</v>
      </c>
    </row>
    <row r="226" spans="1:25" ht="13.5" thickBot="1" x14ac:dyDescent="0.35">
      <c r="A226" s="54">
        <v>213</v>
      </c>
      <c r="B226" s="54">
        <v>41</v>
      </c>
      <c r="C226" s="54">
        <f t="shared" si="70"/>
        <v>9</v>
      </c>
      <c r="D226" s="55">
        <f t="shared" si="71"/>
        <v>18336.146542408271</v>
      </c>
      <c r="E226" s="57">
        <f t="shared" si="63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f t="shared" si="69"/>
        <v>-570</v>
      </c>
      <c r="K226" s="54">
        <v>141</v>
      </c>
      <c r="L226" s="55">
        <v>0</v>
      </c>
      <c r="M226" s="55">
        <v>0</v>
      </c>
      <c r="N226" s="54" t="s">
        <v>79</v>
      </c>
      <c r="O226" s="55">
        <v>0</v>
      </c>
      <c r="P226" s="55">
        <v>0</v>
      </c>
      <c r="Q226" s="54" t="s">
        <v>79</v>
      </c>
      <c r="R226" s="57">
        <f t="shared" si="72"/>
        <v>-4039.1591786502204</v>
      </c>
      <c r="S226" s="55">
        <v>0</v>
      </c>
      <c r="T226" s="55">
        <v>0</v>
      </c>
      <c r="U226" s="54" t="s">
        <v>79</v>
      </c>
      <c r="V226" s="57">
        <f t="shared" si="68"/>
        <v>-2620</v>
      </c>
      <c r="W226" s="57">
        <f t="shared" si="65"/>
        <v>-916.80732712041356</v>
      </c>
      <c r="X226" s="55">
        <f t="shared" si="66"/>
        <v>3334.7474258872494</v>
      </c>
      <c r="Y226" s="117">
        <f t="shared" si="67"/>
        <v>908660.85549681284</v>
      </c>
    </row>
    <row r="227" spans="1:25" ht="13.5" thickBot="1" x14ac:dyDescent="0.35">
      <c r="A227" s="54">
        <v>214</v>
      </c>
      <c r="B227" s="54">
        <v>41</v>
      </c>
      <c r="C227" s="54">
        <f t="shared" si="70"/>
        <v>10</v>
      </c>
      <c r="D227" s="55">
        <f t="shared" si="71"/>
        <v>18336.146542408271</v>
      </c>
      <c r="E227" s="57">
        <f t="shared" si="63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f t="shared" si="69"/>
        <v>-573</v>
      </c>
      <c r="K227" s="54">
        <v>142</v>
      </c>
      <c r="L227" s="55">
        <v>0</v>
      </c>
      <c r="M227" s="55">
        <v>0</v>
      </c>
      <c r="N227" s="54" t="s">
        <v>79</v>
      </c>
      <c r="O227" s="55">
        <v>0</v>
      </c>
      <c r="P227" s="55">
        <v>0</v>
      </c>
      <c r="Q227" s="54" t="s">
        <v>79</v>
      </c>
      <c r="R227" s="57">
        <f t="shared" si="72"/>
        <v>-4039.1591786502204</v>
      </c>
      <c r="S227" s="55">
        <v>0</v>
      </c>
      <c r="T227" s="55">
        <v>0</v>
      </c>
      <c r="U227" s="54" t="s">
        <v>79</v>
      </c>
      <c r="V227" s="57">
        <f t="shared" si="68"/>
        <v>-2630</v>
      </c>
      <c r="W227" s="57">
        <f t="shared" si="65"/>
        <v>-916.80732712041356</v>
      </c>
      <c r="X227" s="55">
        <f t="shared" si="66"/>
        <v>3321.7474258872494</v>
      </c>
      <c r="Y227" s="117">
        <f t="shared" si="67"/>
        <v>915768.68982060347</v>
      </c>
    </row>
    <row r="228" spans="1:25" ht="13.5" thickBot="1" x14ac:dyDescent="0.35">
      <c r="A228" s="54">
        <v>215</v>
      </c>
      <c r="B228" s="54">
        <v>41</v>
      </c>
      <c r="C228" s="54">
        <f t="shared" si="70"/>
        <v>11</v>
      </c>
      <c r="D228" s="55">
        <f t="shared" si="71"/>
        <v>18336.146542408271</v>
      </c>
      <c r="E228" s="57">
        <f t="shared" si="63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f t="shared" si="69"/>
        <v>-576</v>
      </c>
      <c r="K228" s="54">
        <v>143</v>
      </c>
      <c r="L228" s="55">
        <v>0</v>
      </c>
      <c r="M228" s="55">
        <v>0</v>
      </c>
      <c r="N228" s="54" t="s">
        <v>79</v>
      </c>
      <c r="O228" s="55">
        <v>0</v>
      </c>
      <c r="P228" s="55">
        <v>0</v>
      </c>
      <c r="Q228" s="54" t="s">
        <v>79</v>
      </c>
      <c r="R228" s="57">
        <f t="shared" si="72"/>
        <v>-4039.1591786502204</v>
      </c>
      <c r="S228" s="55">
        <v>0</v>
      </c>
      <c r="T228" s="55">
        <v>0</v>
      </c>
      <c r="U228" s="54" t="s">
        <v>79</v>
      </c>
      <c r="V228" s="57">
        <f t="shared" si="68"/>
        <v>-2640</v>
      </c>
      <c r="W228" s="57">
        <f t="shared" si="65"/>
        <v>-916.80732712041356</v>
      </c>
      <c r="X228" s="55">
        <f t="shared" si="66"/>
        <v>3308.7474258872494</v>
      </c>
      <c r="Y228" s="117">
        <f t="shared" si="67"/>
        <v>922893.14012074319</v>
      </c>
    </row>
    <row r="229" spans="1:25" ht="13.5" thickBot="1" x14ac:dyDescent="0.35">
      <c r="A229" s="54">
        <v>216</v>
      </c>
      <c r="B229" s="54">
        <v>42</v>
      </c>
      <c r="C229" s="54">
        <f t="shared" si="70"/>
        <v>0</v>
      </c>
      <c r="D229" s="55">
        <f>$D218*(1+$D$4)</f>
        <v>19252.953869528686</v>
      </c>
      <c r="E229" s="57">
        <f t="shared" si="63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f t="shared" si="69"/>
        <v>-579</v>
      </c>
      <c r="K229" s="54">
        <v>144</v>
      </c>
      <c r="L229" s="55">
        <v>0</v>
      </c>
      <c r="M229" s="55">
        <v>0</v>
      </c>
      <c r="N229" s="54" t="s">
        <v>79</v>
      </c>
      <c r="O229" s="55">
        <v>0</v>
      </c>
      <c r="P229" s="55">
        <v>0</v>
      </c>
      <c r="Q229" s="54" t="s">
        <v>79</v>
      </c>
      <c r="R229" s="57">
        <f>$R228*1.06</f>
        <v>-4281.5087293692341</v>
      </c>
      <c r="S229" s="55">
        <v>0</v>
      </c>
      <c r="T229" s="55">
        <v>0</v>
      </c>
      <c r="U229" s="54" t="s">
        <v>79</v>
      </c>
      <c r="V229" s="57">
        <f t="shared" si="68"/>
        <v>-2650</v>
      </c>
      <c r="W229" s="57">
        <f t="shared" si="65"/>
        <v>-962.64769347643437</v>
      </c>
      <c r="X229" s="55">
        <f t="shared" si="66"/>
        <v>3511.8015387284413</v>
      </c>
      <c r="Y229" s="117">
        <f t="shared" si="67"/>
        <v>930250.32974330802</v>
      </c>
    </row>
    <row r="230" spans="1:25" ht="13.5" thickBot="1" x14ac:dyDescent="0.35">
      <c r="A230" s="54">
        <v>217</v>
      </c>
      <c r="B230" s="54">
        <v>42</v>
      </c>
      <c r="C230" s="54">
        <f t="shared" si="70"/>
        <v>1</v>
      </c>
      <c r="D230" s="55">
        <f t="shared" ref="D230:D240" si="73">$D229</f>
        <v>19252.953869528686</v>
      </c>
      <c r="E230" s="57">
        <f t="shared" si="63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f t="shared" si="69"/>
        <v>-582</v>
      </c>
      <c r="K230" s="54">
        <v>145</v>
      </c>
      <c r="L230" s="55">
        <v>0</v>
      </c>
      <c r="M230" s="55">
        <v>0</v>
      </c>
      <c r="N230" s="54" t="s">
        <v>79</v>
      </c>
      <c r="O230" s="55">
        <v>0</v>
      </c>
      <c r="P230" s="55">
        <v>0</v>
      </c>
      <c r="Q230" s="54" t="s">
        <v>79</v>
      </c>
      <c r="R230" s="57">
        <f t="shared" ref="R230:R240" si="74">$R229</f>
        <v>-4281.5087293692341</v>
      </c>
      <c r="S230" s="55">
        <v>0</v>
      </c>
      <c r="T230" s="55">
        <v>0</v>
      </c>
      <c r="U230" s="54" t="s">
        <v>79</v>
      </c>
      <c r="V230" s="57">
        <f t="shared" si="68"/>
        <v>-2660</v>
      </c>
      <c r="W230" s="57">
        <f t="shared" si="65"/>
        <v>-962.64769347643437</v>
      </c>
      <c r="X230" s="55">
        <f t="shared" si="66"/>
        <v>3498.8015387284413</v>
      </c>
      <c r="Y230" s="117">
        <f t="shared" si="67"/>
        <v>937625.17432263354</v>
      </c>
    </row>
    <row r="231" spans="1:25" ht="13.5" thickBot="1" x14ac:dyDescent="0.35">
      <c r="A231" s="54">
        <v>218</v>
      </c>
      <c r="B231" s="54">
        <v>42</v>
      </c>
      <c r="C231" s="54">
        <f t="shared" si="70"/>
        <v>2</v>
      </c>
      <c r="D231" s="55">
        <f t="shared" si="73"/>
        <v>19252.953869528686</v>
      </c>
      <c r="E231" s="57">
        <f t="shared" si="63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f t="shared" si="69"/>
        <v>-585</v>
      </c>
      <c r="K231" s="54">
        <v>146</v>
      </c>
      <c r="L231" s="55">
        <v>0</v>
      </c>
      <c r="M231" s="55">
        <v>0</v>
      </c>
      <c r="N231" s="54" t="s">
        <v>79</v>
      </c>
      <c r="O231" s="55">
        <v>0</v>
      </c>
      <c r="P231" s="55">
        <v>0</v>
      </c>
      <c r="Q231" s="54" t="s">
        <v>79</v>
      </c>
      <c r="R231" s="57">
        <f t="shared" si="74"/>
        <v>-4281.5087293692341</v>
      </c>
      <c r="S231" s="55">
        <v>0</v>
      </c>
      <c r="T231" s="55">
        <v>0</v>
      </c>
      <c r="U231" s="54" t="s">
        <v>79</v>
      </c>
      <c r="V231" s="57">
        <f t="shared" si="68"/>
        <v>-2670</v>
      </c>
      <c r="W231" s="57">
        <f t="shared" si="65"/>
        <v>-962.64769347643437</v>
      </c>
      <c r="X231" s="55">
        <f t="shared" si="66"/>
        <v>3485.8015387284413</v>
      </c>
      <c r="Y231" s="117">
        <f t="shared" si="67"/>
        <v>945017.74742103962</v>
      </c>
    </row>
    <row r="232" spans="1:25" ht="13.5" thickBot="1" x14ac:dyDescent="0.35">
      <c r="A232" s="54">
        <v>219</v>
      </c>
      <c r="B232" s="54">
        <v>42</v>
      </c>
      <c r="C232" s="54">
        <f t="shared" si="70"/>
        <v>3</v>
      </c>
      <c r="D232" s="55">
        <f t="shared" si="73"/>
        <v>19252.953869528686</v>
      </c>
      <c r="E232" s="57">
        <f t="shared" si="63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f t="shared" si="69"/>
        <v>-588</v>
      </c>
      <c r="K232" s="54">
        <v>147</v>
      </c>
      <c r="L232" s="55">
        <v>0</v>
      </c>
      <c r="M232" s="55">
        <v>0</v>
      </c>
      <c r="N232" s="54" t="s">
        <v>79</v>
      </c>
      <c r="O232" s="55">
        <v>0</v>
      </c>
      <c r="P232" s="55">
        <v>0</v>
      </c>
      <c r="Q232" s="54" t="s">
        <v>79</v>
      </c>
      <c r="R232" s="57">
        <f t="shared" si="74"/>
        <v>-4281.5087293692341</v>
      </c>
      <c r="S232" s="55">
        <v>0</v>
      </c>
      <c r="T232" s="55">
        <v>0</v>
      </c>
      <c r="U232" s="54" t="s">
        <v>79</v>
      </c>
      <c r="V232" s="57">
        <f t="shared" si="68"/>
        <v>-2680</v>
      </c>
      <c r="W232" s="57">
        <f t="shared" si="65"/>
        <v>-962.64769347643437</v>
      </c>
      <c r="X232" s="55">
        <f t="shared" si="66"/>
        <v>3472.8015387284413</v>
      </c>
      <c r="Y232" s="117">
        <f t="shared" si="67"/>
        <v>952428.12290735566</v>
      </c>
    </row>
    <row r="233" spans="1:25" ht="13.5" thickBot="1" x14ac:dyDescent="0.35">
      <c r="A233" s="54">
        <v>220</v>
      </c>
      <c r="B233" s="54">
        <v>42</v>
      </c>
      <c r="C233" s="54">
        <f t="shared" si="70"/>
        <v>4</v>
      </c>
      <c r="D233" s="55">
        <f t="shared" si="73"/>
        <v>19252.953869528686</v>
      </c>
      <c r="E233" s="57">
        <f t="shared" si="63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f t="shared" si="69"/>
        <v>-591</v>
      </c>
      <c r="K233" s="54">
        <v>148</v>
      </c>
      <c r="L233" s="55">
        <v>0</v>
      </c>
      <c r="M233" s="55">
        <v>0</v>
      </c>
      <c r="N233" s="54" t="s">
        <v>79</v>
      </c>
      <c r="O233" s="55">
        <v>0</v>
      </c>
      <c r="P233" s="55">
        <v>0</v>
      </c>
      <c r="Q233" s="54" t="s">
        <v>79</v>
      </c>
      <c r="R233" s="57">
        <f t="shared" si="74"/>
        <v>-4281.5087293692341</v>
      </c>
      <c r="S233" s="55">
        <v>0</v>
      </c>
      <c r="T233" s="55">
        <v>0</v>
      </c>
      <c r="U233" s="54" t="s">
        <v>79</v>
      </c>
      <c r="V233" s="57">
        <f t="shared" si="68"/>
        <v>-2690</v>
      </c>
      <c r="W233" s="57">
        <f t="shared" si="65"/>
        <v>-962.64769347643437</v>
      </c>
      <c r="X233" s="55">
        <f t="shared" si="66"/>
        <v>3459.8015387284413</v>
      </c>
      <c r="Y233" s="117">
        <f t="shared" si="67"/>
        <v>959856.37495819805</v>
      </c>
    </row>
    <row r="234" spans="1:25" ht="13.5" thickBot="1" x14ac:dyDescent="0.35">
      <c r="A234" s="54">
        <v>221</v>
      </c>
      <c r="B234" s="54">
        <v>42</v>
      </c>
      <c r="C234" s="54">
        <f t="shared" si="70"/>
        <v>5</v>
      </c>
      <c r="D234" s="55">
        <f t="shared" si="73"/>
        <v>19252.953869528686</v>
      </c>
      <c r="E234" s="57">
        <f t="shared" si="63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f t="shared" si="69"/>
        <v>-594</v>
      </c>
      <c r="K234" s="54">
        <v>149</v>
      </c>
      <c r="L234" s="55">
        <v>0</v>
      </c>
      <c r="M234" s="55">
        <v>0</v>
      </c>
      <c r="N234" s="54" t="s">
        <v>79</v>
      </c>
      <c r="O234" s="55">
        <v>0</v>
      </c>
      <c r="P234" s="55">
        <v>0</v>
      </c>
      <c r="Q234" s="54" t="s">
        <v>79</v>
      </c>
      <c r="R234" s="57">
        <f t="shared" si="74"/>
        <v>-4281.5087293692341</v>
      </c>
      <c r="S234" s="55">
        <v>0</v>
      </c>
      <c r="T234" s="55">
        <v>0</v>
      </c>
      <c r="U234" s="54" t="s">
        <v>79</v>
      </c>
      <c r="V234" s="57">
        <f t="shared" si="68"/>
        <v>-2700</v>
      </c>
      <c r="W234" s="57">
        <f t="shared" si="65"/>
        <v>-962.64769347643437</v>
      </c>
      <c r="X234" s="55">
        <f t="shared" si="66"/>
        <v>3446.8015387284413</v>
      </c>
      <c r="Y234" s="117">
        <f t="shared" si="67"/>
        <v>967302.57805925224</v>
      </c>
    </row>
    <row r="235" spans="1:25" ht="13.5" thickBot="1" x14ac:dyDescent="0.35">
      <c r="A235" s="54">
        <v>222</v>
      </c>
      <c r="B235" s="54">
        <v>42</v>
      </c>
      <c r="C235" s="54">
        <f t="shared" si="70"/>
        <v>6</v>
      </c>
      <c r="D235" s="55">
        <f t="shared" si="73"/>
        <v>19252.953869528686</v>
      </c>
      <c r="E235" s="57">
        <f t="shared" si="63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f t="shared" si="69"/>
        <v>-597</v>
      </c>
      <c r="K235" s="54">
        <v>150</v>
      </c>
      <c r="L235" s="55">
        <v>0</v>
      </c>
      <c r="M235" s="55">
        <v>0</v>
      </c>
      <c r="N235" s="54" t="s">
        <v>79</v>
      </c>
      <c r="O235" s="55">
        <v>0</v>
      </c>
      <c r="P235" s="55">
        <v>0</v>
      </c>
      <c r="Q235" s="54" t="s">
        <v>79</v>
      </c>
      <c r="R235" s="57">
        <f t="shared" si="74"/>
        <v>-4281.5087293692341</v>
      </c>
      <c r="S235" s="55">
        <v>0</v>
      </c>
      <c r="T235" s="55">
        <v>0</v>
      </c>
      <c r="U235" s="54" t="s">
        <v>79</v>
      </c>
      <c r="V235" s="57">
        <f t="shared" si="68"/>
        <v>-2710</v>
      </c>
      <c r="W235" s="57">
        <f t="shared" si="65"/>
        <v>-962.64769347643437</v>
      </c>
      <c r="X235" s="55">
        <f t="shared" si="66"/>
        <v>3433.8015387284413</v>
      </c>
      <c r="Y235" s="117">
        <f t="shared" si="67"/>
        <v>974766.80700656085</v>
      </c>
    </row>
    <row r="236" spans="1:25" ht="13.5" thickBot="1" x14ac:dyDescent="0.35">
      <c r="A236" s="54">
        <v>223</v>
      </c>
      <c r="B236" s="54">
        <v>42</v>
      </c>
      <c r="C236" s="54">
        <f t="shared" si="70"/>
        <v>7</v>
      </c>
      <c r="D236" s="55">
        <f t="shared" si="73"/>
        <v>19252.953869528686</v>
      </c>
      <c r="E236" s="57">
        <f t="shared" si="63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f t="shared" si="69"/>
        <v>-600</v>
      </c>
      <c r="K236" s="54">
        <v>151</v>
      </c>
      <c r="L236" s="55">
        <v>0</v>
      </c>
      <c r="M236" s="55">
        <v>0</v>
      </c>
      <c r="N236" s="54" t="s">
        <v>79</v>
      </c>
      <c r="O236" s="55">
        <v>0</v>
      </c>
      <c r="P236" s="55">
        <v>0</v>
      </c>
      <c r="Q236" s="54" t="s">
        <v>79</v>
      </c>
      <c r="R236" s="57">
        <f t="shared" si="74"/>
        <v>-4281.5087293692341</v>
      </c>
      <c r="S236" s="55">
        <v>0</v>
      </c>
      <c r="T236" s="55">
        <v>0</v>
      </c>
      <c r="U236" s="54" t="s">
        <v>79</v>
      </c>
      <c r="V236" s="57">
        <f t="shared" si="68"/>
        <v>-2720</v>
      </c>
      <c r="W236" s="57">
        <f t="shared" si="65"/>
        <v>-962.64769347643437</v>
      </c>
      <c r="X236" s="55">
        <f t="shared" si="66"/>
        <v>3420.8015387284413</v>
      </c>
      <c r="Y236" s="117">
        <f t="shared" si="67"/>
        <v>982249.13690781663</v>
      </c>
    </row>
    <row r="237" spans="1:25" ht="13.5" thickBot="1" x14ac:dyDescent="0.35">
      <c r="A237" s="54">
        <v>224</v>
      </c>
      <c r="B237" s="54">
        <v>42</v>
      </c>
      <c r="C237" s="54">
        <f t="shared" si="70"/>
        <v>8</v>
      </c>
      <c r="D237" s="55">
        <f t="shared" si="73"/>
        <v>19252.953869528686</v>
      </c>
      <c r="E237" s="57">
        <f t="shared" si="63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f t="shared" si="69"/>
        <v>-603</v>
      </c>
      <c r="K237" s="54">
        <v>152</v>
      </c>
      <c r="L237" s="55">
        <v>0</v>
      </c>
      <c r="M237" s="55">
        <v>0</v>
      </c>
      <c r="N237" s="54" t="s">
        <v>79</v>
      </c>
      <c r="O237" s="55">
        <v>0</v>
      </c>
      <c r="P237" s="55">
        <v>0</v>
      </c>
      <c r="Q237" s="54" t="s">
        <v>79</v>
      </c>
      <c r="R237" s="57">
        <f t="shared" si="74"/>
        <v>-4281.5087293692341</v>
      </c>
      <c r="S237" s="55">
        <v>0</v>
      </c>
      <c r="T237" s="55">
        <v>0</v>
      </c>
      <c r="U237" s="54" t="s">
        <v>79</v>
      </c>
      <c r="V237" s="57">
        <f t="shared" si="68"/>
        <v>-2730</v>
      </c>
      <c r="W237" s="57">
        <f t="shared" si="65"/>
        <v>-962.64769347643437</v>
      </c>
      <c r="X237" s="55">
        <f t="shared" si="66"/>
        <v>3407.8015387284413</v>
      </c>
      <c r="Y237" s="117">
        <f t="shared" si="67"/>
        <v>989749.64318366093</v>
      </c>
    </row>
    <row r="238" spans="1:25" ht="13.5" thickBot="1" x14ac:dyDescent="0.35">
      <c r="A238" s="54">
        <v>225</v>
      </c>
      <c r="B238" s="54">
        <v>42</v>
      </c>
      <c r="C238" s="54">
        <f t="shared" si="70"/>
        <v>9</v>
      </c>
      <c r="D238" s="55">
        <f t="shared" si="73"/>
        <v>19252.953869528686</v>
      </c>
      <c r="E238" s="57">
        <f t="shared" si="63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f t="shared" si="69"/>
        <v>-606</v>
      </c>
      <c r="K238" s="54">
        <v>153</v>
      </c>
      <c r="L238" s="55">
        <v>0</v>
      </c>
      <c r="M238" s="55">
        <v>0</v>
      </c>
      <c r="N238" s="54" t="s">
        <v>79</v>
      </c>
      <c r="O238" s="55">
        <v>0</v>
      </c>
      <c r="P238" s="55">
        <v>0</v>
      </c>
      <c r="Q238" s="54" t="s">
        <v>79</v>
      </c>
      <c r="R238" s="57">
        <f t="shared" si="74"/>
        <v>-4281.5087293692341</v>
      </c>
      <c r="S238" s="55">
        <v>0</v>
      </c>
      <c r="T238" s="55">
        <v>0</v>
      </c>
      <c r="U238" s="54" t="s">
        <v>79</v>
      </c>
      <c r="V238" s="57">
        <f t="shared" si="68"/>
        <v>-2740</v>
      </c>
      <c r="W238" s="57">
        <f t="shared" si="65"/>
        <v>-962.64769347643437</v>
      </c>
      <c r="X238" s="55">
        <f t="shared" si="66"/>
        <v>3394.8015387284413</v>
      </c>
      <c r="Y238" s="117">
        <f t="shared" si="67"/>
        <v>997268.40156898787</v>
      </c>
    </row>
    <row r="239" spans="1:25" ht="13.5" thickBot="1" x14ac:dyDescent="0.35">
      <c r="A239" s="54">
        <v>226</v>
      </c>
      <c r="B239" s="54">
        <v>42</v>
      </c>
      <c r="C239" s="54">
        <f t="shared" si="70"/>
        <v>10</v>
      </c>
      <c r="D239" s="55">
        <f t="shared" si="73"/>
        <v>19252.953869528686</v>
      </c>
      <c r="E239" s="57">
        <f t="shared" si="63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f t="shared" si="69"/>
        <v>-609</v>
      </c>
      <c r="K239" s="54">
        <v>154</v>
      </c>
      <c r="L239" s="55">
        <v>0</v>
      </c>
      <c r="M239" s="55">
        <v>0</v>
      </c>
      <c r="N239" s="54" t="s">
        <v>79</v>
      </c>
      <c r="O239" s="55">
        <v>0</v>
      </c>
      <c r="P239" s="55">
        <v>0</v>
      </c>
      <c r="Q239" s="54" t="s">
        <v>79</v>
      </c>
      <c r="R239" s="57">
        <f t="shared" si="74"/>
        <v>-4281.5087293692341</v>
      </c>
      <c r="S239" s="55">
        <v>0</v>
      </c>
      <c r="T239" s="55">
        <v>0</v>
      </c>
      <c r="U239" s="54" t="s">
        <v>79</v>
      </c>
      <c r="V239" s="57">
        <f t="shared" si="68"/>
        <v>-2750</v>
      </c>
      <c r="W239" s="57">
        <f t="shared" si="65"/>
        <v>-962.64769347643437</v>
      </c>
      <c r="X239" s="55">
        <f t="shared" si="66"/>
        <v>3381.8015387284413</v>
      </c>
      <c r="Y239" s="117">
        <f t="shared" si="67"/>
        <v>1004805.4881142537</v>
      </c>
    </row>
    <row r="240" spans="1:25" ht="13.5" thickBot="1" x14ac:dyDescent="0.35">
      <c r="A240" s="54">
        <v>227</v>
      </c>
      <c r="B240" s="54">
        <v>42</v>
      </c>
      <c r="C240" s="54">
        <f t="shared" si="70"/>
        <v>11</v>
      </c>
      <c r="D240" s="55">
        <f t="shared" si="73"/>
        <v>19252.953869528686</v>
      </c>
      <c r="E240" s="57">
        <f t="shared" si="63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f t="shared" si="69"/>
        <v>-612</v>
      </c>
      <c r="K240" s="54">
        <v>155</v>
      </c>
      <c r="L240" s="55">
        <v>0</v>
      </c>
      <c r="M240" s="55">
        <v>0</v>
      </c>
      <c r="N240" s="54" t="s">
        <v>79</v>
      </c>
      <c r="O240" s="55">
        <v>0</v>
      </c>
      <c r="P240" s="55">
        <v>0</v>
      </c>
      <c r="Q240" s="54" t="s">
        <v>79</v>
      </c>
      <c r="R240" s="57">
        <f t="shared" si="74"/>
        <v>-4281.5087293692341</v>
      </c>
      <c r="S240" s="55">
        <v>0</v>
      </c>
      <c r="T240" s="55">
        <v>0</v>
      </c>
      <c r="U240" s="54" t="s">
        <v>79</v>
      </c>
      <c r="V240" s="57">
        <f t="shared" si="68"/>
        <v>-2760</v>
      </c>
      <c r="W240" s="57">
        <f t="shared" si="65"/>
        <v>-962.64769347643437</v>
      </c>
      <c r="X240" s="55">
        <f t="shared" si="66"/>
        <v>3368.8015387284413</v>
      </c>
      <c r="Y240" s="117">
        <f t="shared" si="67"/>
        <v>1012360.9791867916</v>
      </c>
    </row>
    <row r="241" spans="1:25" ht="13.5" thickBot="1" x14ac:dyDescent="0.35">
      <c r="A241" s="54">
        <v>228</v>
      </c>
      <c r="B241" s="54">
        <v>43</v>
      </c>
      <c r="C241" s="54">
        <f t="shared" si="70"/>
        <v>0</v>
      </c>
      <c r="D241" s="55">
        <f>$D230*(1+$D$4)</f>
        <v>20215.601563005122</v>
      </c>
      <c r="E241" s="57">
        <f t="shared" si="63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f t="shared" si="69"/>
        <v>-615</v>
      </c>
      <c r="K241" s="54">
        <v>156</v>
      </c>
      <c r="L241" s="55">
        <v>0</v>
      </c>
      <c r="M241" s="55">
        <v>0</v>
      </c>
      <c r="N241" s="54" t="s">
        <v>79</v>
      </c>
      <c r="O241" s="55">
        <v>0</v>
      </c>
      <c r="P241" s="55">
        <v>0</v>
      </c>
      <c r="Q241" s="54" t="s">
        <v>79</v>
      </c>
      <c r="R241" s="57">
        <f>$R240*1.06</f>
        <v>-4538.3992531313879</v>
      </c>
      <c r="S241" s="55">
        <v>0</v>
      </c>
      <c r="T241" s="55">
        <v>0</v>
      </c>
      <c r="U241" s="54" t="s">
        <v>79</v>
      </c>
      <c r="V241" s="57">
        <f t="shared" si="68"/>
        <v>-2770</v>
      </c>
      <c r="W241" s="57">
        <f t="shared" si="65"/>
        <v>-1010.7800781502561</v>
      </c>
      <c r="X241" s="55">
        <f t="shared" si="66"/>
        <v>3580.2348617045068</v>
      </c>
      <c r="Y241" s="117">
        <f t="shared" si="67"/>
        <v>1020159.3847951078</v>
      </c>
    </row>
    <row r="242" spans="1:25" ht="13.5" thickBot="1" x14ac:dyDescent="0.35">
      <c r="A242" s="54">
        <v>229</v>
      </c>
      <c r="B242" s="54">
        <v>43</v>
      </c>
      <c r="C242" s="54">
        <f t="shared" si="70"/>
        <v>1</v>
      </c>
      <c r="D242" s="55">
        <f t="shared" ref="D242:D252" si="75">$D241</f>
        <v>20215.601563005122</v>
      </c>
      <c r="E242" s="57">
        <f t="shared" si="63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f t="shared" si="69"/>
        <v>-618</v>
      </c>
      <c r="K242" s="54">
        <v>157</v>
      </c>
      <c r="L242" s="55">
        <v>0</v>
      </c>
      <c r="M242" s="55">
        <v>0</v>
      </c>
      <c r="N242" s="54" t="s">
        <v>79</v>
      </c>
      <c r="O242" s="55">
        <v>0</v>
      </c>
      <c r="P242" s="55">
        <v>0</v>
      </c>
      <c r="Q242" s="54" t="s">
        <v>79</v>
      </c>
      <c r="R242" s="57">
        <f t="shared" ref="R242:R252" si="76">$R241</f>
        <v>-4538.3992531313879</v>
      </c>
      <c r="S242" s="55">
        <v>0</v>
      </c>
      <c r="T242" s="55">
        <v>0</v>
      </c>
      <c r="U242" s="54" t="s">
        <v>79</v>
      </c>
      <c r="V242" s="57">
        <f t="shared" si="68"/>
        <v>-2780</v>
      </c>
      <c r="W242" s="57">
        <f t="shared" si="65"/>
        <v>-1010.7800781502561</v>
      </c>
      <c r="X242" s="55">
        <f t="shared" si="66"/>
        <v>3567.2348617045068</v>
      </c>
      <c r="Y242" s="117">
        <f t="shared" si="67"/>
        <v>1027977.2837601252</v>
      </c>
    </row>
    <row r="243" spans="1:25" ht="13.5" thickBot="1" x14ac:dyDescent="0.35">
      <c r="A243" s="54">
        <v>230</v>
      </c>
      <c r="B243" s="54">
        <v>43</v>
      </c>
      <c r="C243" s="54">
        <f t="shared" si="70"/>
        <v>2</v>
      </c>
      <c r="D243" s="55">
        <f t="shared" si="75"/>
        <v>20215.601563005122</v>
      </c>
      <c r="E243" s="57">
        <f t="shared" si="63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f t="shared" si="69"/>
        <v>-621</v>
      </c>
      <c r="K243" s="54">
        <v>158</v>
      </c>
      <c r="L243" s="55">
        <v>0</v>
      </c>
      <c r="M243" s="55">
        <v>0</v>
      </c>
      <c r="N243" s="54" t="s">
        <v>79</v>
      </c>
      <c r="O243" s="55">
        <v>0</v>
      </c>
      <c r="P243" s="55">
        <v>0</v>
      </c>
      <c r="Q243" s="54" t="s">
        <v>79</v>
      </c>
      <c r="R243" s="57">
        <f t="shared" si="76"/>
        <v>-4538.3992531313879</v>
      </c>
      <c r="S243" s="55">
        <v>0</v>
      </c>
      <c r="T243" s="55">
        <v>0</v>
      </c>
      <c r="U243" s="54" t="s">
        <v>79</v>
      </c>
      <c r="V243" s="57">
        <f t="shared" si="68"/>
        <v>-2790</v>
      </c>
      <c r="W243" s="57">
        <f t="shared" si="65"/>
        <v>-1010.7800781502561</v>
      </c>
      <c r="X243" s="55">
        <f t="shared" si="66"/>
        <v>3554.2348617045068</v>
      </c>
      <c r="Y243" s="117">
        <f t="shared" si="67"/>
        <v>1035814.7573041635</v>
      </c>
    </row>
    <row r="244" spans="1:25" ht="13.5" thickBot="1" x14ac:dyDescent="0.35">
      <c r="A244" s="54">
        <v>231</v>
      </c>
      <c r="B244" s="54">
        <v>43</v>
      </c>
      <c r="C244" s="54">
        <f t="shared" si="70"/>
        <v>3</v>
      </c>
      <c r="D244" s="55">
        <f t="shared" si="75"/>
        <v>20215.601563005122</v>
      </c>
      <c r="E244" s="57">
        <f t="shared" si="63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f t="shared" si="69"/>
        <v>-624</v>
      </c>
      <c r="K244" s="54">
        <v>159</v>
      </c>
      <c r="L244" s="55">
        <v>0</v>
      </c>
      <c r="M244" s="55">
        <v>0</v>
      </c>
      <c r="N244" s="54" t="s">
        <v>79</v>
      </c>
      <c r="O244" s="55">
        <v>0</v>
      </c>
      <c r="P244" s="55">
        <v>0</v>
      </c>
      <c r="Q244" s="54" t="s">
        <v>79</v>
      </c>
      <c r="R244" s="57">
        <f t="shared" si="76"/>
        <v>-4538.3992531313879</v>
      </c>
      <c r="S244" s="55">
        <v>0</v>
      </c>
      <c r="T244" s="55">
        <v>0</v>
      </c>
      <c r="U244" s="54" t="s">
        <v>79</v>
      </c>
      <c r="V244" s="57">
        <f t="shared" si="68"/>
        <v>-2800</v>
      </c>
      <c r="W244" s="57">
        <f t="shared" si="65"/>
        <v>-1010.7800781502561</v>
      </c>
      <c r="X244" s="55">
        <f t="shared" si="66"/>
        <v>3541.2348617045068</v>
      </c>
      <c r="Y244" s="117">
        <f t="shared" si="67"/>
        <v>1043671.8869879687</v>
      </c>
    </row>
    <row r="245" spans="1:25" ht="13.5" thickBot="1" x14ac:dyDescent="0.35">
      <c r="A245" s="54">
        <v>232</v>
      </c>
      <c r="B245" s="54">
        <v>43</v>
      </c>
      <c r="C245" s="54">
        <f t="shared" si="70"/>
        <v>4</v>
      </c>
      <c r="D245" s="55">
        <f t="shared" si="75"/>
        <v>20215.601563005122</v>
      </c>
      <c r="E245" s="57">
        <f t="shared" si="63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f t="shared" si="69"/>
        <v>-627</v>
      </c>
      <c r="K245" s="54">
        <v>160</v>
      </c>
      <c r="L245" s="55">
        <v>0</v>
      </c>
      <c r="M245" s="55">
        <v>0</v>
      </c>
      <c r="N245" s="54" t="s">
        <v>79</v>
      </c>
      <c r="O245" s="55">
        <v>0</v>
      </c>
      <c r="P245" s="55">
        <v>0</v>
      </c>
      <c r="Q245" s="54" t="s">
        <v>79</v>
      </c>
      <c r="R245" s="57">
        <f t="shared" si="76"/>
        <v>-4538.3992531313879</v>
      </c>
      <c r="S245" s="55">
        <v>0</v>
      </c>
      <c r="T245" s="55">
        <v>0</v>
      </c>
      <c r="U245" s="54" t="s">
        <v>79</v>
      </c>
      <c r="V245" s="57">
        <f t="shared" si="68"/>
        <v>-2810</v>
      </c>
      <c r="W245" s="57">
        <f t="shared" si="65"/>
        <v>-1010.7800781502561</v>
      </c>
      <c r="X245" s="55">
        <f t="shared" si="66"/>
        <v>3528.2348617045068</v>
      </c>
      <c r="Y245" s="117">
        <f t="shared" si="67"/>
        <v>1051548.754712123</v>
      </c>
    </row>
    <row r="246" spans="1:25" ht="13.5" thickBot="1" x14ac:dyDescent="0.35">
      <c r="A246" s="54">
        <v>233</v>
      </c>
      <c r="B246" s="54">
        <v>43</v>
      </c>
      <c r="C246" s="54">
        <f t="shared" si="70"/>
        <v>5</v>
      </c>
      <c r="D246" s="55">
        <f t="shared" si="75"/>
        <v>20215.601563005122</v>
      </c>
      <c r="E246" s="57">
        <f t="shared" si="63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f t="shared" si="69"/>
        <v>-630</v>
      </c>
      <c r="K246" s="54">
        <v>161</v>
      </c>
      <c r="L246" s="55">
        <v>0</v>
      </c>
      <c r="M246" s="55">
        <v>0</v>
      </c>
      <c r="N246" s="54" t="s">
        <v>79</v>
      </c>
      <c r="O246" s="55">
        <v>0</v>
      </c>
      <c r="P246" s="55">
        <v>0</v>
      </c>
      <c r="Q246" s="54" t="s">
        <v>79</v>
      </c>
      <c r="R246" s="57">
        <f t="shared" si="76"/>
        <v>-4538.3992531313879</v>
      </c>
      <c r="S246" s="55">
        <v>0</v>
      </c>
      <c r="T246" s="55">
        <v>0</v>
      </c>
      <c r="U246" s="54" t="s">
        <v>79</v>
      </c>
      <c r="V246" s="57">
        <f t="shared" si="68"/>
        <v>-2820</v>
      </c>
      <c r="W246" s="57">
        <f t="shared" si="65"/>
        <v>-1010.7800781502561</v>
      </c>
      <c r="X246" s="55">
        <f t="shared" si="66"/>
        <v>3515.2348617045068</v>
      </c>
      <c r="Y246" s="117">
        <f t="shared" si="67"/>
        <v>1059445.4427184614</v>
      </c>
    </row>
    <row r="247" spans="1:25" ht="13.5" thickBot="1" x14ac:dyDescent="0.35">
      <c r="A247" s="54">
        <v>234</v>
      </c>
      <c r="B247" s="54">
        <v>43</v>
      </c>
      <c r="C247" s="54">
        <f t="shared" si="70"/>
        <v>6</v>
      </c>
      <c r="D247" s="55">
        <f t="shared" si="75"/>
        <v>20215.601563005122</v>
      </c>
      <c r="E247" s="57">
        <f t="shared" si="63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f t="shared" si="69"/>
        <v>-633</v>
      </c>
      <c r="K247" s="54">
        <v>162</v>
      </c>
      <c r="L247" s="55">
        <v>0</v>
      </c>
      <c r="M247" s="55">
        <v>0</v>
      </c>
      <c r="N247" s="54" t="s">
        <v>79</v>
      </c>
      <c r="O247" s="55">
        <v>0</v>
      </c>
      <c r="P247" s="55">
        <v>0</v>
      </c>
      <c r="Q247" s="54" t="s">
        <v>79</v>
      </c>
      <c r="R247" s="57">
        <f t="shared" si="76"/>
        <v>-4538.3992531313879</v>
      </c>
      <c r="S247" s="55">
        <v>0</v>
      </c>
      <c r="T247" s="55">
        <v>0</v>
      </c>
      <c r="U247" s="54" t="s">
        <v>79</v>
      </c>
      <c r="V247" s="57">
        <f t="shared" si="68"/>
        <v>-2830</v>
      </c>
      <c r="W247" s="57">
        <f t="shared" si="65"/>
        <v>-1010.7800781502561</v>
      </c>
      <c r="X247" s="55">
        <f t="shared" si="66"/>
        <v>3502.2348617045068</v>
      </c>
      <c r="Y247" s="117">
        <f t="shared" si="67"/>
        <v>1067362.0335914928</v>
      </c>
    </row>
    <row r="248" spans="1:25" ht="13.5" thickBot="1" x14ac:dyDescent="0.35">
      <c r="A248" s="54">
        <v>235</v>
      </c>
      <c r="B248" s="54">
        <v>43</v>
      </c>
      <c r="C248" s="54">
        <f t="shared" si="70"/>
        <v>7</v>
      </c>
      <c r="D248" s="55">
        <f t="shared" si="75"/>
        <v>20215.601563005122</v>
      </c>
      <c r="E248" s="57">
        <f t="shared" si="63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f t="shared" si="69"/>
        <v>-636</v>
      </c>
      <c r="K248" s="54">
        <v>163</v>
      </c>
      <c r="L248" s="55">
        <v>0</v>
      </c>
      <c r="M248" s="55">
        <v>0</v>
      </c>
      <c r="N248" s="54" t="s">
        <v>79</v>
      </c>
      <c r="O248" s="55">
        <v>0</v>
      </c>
      <c r="P248" s="55">
        <v>0</v>
      </c>
      <c r="Q248" s="54" t="s">
        <v>79</v>
      </c>
      <c r="R248" s="57">
        <f t="shared" si="76"/>
        <v>-4538.3992531313879</v>
      </c>
      <c r="S248" s="55">
        <v>0</v>
      </c>
      <c r="T248" s="55">
        <v>0</v>
      </c>
      <c r="U248" s="54" t="s">
        <v>79</v>
      </c>
      <c r="V248" s="57">
        <f t="shared" si="68"/>
        <v>-2840</v>
      </c>
      <c r="W248" s="57">
        <f t="shared" si="65"/>
        <v>-1010.7800781502561</v>
      </c>
      <c r="X248" s="55">
        <f t="shared" si="66"/>
        <v>3489.2348617045068</v>
      </c>
      <c r="Y248" s="117">
        <f t="shared" si="67"/>
        <v>1075298.6102598286</v>
      </c>
    </row>
    <row r="249" spans="1:25" ht="13.5" thickBot="1" x14ac:dyDescent="0.35">
      <c r="A249" s="54">
        <v>236</v>
      </c>
      <c r="B249" s="54">
        <v>43</v>
      </c>
      <c r="C249" s="54">
        <f t="shared" si="70"/>
        <v>8</v>
      </c>
      <c r="D249" s="55">
        <f t="shared" si="75"/>
        <v>20215.601563005122</v>
      </c>
      <c r="E249" s="57">
        <f t="shared" si="63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f t="shared" si="69"/>
        <v>-639</v>
      </c>
      <c r="K249" s="54">
        <v>164</v>
      </c>
      <c r="L249" s="55">
        <v>0</v>
      </c>
      <c r="M249" s="55">
        <v>0</v>
      </c>
      <c r="N249" s="54" t="s">
        <v>79</v>
      </c>
      <c r="O249" s="55">
        <v>0</v>
      </c>
      <c r="P249" s="55">
        <v>0</v>
      </c>
      <c r="Q249" s="54" t="s">
        <v>79</v>
      </c>
      <c r="R249" s="57">
        <f t="shared" si="76"/>
        <v>-4538.3992531313879</v>
      </c>
      <c r="S249" s="55">
        <v>0</v>
      </c>
      <c r="T249" s="55">
        <v>0</v>
      </c>
      <c r="U249" s="54" t="s">
        <v>79</v>
      </c>
      <c r="V249" s="57">
        <f t="shared" si="68"/>
        <v>-2850</v>
      </c>
      <c r="W249" s="57">
        <f t="shared" si="65"/>
        <v>-1010.7800781502561</v>
      </c>
      <c r="X249" s="55">
        <f t="shared" si="66"/>
        <v>3476.2348617045068</v>
      </c>
      <c r="Y249" s="117">
        <f t="shared" si="67"/>
        <v>1083255.2559976156</v>
      </c>
    </row>
    <row r="250" spans="1:25" ht="13.5" thickBot="1" x14ac:dyDescent="0.35">
      <c r="A250" s="54">
        <v>237</v>
      </c>
      <c r="B250" s="54">
        <v>43</v>
      </c>
      <c r="C250" s="54">
        <f t="shared" si="70"/>
        <v>9</v>
      </c>
      <c r="D250" s="55">
        <f t="shared" si="75"/>
        <v>20215.601563005122</v>
      </c>
      <c r="E250" s="57">
        <f t="shared" si="63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f t="shared" si="69"/>
        <v>-642</v>
      </c>
      <c r="K250" s="54">
        <v>165</v>
      </c>
      <c r="L250" s="55">
        <v>0</v>
      </c>
      <c r="M250" s="55">
        <v>0</v>
      </c>
      <c r="N250" s="54" t="s">
        <v>79</v>
      </c>
      <c r="O250" s="55">
        <v>0</v>
      </c>
      <c r="P250" s="55">
        <v>0</v>
      </c>
      <c r="Q250" s="54" t="s">
        <v>79</v>
      </c>
      <c r="R250" s="57">
        <f t="shared" si="76"/>
        <v>-4538.3992531313879</v>
      </c>
      <c r="S250" s="55">
        <v>0</v>
      </c>
      <c r="T250" s="55">
        <v>0</v>
      </c>
      <c r="U250" s="54" t="s">
        <v>79</v>
      </c>
      <c r="V250" s="57">
        <f t="shared" si="68"/>
        <v>-2860</v>
      </c>
      <c r="W250" s="57">
        <f t="shared" si="65"/>
        <v>-1010.7800781502561</v>
      </c>
      <c r="X250" s="55">
        <f t="shared" si="66"/>
        <v>3463.2348617045068</v>
      </c>
      <c r="Y250" s="117">
        <f t="shared" si="67"/>
        <v>1091232.0544259769</v>
      </c>
    </row>
    <row r="251" spans="1:25" ht="13.5" thickBot="1" x14ac:dyDescent="0.35">
      <c r="A251" s="54">
        <v>238</v>
      </c>
      <c r="B251" s="54">
        <v>43</v>
      </c>
      <c r="C251" s="54">
        <f t="shared" si="70"/>
        <v>10</v>
      </c>
      <c r="D251" s="55">
        <f t="shared" si="75"/>
        <v>20215.601563005122</v>
      </c>
      <c r="E251" s="57">
        <f t="shared" si="63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f t="shared" si="69"/>
        <v>-645</v>
      </c>
      <c r="K251" s="54">
        <v>166</v>
      </c>
      <c r="L251" s="55">
        <v>0</v>
      </c>
      <c r="M251" s="55">
        <v>0</v>
      </c>
      <c r="N251" s="54" t="s">
        <v>79</v>
      </c>
      <c r="O251" s="55">
        <v>0</v>
      </c>
      <c r="P251" s="55">
        <v>0</v>
      </c>
      <c r="Q251" s="54" t="s">
        <v>79</v>
      </c>
      <c r="R251" s="57">
        <f t="shared" si="76"/>
        <v>-4538.3992531313879</v>
      </c>
      <c r="S251" s="55">
        <v>0</v>
      </c>
      <c r="T251" s="55">
        <v>0</v>
      </c>
      <c r="U251" s="54" t="s">
        <v>79</v>
      </c>
      <c r="V251" s="57">
        <f t="shared" si="68"/>
        <v>-2870</v>
      </c>
      <c r="W251" s="57">
        <f t="shared" si="65"/>
        <v>-1010.7800781502561</v>
      </c>
      <c r="X251" s="55">
        <f t="shared" si="66"/>
        <v>3450.2348617045068</v>
      </c>
      <c r="Y251" s="117">
        <f t="shared" si="67"/>
        <v>1099229.0895144565</v>
      </c>
    </row>
    <row r="252" spans="1:25" ht="13.5" thickBot="1" x14ac:dyDescent="0.35">
      <c r="A252" s="54">
        <v>239</v>
      </c>
      <c r="B252" s="54">
        <v>43</v>
      </c>
      <c r="C252" s="54">
        <f t="shared" si="70"/>
        <v>11</v>
      </c>
      <c r="D252" s="55">
        <f t="shared" si="75"/>
        <v>20215.601563005122</v>
      </c>
      <c r="E252" s="57">
        <f t="shared" si="63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f t="shared" si="69"/>
        <v>-648</v>
      </c>
      <c r="K252" s="54">
        <v>167</v>
      </c>
      <c r="L252" s="55">
        <v>0</v>
      </c>
      <c r="M252" s="55">
        <v>0</v>
      </c>
      <c r="N252" s="54" t="s">
        <v>79</v>
      </c>
      <c r="O252" s="55">
        <v>0</v>
      </c>
      <c r="P252" s="55">
        <v>0</v>
      </c>
      <c r="Q252" s="54" t="s">
        <v>79</v>
      </c>
      <c r="R252" s="57">
        <f t="shared" si="76"/>
        <v>-4538.3992531313879</v>
      </c>
      <c r="S252" s="55">
        <v>0</v>
      </c>
      <c r="T252" s="55">
        <v>0</v>
      </c>
      <c r="U252" s="54" t="s">
        <v>79</v>
      </c>
      <c r="V252" s="57">
        <f t="shared" si="68"/>
        <v>-2880</v>
      </c>
      <c r="W252" s="57">
        <f t="shared" si="65"/>
        <v>-1010.7800781502561</v>
      </c>
      <c r="X252" s="55">
        <f t="shared" si="66"/>
        <v>3437.2348617045068</v>
      </c>
      <c r="Y252" s="117">
        <f t="shared" si="67"/>
        <v>1107246.4455824711</v>
      </c>
    </row>
    <row r="253" spans="1:25" ht="13.5" thickBot="1" x14ac:dyDescent="0.35">
      <c r="A253" s="54">
        <v>240</v>
      </c>
      <c r="B253" s="54">
        <v>44</v>
      </c>
      <c r="C253" s="54">
        <f t="shared" si="70"/>
        <v>0</v>
      </c>
      <c r="D253" s="55">
        <f>$D242*(1+$D$4)</f>
        <v>21226.381641155378</v>
      </c>
      <c r="E253" s="57">
        <f t="shared" si="63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f t="shared" si="69"/>
        <v>-651</v>
      </c>
      <c r="K253" s="54">
        <v>168</v>
      </c>
      <c r="L253" s="55">
        <v>0</v>
      </c>
      <c r="M253" s="55">
        <v>0</v>
      </c>
      <c r="N253" s="54" t="s">
        <v>79</v>
      </c>
      <c r="O253" s="55">
        <v>0</v>
      </c>
      <c r="P253" s="55">
        <v>0</v>
      </c>
      <c r="Q253" s="54" t="s">
        <v>79</v>
      </c>
      <c r="R253" s="57">
        <f>$R252*1.06</f>
        <v>-4810.7032083192717</v>
      </c>
      <c r="S253" s="55">
        <v>0</v>
      </c>
      <c r="T253" s="55">
        <v>0</v>
      </c>
      <c r="U253" s="54" t="s">
        <v>79</v>
      </c>
      <c r="V253" s="57">
        <f t="shared" si="68"/>
        <v>-2890</v>
      </c>
      <c r="W253" s="57">
        <f t="shared" si="65"/>
        <v>-1061.319082057769</v>
      </c>
      <c r="X253" s="55">
        <f t="shared" si="66"/>
        <v>3657.3209455917495</v>
      </c>
      <c r="Y253" s="117">
        <f t="shared" si="67"/>
        <v>1115517.2933846563</v>
      </c>
    </row>
    <row r="254" spans="1:25" ht="13.5" thickBot="1" x14ac:dyDescent="0.35">
      <c r="A254" s="54">
        <v>241</v>
      </c>
      <c r="B254" s="54">
        <v>44</v>
      </c>
      <c r="C254" s="54">
        <f t="shared" si="70"/>
        <v>1</v>
      </c>
      <c r="D254" s="55">
        <f t="shared" ref="D254:D264" si="77">$D253</f>
        <v>21226.381641155378</v>
      </c>
      <c r="E254" s="57">
        <f t="shared" si="63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f t="shared" si="69"/>
        <v>-654</v>
      </c>
      <c r="K254" s="54">
        <v>169</v>
      </c>
      <c r="L254" s="55">
        <v>0</v>
      </c>
      <c r="M254" s="55">
        <v>0</v>
      </c>
      <c r="N254" s="54" t="s">
        <v>79</v>
      </c>
      <c r="O254" s="55">
        <v>0</v>
      </c>
      <c r="P254" s="55">
        <v>0</v>
      </c>
      <c r="Q254" s="54" t="s">
        <v>79</v>
      </c>
      <c r="R254" s="57">
        <f t="shared" ref="R254:R264" si="78">$R253</f>
        <v>-4810.7032083192717</v>
      </c>
      <c r="S254" s="55">
        <v>0</v>
      </c>
      <c r="T254" s="55">
        <v>0</v>
      </c>
      <c r="U254" s="54" t="s">
        <v>79</v>
      </c>
      <c r="V254" s="57">
        <f t="shared" si="68"/>
        <v>-2900</v>
      </c>
      <c r="W254" s="57">
        <f t="shared" si="65"/>
        <v>-1061.319082057769</v>
      </c>
      <c r="X254" s="55">
        <f t="shared" si="66"/>
        <v>3644.3209455917495</v>
      </c>
      <c r="Y254" s="117">
        <f t="shared" si="67"/>
        <v>1123809.6030526841</v>
      </c>
    </row>
    <row r="255" spans="1:25" ht="13.5" thickBot="1" x14ac:dyDescent="0.35">
      <c r="A255" s="54">
        <v>242</v>
      </c>
      <c r="B255" s="54">
        <v>44</v>
      </c>
      <c r="C255" s="54">
        <f t="shared" si="70"/>
        <v>2</v>
      </c>
      <c r="D255" s="55">
        <f t="shared" si="77"/>
        <v>21226.381641155378</v>
      </c>
      <c r="E255" s="57">
        <f t="shared" si="63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f t="shared" si="69"/>
        <v>-657</v>
      </c>
      <c r="K255" s="54">
        <v>170</v>
      </c>
      <c r="L255" s="55">
        <v>0</v>
      </c>
      <c r="M255" s="55">
        <v>0</v>
      </c>
      <c r="N255" s="54" t="s">
        <v>79</v>
      </c>
      <c r="O255" s="55">
        <v>0</v>
      </c>
      <c r="P255" s="55">
        <v>0</v>
      </c>
      <c r="Q255" s="54" t="s">
        <v>79</v>
      </c>
      <c r="R255" s="57">
        <f t="shared" si="78"/>
        <v>-4810.7032083192717</v>
      </c>
      <c r="S255" s="55">
        <v>0</v>
      </c>
      <c r="T255" s="55">
        <v>0</v>
      </c>
      <c r="U255" s="54" t="s">
        <v>79</v>
      </c>
      <c r="V255" s="57">
        <f t="shared" si="68"/>
        <v>-2910</v>
      </c>
      <c r="W255" s="57">
        <f t="shared" si="65"/>
        <v>-1061.319082057769</v>
      </c>
      <c r="X255" s="55">
        <f t="shared" si="66"/>
        <v>3631.3209455917495</v>
      </c>
      <c r="Y255" s="117">
        <f t="shared" si="67"/>
        <v>1132123.4640109953</v>
      </c>
    </row>
    <row r="256" spans="1:25" ht="13.5" thickBot="1" x14ac:dyDescent="0.35">
      <c r="A256" s="54">
        <v>243</v>
      </c>
      <c r="B256" s="54">
        <v>44</v>
      </c>
      <c r="C256" s="54">
        <f t="shared" si="70"/>
        <v>3</v>
      </c>
      <c r="D256" s="55">
        <f t="shared" si="77"/>
        <v>21226.381641155378</v>
      </c>
      <c r="E256" s="57">
        <f t="shared" si="63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f t="shared" si="69"/>
        <v>-660</v>
      </c>
      <c r="K256" s="54">
        <v>171</v>
      </c>
      <c r="L256" s="55">
        <v>0</v>
      </c>
      <c r="M256" s="55">
        <v>0</v>
      </c>
      <c r="N256" s="54" t="s">
        <v>79</v>
      </c>
      <c r="O256" s="55">
        <v>0</v>
      </c>
      <c r="P256" s="55">
        <v>0</v>
      </c>
      <c r="Q256" s="54" t="s">
        <v>79</v>
      </c>
      <c r="R256" s="57">
        <f t="shared" si="78"/>
        <v>-4810.7032083192717</v>
      </c>
      <c r="S256" s="55">
        <v>0</v>
      </c>
      <c r="T256" s="55">
        <v>0</v>
      </c>
      <c r="U256" s="54" t="s">
        <v>79</v>
      </c>
      <c r="V256" s="57">
        <f t="shared" si="68"/>
        <v>-2920</v>
      </c>
      <c r="W256" s="57">
        <f t="shared" si="65"/>
        <v>-1061.319082057769</v>
      </c>
      <c r="X256" s="55">
        <f t="shared" si="66"/>
        <v>3618.3209455917495</v>
      </c>
      <c r="Y256" s="117">
        <f t="shared" si="67"/>
        <v>1140458.9660566328</v>
      </c>
    </row>
    <row r="257" spans="1:25" ht="13.5" thickBot="1" x14ac:dyDescent="0.35">
      <c r="A257" s="54">
        <v>244</v>
      </c>
      <c r="B257" s="54">
        <v>44</v>
      </c>
      <c r="C257" s="54">
        <f t="shared" si="70"/>
        <v>4</v>
      </c>
      <c r="D257" s="55">
        <f t="shared" si="77"/>
        <v>21226.381641155378</v>
      </c>
      <c r="E257" s="57">
        <f t="shared" si="63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f t="shared" si="69"/>
        <v>-663</v>
      </c>
      <c r="K257" s="54">
        <v>172</v>
      </c>
      <c r="L257" s="55">
        <v>0</v>
      </c>
      <c r="M257" s="55">
        <v>0</v>
      </c>
      <c r="N257" s="54" t="s">
        <v>79</v>
      </c>
      <c r="O257" s="55">
        <v>0</v>
      </c>
      <c r="P257" s="55">
        <v>0</v>
      </c>
      <c r="Q257" s="54" t="s">
        <v>79</v>
      </c>
      <c r="R257" s="57">
        <f t="shared" si="78"/>
        <v>-4810.7032083192717</v>
      </c>
      <c r="S257" s="55">
        <v>0</v>
      </c>
      <c r="T257" s="55">
        <v>0</v>
      </c>
      <c r="U257" s="54" t="s">
        <v>79</v>
      </c>
      <c r="V257" s="57">
        <f t="shared" si="68"/>
        <v>-2930</v>
      </c>
      <c r="W257" s="57">
        <f t="shared" si="65"/>
        <v>-1061.319082057769</v>
      </c>
      <c r="X257" s="55">
        <f t="shared" si="66"/>
        <v>3605.3209455917495</v>
      </c>
      <c r="Y257" s="117">
        <f t="shared" si="67"/>
        <v>1148816.1993607937</v>
      </c>
    </row>
    <row r="258" spans="1:25" ht="13.5" thickBot="1" x14ac:dyDescent="0.35">
      <c r="A258" s="54">
        <v>245</v>
      </c>
      <c r="B258" s="54">
        <v>44</v>
      </c>
      <c r="C258" s="54">
        <f t="shared" si="70"/>
        <v>5</v>
      </c>
      <c r="D258" s="55">
        <f t="shared" si="77"/>
        <v>21226.381641155378</v>
      </c>
      <c r="E258" s="57">
        <f t="shared" si="63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f t="shared" si="69"/>
        <v>-666</v>
      </c>
      <c r="K258" s="54">
        <v>173</v>
      </c>
      <c r="L258" s="55">
        <v>0</v>
      </c>
      <c r="M258" s="55">
        <v>0</v>
      </c>
      <c r="N258" s="54" t="s">
        <v>79</v>
      </c>
      <c r="O258" s="55">
        <v>0</v>
      </c>
      <c r="P258" s="55">
        <v>0</v>
      </c>
      <c r="Q258" s="54" t="s">
        <v>79</v>
      </c>
      <c r="R258" s="57">
        <f t="shared" si="78"/>
        <v>-4810.7032083192717</v>
      </c>
      <c r="S258" s="55">
        <v>0</v>
      </c>
      <c r="T258" s="55">
        <v>0</v>
      </c>
      <c r="U258" s="54" t="s">
        <v>79</v>
      </c>
      <c r="V258" s="57">
        <f t="shared" si="68"/>
        <v>-2940</v>
      </c>
      <c r="W258" s="57">
        <f t="shared" si="65"/>
        <v>-1061.319082057769</v>
      </c>
      <c r="X258" s="55">
        <f t="shared" si="66"/>
        <v>3592.3209455917495</v>
      </c>
      <c r="Y258" s="117">
        <f t="shared" si="67"/>
        <v>1157195.2544703886</v>
      </c>
    </row>
    <row r="259" spans="1:25" ht="13.5" thickBot="1" x14ac:dyDescent="0.35">
      <c r="A259" s="54">
        <v>246</v>
      </c>
      <c r="B259" s="54">
        <v>44</v>
      </c>
      <c r="C259" s="54">
        <f t="shared" si="70"/>
        <v>6</v>
      </c>
      <c r="D259" s="55">
        <f t="shared" si="77"/>
        <v>21226.381641155378</v>
      </c>
      <c r="E259" s="57">
        <f t="shared" si="63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f t="shared" si="69"/>
        <v>-669</v>
      </c>
      <c r="K259" s="54">
        <v>174</v>
      </c>
      <c r="L259" s="55">
        <v>0</v>
      </c>
      <c r="M259" s="55">
        <v>0</v>
      </c>
      <c r="N259" s="54" t="s">
        <v>79</v>
      </c>
      <c r="O259" s="55">
        <v>0</v>
      </c>
      <c r="P259" s="55">
        <v>0</v>
      </c>
      <c r="Q259" s="54" t="s">
        <v>79</v>
      </c>
      <c r="R259" s="57">
        <f t="shared" si="78"/>
        <v>-4810.7032083192717</v>
      </c>
      <c r="S259" s="55">
        <v>0</v>
      </c>
      <c r="T259" s="55">
        <v>0</v>
      </c>
      <c r="U259" s="54" t="s">
        <v>79</v>
      </c>
      <c r="V259" s="57">
        <f t="shared" si="68"/>
        <v>-2950</v>
      </c>
      <c r="W259" s="57">
        <f t="shared" si="65"/>
        <v>-1061.319082057769</v>
      </c>
      <c r="X259" s="55">
        <f t="shared" si="66"/>
        <v>3579.3209455917495</v>
      </c>
      <c r="Y259" s="117">
        <f t="shared" si="67"/>
        <v>1165596.2223096068</v>
      </c>
    </row>
    <row r="260" spans="1:25" ht="13.5" thickBot="1" x14ac:dyDescent="0.35">
      <c r="A260" s="54">
        <v>247</v>
      </c>
      <c r="B260" s="54">
        <v>44</v>
      </c>
      <c r="C260" s="54">
        <f t="shared" si="70"/>
        <v>7</v>
      </c>
      <c r="D260" s="55">
        <f t="shared" si="77"/>
        <v>21226.381641155378</v>
      </c>
      <c r="E260" s="57">
        <f t="shared" si="63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f t="shared" si="69"/>
        <v>-672</v>
      </c>
      <c r="K260" s="54">
        <v>175</v>
      </c>
      <c r="L260" s="55">
        <v>0</v>
      </c>
      <c r="M260" s="55">
        <v>0</v>
      </c>
      <c r="N260" s="54" t="s">
        <v>79</v>
      </c>
      <c r="O260" s="55">
        <v>0</v>
      </c>
      <c r="P260" s="55">
        <v>0</v>
      </c>
      <c r="Q260" s="54" t="s">
        <v>79</v>
      </c>
      <c r="R260" s="57">
        <f t="shared" si="78"/>
        <v>-4810.7032083192717</v>
      </c>
      <c r="S260" s="55">
        <v>0</v>
      </c>
      <c r="T260" s="55">
        <v>0</v>
      </c>
      <c r="U260" s="54" t="s">
        <v>79</v>
      </c>
      <c r="V260" s="57">
        <f t="shared" si="68"/>
        <v>-2960</v>
      </c>
      <c r="W260" s="57">
        <f t="shared" si="65"/>
        <v>-1061.319082057769</v>
      </c>
      <c r="X260" s="55">
        <f t="shared" si="66"/>
        <v>3566.3209455917495</v>
      </c>
      <c r="Y260" s="117">
        <f t="shared" si="67"/>
        <v>1174019.1941814886</v>
      </c>
    </row>
    <row r="261" spans="1:25" ht="13.5" thickBot="1" x14ac:dyDescent="0.35">
      <c r="A261" s="54">
        <v>248</v>
      </c>
      <c r="B261" s="54">
        <v>44</v>
      </c>
      <c r="C261" s="54">
        <f t="shared" si="70"/>
        <v>8</v>
      </c>
      <c r="D261" s="55">
        <f t="shared" si="77"/>
        <v>21226.381641155378</v>
      </c>
      <c r="E261" s="57">
        <f t="shared" si="63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f t="shared" si="69"/>
        <v>-675</v>
      </c>
      <c r="K261" s="54">
        <v>176</v>
      </c>
      <c r="L261" s="55">
        <v>0</v>
      </c>
      <c r="M261" s="55">
        <v>0</v>
      </c>
      <c r="N261" s="54" t="s">
        <v>79</v>
      </c>
      <c r="O261" s="55">
        <v>0</v>
      </c>
      <c r="P261" s="55">
        <v>0</v>
      </c>
      <c r="Q261" s="54" t="s">
        <v>79</v>
      </c>
      <c r="R261" s="57">
        <f t="shared" si="78"/>
        <v>-4810.7032083192717</v>
      </c>
      <c r="S261" s="55">
        <v>0</v>
      </c>
      <c r="T261" s="55">
        <v>0</v>
      </c>
      <c r="U261" s="54" t="s">
        <v>79</v>
      </c>
      <c r="V261" s="57">
        <f t="shared" si="68"/>
        <v>-2970</v>
      </c>
      <c r="W261" s="57">
        <f t="shared" si="65"/>
        <v>-1061.319082057769</v>
      </c>
      <c r="X261" s="55">
        <f t="shared" si="66"/>
        <v>3553.3209455917495</v>
      </c>
      <c r="Y261" s="117">
        <f t="shared" si="67"/>
        <v>1182464.2617695031</v>
      </c>
    </row>
    <row r="262" spans="1:25" ht="13.5" thickBot="1" x14ac:dyDescent="0.35">
      <c r="A262" s="54">
        <v>249</v>
      </c>
      <c r="B262" s="54">
        <v>44</v>
      </c>
      <c r="C262" s="54">
        <f t="shared" si="70"/>
        <v>9</v>
      </c>
      <c r="D262" s="55">
        <f t="shared" si="77"/>
        <v>21226.381641155378</v>
      </c>
      <c r="E262" s="57">
        <f t="shared" si="63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f t="shared" si="69"/>
        <v>-678</v>
      </c>
      <c r="K262" s="54">
        <v>177</v>
      </c>
      <c r="L262" s="55">
        <v>0</v>
      </c>
      <c r="M262" s="55">
        <v>0</v>
      </c>
      <c r="N262" s="54" t="s">
        <v>79</v>
      </c>
      <c r="O262" s="55">
        <v>0</v>
      </c>
      <c r="P262" s="55">
        <v>0</v>
      </c>
      <c r="Q262" s="54" t="s">
        <v>79</v>
      </c>
      <c r="R262" s="57">
        <f t="shared" si="78"/>
        <v>-4810.7032083192717</v>
      </c>
      <c r="S262" s="55">
        <v>0</v>
      </c>
      <c r="T262" s="55">
        <v>0</v>
      </c>
      <c r="U262" s="54" t="s">
        <v>79</v>
      </c>
      <c r="V262" s="57">
        <f t="shared" si="68"/>
        <v>-2980</v>
      </c>
      <c r="W262" s="57">
        <f t="shared" si="65"/>
        <v>-1061.319082057769</v>
      </c>
      <c r="X262" s="55">
        <f t="shared" si="66"/>
        <v>3540.3209455917495</v>
      </c>
      <c r="Y262" s="117">
        <f t="shared" si="67"/>
        <v>1190931.5171391345</v>
      </c>
    </row>
    <row r="263" spans="1:25" ht="13.5" thickBot="1" x14ac:dyDescent="0.35">
      <c r="A263" s="54">
        <v>250</v>
      </c>
      <c r="B263" s="54">
        <v>44</v>
      </c>
      <c r="C263" s="54">
        <f t="shared" si="70"/>
        <v>10</v>
      </c>
      <c r="D263" s="55">
        <f t="shared" si="77"/>
        <v>21226.381641155378</v>
      </c>
      <c r="E263" s="57">
        <f t="shared" si="63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f t="shared" si="69"/>
        <v>-681</v>
      </c>
      <c r="K263" s="54">
        <v>178</v>
      </c>
      <c r="L263" s="55">
        <v>0</v>
      </c>
      <c r="M263" s="55">
        <v>0</v>
      </c>
      <c r="N263" s="54" t="s">
        <v>79</v>
      </c>
      <c r="O263" s="55">
        <v>0</v>
      </c>
      <c r="P263" s="55">
        <v>0</v>
      </c>
      <c r="Q263" s="54" t="s">
        <v>79</v>
      </c>
      <c r="R263" s="57">
        <f t="shared" si="78"/>
        <v>-4810.7032083192717</v>
      </c>
      <c r="S263" s="55">
        <v>0</v>
      </c>
      <c r="T263" s="55">
        <v>0</v>
      </c>
      <c r="U263" s="54" t="s">
        <v>79</v>
      </c>
      <c r="V263" s="57">
        <f t="shared" si="68"/>
        <v>-2990</v>
      </c>
      <c r="W263" s="57">
        <f t="shared" si="65"/>
        <v>-1061.319082057769</v>
      </c>
      <c r="X263" s="55">
        <f t="shared" si="66"/>
        <v>3527.3209455917495</v>
      </c>
      <c r="Y263" s="117">
        <f t="shared" si="67"/>
        <v>1199421.0527394726</v>
      </c>
    </row>
    <row r="264" spans="1:25" ht="13.5" thickBot="1" x14ac:dyDescent="0.35">
      <c r="A264" s="54">
        <v>251</v>
      </c>
      <c r="B264" s="54">
        <v>44</v>
      </c>
      <c r="C264" s="54">
        <f t="shared" si="70"/>
        <v>11</v>
      </c>
      <c r="D264" s="55">
        <f t="shared" si="77"/>
        <v>21226.381641155378</v>
      </c>
      <c r="E264" s="57">
        <f t="shared" si="63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f t="shared" si="69"/>
        <v>-684</v>
      </c>
      <c r="K264" s="54">
        <v>179</v>
      </c>
      <c r="L264" s="55">
        <v>0</v>
      </c>
      <c r="M264" s="55">
        <v>0</v>
      </c>
      <c r="N264" s="54" t="s">
        <v>79</v>
      </c>
      <c r="O264" s="55">
        <v>0</v>
      </c>
      <c r="P264" s="55">
        <v>0</v>
      </c>
      <c r="Q264" s="54" t="s">
        <v>79</v>
      </c>
      <c r="R264" s="57">
        <f t="shared" si="78"/>
        <v>-4810.7032083192717</v>
      </c>
      <c r="S264" s="55">
        <v>0</v>
      </c>
      <c r="T264" s="55">
        <v>0</v>
      </c>
      <c r="U264" s="54" t="s">
        <v>79</v>
      </c>
      <c r="V264" s="57">
        <f t="shared" si="68"/>
        <v>-3000</v>
      </c>
      <c r="W264" s="57">
        <f t="shared" si="65"/>
        <v>-1061.319082057769</v>
      </c>
      <c r="X264" s="55">
        <f t="shared" si="66"/>
        <v>3514.3209455917495</v>
      </c>
      <c r="Y264" s="117">
        <f t="shared" si="67"/>
        <v>1207932.9614048121</v>
      </c>
    </row>
    <row r="265" spans="1:25" ht="13.5" thickBot="1" x14ac:dyDescent="0.35">
      <c r="A265" s="54">
        <v>252</v>
      </c>
      <c r="B265" s="54">
        <v>45</v>
      </c>
      <c r="C265" s="54">
        <f t="shared" si="70"/>
        <v>0</v>
      </c>
      <c r="D265" s="55">
        <f>$D254*(1+$D$4)</f>
        <v>22287.700723213147</v>
      </c>
      <c r="E265" s="57">
        <f t="shared" si="63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f t="shared" si="69"/>
        <v>-687</v>
      </c>
      <c r="K265" s="54">
        <v>180</v>
      </c>
      <c r="L265" s="55">
        <v>0</v>
      </c>
      <c r="M265" s="55">
        <v>0</v>
      </c>
      <c r="N265" s="54" t="s">
        <v>79</v>
      </c>
      <c r="O265" s="55">
        <v>0</v>
      </c>
      <c r="P265" s="55">
        <v>0</v>
      </c>
      <c r="Q265" s="54" t="s">
        <v>79</v>
      </c>
      <c r="R265" s="57">
        <f>$R264*1.06</f>
        <v>-5099.3454008184281</v>
      </c>
      <c r="S265" s="55">
        <v>0</v>
      </c>
      <c r="T265" s="55">
        <v>0</v>
      </c>
      <c r="U265" s="54" t="s">
        <v>79</v>
      </c>
      <c r="V265" s="57">
        <f t="shared" si="68"/>
        <v>-3010</v>
      </c>
      <c r="W265" s="57">
        <f t="shared" si="65"/>
        <v>-1114.3850361606574</v>
      </c>
      <c r="X265" s="55">
        <f t="shared" si="66"/>
        <v>3743.3382941214786</v>
      </c>
      <c r="Y265" s="117">
        <f t="shared" si="67"/>
        <v>1216709.3537047869</v>
      </c>
    </row>
    <row r="266" spans="1:25" ht="13.5" thickBot="1" x14ac:dyDescent="0.35">
      <c r="A266" s="54">
        <v>253</v>
      </c>
      <c r="B266" s="54">
        <v>45</v>
      </c>
      <c r="C266" s="54">
        <f t="shared" si="70"/>
        <v>1</v>
      </c>
      <c r="D266" s="55">
        <f t="shared" ref="D266:D276" si="79">$D265</f>
        <v>22287.700723213147</v>
      </c>
      <c r="E266" s="57">
        <f t="shared" si="63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f t="shared" si="69"/>
        <v>-690</v>
      </c>
      <c r="K266" s="54">
        <v>181</v>
      </c>
      <c r="L266" s="55">
        <v>0</v>
      </c>
      <c r="M266" s="55">
        <v>0</v>
      </c>
      <c r="N266" s="54" t="s">
        <v>79</v>
      </c>
      <c r="O266" s="55">
        <v>0</v>
      </c>
      <c r="P266" s="55">
        <v>0</v>
      </c>
      <c r="Q266" s="54" t="s">
        <v>79</v>
      </c>
      <c r="R266" s="57">
        <f t="shared" ref="R266:R276" si="80">$R265</f>
        <v>-5099.3454008184281</v>
      </c>
      <c r="S266" s="55">
        <v>0</v>
      </c>
      <c r="T266" s="55">
        <v>0</v>
      </c>
      <c r="U266" s="54" t="s">
        <v>79</v>
      </c>
      <c r="V266" s="57">
        <f t="shared" si="68"/>
        <v>-3020</v>
      </c>
      <c r="W266" s="57">
        <f t="shared" si="65"/>
        <v>-1114.3850361606574</v>
      </c>
      <c r="X266" s="55">
        <f t="shared" si="66"/>
        <v>3730.3382941214786</v>
      </c>
      <c r="Y266" s="117">
        <f t="shared" si="67"/>
        <v>1225509.3143060117</v>
      </c>
    </row>
    <row r="267" spans="1:25" ht="13.5" thickBot="1" x14ac:dyDescent="0.35">
      <c r="A267" s="54">
        <v>254</v>
      </c>
      <c r="B267" s="54">
        <v>45</v>
      </c>
      <c r="C267" s="54">
        <f t="shared" si="70"/>
        <v>2</v>
      </c>
      <c r="D267" s="55">
        <f t="shared" si="79"/>
        <v>22287.700723213147</v>
      </c>
      <c r="E267" s="57">
        <f t="shared" si="63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f t="shared" si="69"/>
        <v>-693</v>
      </c>
      <c r="K267" s="54">
        <v>182</v>
      </c>
      <c r="L267" s="55">
        <v>0</v>
      </c>
      <c r="M267" s="55">
        <v>0</v>
      </c>
      <c r="N267" s="54" t="s">
        <v>79</v>
      </c>
      <c r="O267" s="55">
        <v>0</v>
      </c>
      <c r="P267" s="55">
        <v>0</v>
      </c>
      <c r="Q267" s="54" t="s">
        <v>79</v>
      </c>
      <c r="R267" s="57">
        <f t="shared" si="80"/>
        <v>-5099.3454008184281</v>
      </c>
      <c r="S267" s="55">
        <v>0</v>
      </c>
      <c r="T267" s="55">
        <v>0</v>
      </c>
      <c r="U267" s="54" t="s">
        <v>79</v>
      </c>
      <c r="V267" s="57">
        <f t="shared" si="68"/>
        <v>-3030</v>
      </c>
      <c r="W267" s="57">
        <f t="shared" si="65"/>
        <v>-1114.3850361606574</v>
      </c>
      <c r="X267" s="55">
        <f t="shared" si="66"/>
        <v>3717.3382941214786</v>
      </c>
      <c r="Y267" s="117">
        <f t="shared" si="67"/>
        <v>1234332.9414097415</v>
      </c>
    </row>
    <row r="268" spans="1:25" ht="13.5" thickBot="1" x14ac:dyDescent="0.35">
      <c r="A268" s="54">
        <v>255</v>
      </c>
      <c r="B268" s="54">
        <v>45</v>
      </c>
      <c r="C268" s="54">
        <f t="shared" si="70"/>
        <v>3</v>
      </c>
      <c r="D268" s="55">
        <f t="shared" si="79"/>
        <v>22287.700723213147</v>
      </c>
      <c r="E268" s="57">
        <f t="shared" si="63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f t="shared" si="69"/>
        <v>-696</v>
      </c>
      <c r="K268" s="54">
        <v>183</v>
      </c>
      <c r="L268" s="55">
        <v>0</v>
      </c>
      <c r="M268" s="55">
        <v>0</v>
      </c>
      <c r="N268" s="54" t="s">
        <v>79</v>
      </c>
      <c r="O268" s="55">
        <v>0</v>
      </c>
      <c r="P268" s="55">
        <v>0</v>
      </c>
      <c r="Q268" s="54" t="s">
        <v>79</v>
      </c>
      <c r="R268" s="57">
        <f t="shared" si="80"/>
        <v>-5099.3454008184281</v>
      </c>
      <c r="S268" s="55">
        <v>0</v>
      </c>
      <c r="T268" s="55">
        <v>0</v>
      </c>
      <c r="U268" s="54" t="s">
        <v>79</v>
      </c>
      <c r="V268" s="57">
        <f t="shared" si="68"/>
        <v>-3040</v>
      </c>
      <c r="W268" s="57">
        <f t="shared" si="65"/>
        <v>-1114.3850361606574</v>
      </c>
      <c r="X268" s="55">
        <f t="shared" si="66"/>
        <v>3704.3382941214786</v>
      </c>
      <c r="Y268" s="117">
        <f t="shared" si="67"/>
        <v>1243180.3336264035</v>
      </c>
    </row>
    <row r="269" spans="1:25" ht="13.5" thickBot="1" x14ac:dyDescent="0.35">
      <c r="A269" s="54">
        <v>256</v>
      </c>
      <c r="B269" s="54">
        <v>45</v>
      </c>
      <c r="C269" s="54">
        <f t="shared" si="70"/>
        <v>4</v>
      </c>
      <c r="D269" s="55">
        <f t="shared" si="79"/>
        <v>22287.700723213147</v>
      </c>
      <c r="E269" s="57">
        <f t="shared" si="63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f t="shared" si="69"/>
        <v>-699</v>
      </c>
      <c r="K269" s="54">
        <v>184</v>
      </c>
      <c r="L269" s="55">
        <v>0</v>
      </c>
      <c r="M269" s="55">
        <v>0</v>
      </c>
      <c r="N269" s="54" t="s">
        <v>79</v>
      </c>
      <c r="O269" s="55">
        <v>0</v>
      </c>
      <c r="P269" s="55">
        <v>0</v>
      </c>
      <c r="Q269" s="54" t="s">
        <v>79</v>
      </c>
      <c r="R269" s="57">
        <f t="shared" si="80"/>
        <v>-5099.3454008184281</v>
      </c>
      <c r="S269" s="55">
        <v>0</v>
      </c>
      <c r="T269" s="55">
        <v>0</v>
      </c>
      <c r="U269" s="54" t="s">
        <v>79</v>
      </c>
      <c r="V269" s="57">
        <f t="shared" si="68"/>
        <v>-3050</v>
      </c>
      <c r="W269" s="57">
        <f t="shared" si="65"/>
        <v>-1114.3850361606574</v>
      </c>
      <c r="X269" s="55">
        <f t="shared" si="66"/>
        <v>3691.3382941214786</v>
      </c>
      <c r="Y269" s="117">
        <f t="shared" si="67"/>
        <v>1252051.5899773017</v>
      </c>
    </row>
    <row r="270" spans="1:25" ht="13.5" thickBot="1" x14ac:dyDescent="0.35">
      <c r="A270" s="54">
        <v>257</v>
      </c>
      <c r="B270" s="54">
        <v>45</v>
      </c>
      <c r="C270" s="54">
        <f t="shared" si="70"/>
        <v>5</v>
      </c>
      <c r="D270" s="55">
        <f t="shared" si="79"/>
        <v>22287.700723213147</v>
      </c>
      <c r="E270" s="57">
        <f t="shared" ref="E270:E333" si="81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f t="shared" si="69"/>
        <v>-702</v>
      </c>
      <c r="K270" s="54">
        <v>185</v>
      </c>
      <c r="L270" s="55">
        <v>0</v>
      </c>
      <c r="M270" s="55">
        <v>0</v>
      </c>
      <c r="N270" s="54" t="s">
        <v>79</v>
      </c>
      <c r="O270" s="55">
        <v>0</v>
      </c>
      <c r="P270" s="55">
        <v>0</v>
      </c>
      <c r="Q270" s="54" t="s">
        <v>79</v>
      </c>
      <c r="R270" s="57">
        <f t="shared" si="80"/>
        <v>-5099.3454008184281</v>
      </c>
      <c r="S270" s="55">
        <v>0</v>
      </c>
      <c r="T270" s="55">
        <v>0</v>
      </c>
      <c r="U270" s="54" t="s">
        <v>79</v>
      </c>
      <c r="V270" s="57">
        <f t="shared" si="68"/>
        <v>-3060</v>
      </c>
      <c r="W270" s="57">
        <f t="shared" ref="W270:W333" si="82">D270*-0.05</f>
        <v>-1114.3850361606574</v>
      </c>
      <c r="X270" s="55">
        <f t="shared" ref="X270:X333" si="83">D270+E270+F270+G270+H270+I270+J270+L270+M270+R270+S270+T270+V270+W270+O270+P270</f>
        <v>3678.3382941214786</v>
      </c>
      <c r="Y270" s="117">
        <f t="shared" ref="Y270:Y333" si="84">X270+(Y269*(1+($D$7/12)))</f>
        <v>1260946.8098963285</v>
      </c>
    </row>
    <row r="271" spans="1:25" ht="13.5" thickBot="1" x14ac:dyDescent="0.35">
      <c r="A271" s="54">
        <v>258</v>
      </c>
      <c r="B271" s="54">
        <v>45</v>
      </c>
      <c r="C271" s="54">
        <f t="shared" si="70"/>
        <v>6</v>
      </c>
      <c r="D271" s="55">
        <f t="shared" si="79"/>
        <v>22287.700723213147</v>
      </c>
      <c r="E271" s="57">
        <f t="shared" si="81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f t="shared" si="69"/>
        <v>-705</v>
      </c>
      <c r="K271" s="54">
        <v>186</v>
      </c>
      <c r="L271" s="55">
        <v>0</v>
      </c>
      <c r="M271" s="55">
        <v>0</v>
      </c>
      <c r="N271" s="54" t="s">
        <v>79</v>
      </c>
      <c r="O271" s="55">
        <v>0</v>
      </c>
      <c r="P271" s="55">
        <v>0</v>
      </c>
      <c r="Q271" s="54" t="s">
        <v>79</v>
      </c>
      <c r="R271" s="57">
        <f t="shared" si="80"/>
        <v>-5099.3454008184281</v>
      </c>
      <c r="S271" s="55">
        <v>0</v>
      </c>
      <c r="T271" s="55">
        <v>0</v>
      </c>
      <c r="U271" s="54" t="s">
        <v>79</v>
      </c>
      <c r="V271" s="57">
        <f t="shared" ref="V271:V334" si="85">$V270-10</f>
        <v>-3070</v>
      </c>
      <c r="W271" s="57">
        <f t="shared" si="82"/>
        <v>-1114.3850361606574</v>
      </c>
      <c r="X271" s="55">
        <f t="shared" si="83"/>
        <v>3665.3382941214786</v>
      </c>
      <c r="Y271" s="117">
        <f t="shared" si="84"/>
        <v>1269866.0932316845</v>
      </c>
    </row>
    <row r="272" spans="1:25" ht="13.5" thickBot="1" x14ac:dyDescent="0.35">
      <c r="A272" s="54">
        <v>259</v>
      </c>
      <c r="B272" s="54">
        <v>45</v>
      </c>
      <c r="C272" s="54">
        <f t="shared" si="70"/>
        <v>7</v>
      </c>
      <c r="D272" s="55">
        <f t="shared" si="79"/>
        <v>22287.700723213147</v>
      </c>
      <c r="E272" s="57">
        <f t="shared" si="81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f t="shared" si="69"/>
        <v>-708</v>
      </c>
      <c r="K272" s="54">
        <v>187</v>
      </c>
      <c r="L272" s="55">
        <v>0</v>
      </c>
      <c r="M272" s="55">
        <v>0</v>
      </c>
      <c r="N272" s="54" t="s">
        <v>79</v>
      </c>
      <c r="O272" s="55">
        <v>0</v>
      </c>
      <c r="P272" s="55">
        <v>0</v>
      </c>
      <c r="Q272" s="54" t="s">
        <v>79</v>
      </c>
      <c r="R272" s="57">
        <f t="shared" si="80"/>
        <v>-5099.3454008184281</v>
      </c>
      <c r="S272" s="55">
        <v>0</v>
      </c>
      <c r="T272" s="55">
        <v>0</v>
      </c>
      <c r="U272" s="54" t="s">
        <v>79</v>
      </c>
      <c r="V272" s="57">
        <f t="shared" si="85"/>
        <v>-3080</v>
      </c>
      <c r="W272" s="57">
        <f t="shared" si="82"/>
        <v>-1114.3850361606574</v>
      </c>
      <c r="X272" s="55">
        <f t="shared" si="83"/>
        <v>3652.3382941214786</v>
      </c>
      <c r="Y272" s="117">
        <f t="shared" si="84"/>
        <v>1278809.5402476047</v>
      </c>
    </row>
    <row r="273" spans="1:25" ht="13.5" thickBot="1" x14ac:dyDescent="0.35">
      <c r="A273" s="54">
        <v>260</v>
      </c>
      <c r="B273" s="54">
        <v>45</v>
      </c>
      <c r="C273" s="54">
        <f t="shared" si="70"/>
        <v>8</v>
      </c>
      <c r="D273" s="55">
        <f t="shared" si="79"/>
        <v>22287.700723213147</v>
      </c>
      <c r="E273" s="57">
        <f t="shared" si="81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f t="shared" si="69"/>
        <v>-711</v>
      </c>
      <c r="K273" s="54">
        <v>188</v>
      </c>
      <c r="L273" s="55">
        <v>0</v>
      </c>
      <c r="M273" s="55">
        <v>0</v>
      </c>
      <c r="N273" s="54" t="s">
        <v>79</v>
      </c>
      <c r="O273" s="55">
        <v>0</v>
      </c>
      <c r="P273" s="55">
        <v>0</v>
      </c>
      <c r="Q273" s="54" t="s">
        <v>79</v>
      </c>
      <c r="R273" s="57">
        <f t="shared" si="80"/>
        <v>-5099.3454008184281</v>
      </c>
      <c r="S273" s="55">
        <v>0</v>
      </c>
      <c r="T273" s="55">
        <v>0</v>
      </c>
      <c r="U273" s="54" t="s">
        <v>79</v>
      </c>
      <c r="V273" s="57">
        <f t="shared" si="85"/>
        <v>-3090</v>
      </c>
      <c r="W273" s="57">
        <f t="shared" si="82"/>
        <v>-1114.3850361606574</v>
      </c>
      <c r="X273" s="55">
        <f t="shared" si="83"/>
        <v>3639.3382941214786</v>
      </c>
      <c r="Y273" s="117">
        <f t="shared" si="84"/>
        <v>1287777.2516260911</v>
      </c>
    </row>
    <row r="274" spans="1:25" ht="13.5" thickBot="1" x14ac:dyDescent="0.35">
      <c r="A274" s="54">
        <v>261</v>
      </c>
      <c r="B274" s="54">
        <v>45</v>
      </c>
      <c r="C274" s="54">
        <f t="shared" si="70"/>
        <v>9</v>
      </c>
      <c r="D274" s="55">
        <f t="shared" si="79"/>
        <v>22287.700723213147</v>
      </c>
      <c r="E274" s="57">
        <f t="shared" si="81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f t="shared" si="69"/>
        <v>-714</v>
      </c>
      <c r="K274" s="54">
        <v>189</v>
      </c>
      <c r="L274" s="55">
        <v>0</v>
      </c>
      <c r="M274" s="55">
        <v>0</v>
      </c>
      <c r="N274" s="54" t="s">
        <v>79</v>
      </c>
      <c r="O274" s="55">
        <v>0</v>
      </c>
      <c r="P274" s="55">
        <v>0</v>
      </c>
      <c r="Q274" s="54" t="s">
        <v>79</v>
      </c>
      <c r="R274" s="57">
        <f t="shared" si="80"/>
        <v>-5099.3454008184281</v>
      </c>
      <c r="S274" s="55">
        <v>0</v>
      </c>
      <c r="T274" s="55">
        <v>0</v>
      </c>
      <c r="U274" s="54" t="s">
        <v>79</v>
      </c>
      <c r="V274" s="57">
        <f t="shared" si="85"/>
        <v>-3100</v>
      </c>
      <c r="W274" s="57">
        <f t="shared" si="82"/>
        <v>-1114.3850361606574</v>
      </c>
      <c r="X274" s="55">
        <f t="shared" si="83"/>
        <v>3626.3382941214786</v>
      </c>
      <c r="Y274" s="117">
        <f t="shared" si="84"/>
        <v>1296769.3284686545</v>
      </c>
    </row>
    <row r="275" spans="1:25" ht="13.5" thickBot="1" x14ac:dyDescent="0.35">
      <c r="A275" s="54">
        <v>262</v>
      </c>
      <c r="B275" s="54">
        <v>45</v>
      </c>
      <c r="C275" s="54">
        <f t="shared" si="70"/>
        <v>10</v>
      </c>
      <c r="D275" s="55">
        <f t="shared" si="79"/>
        <v>22287.700723213147</v>
      </c>
      <c r="E275" s="57">
        <f t="shared" si="81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f t="shared" si="69"/>
        <v>-717</v>
      </c>
      <c r="K275" s="54">
        <v>190</v>
      </c>
      <c r="L275" s="55">
        <v>0</v>
      </c>
      <c r="M275" s="55">
        <v>0</v>
      </c>
      <c r="N275" s="54" t="s">
        <v>79</v>
      </c>
      <c r="O275" s="55">
        <v>0</v>
      </c>
      <c r="P275" s="55">
        <v>0</v>
      </c>
      <c r="Q275" s="54" t="s">
        <v>79</v>
      </c>
      <c r="R275" s="57">
        <f t="shared" si="80"/>
        <v>-5099.3454008184281</v>
      </c>
      <c r="S275" s="55">
        <v>0</v>
      </c>
      <c r="T275" s="55">
        <v>0</v>
      </c>
      <c r="U275" s="54" t="s">
        <v>79</v>
      </c>
      <c r="V275" s="57">
        <f t="shared" si="85"/>
        <v>-3110</v>
      </c>
      <c r="W275" s="57">
        <f t="shared" si="82"/>
        <v>-1114.3850361606574</v>
      </c>
      <c r="X275" s="55">
        <f t="shared" si="83"/>
        <v>3613.3382941214786</v>
      </c>
      <c r="Y275" s="117">
        <f t="shared" si="84"/>
        <v>1305785.8722980621</v>
      </c>
    </row>
    <row r="276" spans="1:25" ht="13.5" thickBot="1" x14ac:dyDescent="0.35">
      <c r="A276" s="54">
        <v>263</v>
      </c>
      <c r="B276" s="54">
        <v>45</v>
      </c>
      <c r="C276" s="54">
        <f t="shared" si="70"/>
        <v>11</v>
      </c>
      <c r="D276" s="55">
        <f t="shared" si="79"/>
        <v>22287.700723213147</v>
      </c>
      <c r="E276" s="57">
        <f t="shared" si="81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f t="shared" si="69"/>
        <v>-720</v>
      </c>
      <c r="K276" s="54">
        <v>191</v>
      </c>
      <c r="L276" s="55">
        <v>0</v>
      </c>
      <c r="M276" s="55">
        <v>0</v>
      </c>
      <c r="N276" s="54" t="s">
        <v>79</v>
      </c>
      <c r="O276" s="55">
        <v>0</v>
      </c>
      <c r="P276" s="55">
        <v>0</v>
      </c>
      <c r="Q276" s="54" t="s">
        <v>79</v>
      </c>
      <c r="R276" s="57">
        <f t="shared" si="80"/>
        <v>-5099.3454008184281</v>
      </c>
      <c r="S276" s="55">
        <v>0</v>
      </c>
      <c r="T276" s="55">
        <v>0</v>
      </c>
      <c r="U276" s="54" t="s">
        <v>79</v>
      </c>
      <c r="V276" s="57">
        <f t="shared" si="85"/>
        <v>-3120</v>
      </c>
      <c r="W276" s="57">
        <f t="shared" si="82"/>
        <v>-1114.3850361606574</v>
      </c>
      <c r="X276" s="55">
        <f t="shared" si="83"/>
        <v>3600.3382941214786</v>
      </c>
      <c r="Y276" s="117">
        <f t="shared" si="84"/>
        <v>1314826.9850600921</v>
      </c>
    </row>
    <row r="277" spans="1:25" ht="13.5" thickBot="1" x14ac:dyDescent="0.35">
      <c r="A277" s="54">
        <v>264</v>
      </c>
      <c r="B277" s="54">
        <v>46</v>
      </c>
      <c r="C277" s="54">
        <f t="shared" si="70"/>
        <v>0</v>
      </c>
      <c r="D277" s="55">
        <f>$D266*(1+$D$4)</f>
        <v>23402.085759373807</v>
      </c>
      <c r="E277" s="57">
        <f t="shared" si="81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f t="shared" si="69"/>
        <v>-723</v>
      </c>
      <c r="K277" s="54">
        <v>192</v>
      </c>
      <c r="L277" s="55">
        <v>0</v>
      </c>
      <c r="M277" s="55">
        <v>0</v>
      </c>
      <c r="N277" s="54" t="s">
        <v>79</v>
      </c>
      <c r="O277" s="55">
        <v>0</v>
      </c>
      <c r="P277" s="55">
        <v>0</v>
      </c>
      <c r="Q277" s="54" t="s">
        <v>79</v>
      </c>
      <c r="R277" s="57">
        <f>$R276*1.06</f>
        <v>-5405.306124867534</v>
      </c>
      <c r="S277" s="55">
        <v>0</v>
      </c>
      <c r="T277" s="55">
        <v>0</v>
      </c>
      <c r="U277" s="54" t="s">
        <v>79</v>
      </c>
      <c r="V277" s="57">
        <f t="shared" si="85"/>
        <v>-3130</v>
      </c>
      <c r="W277" s="57">
        <f t="shared" si="82"/>
        <v>-1170.1042879686904</v>
      </c>
      <c r="X277" s="55">
        <f t="shared" si="83"/>
        <v>3838.5700881527</v>
      </c>
      <c r="Y277" s="117">
        <f t="shared" si="84"/>
        <v>1324144.0009193285</v>
      </c>
    </row>
    <row r="278" spans="1:25" ht="13.5" thickBot="1" x14ac:dyDescent="0.35">
      <c r="A278" s="54">
        <v>265</v>
      </c>
      <c r="B278" s="54">
        <v>46</v>
      </c>
      <c r="C278" s="54">
        <f t="shared" si="70"/>
        <v>1</v>
      </c>
      <c r="D278" s="55">
        <f t="shared" ref="D278:D288" si="86">$D277</f>
        <v>23402.085759373807</v>
      </c>
      <c r="E278" s="57">
        <f t="shared" si="81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f t="shared" si="69"/>
        <v>-726</v>
      </c>
      <c r="K278" s="54">
        <v>193</v>
      </c>
      <c r="L278" s="55">
        <v>0</v>
      </c>
      <c r="M278" s="55">
        <v>0</v>
      </c>
      <c r="N278" s="54" t="s">
        <v>79</v>
      </c>
      <c r="O278" s="55">
        <v>0</v>
      </c>
      <c r="P278" s="55">
        <v>0</v>
      </c>
      <c r="Q278" s="54" t="s">
        <v>79</v>
      </c>
      <c r="R278" s="57">
        <f t="shared" ref="R278:R288" si="87">$R277</f>
        <v>-5405.306124867534</v>
      </c>
      <c r="S278" s="55">
        <v>0</v>
      </c>
      <c r="T278" s="55">
        <v>0</v>
      </c>
      <c r="U278" s="54" t="s">
        <v>79</v>
      </c>
      <c r="V278" s="57">
        <f t="shared" si="85"/>
        <v>-3140</v>
      </c>
      <c r="W278" s="57">
        <f t="shared" si="82"/>
        <v>-1170.1042879686904</v>
      </c>
      <c r="X278" s="55">
        <f t="shared" si="83"/>
        <v>3825.5700881527</v>
      </c>
      <c r="Y278" s="117">
        <f t="shared" si="84"/>
        <v>1333486.8376779784</v>
      </c>
    </row>
    <row r="279" spans="1:25" ht="13.5" thickBot="1" x14ac:dyDescent="0.35">
      <c r="A279" s="54">
        <v>266</v>
      </c>
      <c r="B279" s="54">
        <v>46</v>
      </c>
      <c r="C279" s="54">
        <f t="shared" si="70"/>
        <v>2</v>
      </c>
      <c r="D279" s="55">
        <f t="shared" si="86"/>
        <v>23402.085759373807</v>
      </c>
      <c r="E279" s="57">
        <f t="shared" si="81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f t="shared" ref="J279:J342" si="88">-150-3*K278</f>
        <v>-729</v>
      </c>
      <c r="K279" s="54">
        <v>194</v>
      </c>
      <c r="L279" s="55">
        <v>0</v>
      </c>
      <c r="M279" s="55">
        <v>0</v>
      </c>
      <c r="N279" s="54" t="s">
        <v>79</v>
      </c>
      <c r="O279" s="55">
        <v>0</v>
      </c>
      <c r="P279" s="55">
        <v>0</v>
      </c>
      <c r="Q279" s="54" t="s">
        <v>79</v>
      </c>
      <c r="R279" s="57">
        <f t="shared" si="87"/>
        <v>-5405.306124867534</v>
      </c>
      <c r="S279" s="55">
        <v>0</v>
      </c>
      <c r="T279" s="55">
        <v>0</v>
      </c>
      <c r="U279" s="54" t="s">
        <v>79</v>
      </c>
      <c r="V279" s="57">
        <f t="shared" si="85"/>
        <v>-3150</v>
      </c>
      <c r="W279" s="57">
        <f t="shared" si="82"/>
        <v>-1170.1042879686904</v>
      </c>
      <c r="X279" s="55">
        <f t="shared" si="83"/>
        <v>3812.5700881527</v>
      </c>
      <c r="Y279" s="117">
        <f t="shared" si="84"/>
        <v>1342855.6029231227</v>
      </c>
    </row>
    <row r="280" spans="1:25" ht="13.5" thickBot="1" x14ac:dyDescent="0.35">
      <c r="A280" s="54">
        <v>267</v>
      </c>
      <c r="B280" s="54">
        <v>46</v>
      </c>
      <c r="C280" s="54">
        <f t="shared" si="70"/>
        <v>3</v>
      </c>
      <c r="D280" s="55">
        <f t="shared" si="86"/>
        <v>23402.085759373807</v>
      </c>
      <c r="E280" s="57">
        <f t="shared" si="81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f t="shared" si="88"/>
        <v>-732</v>
      </c>
      <c r="K280" s="54">
        <v>195</v>
      </c>
      <c r="L280" s="55">
        <v>0</v>
      </c>
      <c r="M280" s="55">
        <v>0</v>
      </c>
      <c r="N280" s="54" t="s">
        <v>79</v>
      </c>
      <c r="O280" s="55">
        <v>0</v>
      </c>
      <c r="P280" s="55">
        <v>0</v>
      </c>
      <c r="Q280" s="54" t="s">
        <v>79</v>
      </c>
      <c r="R280" s="57">
        <f t="shared" si="87"/>
        <v>-5405.306124867534</v>
      </c>
      <c r="S280" s="55">
        <v>0</v>
      </c>
      <c r="T280" s="55">
        <v>0</v>
      </c>
      <c r="U280" s="54" t="s">
        <v>79</v>
      </c>
      <c r="V280" s="57">
        <f t="shared" si="85"/>
        <v>-3160</v>
      </c>
      <c r="W280" s="57">
        <f t="shared" si="82"/>
        <v>-1170.1042879686904</v>
      </c>
      <c r="X280" s="55">
        <f t="shared" si="83"/>
        <v>3799.5700881527</v>
      </c>
      <c r="Y280" s="117">
        <f t="shared" si="84"/>
        <v>1352250.4046901218</v>
      </c>
    </row>
    <row r="281" spans="1:25" ht="13.5" thickBot="1" x14ac:dyDescent="0.35">
      <c r="A281" s="54">
        <v>268</v>
      </c>
      <c r="B281" s="54">
        <v>46</v>
      </c>
      <c r="C281" s="54">
        <f t="shared" ref="C281:C344" si="89">C269</f>
        <v>4</v>
      </c>
      <c r="D281" s="55">
        <f t="shared" si="86"/>
        <v>23402.085759373807</v>
      </c>
      <c r="E281" s="57">
        <f t="shared" si="81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f t="shared" si="88"/>
        <v>-735</v>
      </c>
      <c r="K281" s="54">
        <v>196</v>
      </c>
      <c r="L281" s="55">
        <v>0</v>
      </c>
      <c r="M281" s="55">
        <v>0</v>
      </c>
      <c r="N281" s="54" t="s">
        <v>79</v>
      </c>
      <c r="O281" s="55">
        <v>0</v>
      </c>
      <c r="P281" s="55">
        <v>0</v>
      </c>
      <c r="Q281" s="54" t="s">
        <v>79</v>
      </c>
      <c r="R281" s="57">
        <f t="shared" si="87"/>
        <v>-5405.306124867534</v>
      </c>
      <c r="S281" s="55">
        <v>0</v>
      </c>
      <c r="T281" s="55">
        <v>0</v>
      </c>
      <c r="U281" s="54" t="s">
        <v>79</v>
      </c>
      <c r="V281" s="57">
        <f t="shared" si="85"/>
        <v>-3170</v>
      </c>
      <c r="W281" s="57">
        <f t="shared" si="82"/>
        <v>-1170.1042879686904</v>
      </c>
      <c r="X281" s="55">
        <f t="shared" si="83"/>
        <v>3786.5700881527</v>
      </c>
      <c r="Y281" s="117">
        <f t="shared" si="84"/>
        <v>1361671.3514644834</v>
      </c>
    </row>
    <row r="282" spans="1:25" ht="13.5" thickBot="1" x14ac:dyDescent="0.35">
      <c r="A282" s="54">
        <v>269</v>
      </c>
      <c r="B282" s="54">
        <v>46</v>
      </c>
      <c r="C282" s="54">
        <f t="shared" si="89"/>
        <v>5</v>
      </c>
      <c r="D282" s="55">
        <f t="shared" si="86"/>
        <v>23402.085759373807</v>
      </c>
      <c r="E282" s="57">
        <f t="shared" si="81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f t="shared" si="88"/>
        <v>-738</v>
      </c>
      <c r="K282" s="54">
        <v>197</v>
      </c>
      <c r="L282" s="55">
        <v>0</v>
      </c>
      <c r="M282" s="55">
        <v>0</v>
      </c>
      <c r="N282" s="54" t="s">
        <v>79</v>
      </c>
      <c r="O282" s="55">
        <v>0</v>
      </c>
      <c r="P282" s="55">
        <v>0</v>
      </c>
      <c r="Q282" s="54" t="s">
        <v>79</v>
      </c>
      <c r="R282" s="57">
        <f t="shared" si="87"/>
        <v>-5405.306124867534</v>
      </c>
      <c r="S282" s="55">
        <v>0</v>
      </c>
      <c r="T282" s="55">
        <v>0</v>
      </c>
      <c r="U282" s="54" t="s">
        <v>79</v>
      </c>
      <c r="V282" s="57">
        <f t="shared" si="85"/>
        <v>-3180</v>
      </c>
      <c r="W282" s="57">
        <f t="shared" si="82"/>
        <v>-1170.1042879686904</v>
      </c>
      <c r="X282" s="55">
        <f t="shared" si="83"/>
        <v>3773.5700881527</v>
      </c>
      <c r="Y282" s="117">
        <f t="shared" si="84"/>
        <v>1371118.5521837382</v>
      </c>
    </row>
    <row r="283" spans="1:25" ht="13.5" thickBot="1" x14ac:dyDescent="0.35">
      <c r="A283" s="54">
        <v>270</v>
      </c>
      <c r="B283" s="54">
        <v>46</v>
      </c>
      <c r="C283" s="54">
        <f t="shared" si="89"/>
        <v>6</v>
      </c>
      <c r="D283" s="55">
        <f t="shared" si="86"/>
        <v>23402.085759373807</v>
      </c>
      <c r="E283" s="57">
        <f t="shared" si="81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f t="shared" si="88"/>
        <v>-741</v>
      </c>
      <c r="K283" s="54">
        <v>198</v>
      </c>
      <c r="L283" s="55">
        <v>0</v>
      </c>
      <c r="M283" s="55">
        <v>0</v>
      </c>
      <c r="N283" s="54" t="s">
        <v>79</v>
      </c>
      <c r="O283" s="55">
        <v>0</v>
      </c>
      <c r="P283" s="55">
        <v>0</v>
      </c>
      <c r="Q283" s="54" t="s">
        <v>79</v>
      </c>
      <c r="R283" s="57">
        <f t="shared" si="87"/>
        <v>-5405.306124867534</v>
      </c>
      <c r="S283" s="55">
        <v>0</v>
      </c>
      <c r="T283" s="55">
        <v>0</v>
      </c>
      <c r="U283" s="54" t="s">
        <v>79</v>
      </c>
      <c r="V283" s="57">
        <f t="shared" si="85"/>
        <v>-3190</v>
      </c>
      <c r="W283" s="57">
        <f t="shared" si="82"/>
        <v>-1170.1042879686904</v>
      </c>
      <c r="X283" s="55">
        <f t="shared" si="83"/>
        <v>3760.5700881527</v>
      </c>
      <c r="Y283" s="117">
        <f t="shared" si="84"/>
        <v>1380592.1162393233</v>
      </c>
    </row>
    <row r="284" spans="1:25" ht="13.5" thickBot="1" x14ac:dyDescent="0.35">
      <c r="A284" s="54">
        <v>271</v>
      </c>
      <c r="B284" s="54">
        <v>46</v>
      </c>
      <c r="C284" s="54">
        <f t="shared" si="89"/>
        <v>7</v>
      </c>
      <c r="D284" s="55">
        <f t="shared" si="86"/>
        <v>23402.085759373807</v>
      </c>
      <c r="E284" s="57">
        <f t="shared" si="81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f t="shared" si="88"/>
        <v>-744</v>
      </c>
      <c r="K284" s="54">
        <v>199</v>
      </c>
      <c r="L284" s="55">
        <v>0</v>
      </c>
      <c r="M284" s="55">
        <v>0</v>
      </c>
      <c r="N284" s="54" t="s">
        <v>79</v>
      </c>
      <c r="O284" s="55">
        <v>0</v>
      </c>
      <c r="P284" s="55">
        <v>0</v>
      </c>
      <c r="Q284" s="54" t="s">
        <v>79</v>
      </c>
      <c r="R284" s="57">
        <f t="shared" si="87"/>
        <v>-5405.306124867534</v>
      </c>
      <c r="S284" s="55">
        <v>0</v>
      </c>
      <c r="T284" s="55">
        <v>0</v>
      </c>
      <c r="U284" s="54" t="s">
        <v>79</v>
      </c>
      <c r="V284" s="57">
        <f t="shared" si="85"/>
        <v>-3200</v>
      </c>
      <c r="W284" s="57">
        <f t="shared" si="82"/>
        <v>-1170.1042879686904</v>
      </c>
      <c r="X284" s="55">
        <f t="shared" si="83"/>
        <v>3747.5700881527</v>
      </c>
      <c r="Y284" s="117">
        <f t="shared" si="84"/>
        <v>1390092.1534784732</v>
      </c>
    </row>
    <row r="285" spans="1:25" ht="13.5" thickBot="1" x14ac:dyDescent="0.35">
      <c r="A285" s="54">
        <v>272</v>
      </c>
      <c r="B285" s="54">
        <v>46</v>
      </c>
      <c r="C285" s="54">
        <f t="shared" si="89"/>
        <v>8</v>
      </c>
      <c r="D285" s="55">
        <f t="shared" si="86"/>
        <v>23402.085759373807</v>
      </c>
      <c r="E285" s="57">
        <f t="shared" si="81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f t="shared" si="88"/>
        <v>-747</v>
      </c>
      <c r="K285" s="54">
        <v>200</v>
      </c>
      <c r="L285" s="55">
        <v>0</v>
      </c>
      <c r="M285" s="55">
        <v>0</v>
      </c>
      <c r="N285" s="54" t="s">
        <v>79</v>
      </c>
      <c r="O285" s="55">
        <v>0</v>
      </c>
      <c r="P285" s="55">
        <v>0</v>
      </c>
      <c r="Q285" s="54" t="s">
        <v>79</v>
      </c>
      <c r="R285" s="57">
        <f t="shared" si="87"/>
        <v>-5405.306124867534</v>
      </c>
      <c r="S285" s="55">
        <v>0</v>
      </c>
      <c r="T285" s="55">
        <v>0</v>
      </c>
      <c r="U285" s="54" t="s">
        <v>79</v>
      </c>
      <c r="V285" s="57">
        <f t="shared" si="85"/>
        <v>-3210</v>
      </c>
      <c r="W285" s="57">
        <f t="shared" si="82"/>
        <v>-1170.1042879686904</v>
      </c>
      <c r="X285" s="55">
        <f t="shared" si="83"/>
        <v>3734.5700881527</v>
      </c>
      <c r="Y285" s="117">
        <f t="shared" si="84"/>
        <v>1399618.7742061196</v>
      </c>
    </row>
    <row r="286" spans="1:25" ht="13.5" thickBot="1" x14ac:dyDescent="0.35">
      <c r="A286" s="54">
        <v>273</v>
      </c>
      <c r="B286" s="54">
        <v>46</v>
      </c>
      <c r="C286" s="54">
        <f t="shared" si="89"/>
        <v>9</v>
      </c>
      <c r="D286" s="55">
        <f t="shared" si="86"/>
        <v>23402.085759373807</v>
      </c>
      <c r="E286" s="57">
        <f t="shared" si="81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f t="shared" si="88"/>
        <v>-750</v>
      </c>
      <c r="K286" s="54">
        <v>201</v>
      </c>
      <c r="L286" s="55">
        <v>0</v>
      </c>
      <c r="M286" s="55">
        <v>0</v>
      </c>
      <c r="N286" s="54" t="s">
        <v>79</v>
      </c>
      <c r="O286" s="55">
        <v>0</v>
      </c>
      <c r="P286" s="55">
        <v>0</v>
      </c>
      <c r="Q286" s="54" t="s">
        <v>79</v>
      </c>
      <c r="R286" s="57">
        <f t="shared" si="87"/>
        <v>-5405.306124867534</v>
      </c>
      <c r="S286" s="55">
        <v>0</v>
      </c>
      <c r="T286" s="55">
        <v>0</v>
      </c>
      <c r="U286" s="54" t="s">
        <v>79</v>
      </c>
      <c r="V286" s="57">
        <f t="shared" si="85"/>
        <v>-3220</v>
      </c>
      <c r="W286" s="57">
        <f t="shared" si="82"/>
        <v>-1170.1042879686904</v>
      </c>
      <c r="X286" s="55">
        <f t="shared" si="83"/>
        <v>3721.5700881527</v>
      </c>
      <c r="Y286" s="117">
        <f t="shared" si="84"/>
        <v>1409172.0891867978</v>
      </c>
    </row>
    <row r="287" spans="1:25" ht="13.5" thickBot="1" x14ac:dyDescent="0.35">
      <c r="A287" s="54">
        <v>274</v>
      </c>
      <c r="B287" s="54">
        <v>46</v>
      </c>
      <c r="C287" s="54">
        <f t="shared" si="89"/>
        <v>10</v>
      </c>
      <c r="D287" s="55">
        <f t="shared" si="86"/>
        <v>23402.085759373807</v>
      </c>
      <c r="E287" s="57">
        <f t="shared" si="81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f t="shared" si="88"/>
        <v>-753</v>
      </c>
      <c r="K287" s="54">
        <v>202</v>
      </c>
      <c r="L287" s="55">
        <v>0</v>
      </c>
      <c r="M287" s="55">
        <v>0</v>
      </c>
      <c r="N287" s="54" t="s">
        <v>79</v>
      </c>
      <c r="O287" s="55">
        <v>0</v>
      </c>
      <c r="P287" s="55">
        <v>0</v>
      </c>
      <c r="Q287" s="54" t="s">
        <v>79</v>
      </c>
      <c r="R287" s="57">
        <f t="shared" si="87"/>
        <v>-5405.306124867534</v>
      </c>
      <c r="S287" s="55">
        <v>0</v>
      </c>
      <c r="T287" s="55">
        <v>0</v>
      </c>
      <c r="U287" s="54" t="s">
        <v>79</v>
      </c>
      <c r="V287" s="57">
        <f t="shared" si="85"/>
        <v>-3230</v>
      </c>
      <c r="W287" s="57">
        <f t="shared" si="82"/>
        <v>-1170.1042879686904</v>
      </c>
      <c r="X287" s="55">
        <f t="shared" si="83"/>
        <v>3708.5700881527</v>
      </c>
      <c r="Y287" s="117">
        <f t="shared" si="84"/>
        <v>1418752.2096465623</v>
      </c>
    </row>
    <row r="288" spans="1:25" ht="13.5" thickBot="1" x14ac:dyDescent="0.35">
      <c r="A288" s="54">
        <v>275</v>
      </c>
      <c r="B288" s="54">
        <v>46</v>
      </c>
      <c r="C288" s="54">
        <f t="shared" si="89"/>
        <v>11</v>
      </c>
      <c r="D288" s="55">
        <f t="shared" si="86"/>
        <v>23402.085759373807</v>
      </c>
      <c r="E288" s="57">
        <f t="shared" si="81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f t="shared" si="88"/>
        <v>-756</v>
      </c>
      <c r="K288" s="54">
        <v>203</v>
      </c>
      <c r="L288" s="55">
        <v>0</v>
      </c>
      <c r="M288" s="55">
        <v>0</v>
      </c>
      <c r="N288" s="54" t="s">
        <v>79</v>
      </c>
      <c r="O288" s="55">
        <v>0</v>
      </c>
      <c r="P288" s="55">
        <v>0</v>
      </c>
      <c r="Q288" s="54" t="s">
        <v>79</v>
      </c>
      <c r="R288" s="57">
        <f t="shared" si="87"/>
        <v>-5405.306124867534</v>
      </c>
      <c r="S288" s="55">
        <v>0</v>
      </c>
      <c r="T288" s="55">
        <v>0</v>
      </c>
      <c r="U288" s="54" t="s">
        <v>79</v>
      </c>
      <c r="V288" s="57">
        <f t="shared" si="85"/>
        <v>-3240</v>
      </c>
      <c r="W288" s="57">
        <f t="shared" si="82"/>
        <v>-1170.1042879686904</v>
      </c>
      <c r="X288" s="55">
        <f t="shared" si="83"/>
        <v>3695.5700881527</v>
      </c>
      <c r="Y288" s="117">
        <f t="shared" si="84"/>
        <v>1428359.2472749092</v>
      </c>
    </row>
    <row r="289" spans="1:25" ht="13.5" thickBot="1" x14ac:dyDescent="0.35">
      <c r="A289" s="54">
        <v>276</v>
      </c>
      <c r="B289" s="54">
        <v>47</v>
      </c>
      <c r="C289" s="54">
        <f t="shared" si="89"/>
        <v>0</v>
      </c>
      <c r="D289" s="55">
        <f>$D278*(1+$D$4)</f>
        <v>24572.190047342498</v>
      </c>
      <c r="E289" s="57">
        <f t="shared" si="81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f t="shared" si="88"/>
        <v>-759</v>
      </c>
      <c r="K289" s="54">
        <v>204</v>
      </c>
      <c r="L289" s="55">
        <v>0</v>
      </c>
      <c r="M289" s="55">
        <v>0</v>
      </c>
      <c r="N289" s="54" t="s">
        <v>79</v>
      </c>
      <c r="O289" s="55">
        <v>0</v>
      </c>
      <c r="P289" s="55">
        <v>0</v>
      </c>
      <c r="Q289" s="54" t="s">
        <v>79</v>
      </c>
      <c r="R289" s="57">
        <f>$R288*1.06</f>
        <v>-5729.6244923595859</v>
      </c>
      <c r="S289" s="55">
        <v>0</v>
      </c>
      <c r="T289" s="55">
        <v>0</v>
      </c>
      <c r="U289" s="54" t="s">
        <v>79</v>
      </c>
      <c r="V289" s="57">
        <f t="shared" si="85"/>
        <v>-3250</v>
      </c>
      <c r="W289" s="57">
        <f t="shared" si="82"/>
        <v>-1228.6095023671251</v>
      </c>
      <c r="X289" s="55">
        <f t="shared" si="83"/>
        <v>3943.3038646449959</v>
      </c>
      <c r="Y289" s="117">
        <f t="shared" si="84"/>
        <v>1438254.0480031997</v>
      </c>
    </row>
    <row r="290" spans="1:25" ht="13.5" thickBot="1" x14ac:dyDescent="0.35">
      <c r="A290" s="54">
        <v>277</v>
      </c>
      <c r="B290" s="54">
        <v>47</v>
      </c>
      <c r="C290" s="54">
        <f t="shared" si="89"/>
        <v>1</v>
      </c>
      <c r="D290" s="55">
        <f t="shared" ref="D290:D300" si="90">$D289</f>
        <v>24572.190047342498</v>
      </c>
      <c r="E290" s="57">
        <f t="shared" si="81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f t="shared" si="88"/>
        <v>-762</v>
      </c>
      <c r="K290" s="54">
        <v>205</v>
      </c>
      <c r="L290" s="55">
        <v>0</v>
      </c>
      <c r="M290" s="55">
        <v>0</v>
      </c>
      <c r="N290" s="54" t="s">
        <v>79</v>
      </c>
      <c r="O290" s="55">
        <v>0</v>
      </c>
      <c r="P290" s="55">
        <v>0</v>
      </c>
      <c r="Q290" s="54" t="s">
        <v>79</v>
      </c>
      <c r="R290" s="57">
        <f t="shared" ref="R290:R300" si="91">$R289</f>
        <v>-5729.6244923595859</v>
      </c>
      <c r="S290" s="55">
        <v>0</v>
      </c>
      <c r="T290" s="55">
        <v>0</v>
      </c>
      <c r="U290" s="54" t="s">
        <v>79</v>
      </c>
      <c r="V290" s="57">
        <f t="shared" si="85"/>
        <v>-3260</v>
      </c>
      <c r="W290" s="57">
        <f t="shared" si="82"/>
        <v>-1228.6095023671251</v>
      </c>
      <c r="X290" s="55">
        <f t="shared" si="83"/>
        <v>3930.3038646449959</v>
      </c>
      <c r="Y290" s="117">
        <f t="shared" si="84"/>
        <v>1448177.0770678581</v>
      </c>
    </row>
    <row r="291" spans="1:25" ht="13.5" thickBot="1" x14ac:dyDescent="0.35">
      <c r="A291" s="54">
        <v>278</v>
      </c>
      <c r="B291" s="54">
        <v>47</v>
      </c>
      <c r="C291" s="54">
        <f t="shared" si="89"/>
        <v>2</v>
      </c>
      <c r="D291" s="55">
        <f t="shared" si="90"/>
        <v>24572.190047342498</v>
      </c>
      <c r="E291" s="57">
        <f t="shared" si="81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f t="shared" si="88"/>
        <v>-765</v>
      </c>
      <c r="K291" s="54">
        <v>206</v>
      </c>
      <c r="L291" s="55">
        <v>0</v>
      </c>
      <c r="M291" s="55">
        <v>0</v>
      </c>
      <c r="N291" s="54" t="s">
        <v>79</v>
      </c>
      <c r="O291" s="55">
        <v>0</v>
      </c>
      <c r="P291" s="55">
        <v>0</v>
      </c>
      <c r="Q291" s="54" t="s">
        <v>79</v>
      </c>
      <c r="R291" s="57">
        <f t="shared" si="91"/>
        <v>-5729.6244923595859</v>
      </c>
      <c r="S291" s="55">
        <v>0</v>
      </c>
      <c r="T291" s="55">
        <v>0</v>
      </c>
      <c r="U291" s="54" t="s">
        <v>79</v>
      </c>
      <c r="V291" s="57">
        <f t="shared" si="85"/>
        <v>-3270</v>
      </c>
      <c r="W291" s="57">
        <f t="shared" si="82"/>
        <v>-1228.6095023671251</v>
      </c>
      <c r="X291" s="55">
        <f t="shared" si="83"/>
        <v>3917.3038646449959</v>
      </c>
      <c r="Y291" s="117">
        <f t="shared" si="84"/>
        <v>1458128.4520869525</v>
      </c>
    </row>
    <row r="292" spans="1:25" ht="13.5" thickBot="1" x14ac:dyDescent="0.35">
      <c r="A292" s="54">
        <v>279</v>
      </c>
      <c r="B292" s="54">
        <v>47</v>
      </c>
      <c r="C292" s="54">
        <f t="shared" si="89"/>
        <v>3</v>
      </c>
      <c r="D292" s="55">
        <f t="shared" si="90"/>
        <v>24572.190047342498</v>
      </c>
      <c r="E292" s="57">
        <f t="shared" si="81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f t="shared" si="88"/>
        <v>-768</v>
      </c>
      <c r="K292" s="54">
        <v>207</v>
      </c>
      <c r="L292" s="55">
        <v>0</v>
      </c>
      <c r="M292" s="55">
        <v>0</v>
      </c>
      <c r="N292" s="54" t="s">
        <v>79</v>
      </c>
      <c r="O292" s="55">
        <v>0</v>
      </c>
      <c r="P292" s="55">
        <v>0</v>
      </c>
      <c r="Q292" s="54" t="s">
        <v>79</v>
      </c>
      <c r="R292" s="57">
        <f t="shared" si="91"/>
        <v>-5729.6244923595859</v>
      </c>
      <c r="S292" s="55">
        <v>0</v>
      </c>
      <c r="T292" s="55">
        <v>0</v>
      </c>
      <c r="U292" s="54" t="s">
        <v>79</v>
      </c>
      <c r="V292" s="57">
        <f t="shared" si="85"/>
        <v>-3280</v>
      </c>
      <c r="W292" s="57">
        <f t="shared" si="82"/>
        <v>-1228.6095023671251</v>
      </c>
      <c r="X292" s="55">
        <f t="shared" si="83"/>
        <v>3904.3038646449959</v>
      </c>
      <c r="Y292" s="117">
        <f t="shared" si="84"/>
        <v>1468108.2911686266</v>
      </c>
    </row>
    <row r="293" spans="1:25" ht="13.5" thickBot="1" x14ac:dyDescent="0.35">
      <c r="A293" s="54">
        <v>280</v>
      </c>
      <c r="B293" s="54">
        <v>47</v>
      </c>
      <c r="C293" s="54">
        <f t="shared" si="89"/>
        <v>4</v>
      </c>
      <c r="D293" s="55">
        <f t="shared" si="90"/>
        <v>24572.190047342498</v>
      </c>
      <c r="E293" s="57">
        <f t="shared" si="81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f t="shared" si="88"/>
        <v>-771</v>
      </c>
      <c r="K293" s="54">
        <v>208</v>
      </c>
      <c r="L293" s="55">
        <v>0</v>
      </c>
      <c r="M293" s="55">
        <v>0</v>
      </c>
      <c r="N293" s="54" t="s">
        <v>79</v>
      </c>
      <c r="O293" s="55">
        <v>0</v>
      </c>
      <c r="P293" s="55">
        <v>0</v>
      </c>
      <c r="Q293" s="54" t="s">
        <v>79</v>
      </c>
      <c r="R293" s="57">
        <f t="shared" si="91"/>
        <v>-5729.6244923595859</v>
      </c>
      <c r="S293" s="55">
        <v>0</v>
      </c>
      <c r="T293" s="55">
        <v>0</v>
      </c>
      <c r="U293" s="54" t="s">
        <v>79</v>
      </c>
      <c r="V293" s="57">
        <f t="shared" si="85"/>
        <v>-3290</v>
      </c>
      <c r="W293" s="57">
        <f t="shared" si="82"/>
        <v>-1228.6095023671251</v>
      </c>
      <c r="X293" s="55">
        <f t="shared" si="83"/>
        <v>3891.3038646449959</v>
      </c>
      <c r="Y293" s="117">
        <f t="shared" si="84"/>
        <v>1478116.7129131409</v>
      </c>
    </row>
    <row r="294" spans="1:25" ht="13.5" thickBot="1" x14ac:dyDescent="0.35">
      <c r="A294" s="54">
        <v>281</v>
      </c>
      <c r="B294" s="54">
        <v>47</v>
      </c>
      <c r="C294" s="54">
        <f t="shared" si="89"/>
        <v>5</v>
      </c>
      <c r="D294" s="55">
        <f t="shared" si="90"/>
        <v>24572.190047342498</v>
      </c>
      <c r="E294" s="57">
        <f t="shared" si="81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f t="shared" si="88"/>
        <v>-774</v>
      </c>
      <c r="K294" s="54">
        <v>209</v>
      </c>
      <c r="L294" s="55">
        <v>0</v>
      </c>
      <c r="M294" s="55">
        <v>0</v>
      </c>
      <c r="N294" s="54" t="s">
        <v>79</v>
      </c>
      <c r="O294" s="55">
        <v>0</v>
      </c>
      <c r="P294" s="55">
        <v>0</v>
      </c>
      <c r="Q294" s="54" t="s">
        <v>79</v>
      </c>
      <c r="R294" s="57">
        <f t="shared" si="91"/>
        <v>-5729.6244923595859</v>
      </c>
      <c r="S294" s="55">
        <v>0</v>
      </c>
      <c r="T294" s="55">
        <v>0</v>
      </c>
      <c r="U294" s="54" t="s">
        <v>79</v>
      </c>
      <c r="V294" s="57">
        <f t="shared" si="85"/>
        <v>-3300</v>
      </c>
      <c r="W294" s="57">
        <f t="shared" si="82"/>
        <v>-1228.6095023671251</v>
      </c>
      <c r="X294" s="55">
        <f t="shared" si="83"/>
        <v>3878.3038646449959</v>
      </c>
      <c r="Y294" s="117">
        <f t="shared" si="84"/>
        <v>1488153.8364149241</v>
      </c>
    </row>
    <row r="295" spans="1:25" ht="13.5" thickBot="1" x14ac:dyDescent="0.35">
      <c r="A295" s="54">
        <v>282</v>
      </c>
      <c r="B295" s="54">
        <v>47</v>
      </c>
      <c r="C295" s="54">
        <f t="shared" si="89"/>
        <v>6</v>
      </c>
      <c r="D295" s="55">
        <f t="shared" si="90"/>
        <v>24572.190047342498</v>
      </c>
      <c r="E295" s="57">
        <f t="shared" si="81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f t="shared" si="88"/>
        <v>-777</v>
      </c>
      <c r="K295" s="54">
        <v>210</v>
      </c>
      <c r="L295" s="55">
        <v>0</v>
      </c>
      <c r="M295" s="55">
        <v>0</v>
      </c>
      <c r="N295" s="54" t="s">
        <v>79</v>
      </c>
      <c r="O295" s="55">
        <v>0</v>
      </c>
      <c r="P295" s="55">
        <v>0</v>
      </c>
      <c r="Q295" s="54" t="s">
        <v>79</v>
      </c>
      <c r="R295" s="57">
        <f t="shared" si="91"/>
        <v>-5729.6244923595859</v>
      </c>
      <c r="S295" s="55">
        <v>0</v>
      </c>
      <c r="T295" s="55">
        <v>0</v>
      </c>
      <c r="U295" s="54" t="s">
        <v>79</v>
      </c>
      <c r="V295" s="57">
        <f t="shared" si="85"/>
        <v>-3310</v>
      </c>
      <c r="W295" s="57">
        <f t="shared" si="82"/>
        <v>-1228.6095023671251</v>
      </c>
      <c r="X295" s="55">
        <f t="shared" si="83"/>
        <v>3865.3038646449959</v>
      </c>
      <c r="Y295" s="117">
        <f t="shared" si="84"/>
        <v>1498219.7812646313</v>
      </c>
    </row>
    <row r="296" spans="1:25" ht="13.5" thickBot="1" x14ac:dyDescent="0.35">
      <c r="A296" s="54">
        <v>283</v>
      </c>
      <c r="B296" s="54">
        <v>47</v>
      </c>
      <c r="C296" s="54">
        <f t="shared" si="89"/>
        <v>7</v>
      </c>
      <c r="D296" s="55">
        <f t="shared" si="90"/>
        <v>24572.190047342498</v>
      </c>
      <c r="E296" s="57">
        <f t="shared" si="81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f t="shared" si="88"/>
        <v>-780</v>
      </c>
      <c r="K296" s="54">
        <v>211</v>
      </c>
      <c r="L296" s="55">
        <v>0</v>
      </c>
      <c r="M296" s="55">
        <v>0</v>
      </c>
      <c r="N296" s="54" t="s">
        <v>79</v>
      </c>
      <c r="O296" s="55">
        <v>0</v>
      </c>
      <c r="P296" s="55">
        <v>0</v>
      </c>
      <c r="Q296" s="54" t="s">
        <v>79</v>
      </c>
      <c r="R296" s="57">
        <f t="shared" si="91"/>
        <v>-5729.6244923595859</v>
      </c>
      <c r="S296" s="55">
        <v>0</v>
      </c>
      <c r="T296" s="55">
        <v>0</v>
      </c>
      <c r="U296" s="54" t="s">
        <v>79</v>
      </c>
      <c r="V296" s="57">
        <f t="shared" si="85"/>
        <v>-3320</v>
      </c>
      <c r="W296" s="57">
        <f t="shared" si="82"/>
        <v>-1228.6095023671251</v>
      </c>
      <c r="X296" s="55">
        <f t="shared" si="83"/>
        <v>3852.3038646449959</v>
      </c>
      <c r="Y296" s="117">
        <f t="shared" si="84"/>
        <v>1508314.6675512122</v>
      </c>
    </row>
    <row r="297" spans="1:25" ht="13.5" thickBot="1" x14ac:dyDescent="0.35">
      <c r="A297" s="54">
        <v>284</v>
      </c>
      <c r="B297" s="54">
        <v>47</v>
      </c>
      <c r="C297" s="54">
        <f t="shared" si="89"/>
        <v>8</v>
      </c>
      <c r="D297" s="55">
        <f t="shared" si="90"/>
        <v>24572.190047342498</v>
      </c>
      <c r="E297" s="57">
        <f t="shared" si="81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f t="shared" si="88"/>
        <v>-783</v>
      </c>
      <c r="K297" s="54">
        <v>212</v>
      </c>
      <c r="L297" s="55">
        <v>0</v>
      </c>
      <c r="M297" s="55">
        <v>0</v>
      </c>
      <c r="N297" s="54" t="s">
        <v>79</v>
      </c>
      <c r="O297" s="55">
        <v>0</v>
      </c>
      <c r="P297" s="55">
        <v>0</v>
      </c>
      <c r="Q297" s="54" t="s">
        <v>79</v>
      </c>
      <c r="R297" s="57">
        <f t="shared" si="91"/>
        <v>-5729.6244923595859</v>
      </c>
      <c r="S297" s="55">
        <v>0</v>
      </c>
      <c r="T297" s="55">
        <v>0</v>
      </c>
      <c r="U297" s="54" t="s">
        <v>79</v>
      </c>
      <c r="V297" s="57">
        <f t="shared" si="85"/>
        <v>-3330</v>
      </c>
      <c r="W297" s="57">
        <f t="shared" si="82"/>
        <v>-1228.6095023671251</v>
      </c>
      <c r="X297" s="55">
        <f t="shared" si="83"/>
        <v>3839.3038646449959</v>
      </c>
      <c r="Y297" s="117">
        <f t="shared" si="84"/>
        <v>1518438.6158639872</v>
      </c>
    </row>
    <row r="298" spans="1:25" ht="13.5" thickBot="1" x14ac:dyDescent="0.35">
      <c r="A298" s="54">
        <v>285</v>
      </c>
      <c r="B298" s="54">
        <v>47</v>
      </c>
      <c r="C298" s="54">
        <f t="shared" si="89"/>
        <v>9</v>
      </c>
      <c r="D298" s="55">
        <f t="shared" si="90"/>
        <v>24572.190047342498</v>
      </c>
      <c r="E298" s="57">
        <f t="shared" si="81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f t="shared" si="88"/>
        <v>-786</v>
      </c>
      <c r="K298" s="54">
        <v>213</v>
      </c>
      <c r="L298" s="55">
        <v>0</v>
      </c>
      <c r="M298" s="55">
        <v>0</v>
      </c>
      <c r="N298" s="54" t="s">
        <v>79</v>
      </c>
      <c r="O298" s="55">
        <v>0</v>
      </c>
      <c r="P298" s="55">
        <v>0</v>
      </c>
      <c r="Q298" s="54" t="s">
        <v>79</v>
      </c>
      <c r="R298" s="57">
        <f t="shared" si="91"/>
        <v>-5729.6244923595859</v>
      </c>
      <c r="S298" s="55">
        <v>0</v>
      </c>
      <c r="T298" s="55">
        <v>0</v>
      </c>
      <c r="U298" s="54" t="s">
        <v>79</v>
      </c>
      <c r="V298" s="57">
        <f t="shared" si="85"/>
        <v>-3340</v>
      </c>
      <c r="W298" s="57">
        <f t="shared" si="82"/>
        <v>-1228.6095023671251</v>
      </c>
      <c r="X298" s="55">
        <f t="shared" si="83"/>
        <v>3826.3038646449959</v>
      </c>
      <c r="Y298" s="117">
        <f t="shared" si="84"/>
        <v>1528591.7472947321</v>
      </c>
    </row>
    <row r="299" spans="1:25" ht="13.5" thickBot="1" x14ac:dyDescent="0.35">
      <c r="A299" s="54">
        <v>286</v>
      </c>
      <c r="B299" s="54">
        <v>47</v>
      </c>
      <c r="C299" s="54">
        <f t="shared" si="89"/>
        <v>10</v>
      </c>
      <c r="D299" s="55">
        <f t="shared" si="90"/>
        <v>24572.190047342498</v>
      </c>
      <c r="E299" s="57">
        <f t="shared" si="81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f t="shared" si="88"/>
        <v>-789</v>
      </c>
      <c r="K299" s="54">
        <v>214</v>
      </c>
      <c r="L299" s="55">
        <v>0</v>
      </c>
      <c r="M299" s="55">
        <v>0</v>
      </c>
      <c r="N299" s="54" t="s">
        <v>79</v>
      </c>
      <c r="O299" s="55">
        <v>0</v>
      </c>
      <c r="P299" s="55">
        <v>0</v>
      </c>
      <c r="Q299" s="54" t="s">
        <v>79</v>
      </c>
      <c r="R299" s="57">
        <f t="shared" si="91"/>
        <v>-5729.6244923595859</v>
      </c>
      <c r="S299" s="55">
        <v>0</v>
      </c>
      <c r="T299" s="55">
        <v>0</v>
      </c>
      <c r="U299" s="54" t="s">
        <v>79</v>
      </c>
      <c r="V299" s="57">
        <f t="shared" si="85"/>
        <v>-3350</v>
      </c>
      <c r="W299" s="57">
        <f t="shared" si="82"/>
        <v>-1228.6095023671251</v>
      </c>
      <c r="X299" s="55">
        <f t="shared" si="83"/>
        <v>3813.3038646449959</v>
      </c>
      <c r="Y299" s="117">
        <f t="shared" si="84"/>
        <v>1538774.1834397719</v>
      </c>
    </row>
    <row r="300" spans="1:25" ht="13.5" thickBot="1" x14ac:dyDescent="0.35">
      <c r="A300" s="54">
        <v>287</v>
      </c>
      <c r="B300" s="54">
        <v>47</v>
      </c>
      <c r="C300" s="54">
        <f t="shared" si="89"/>
        <v>11</v>
      </c>
      <c r="D300" s="55">
        <f t="shared" si="90"/>
        <v>24572.190047342498</v>
      </c>
      <c r="E300" s="57">
        <f t="shared" si="81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f t="shared" si="88"/>
        <v>-792</v>
      </c>
      <c r="K300" s="54">
        <v>215</v>
      </c>
      <c r="L300" s="55">
        <v>0</v>
      </c>
      <c r="M300" s="55">
        <v>0</v>
      </c>
      <c r="N300" s="54" t="s">
        <v>79</v>
      </c>
      <c r="O300" s="55">
        <v>0</v>
      </c>
      <c r="P300" s="55">
        <v>0</v>
      </c>
      <c r="Q300" s="54" t="s">
        <v>79</v>
      </c>
      <c r="R300" s="57">
        <f t="shared" si="91"/>
        <v>-5729.6244923595859</v>
      </c>
      <c r="S300" s="55">
        <v>0</v>
      </c>
      <c r="T300" s="55">
        <v>0</v>
      </c>
      <c r="U300" s="54" t="s">
        <v>79</v>
      </c>
      <c r="V300" s="57">
        <f t="shared" si="85"/>
        <v>-3360</v>
      </c>
      <c r="W300" s="57">
        <f t="shared" si="82"/>
        <v>-1228.6095023671251</v>
      </c>
      <c r="X300" s="55">
        <f t="shared" si="83"/>
        <v>3800.3038646449959</v>
      </c>
      <c r="Y300" s="117">
        <f t="shared" si="84"/>
        <v>1548986.0464020825</v>
      </c>
    </row>
    <row r="301" spans="1:25" ht="13.5" thickBot="1" x14ac:dyDescent="0.35">
      <c r="A301" s="54">
        <v>288</v>
      </c>
      <c r="B301" s="54">
        <v>48</v>
      </c>
      <c r="C301" s="54">
        <f t="shared" si="89"/>
        <v>0</v>
      </c>
      <c r="D301" s="55">
        <f>$D290*(1+$D$4)</f>
        <v>25800.799549709624</v>
      </c>
      <c r="E301" s="57">
        <f t="shared" si="81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f t="shared" si="88"/>
        <v>-795</v>
      </c>
      <c r="K301" s="54">
        <v>216</v>
      </c>
      <c r="L301" s="55">
        <v>0</v>
      </c>
      <c r="M301" s="55">
        <v>0</v>
      </c>
      <c r="N301" s="54" t="s">
        <v>79</v>
      </c>
      <c r="O301" s="55">
        <v>0</v>
      </c>
      <c r="P301" s="55">
        <v>0</v>
      </c>
      <c r="Q301" s="54" t="s">
        <v>79</v>
      </c>
      <c r="R301" s="57">
        <f>$R300*1.06</f>
        <v>-6073.4019619011615</v>
      </c>
      <c r="S301" s="55">
        <v>0</v>
      </c>
      <c r="T301" s="55">
        <v>0</v>
      </c>
      <c r="U301" s="54" t="s">
        <v>79</v>
      </c>
      <c r="V301" s="57">
        <f t="shared" si="85"/>
        <v>-3370</v>
      </c>
      <c r="W301" s="57">
        <f t="shared" si="82"/>
        <v>-1290.0399774854814</v>
      </c>
      <c r="X301" s="55">
        <f t="shared" si="83"/>
        <v>4057.8311462869824</v>
      </c>
      <c r="Y301" s="117">
        <f t="shared" si="84"/>
        <v>1559497.9860750448</v>
      </c>
    </row>
    <row r="302" spans="1:25" ht="13.5" thickBot="1" x14ac:dyDescent="0.35">
      <c r="A302" s="54">
        <v>289</v>
      </c>
      <c r="B302" s="54">
        <v>48</v>
      </c>
      <c r="C302" s="54">
        <f t="shared" si="89"/>
        <v>1</v>
      </c>
      <c r="D302" s="55">
        <f t="shared" ref="D302:D312" si="92">$D301</f>
        <v>25800.799549709624</v>
      </c>
      <c r="E302" s="57">
        <f t="shared" si="81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f t="shared" si="88"/>
        <v>-798</v>
      </c>
      <c r="K302" s="54">
        <v>217</v>
      </c>
      <c r="L302" s="55">
        <v>0</v>
      </c>
      <c r="M302" s="55">
        <v>0</v>
      </c>
      <c r="N302" s="54" t="s">
        <v>79</v>
      </c>
      <c r="O302" s="55">
        <v>0</v>
      </c>
      <c r="P302" s="55">
        <v>0</v>
      </c>
      <c r="Q302" s="54" t="s">
        <v>79</v>
      </c>
      <c r="R302" s="57">
        <f t="shared" ref="R302:R312" si="93">$R301</f>
        <v>-6073.4019619011615</v>
      </c>
      <c r="S302" s="55">
        <v>0</v>
      </c>
      <c r="T302" s="55">
        <v>0</v>
      </c>
      <c r="U302" s="54" t="s">
        <v>79</v>
      </c>
      <c r="V302" s="57">
        <f t="shared" si="85"/>
        <v>-3380</v>
      </c>
      <c r="W302" s="57">
        <f t="shared" si="82"/>
        <v>-1290.0399774854814</v>
      </c>
      <c r="X302" s="55">
        <f t="shared" si="83"/>
        <v>4044.8311462869824</v>
      </c>
      <c r="Y302" s="117">
        <f t="shared" si="84"/>
        <v>1570040.7254966446</v>
      </c>
    </row>
    <row r="303" spans="1:25" ht="13.5" thickBot="1" x14ac:dyDescent="0.35">
      <c r="A303" s="54">
        <v>290</v>
      </c>
      <c r="B303" s="54">
        <v>48</v>
      </c>
      <c r="C303" s="54">
        <f t="shared" si="89"/>
        <v>2</v>
      </c>
      <c r="D303" s="55">
        <f t="shared" si="92"/>
        <v>25800.799549709624</v>
      </c>
      <c r="E303" s="57">
        <f t="shared" si="81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f t="shared" si="88"/>
        <v>-801</v>
      </c>
      <c r="K303" s="54">
        <v>218</v>
      </c>
      <c r="L303" s="55">
        <v>0</v>
      </c>
      <c r="M303" s="55">
        <v>0</v>
      </c>
      <c r="N303" s="54" t="s">
        <v>79</v>
      </c>
      <c r="O303" s="55">
        <v>0</v>
      </c>
      <c r="P303" s="55">
        <v>0</v>
      </c>
      <c r="Q303" s="54" t="s">
        <v>79</v>
      </c>
      <c r="R303" s="57">
        <f t="shared" si="93"/>
        <v>-6073.4019619011615</v>
      </c>
      <c r="S303" s="55">
        <v>0</v>
      </c>
      <c r="T303" s="55">
        <v>0</v>
      </c>
      <c r="U303" s="54" t="s">
        <v>79</v>
      </c>
      <c r="V303" s="57">
        <f t="shared" si="85"/>
        <v>-3390</v>
      </c>
      <c r="W303" s="57">
        <f t="shared" si="82"/>
        <v>-1290.0399774854814</v>
      </c>
      <c r="X303" s="55">
        <f t="shared" si="83"/>
        <v>4031.8311462869824</v>
      </c>
      <c r="Y303" s="117">
        <f t="shared" si="84"/>
        <v>1580614.3929991676</v>
      </c>
    </row>
    <row r="304" spans="1:25" ht="13.5" thickBot="1" x14ac:dyDescent="0.35">
      <c r="A304" s="54">
        <v>291</v>
      </c>
      <c r="B304" s="54">
        <v>48</v>
      </c>
      <c r="C304" s="54">
        <f t="shared" si="89"/>
        <v>3</v>
      </c>
      <c r="D304" s="55">
        <f t="shared" si="92"/>
        <v>25800.799549709624</v>
      </c>
      <c r="E304" s="57">
        <f t="shared" si="81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f t="shared" si="88"/>
        <v>-804</v>
      </c>
      <c r="K304" s="54">
        <v>219</v>
      </c>
      <c r="L304" s="55">
        <v>0</v>
      </c>
      <c r="M304" s="55">
        <v>0</v>
      </c>
      <c r="N304" s="54" t="s">
        <v>79</v>
      </c>
      <c r="O304" s="55">
        <v>0</v>
      </c>
      <c r="P304" s="55">
        <v>0</v>
      </c>
      <c r="Q304" s="54" t="s">
        <v>79</v>
      </c>
      <c r="R304" s="57">
        <f t="shared" si="93"/>
        <v>-6073.4019619011615</v>
      </c>
      <c r="S304" s="55">
        <v>0</v>
      </c>
      <c r="T304" s="55">
        <v>0</v>
      </c>
      <c r="U304" s="54" t="s">
        <v>79</v>
      </c>
      <c r="V304" s="57">
        <f t="shared" si="85"/>
        <v>-3400</v>
      </c>
      <c r="W304" s="57">
        <f t="shared" si="82"/>
        <v>-1290.0399774854814</v>
      </c>
      <c r="X304" s="55">
        <f t="shared" si="83"/>
        <v>4018.8311462869824</v>
      </c>
      <c r="Y304" s="117">
        <f t="shared" si="84"/>
        <v>1591219.1174496177</v>
      </c>
    </row>
    <row r="305" spans="1:25" ht="13.5" thickBot="1" x14ac:dyDescent="0.35">
      <c r="A305" s="54">
        <v>292</v>
      </c>
      <c r="B305" s="54">
        <v>48</v>
      </c>
      <c r="C305" s="54">
        <f t="shared" si="89"/>
        <v>4</v>
      </c>
      <c r="D305" s="55">
        <f t="shared" si="92"/>
        <v>25800.799549709624</v>
      </c>
      <c r="E305" s="57">
        <f t="shared" si="81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f t="shared" si="88"/>
        <v>-807</v>
      </c>
      <c r="K305" s="54">
        <v>220</v>
      </c>
      <c r="L305" s="55">
        <v>0</v>
      </c>
      <c r="M305" s="55">
        <v>0</v>
      </c>
      <c r="N305" s="54" t="s">
        <v>79</v>
      </c>
      <c r="O305" s="55">
        <v>0</v>
      </c>
      <c r="P305" s="55">
        <v>0</v>
      </c>
      <c r="Q305" s="54" t="s">
        <v>79</v>
      </c>
      <c r="R305" s="57">
        <f t="shared" si="93"/>
        <v>-6073.4019619011615</v>
      </c>
      <c r="S305" s="55">
        <v>0</v>
      </c>
      <c r="T305" s="55">
        <v>0</v>
      </c>
      <c r="U305" s="54" t="s">
        <v>79</v>
      </c>
      <c r="V305" s="57">
        <f t="shared" si="85"/>
        <v>-3410</v>
      </c>
      <c r="W305" s="57">
        <f t="shared" si="82"/>
        <v>-1290.0399774854814</v>
      </c>
      <c r="X305" s="55">
        <f t="shared" si="83"/>
        <v>4005.8311462869824</v>
      </c>
      <c r="Y305" s="117">
        <f t="shared" si="84"/>
        <v>1601855.0282519448</v>
      </c>
    </row>
    <row r="306" spans="1:25" ht="13.5" thickBot="1" x14ac:dyDescent="0.35">
      <c r="A306" s="54">
        <v>293</v>
      </c>
      <c r="B306" s="54">
        <v>48</v>
      </c>
      <c r="C306" s="54">
        <f t="shared" si="89"/>
        <v>5</v>
      </c>
      <c r="D306" s="55">
        <f t="shared" si="92"/>
        <v>25800.799549709624</v>
      </c>
      <c r="E306" s="57">
        <f t="shared" si="81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f t="shared" si="88"/>
        <v>-810</v>
      </c>
      <c r="K306" s="54">
        <v>221</v>
      </c>
      <c r="L306" s="55">
        <v>0</v>
      </c>
      <c r="M306" s="55">
        <v>0</v>
      </c>
      <c r="N306" s="54" t="s">
        <v>79</v>
      </c>
      <c r="O306" s="55">
        <v>0</v>
      </c>
      <c r="P306" s="55">
        <v>0</v>
      </c>
      <c r="Q306" s="54" t="s">
        <v>79</v>
      </c>
      <c r="R306" s="57">
        <f t="shared" si="93"/>
        <v>-6073.4019619011615</v>
      </c>
      <c r="S306" s="55">
        <v>0</v>
      </c>
      <c r="T306" s="55">
        <v>0</v>
      </c>
      <c r="U306" s="54" t="s">
        <v>79</v>
      </c>
      <c r="V306" s="57">
        <f t="shared" si="85"/>
        <v>-3420</v>
      </c>
      <c r="W306" s="57">
        <f t="shared" si="82"/>
        <v>-1290.0399774854814</v>
      </c>
      <c r="X306" s="55">
        <f t="shared" si="83"/>
        <v>3992.8311462869824</v>
      </c>
      <c r="Y306" s="117">
        <f t="shared" si="84"/>
        <v>1612522.2553492815</v>
      </c>
    </row>
    <row r="307" spans="1:25" ht="13.5" thickBot="1" x14ac:dyDescent="0.35">
      <c r="A307" s="54">
        <v>294</v>
      </c>
      <c r="B307" s="54">
        <v>48</v>
      </c>
      <c r="C307" s="54">
        <f t="shared" si="89"/>
        <v>6</v>
      </c>
      <c r="D307" s="55">
        <f t="shared" si="92"/>
        <v>25800.799549709624</v>
      </c>
      <c r="E307" s="57">
        <f t="shared" si="81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f t="shared" si="88"/>
        <v>-813</v>
      </c>
      <c r="K307" s="54">
        <v>222</v>
      </c>
      <c r="L307" s="55">
        <v>0</v>
      </c>
      <c r="M307" s="55">
        <v>0</v>
      </c>
      <c r="N307" s="54" t="s">
        <v>79</v>
      </c>
      <c r="O307" s="55">
        <v>0</v>
      </c>
      <c r="P307" s="55">
        <v>0</v>
      </c>
      <c r="Q307" s="54" t="s">
        <v>79</v>
      </c>
      <c r="R307" s="57">
        <f t="shared" si="93"/>
        <v>-6073.4019619011615</v>
      </c>
      <c r="S307" s="55">
        <v>0</v>
      </c>
      <c r="T307" s="55">
        <v>0</v>
      </c>
      <c r="U307" s="54" t="s">
        <v>79</v>
      </c>
      <c r="V307" s="57">
        <f t="shared" si="85"/>
        <v>-3430</v>
      </c>
      <c r="W307" s="57">
        <f t="shared" si="82"/>
        <v>-1290.0399774854814</v>
      </c>
      <c r="X307" s="55">
        <f t="shared" si="83"/>
        <v>3979.8311462869824</v>
      </c>
      <c r="Y307" s="117">
        <f t="shared" si="84"/>
        <v>1623220.9292261906</v>
      </c>
    </row>
    <row r="308" spans="1:25" ht="13.5" thickBot="1" x14ac:dyDescent="0.35">
      <c r="A308" s="54">
        <v>295</v>
      </c>
      <c r="B308" s="54">
        <v>48</v>
      </c>
      <c r="C308" s="54">
        <f t="shared" si="89"/>
        <v>7</v>
      </c>
      <c r="D308" s="55">
        <f t="shared" si="92"/>
        <v>25800.799549709624</v>
      </c>
      <c r="E308" s="57">
        <f t="shared" si="81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f t="shared" si="88"/>
        <v>-816</v>
      </c>
      <c r="K308" s="54">
        <v>223</v>
      </c>
      <c r="L308" s="55">
        <v>0</v>
      </c>
      <c r="M308" s="55">
        <v>0</v>
      </c>
      <c r="N308" s="54" t="s">
        <v>79</v>
      </c>
      <c r="O308" s="55">
        <v>0</v>
      </c>
      <c r="P308" s="55">
        <v>0</v>
      </c>
      <c r="Q308" s="54" t="s">
        <v>79</v>
      </c>
      <c r="R308" s="57">
        <f t="shared" si="93"/>
        <v>-6073.4019619011615</v>
      </c>
      <c r="S308" s="55">
        <v>0</v>
      </c>
      <c r="T308" s="55">
        <v>0</v>
      </c>
      <c r="U308" s="54" t="s">
        <v>79</v>
      </c>
      <c r="V308" s="57">
        <f t="shared" si="85"/>
        <v>-3440</v>
      </c>
      <c r="W308" s="57">
        <f t="shared" si="82"/>
        <v>-1290.0399774854814</v>
      </c>
      <c r="X308" s="55">
        <f t="shared" si="83"/>
        <v>3966.8311462869824</v>
      </c>
      <c r="Y308" s="117">
        <f t="shared" si="84"/>
        <v>1633951.18091092</v>
      </c>
    </row>
    <row r="309" spans="1:25" ht="13.5" thickBot="1" x14ac:dyDescent="0.35">
      <c r="A309" s="54">
        <v>296</v>
      </c>
      <c r="B309" s="54">
        <v>48</v>
      </c>
      <c r="C309" s="54">
        <f t="shared" si="89"/>
        <v>8</v>
      </c>
      <c r="D309" s="55">
        <f t="shared" si="92"/>
        <v>25800.799549709624</v>
      </c>
      <c r="E309" s="57">
        <f t="shared" si="81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f t="shared" si="88"/>
        <v>-819</v>
      </c>
      <c r="K309" s="54">
        <v>224</v>
      </c>
      <c r="L309" s="55">
        <v>0</v>
      </c>
      <c r="M309" s="55">
        <v>0</v>
      </c>
      <c r="N309" s="54" t="s">
        <v>79</v>
      </c>
      <c r="O309" s="55">
        <v>0</v>
      </c>
      <c r="P309" s="55">
        <v>0</v>
      </c>
      <c r="Q309" s="54" t="s">
        <v>79</v>
      </c>
      <c r="R309" s="57">
        <f t="shared" si="93"/>
        <v>-6073.4019619011615</v>
      </c>
      <c r="S309" s="55">
        <v>0</v>
      </c>
      <c r="T309" s="55">
        <v>0</v>
      </c>
      <c r="U309" s="54" t="s">
        <v>79</v>
      </c>
      <c r="V309" s="57">
        <f t="shared" si="85"/>
        <v>-3450</v>
      </c>
      <c r="W309" s="57">
        <f t="shared" si="82"/>
        <v>-1290.0399774854814</v>
      </c>
      <c r="X309" s="55">
        <f t="shared" si="83"/>
        <v>3953.8311462869824</v>
      </c>
      <c r="Y309" s="117">
        <f t="shared" si="84"/>
        <v>1644713.1419776692</v>
      </c>
    </row>
    <row r="310" spans="1:25" ht="13.5" thickBot="1" x14ac:dyDescent="0.35">
      <c r="A310" s="54">
        <v>297</v>
      </c>
      <c r="B310" s="54">
        <v>48</v>
      </c>
      <c r="C310" s="54">
        <f t="shared" si="89"/>
        <v>9</v>
      </c>
      <c r="D310" s="55">
        <f t="shared" si="92"/>
        <v>25800.799549709624</v>
      </c>
      <c r="E310" s="57">
        <f t="shared" si="81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f t="shared" si="88"/>
        <v>-822</v>
      </c>
      <c r="K310" s="54">
        <v>225</v>
      </c>
      <c r="L310" s="55">
        <v>0</v>
      </c>
      <c r="M310" s="55">
        <v>0</v>
      </c>
      <c r="N310" s="54" t="s">
        <v>79</v>
      </c>
      <c r="O310" s="55">
        <v>0</v>
      </c>
      <c r="P310" s="55">
        <v>0</v>
      </c>
      <c r="Q310" s="54" t="s">
        <v>79</v>
      </c>
      <c r="R310" s="57">
        <f t="shared" si="93"/>
        <v>-6073.4019619011615</v>
      </c>
      <c r="S310" s="55">
        <v>0</v>
      </c>
      <c r="T310" s="55">
        <v>0</v>
      </c>
      <c r="U310" s="54" t="s">
        <v>79</v>
      </c>
      <c r="V310" s="57">
        <f t="shared" si="85"/>
        <v>-3460</v>
      </c>
      <c r="W310" s="57">
        <f t="shared" si="82"/>
        <v>-1290.0399774854814</v>
      </c>
      <c r="X310" s="55">
        <f t="shared" si="83"/>
        <v>3940.8311462869824</v>
      </c>
      <c r="Y310" s="117">
        <f t="shared" si="84"/>
        <v>1655506.9445488632</v>
      </c>
    </row>
    <row r="311" spans="1:25" ht="13.5" thickBot="1" x14ac:dyDescent="0.35">
      <c r="A311" s="54">
        <v>298</v>
      </c>
      <c r="B311" s="54">
        <v>48</v>
      </c>
      <c r="C311" s="54">
        <f t="shared" si="89"/>
        <v>10</v>
      </c>
      <c r="D311" s="55">
        <f t="shared" si="92"/>
        <v>25800.799549709624</v>
      </c>
      <c r="E311" s="57">
        <f t="shared" si="81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f t="shared" si="88"/>
        <v>-825</v>
      </c>
      <c r="K311" s="54">
        <v>226</v>
      </c>
      <c r="L311" s="55">
        <v>0</v>
      </c>
      <c r="M311" s="55">
        <v>0</v>
      </c>
      <c r="N311" s="54" t="s">
        <v>79</v>
      </c>
      <c r="O311" s="55">
        <v>0</v>
      </c>
      <c r="P311" s="55">
        <v>0</v>
      </c>
      <c r="Q311" s="54" t="s">
        <v>79</v>
      </c>
      <c r="R311" s="57">
        <f t="shared" si="93"/>
        <v>-6073.4019619011615</v>
      </c>
      <c r="S311" s="55">
        <v>0</v>
      </c>
      <c r="T311" s="55">
        <v>0</v>
      </c>
      <c r="U311" s="54" t="s">
        <v>79</v>
      </c>
      <c r="V311" s="57">
        <f t="shared" si="85"/>
        <v>-3470</v>
      </c>
      <c r="W311" s="57">
        <f t="shared" si="82"/>
        <v>-1290.0399774854814</v>
      </c>
      <c r="X311" s="55">
        <f t="shared" si="83"/>
        <v>3927.8311462869824</v>
      </c>
      <c r="Y311" s="117">
        <f t="shared" si="84"/>
        <v>1666332.7212974371</v>
      </c>
    </row>
    <row r="312" spans="1:25" ht="13.5" thickBot="1" x14ac:dyDescent="0.35">
      <c r="A312" s="54">
        <v>299</v>
      </c>
      <c r="B312" s="54">
        <v>48</v>
      </c>
      <c r="C312" s="54">
        <f t="shared" si="89"/>
        <v>11</v>
      </c>
      <c r="D312" s="55">
        <f t="shared" si="92"/>
        <v>25800.799549709624</v>
      </c>
      <c r="E312" s="57">
        <f t="shared" si="81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f t="shared" si="88"/>
        <v>-828</v>
      </c>
      <c r="K312" s="54">
        <v>227</v>
      </c>
      <c r="L312" s="55">
        <v>0</v>
      </c>
      <c r="M312" s="55">
        <v>0</v>
      </c>
      <c r="N312" s="54" t="s">
        <v>79</v>
      </c>
      <c r="O312" s="55">
        <v>0</v>
      </c>
      <c r="P312" s="55">
        <v>0</v>
      </c>
      <c r="Q312" s="54" t="s">
        <v>79</v>
      </c>
      <c r="R312" s="57">
        <f t="shared" si="93"/>
        <v>-6073.4019619011615</v>
      </c>
      <c r="S312" s="55">
        <v>0</v>
      </c>
      <c r="T312" s="55">
        <v>0</v>
      </c>
      <c r="U312" s="54" t="s">
        <v>79</v>
      </c>
      <c r="V312" s="57">
        <f t="shared" si="85"/>
        <v>-3480</v>
      </c>
      <c r="W312" s="57">
        <f t="shared" si="82"/>
        <v>-1290.0399774854814</v>
      </c>
      <c r="X312" s="55">
        <f t="shared" si="83"/>
        <v>3914.8311462869824</v>
      </c>
      <c r="Y312" s="117">
        <f t="shared" si="84"/>
        <v>1677190.6054491301</v>
      </c>
    </row>
    <row r="313" spans="1:25" ht="13.5" thickBot="1" x14ac:dyDescent="0.35">
      <c r="A313" s="54">
        <v>300</v>
      </c>
      <c r="B313" s="54">
        <v>49</v>
      </c>
      <c r="C313" s="54">
        <f t="shared" si="89"/>
        <v>0</v>
      </c>
      <c r="D313" s="55">
        <f>$D302*(1+$D$4)</f>
        <v>27090.839527195105</v>
      </c>
      <c r="E313" s="57">
        <f t="shared" si="81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f t="shared" si="88"/>
        <v>-831</v>
      </c>
      <c r="K313" s="54">
        <v>228</v>
      </c>
      <c r="L313" s="55">
        <v>0</v>
      </c>
      <c r="M313" s="55">
        <v>0</v>
      </c>
      <c r="N313" s="54" t="s">
        <v>79</v>
      </c>
      <c r="O313" s="55">
        <v>0</v>
      </c>
      <c r="P313" s="55">
        <v>0</v>
      </c>
      <c r="Q313" s="54" t="s">
        <v>79</v>
      </c>
      <c r="R313" s="57">
        <f>$R312*1.06</f>
        <v>-6437.8060796152313</v>
      </c>
      <c r="S313" s="55">
        <v>0</v>
      </c>
      <c r="T313" s="55">
        <v>0</v>
      </c>
      <c r="U313" s="54" t="s">
        <v>79</v>
      </c>
      <c r="V313" s="57">
        <f t="shared" si="85"/>
        <v>-3490</v>
      </c>
      <c r="W313" s="57">
        <f t="shared" si="82"/>
        <v>-1354.5419763597554</v>
      </c>
      <c r="X313" s="55">
        <f t="shared" si="83"/>
        <v>4182.4470173156542</v>
      </c>
      <c r="Y313" s="117">
        <f t="shared" si="84"/>
        <v>1688361.346655817</v>
      </c>
    </row>
    <row r="314" spans="1:25" ht="13.5" thickBot="1" x14ac:dyDescent="0.35">
      <c r="A314" s="54">
        <v>301</v>
      </c>
      <c r="B314" s="54">
        <v>49</v>
      </c>
      <c r="C314" s="54">
        <f t="shared" si="89"/>
        <v>1</v>
      </c>
      <c r="D314" s="55">
        <f t="shared" ref="D314:D324" si="94">$D313</f>
        <v>27090.839527195105</v>
      </c>
      <c r="E314" s="57">
        <f t="shared" si="81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f t="shared" si="88"/>
        <v>-834</v>
      </c>
      <c r="K314" s="54">
        <v>229</v>
      </c>
      <c r="L314" s="55">
        <v>0</v>
      </c>
      <c r="M314" s="55">
        <v>0</v>
      </c>
      <c r="N314" s="54" t="s">
        <v>79</v>
      </c>
      <c r="O314" s="55">
        <v>0</v>
      </c>
      <c r="P314" s="55">
        <v>0</v>
      </c>
      <c r="Q314" s="54" t="s">
        <v>79</v>
      </c>
      <c r="R314" s="57">
        <f t="shared" ref="R314:R324" si="95">$R313</f>
        <v>-6437.8060796152313</v>
      </c>
      <c r="S314" s="55">
        <v>0</v>
      </c>
      <c r="T314" s="55">
        <v>0</v>
      </c>
      <c r="U314" s="54" t="s">
        <v>79</v>
      </c>
      <c r="V314" s="57">
        <f t="shared" si="85"/>
        <v>-3500</v>
      </c>
      <c r="W314" s="57">
        <f t="shared" si="82"/>
        <v>-1354.5419763597554</v>
      </c>
      <c r="X314" s="55">
        <f t="shared" si="83"/>
        <v>4169.4470173156542</v>
      </c>
      <c r="Y314" s="117">
        <f t="shared" si="84"/>
        <v>1699565.6326175318</v>
      </c>
    </row>
    <row r="315" spans="1:25" ht="13.5" thickBot="1" x14ac:dyDescent="0.35">
      <c r="A315" s="54">
        <v>302</v>
      </c>
      <c r="B315" s="54">
        <v>49</v>
      </c>
      <c r="C315" s="54">
        <f t="shared" si="89"/>
        <v>2</v>
      </c>
      <c r="D315" s="55">
        <f t="shared" si="94"/>
        <v>27090.839527195105</v>
      </c>
      <c r="E315" s="57">
        <f t="shared" si="81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f t="shared" si="88"/>
        <v>-837</v>
      </c>
      <c r="K315" s="54">
        <v>230</v>
      </c>
      <c r="L315" s="55">
        <v>0</v>
      </c>
      <c r="M315" s="55">
        <v>0</v>
      </c>
      <c r="N315" s="54" t="s">
        <v>79</v>
      </c>
      <c r="O315" s="55">
        <v>0</v>
      </c>
      <c r="P315" s="55">
        <v>0</v>
      </c>
      <c r="Q315" s="54" t="s">
        <v>79</v>
      </c>
      <c r="R315" s="57">
        <f t="shared" si="95"/>
        <v>-6437.8060796152313</v>
      </c>
      <c r="S315" s="55">
        <v>0</v>
      </c>
      <c r="T315" s="55">
        <v>0</v>
      </c>
      <c r="U315" s="54" t="s">
        <v>79</v>
      </c>
      <c r="V315" s="57">
        <f t="shared" si="85"/>
        <v>-3510</v>
      </c>
      <c r="W315" s="57">
        <f t="shared" si="82"/>
        <v>-1354.5419763597554</v>
      </c>
      <c r="X315" s="55">
        <f t="shared" si="83"/>
        <v>4156.4470173156542</v>
      </c>
      <c r="Y315" s="117">
        <f t="shared" si="84"/>
        <v>1710803.6031040871</v>
      </c>
    </row>
    <row r="316" spans="1:25" ht="13.5" thickBot="1" x14ac:dyDescent="0.35">
      <c r="A316" s="54">
        <v>303</v>
      </c>
      <c r="B316" s="54">
        <v>49</v>
      </c>
      <c r="C316" s="54">
        <f t="shared" si="89"/>
        <v>3</v>
      </c>
      <c r="D316" s="55">
        <f t="shared" si="94"/>
        <v>27090.839527195105</v>
      </c>
      <c r="E316" s="57">
        <f t="shared" si="81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f t="shared" si="88"/>
        <v>-840</v>
      </c>
      <c r="K316" s="54">
        <v>231</v>
      </c>
      <c r="L316" s="55">
        <v>0</v>
      </c>
      <c r="M316" s="55">
        <v>0</v>
      </c>
      <c r="N316" s="54" t="s">
        <v>79</v>
      </c>
      <c r="O316" s="55">
        <v>0</v>
      </c>
      <c r="P316" s="55">
        <v>0</v>
      </c>
      <c r="Q316" s="54" t="s">
        <v>79</v>
      </c>
      <c r="R316" s="57">
        <f t="shared" si="95"/>
        <v>-6437.8060796152313</v>
      </c>
      <c r="S316" s="55">
        <v>0</v>
      </c>
      <c r="T316" s="55">
        <v>0</v>
      </c>
      <c r="U316" s="54" t="s">
        <v>79</v>
      </c>
      <c r="V316" s="57">
        <f t="shared" si="85"/>
        <v>-3520</v>
      </c>
      <c r="W316" s="57">
        <f t="shared" si="82"/>
        <v>-1354.5419763597554</v>
      </c>
      <c r="X316" s="55">
        <f t="shared" si="83"/>
        <v>4143.4470173156542</v>
      </c>
      <c r="Y316" s="117">
        <f t="shared" si="84"/>
        <v>1722075.3984676695</v>
      </c>
    </row>
    <row r="317" spans="1:25" ht="13.5" thickBot="1" x14ac:dyDescent="0.35">
      <c r="A317" s="54">
        <v>304</v>
      </c>
      <c r="B317" s="54">
        <v>49</v>
      </c>
      <c r="C317" s="54">
        <f t="shared" si="89"/>
        <v>4</v>
      </c>
      <c r="D317" s="55">
        <f t="shared" si="94"/>
        <v>27090.839527195105</v>
      </c>
      <c r="E317" s="57">
        <f t="shared" si="81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f t="shared" si="88"/>
        <v>-843</v>
      </c>
      <c r="K317" s="54">
        <v>232</v>
      </c>
      <c r="L317" s="55">
        <v>0</v>
      </c>
      <c r="M317" s="55">
        <v>0</v>
      </c>
      <c r="N317" s="54" t="s">
        <v>79</v>
      </c>
      <c r="O317" s="55">
        <v>0</v>
      </c>
      <c r="P317" s="55">
        <v>0</v>
      </c>
      <c r="Q317" s="54" t="s">
        <v>79</v>
      </c>
      <c r="R317" s="57">
        <f t="shared" si="95"/>
        <v>-6437.8060796152313</v>
      </c>
      <c r="S317" s="55">
        <v>0</v>
      </c>
      <c r="T317" s="55">
        <v>0</v>
      </c>
      <c r="U317" s="54" t="s">
        <v>79</v>
      </c>
      <c r="V317" s="57">
        <f t="shared" si="85"/>
        <v>-3530</v>
      </c>
      <c r="W317" s="57">
        <f t="shared" si="82"/>
        <v>-1354.5419763597554</v>
      </c>
      <c r="X317" s="55">
        <f t="shared" si="83"/>
        <v>4130.4470173156542</v>
      </c>
      <c r="Y317" s="117">
        <f t="shared" si="84"/>
        <v>1733381.1596452671</v>
      </c>
    </row>
    <row r="318" spans="1:25" ht="13.5" thickBot="1" x14ac:dyDescent="0.35">
      <c r="A318" s="54">
        <v>305</v>
      </c>
      <c r="B318" s="54">
        <v>49</v>
      </c>
      <c r="C318" s="54">
        <f t="shared" si="89"/>
        <v>5</v>
      </c>
      <c r="D318" s="55">
        <f t="shared" si="94"/>
        <v>27090.839527195105</v>
      </c>
      <c r="E318" s="57">
        <f t="shared" si="81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f t="shared" si="88"/>
        <v>-846</v>
      </c>
      <c r="K318" s="54">
        <v>233</v>
      </c>
      <c r="L318" s="55">
        <v>0</v>
      </c>
      <c r="M318" s="55">
        <v>0</v>
      </c>
      <c r="N318" s="54" t="s">
        <v>79</v>
      </c>
      <c r="O318" s="55">
        <v>0</v>
      </c>
      <c r="P318" s="55">
        <v>0</v>
      </c>
      <c r="Q318" s="54" t="s">
        <v>79</v>
      </c>
      <c r="R318" s="57">
        <f t="shared" si="95"/>
        <v>-6437.8060796152313</v>
      </c>
      <c r="S318" s="55">
        <v>0</v>
      </c>
      <c r="T318" s="55">
        <v>0</v>
      </c>
      <c r="U318" s="54" t="s">
        <v>79</v>
      </c>
      <c r="V318" s="57">
        <f t="shared" si="85"/>
        <v>-3540</v>
      </c>
      <c r="W318" s="57">
        <f t="shared" si="82"/>
        <v>-1354.5419763597554</v>
      </c>
      <c r="X318" s="55">
        <f t="shared" si="83"/>
        <v>4117.4470173156542</v>
      </c>
      <c r="Y318" s="117">
        <f t="shared" si="84"/>
        <v>1744721.0281611045</v>
      </c>
    </row>
    <row r="319" spans="1:25" ht="13.5" thickBot="1" x14ac:dyDescent="0.35">
      <c r="A319" s="54">
        <v>306</v>
      </c>
      <c r="B319" s="54">
        <v>49</v>
      </c>
      <c r="C319" s="54">
        <f t="shared" si="89"/>
        <v>6</v>
      </c>
      <c r="D319" s="55">
        <f t="shared" si="94"/>
        <v>27090.839527195105</v>
      </c>
      <c r="E319" s="57">
        <f t="shared" si="81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f t="shared" si="88"/>
        <v>-849</v>
      </c>
      <c r="K319" s="54">
        <v>234</v>
      </c>
      <c r="L319" s="55">
        <v>0</v>
      </c>
      <c r="M319" s="55">
        <v>0</v>
      </c>
      <c r="N319" s="54" t="s">
        <v>79</v>
      </c>
      <c r="O319" s="55">
        <v>0</v>
      </c>
      <c r="P319" s="55">
        <v>0</v>
      </c>
      <c r="Q319" s="54" t="s">
        <v>79</v>
      </c>
      <c r="R319" s="57">
        <f t="shared" si="95"/>
        <v>-6437.8060796152313</v>
      </c>
      <c r="S319" s="55">
        <v>0</v>
      </c>
      <c r="T319" s="55">
        <v>0</v>
      </c>
      <c r="U319" s="54" t="s">
        <v>79</v>
      </c>
      <c r="V319" s="57">
        <f t="shared" si="85"/>
        <v>-3550</v>
      </c>
      <c r="W319" s="57">
        <f t="shared" si="82"/>
        <v>-1354.5419763597554</v>
      </c>
      <c r="X319" s="55">
        <f t="shared" si="83"/>
        <v>4104.4470173156542</v>
      </c>
      <c r="Y319" s="117">
        <f t="shared" si="84"/>
        <v>1756095.1461290913</v>
      </c>
    </row>
    <row r="320" spans="1:25" ht="13.5" thickBot="1" x14ac:dyDescent="0.35">
      <c r="A320" s="54">
        <v>307</v>
      </c>
      <c r="B320" s="54">
        <v>49</v>
      </c>
      <c r="C320" s="54">
        <f t="shared" si="89"/>
        <v>7</v>
      </c>
      <c r="D320" s="55">
        <f t="shared" si="94"/>
        <v>27090.839527195105</v>
      </c>
      <c r="E320" s="57">
        <f t="shared" si="81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f t="shared" si="88"/>
        <v>-852</v>
      </c>
      <c r="K320" s="54">
        <v>235</v>
      </c>
      <c r="L320" s="55">
        <v>0</v>
      </c>
      <c r="M320" s="55">
        <v>0</v>
      </c>
      <c r="N320" s="54" t="s">
        <v>79</v>
      </c>
      <c r="O320" s="55">
        <v>0</v>
      </c>
      <c r="P320" s="55">
        <v>0</v>
      </c>
      <c r="Q320" s="54" t="s">
        <v>79</v>
      </c>
      <c r="R320" s="57">
        <f t="shared" si="95"/>
        <v>-6437.8060796152313</v>
      </c>
      <c r="S320" s="55">
        <v>0</v>
      </c>
      <c r="T320" s="55">
        <v>0</v>
      </c>
      <c r="U320" s="54" t="s">
        <v>79</v>
      </c>
      <c r="V320" s="57">
        <f t="shared" si="85"/>
        <v>-3560</v>
      </c>
      <c r="W320" s="57">
        <f t="shared" si="82"/>
        <v>-1354.5419763597554</v>
      </c>
      <c r="X320" s="55">
        <f t="shared" si="83"/>
        <v>4091.4470173156542</v>
      </c>
      <c r="Y320" s="117">
        <f t="shared" si="84"/>
        <v>1767503.656255278</v>
      </c>
    </row>
    <row r="321" spans="1:25" ht="13.5" thickBot="1" x14ac:dyDescent="0.35">
      <c r="A321" s="54">
        <v>308</v>
      </c>
      <c r="B321" s="54">
        <v>49</v>
      </c>
      <c r="C321" s="54">
        <f t="shared" si="89"/>
        <v>8</v>
      </c>
      <c r="D321" s="55">
        <f t="shared" si="94"/>
        <v>27090.839527195105</v>
      </c>
      <c r="E321" s="57">
        <f t="shared" si="81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f t="shared" si="88"/>
        <v>-855</v>
      </c>
      <c r="K321" s="54">
        <v>236</v>
      </c>
      <c r="L321" s="55">
        <v>0</v>
      </c>
      <c r="M321" s="55">
        <v>0</v>
      </c>
      <c r="N321" s="54" t="s">
        <v>79</v>
      </c>
      <c r="O321" s="55">
        <v>0</v>
      </c>
      <c r="P321" s="55">
        <v>0</v>
      </c>
      <c r="Q321" s="54" t="s">
        <v>79</v>
      </c>
      <c r="R321" s="57">
        <f t="shared" si="95"/>
        <v>-6437.8060796152313</v>
      </c>
      <c r="S321" s="55">
        <v>0</v>
      </c>
      <c r="T321" s="55">
        <v>0</v>
      </c>
      <c r="U321" s="54" t="s">
        <v>79</v>
      </c>
      <c r="V321" s="57">
        <f t="shared" si="85"/>
        <v>-3570</v>
      </c>
      <c r="W321" s="57">
        <f t="shared" si="82"/>
        <v>-1354.5419763597554</v>
      </c>
      <c r="X321" s="55">
        <f t="shared" si="83"/>
        <v>4078.4470173156542</v>
      </c>
      <c r="Y321" s="117">
        <f t="shared" si="84"/>
        <v>1778946.7018403239</v>
      </c>
    </row>
    <row r="322" spans="1:25" ht="13.5" thickBot="1" x14ac:dyDescent="0.35">
      <c r="A322" s="54">
        <v>309</v>
      </c>
      <c r="B322" s="54">
        <v>49</v>
      </c>
      <c r="C322" s="54">
        <f t="shared" si="89"/>
        <v>9</v>
      </c>
      <c r="D322" s="55">
        <f t="shared" si="94"/>
        <v>27090.839527195105</v>
      </c>
      <c r="E322" s="57">
        <f t="shared" si="81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f t="shared" si="88"/>
        <v>-858</v>
      </c>
      <c r="K322" s="54">
        <v>237</v>
      </c>
      <c r="L322" s="55">
        <v>0</v>
      </c>
      <c r="M322" s="55">
        <v>0</v>
      </c>
      <c r="N322" s="54" t="s">
        <v>79</v>
      </c>
      <c r="O322" s="55">
        <v>0</v>
      </c>
      <c r="P322" s="55">
        <v>0</v>
      </c>
      <c r="Q322" s="54" t="s">
        <v>79</v>
      </c>
      <c r="R322" s="57">
        <f t="shared" si="95"/>
        <v>-6437.8060796152313</v>
      </c>
      <c r="S322" s="55">
        <v>0</v>
      </c>
      <c r="T322" s="55">
        <v>0</v>
      </c>
      <c r="U322" s="54" t="s">
        <v>79</v>
      </c>
      <c r="V322" s="57">
        <f t="shared" si="85"/>
        <v>-3580</v>
      </c>
      <c r="W322" s="57">
        <f t="shared" si="82"/>
        <v>-1354.5419763597554</v>
      </c>
      <c r="X322" s="55">
        <f t="shared" si="83"/>
        <v>4065.4470173156542</v>
      </c>
      <c r="Y322" s="117">
        <f t="shared" si="84"/>
        <v>1790424.426781974</v>
      </c>
    </row>
    <row r="323" spans="1:25" ht="13.5" thickBot="1" x14ac:dyDescent="0.35">
      <c r="A323" s="54">
        <v>310</v>
      </c>
      <c r="B323" s="54">
        <v>49</v>
      </c>
      <c r="C323" s="54">
        <f t="shared" si="89"/>
        <v>10</v>
      </c>
      <c r="D323" s="55">
        <f t="shared" si="94"/>
        <v>27090.839527195105</v>
      </c>
      <c r="E323" s="57">
        <f t="shared" si="81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f t="shared" si="88"/>
        <v>-861</v>
      </c>
      <c r="K323" s="54">
        <v>238</v>
      </c>
      <c r="L323" s="55">
        <v>0</v>
      </c>
      <c r="M323" s="55">
        <v>0</v>
      </c>
      <c r="N323" s="54" t="s">
        <v>79</v>
      </c>
      <c r="O323" s="55">
        <v>0</v>
      </c>
      <c r="P323" s="55">
        <v>0</v>
      </c>
      <c r="Q323" s="54" t="s">
        <v>79</v>
      </c>
      <c r="R323" s="57">
        <f t="shared" si="95"/>
        <v>-6437.8060796152313</v>
      </c>
      <c r="S323" s="55">
        <v>0</v>
      </c>
      <c r="T323" s="55">
        <v>0</v>
      </c>
      <c r="U323" s="54" t="s">
        <v>79</v>
      </c>
      <c r="V323" s="57">
        <f t="shared" si="85"/>
        <v>-3590</v>
      </c>
      <c r="W323" s="57">
        <f t="shared" si="82"/>
        <v>-1354.5419763597554</v>
      </c>
      <c r="X323" s="55">
        <f t="shared" si="83"/>
        <v>4052.4470173156542</v>
      </c>
      <c r="Y323" s="117">
        <f t="shared" si="84"/>
        <v>1801936.9755775477</v>
      </c>
    </row>
    <row r="324" spans="1:25" ht="13.5" thickBot="1" x14ac:dyDescent="0.35">
      <c r="A324" s="54">
        <v>311</v>
      </c>
      <c r="B324" s="54">
        <v>49</v>
      </c>
      <c r="C324" s="54">
        <f t="shared" si="89"/>
        <v>11</v>
      </c>
      <c r="D324" s="55">
        <f t="shared" si="94"/>
        <v>27090.839527195105</v>
      </c>
      <c r="E324" s="57">
        <f t="shared" si="81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f t="shared" si="88"/>
        <v>-864</v>
      </c>
      <c r="K324" s="54">
        <v>239</v>
      </c>
      <c r="L324" s="55">
        <v>0</v>
      </c>
      <c r="M324" s="55">
        <v>0</v>
      </c>
      <c r="N324" s="54" t="s">
        <v>79</v>
      </c>
      <c r="O324" s="55">
        <v>0</v>
      </c>
      <c r="P324" s="55">
        <v>0</v>
      </c>
      <c r="Q324" s="54" t="s">
        <v>79</v>
      </c>
      <c r="R324" s="57">
        <f t="shared" si="95"/>
        <v>-6437.8060796152313</v>
      </c>
      <c r="S324" s="55">
        <v>0</v>
      </c>
      <c r="T324" s="55">
        <v>0</v>
      </c>
      <c r="U324" s="54" t="s">
        <v>79</v>
      </c>
      <c r="V324" s="57">
        <f t="shared" si="85"/>
        <v>-3600</v>
      </c>
      <c r="W324" s="57">
        <f t="shared" si="82"/>
        <v>-1354.5419763597554</v>
      </c>
      <c r="X324" s="55">
        <f t="shared" si="83"/>
        <v>4039.4470173156542</v>
      </c>
      <c r="Y324" s="117">
        <f t="shared" si="84"/>
        <v>1813484.4933264363</v>
      </c>
    </row>
    <row r="325" spans="1:25" ht="13.5" thickBot="1" x14ac:dyDescent="0.35">
      <c r="A325" s="54">
        <v>312</v>
      </c>
      <c r="B325" s="54">
        <v>50</v>
      </c>
      <c r="C325" s="54">
        <f t="shared" si="89"/>
        <v>0</v>
      </c>
      <c r="D325" s="55">
        <f>$D314*(1+$D$4)</f>
        <v>28445.381503554861</v>
      </c>
      <c r="E325" s="57">
        <f t="shared" si="81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f t="shared" si="88"/>
        <v>-867</v>
      </c>
      <c r="K325" s="54">
        <v>240</v>
      </c>
      <c r="L325" s="55">
        <v>0</v>
      </c>
      <c r="M325" s="55">
        <v>0</v>
      </c>
      <c r="N325" s="54" t="s">
        <v>79</v>
      </c>
      <c r="O325" s="55">
        <v>0</v>
      </c>
      <c r="P325" s="55">
        <v>0</v>
      </c>
      <c r="Q325" s="54" t="s">
        <v>79</v>
      </c>
      <c r="R325" s="57">
        <f>$R324*1.06</f>
        <v>-6824.0744443921458</v>
      </c>
      <c r="S325" s="55">
        <v>0</v>
      </c>
      <c r="T325" s="55">
        <v>0</v>
      </c>
      <c r="U325" s="54" t="s">
        <v>79</v>
      </c>
      <c r="V325" s="57">
        <f t="shared" si="85"/>
        <v>-3610</v>
      </c>
      <c r="W325" s="57">
        <f t="shared" si="82"/>
        <v>-1422.2690751777432</v>
      </c>
      <c r="X325" s="55">
        <f t="shared" si="83"/>
        <v>4343.8853825630267</v>
      </c>
      <c r="Y325" s="117">
        <f t="shared" si="84"/>
        <v>1825384.5640978594</v>
      </c>
    </row>
    <row r="326" spans="1:25" ht="13.5" thickBot="1" x14ac:dyDescent="0.35">
      <c r="A326" s="54">
        <v>313</v>
      </c>
      <c r="B326" s="54">
        <v>50</v>
      </c>
      <c r="C326" s="54">
        <f t="shared" si="89"/>
        <v>1</v>
      </c>
      <c r="D326" s="55">
        <f t="shared" ref="D326:D336" si="96">$D325</f>
        <v>28445.381503554861</v>
      </c>
      <c r="E326" s="57">
        <f t="shared" si="81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f t="shared" si="88"/>
        <v>-870</v>
      </c>
      <c r="K326" s="54">
        <v>241</v>
      </c>
      <c r="L326" s="55">
        <v>0</v>
      </c>
      <c r="M326" s="55">
        <v>0</v>
      </c>
      <c r="N326" s="54" t="s">
        <v>79</v>
      </c>
      <c r="O326" s="55">
        <v>0</v>
      </c>
      <c r="P326" s="55">
        <v>0</v>
      </c>
      <c r="Q326" s="54" t="s">
        <v>79</v>
      </c>
      <c r="R326" s="57">
        <f t="shared" ref="R326:R336" si="97">$R325</f>
        <v>-6824.0744443921458</v>
      </c>
      <c r="S326" s="55">
        <v>0</v>
      </c>
      <c r="T326" s="55">
        <v>0</v>
      </c>
      <c r="U326" s="54" t="s">
        <v>79</v>
      </c>
      <c r="V326" s="57">
        <f t="shared" si="85"/>
        <v>-3620</v>
      </c>
      <c r="W326" s="57">
        <f t="shared" si="82"/>
        <v>-1422.2690751777432</v>
      </c>
      <c r="X326" s="55">
        <f t="shared" si="83"/>
        <v>4330.8853825630267</v>
      </c>
      <c r="Y326" s="117">
        <f t="shared" si="84"/>
        <v>1837321.218497497</v>
      </c>
    </row>
    <row r="327" spans="1:25" ht="13.5" thickBot="1" x14ac:dyDescent="0.35">
      <c r="A327" s="54">
        <v>314</v>
      </c>
      <c r="B327" s="54">
        <v>50</v>
      </c>
      <c r="C327" s="54">
        <f t="shared" si="89"/>
        <v>2</v>
      </c>
      <c r="D327" s="55">
        <f t="shared" si="96"/>
        <v>28445.381503554861</v>
      </c>
      <c r="E327" s="57">
        <f t="shared" si="81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f t="shared" si="88"/>
        <v>-873</v>
      </c>
      <c r="K327" s="54">
        <v>242</v>
      </c>
      <c r="L327" s="55">
        <v>0</v>
      </c>
      <c r="M327" s="55">
        <v>0</v>
      </c>
      <c r="N327" s="54" t="s">
        <v>79</v>
      </c>
      <c r="O327" s="55">
        <v>0</v>
      </c>
      <c r="P327" s="55">
        <v>0</v>
      </c>
      <c r="Q327" s="54" t="s">
        <v>79</v>
      </c>
      <c r="R327" s="57">
        <f t="shared" si="97"/>
        <v>-6824.0744443921458</v>
      </c>
      <c r="S327" s="55">
        <v>0</v>
      </c>
      <c r="T327" s="55">
        <v>0</v>
      </c>
      <c r="U327" s="54" t="s">
        <v>79</v>
      </c>
      <c r="V327" s="57">
        <f t="shared" si="85"/>
        <v>-3630</v>
      </c>
      <c r="W327" s="57">
        <f t="shared" si="82"/>
        <v>-1422.2690751777432</v>
      </c>
      <c r="X327" s="55">
        <f t="shared" si="83"/>
        <v>4317.8853825630267</v>
      </c>
      <c r="Y327" s="117">
        <f t="shared" si="84"/>
        <v>1849294.608957133</v>
      </c>
    </row>
    <row r="328" spans="1:25" ht="13.5" thickBot="1" x14ac:dyDescent="0.35">
      <c r="A328" s="54">
        <v>315</v>
      </c>
      <c r="B328" s="54">
        <v>50</v>
      </c>
      <c r="C328" s="54">
        <f t="shared" si="89"/>
        <v>3</v>
      </c>
      <c r="D328" s="55">
        <f t="shared" si="96"/>
        <v>28445.381503554861</v>
      </c>
      <c r="E328" s="57">
        <f t="shared" si="81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f t="shared" si="88"/>
        <v>-876</v>
      </c>
      <c r="K328" s="54">
        <v>243</v>
      </c>
      <c r="L328" s="55">
        <v>0</v>
      </c>
      <c r="M328" s="55">
        <v>0</v>
      </c>
      <c r="N328" s="54" t="s">
        <v>79</v>
      </c>
      <c r="O328" s="55">
        <v>0</v>
      </c>
      <c r="P328" s="55">
        <v>0</v>
      </c>
      <c r="Q328" s="54" t="s">
        <v>79</v>
      </c>
      <c r="R328" s="57">
        <f t="shared" si="97"/>
        <v>-6824.0744443921458</v>
      </c>
      <c r="S328" s="55">
        <v>0</v>
      </c>
      <c r="T328" s="55">
        <v>0</v>
      </c>
      <c r="U328" s="54" t="s">
        <v>79</v>
      </c>
      <c r="V328" s="57">
        <f t="shared" si="85"/>
        <v>-3640</v>
      </c>
      <c r="W328" s="57">
        <f t="shared" si="82"/>
        <v>-1422.2690751777432</v>
      </c>
      <c r="X328" s="55">
        <f t="shared" si="83"/>
        <v>4304.8853825630267</v>
      </c>
      <c r="Y328" s="117">
        <f t="shared" si="84"/>
        <v>1861304.8885436843</v>
      </c>
    </row>
    <row r="329" spans="1:25" ht="13.5" thickBot="1" x14ac:dyDescent="0.35">
      <c r="A329" s="54">
        <v>316</v>
      </c>
      <c r="B329" s="54">
        <v>50</v>
      </c>
      <c r="C329" s="54">
        <f t="shared" si="89"/>
        <v>4</v>
      </c>
      <c r="D329" s="55">
        <f t="shared" si="96"/>
        <v>28445.381503554861</v>
      </c>
      <c r="E329" s="57">
        <f t="shared" si="81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f t="shared" si="88"/>
        <v>-879</v>
      </c>
      <c r="K329" s="54">
        <v>244</v>
      </c>
      <c r="L329" s="55">
        <v>0</v>
      </c>
      <c r="M329" s="55">
        <v>0</v>
      </c>
      <c r="N329" s="54" t="s">
        <v>79</v>
      </c>
      <c r="O329" s="55">
        <v>0</v>
      </c>
      <c r="P329" s="55">
        <v>0</v>
      </c>
      <c r="Q329" s="54" t="s">
        <v>79</v>
      </c>
      <c r="R329" s="57">
        <f t="shared" si="97"/>
        <v>-6824.0744443921458</v>
      </c>
      <c r="S329" s="55">
        <v>0</v>
      </c>
      <c r="T329" s="55">
        <v>0</v>
      </c>
      <c r="U329" s="54" t="s">
        <v>79</v>
      </c>
      <c r="V329" s="57">
        <f t="shared" si="85"/>
        <v>-3650</v>
      </c>
      <c r="W329" s="57">
        <f t="shared" si="82"/>
        <v>-1422.2690751777432</v>
      </c>
      <c r="X329" s="55">
        <f t="shared" si="83"/>
        <v>4291.8853825630267</v>
      </c>
      <c r="Y329" s="117">
        <f t="shared" si="84"/>
        <v>1873352.2109618459</v>
      </c>
    </row>
    <row r="330" spans="1:25" ht="13.5" thickBot="1" x14ac:dyDescent="0.35">
      <c r="A330" s="54">
        <v>317</v>
      </c>
      <c r="B330" s="54">
        <v>50</v>
      </c>
      <c r="C330" s="54">
        <f t="shared" si="89"/>
        <v>5</v>
      </c>
      <c r="D330" s="55">
        <f t="shared" si="96"/>
        <v>28445.381503554861</v>
      </c>
      <c r="E330" s="57">
        <f t="shared" si="81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f t="shared" si="88"/>
        <v>-882</v>
      </c>
      <c r="K330" s="54">
        <v>245</v>
      </c>
      <c r="L330" s="55">
        <v>0</v>
      </c>
      <c r="M330" s="55">
        <v>0</v>
      </c>
      <c r="N330" s="54" t="s">
        <v>79</v>
      </c>
      <c r="O330" s="55">
        <v>0</v>
      </c>
      <c r="P330" s="55">
        <v>0</v>
      </c>
      <c r="Q330" s="54" t="s">
        <v>79</v>
      </c>
      <c r="R330" s="57">
        <f t="shared" si="97"/>
        <v>-6824.0744443921458</v>
      </c>
      <c r="S330" s="55">
        <v>0</v>
      </c>
      <c r="T330" s="55">
        <v>0</v>
      </c>
      <c r="U330" s="54" t="s">
        <v>79</v>
      </c>
      <c r="V330" s="57">
        <f t="shared" si="85"/>
        <v>-3660</v>
      </c>
      <c r="W330" s="57">
        <f t="shared" si="82"/>
        <v>-1422.2690751777432</v>
      </c>
      <c r="X330" s="55">
        <f t="shared" si="83"/>
        <v>4278.8853825630267</v>
      </c>
      <c r="Y330" s="117">
        <f t="shared" si="84"/>
        <v>1885436.73055675</v>
      </c>
    </row>
    <row r="331" spans="1:25" ht="13.5" thickBot="1" x14ac:dyDescent="0.35">
      <c r="A331" s="54">
        <v>318</v>
      </c>
      <c r="B331" s="54">
        <v>50</v>
      </c>
      <c r="C331" s="54">
        <f t="shared" si="89"/>
        <v>6</v>
      </c>
      <c r="D331" s="55">
        <f t="shared" si="96"/>
        <v>28445.381503554861</v>
      </c>
      <c r="E331" s="57">
        <f t="shared" si="81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f t="shared" si="88"/>
        <v>-885</v>
      </c>
      <c r="K331" s="54">
        <v>246</v>
      </c>
      <c r="L331" s="55">
        <v>0</v>
      </c>
      <c r="M331" s="55">
        <v>0</v>
      </c>
      <c r="N331" s="54" t="s">
        <v>79</v>
      </c>
      <c r="O331" s="55">
        <v>0</v>
      </c>
      <c r="P331" s="55">
        <v>0</v>
      </c>
      <c r="Q331" s="54" t="s">
        <v>79</v>
      </c>
      <c r="R331" s="57">
        <f t="shared" si="97"/>
        <v>-6824.0744443921458</v>
      </c>
      <c r="S331" s="55">
        <v>0</v>
      </c>
      <c r="T331" s="55">
        <v>0</v>
      </c>
      <c r="U331" s="54" t="s">
        <v>79</v>
      </c>
      <c r="V331" s="57">
        <f t="shared" si="85"/>
        <v>-3670</v>
      </c>
      <c r="W331" s="57">
        <f t="shared" si="82"/>
        <v>-1422.2690751777432</v>
      </c>
      <c r="X331" s="55">
        <f t="shared" si="83"/>
        <v>4265.8853825630267</v>
      </c>
      <c r="Y331" s="117">
        <f t="shared" si="84"/>
        <v>1897558.6023166329</v>
      </c>
    </row>
    <row r="332" spans="1:25" ht="13.5" thickBot="1" x14ac:dyDescent="0.35">
      <c r="A332" s="54">
        <v>319</v>
      </c>
      <c r="B332" s="54">
        <v>50</v>
      </c>
      <c r="C332" s="54">
        <f t="shared" si="89"/>
        <v>7</v>
      </c>
      <c r="D332" s="55">
        <f t="shared" si="96"/>
        <v>28445.381503554861</v>
      </c>
      <c r="E332" s="57">
        <f t="shared" si="81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f t="shared" si="88"/>
        <v>-888</v>
      </c>
      <c r="K332" s="54">
        <v>247</v>
      </c>
      <c r="L332" s="55">
        <v>0</v>
      </c>
      <c r="M332" s="55">
        <v>0</v>
      </c>
      <c r="N332" s="54" t="s">
        <v>79</v>
      </c>
      <c r="O332" s="55">
        <v>0</v>
      </c>
      <c r="P332" s="55">
        <v>0</v>
      </c>
      <c r="Q332" s="54" t="s">
        <v>79</v>
      </c>
      <c r="R332" s="57">
        <f t="shared" si="97"/>
        <v>-6824.0744443921458</v>
      </c>
      <c r="S332" s="55">
        <v>0</v>
      </c>
      <c r="T332" s="55">
        <v>0</v>
      </c>
      <c r="U332" s="54" t="s">
        <v>79</v>
      </c>
      <c r="V332" s="57">
        <f t="shared" si="85"/>
        <v>-3680</v>
      </c>
      <c r="W332" s="57">
        <f t="shared" si="82"/>
        <v>-1422.2690751777432</v>
      </c>
      <c r="X332" s="55">
        <f t="shared" si="83"/>
        <v>4252.8853825630267</v>
      </c>
      <c r="Y332" s="117">
        <f t="shared" si="84"/>
        <v>1909717.9818755153</v>
      </c>
    </row>
    <row r="333" spans="1:25" ht="13.5" thickBot="1" x14ac:dyDescent="0.35">
      <c r="A333" s="54">
        <v>320</v>
      </c>
      <c r="B333" s="54">
        <v>50</v>
      </c>
      <c r="C333" s="54">
        <f t="shared" si="89"/>
        <v>8</v>
      </c>
      <c r="D333" s="55">
        <f t="shared" si="96"/>
        <v>28445.381503554861</v>
      </c>
      <c r="E333" s="57">
        <f t="shared" si="81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f t="shared" si="88"/>
        <v>-891</v>
      </c>
      <c r="K333" s="54">
        <v>248</v>
      </c>
      <c r="L333" s="55">
        <v>0</v>
      </c>
      <c r="M333" s="55">
        <v>0</v>
      </c>
      <c r="N333" s="54" t="s">
        <v>79</v>
      </c>
      <c r="O333" s="55">
        <v>0</v>
      </c>
      <c r="P333" s="55">
        <v>0</v>
      </c>
      <c r="Q333" s="54" t="s">
        <v>79</v>
      </c>
      <c r="R333" s="57">
        <f t="shared" si="97"/>
        <v>-6824.0744443921458</v>
      </c>
      <c r="S333" s="55">
        <v>0</v>
      </c>
      <c r="T333" s="55">
        <v>0</v>
      </c>
      <c r="U333" s="54" t="s">
        <v>79</v>
      </c>
      <c r="V333" s="57">
        <f t="shared" si="85"/>
        <v>-3690</v>
      </c>
      <c r="W333" s="57">
        <f t="shared" si="82"/>
        <v>-1422.2690751777432</v>
      </c>
      <c r="X333" s="55">
        <f t="shared" si="83"/>
        <v>4239.8853825630267</v>
      </c>
      <c r="Y333" s="117">
        <f t="shared" si="84"/>
        <v>1921915.025515893</v>
      </c>
    </row>
    <row r="334" spans="1:25" ht="13.5" thickBot="1" x14ac:dyDescent="0.35">
      <c r="A334" s="54">
        <v>321</v>
      </c>
      <c r="B334" s="54">
        <v>50</v>
      </c>
      <c r="C334" s="54">
        <f t="shared" si="89"/>
        <v>9</v>
      </c>
      <c r="D334" s="55">
        <f t="shared" si="96"/>
        <v>28445.381503554861</v>
      </c>
      <c r="E334" s="57">
        <f t="shared" ref="E334:E397" si="98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f t="shared" si="88"/>
        <v>-894</v>
      </c>
      <c r="K334" s="54">
        <v>249</v>
      </c>
      <c r="L334" s="55">
        <v>0</v>
      </c>
      <c r="M334" s="55">
        <v>0</v>
      </c>
      <c r="N334" s="54" t="s">
        <v>79</v>
      </c>
      <c r="O334" s="55">
        <v>0</v>
      </c>
      <c r="P334" s="55">
        <v>0</v>
      </c>
      <c r="Q334" s="54" t="s">
        <v>79</v>
      </c>
      <c r="R334" s="57">
        <f t="shared" si="97"/>
        <v>-6824.0744443921458</v>
      </c>
      <c r="S334" s="55">
        <v>0</v>
      </c>
      <c r="T334" s="55">
        <v>0</v>
      </c>
      <c r="U334" s="54" t="s">
        <v>79</v>
      </c>
      <c r="V334" s="57">
        <f t="shared" si="85"/>
        <v>-3700</v>
      </c>
      <c r="W334" s="57">
        <f t="shared" ref="W334:W397" si="99">D334*-0.05</f>
        <v>-1422.2690751777432</v>
      </c>
      <c r="X334" s="55">
        <f t="shared" ref="X334:X397" si="100">D334+E334+F334+G334+H334+I334+J334+L334+M334+R334+S334+T334+V334+W334+O334+P334</f>
        <v>4226.8853825630267</v>
      </c>
      <c r="Y334" s="117">
        <f t="shared" ref="Y334:Y397" si="101">X334+(Y333*(1+($D$7/12)))</f>
        <v>1934149.8901714389</v>
      </c>
    </row>
    <row r="335" spans="1:25" ht="13.5" thickBot="1" x14ac:dyDescent="0.35">
      <c r="A335" s="54">
        <v>322</v>
      </c>
      <c r="B335" s="54">
        <v>50</v>
      </c>
      <c r="C335" s="54">
        <f t="shared" si="89"/>
        <v>10</v>
      </c>
      <c r="D335" s="55">
        <f t="shared" si="96"/>
        <v>28445.381503554861</v>
      </c>
      <c r="E335" s="57">
        <f t="shared" si="98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f t="shared" si="88"/>
        <v>-897</v>
      </c>
      <c r="K335" s="54">
        <v>250</v>
      </c>
      <c r="L335" s="55">
        <v>0</v>
      </c>
      <c r="M335" s="55">
        <v>0</v>
      </c>
      <c r="N335" s="54" t="s">
        <v>79</v>
      </c>
      <c r="O335" s="55">
        <v>0</v>
      </c>
      <c r="P335" s="55">
        <v>0</v>
      </c>
      <c r="Q335" s="54" t="s">
        <v>79</v>
      </c>
      <c r="R335" s="57">
        <f t="shared" si="97"/>
        <v>-6824.0744443921458</v>
      </c>
      <c r="S335" s="55">
        <v>0</v>
      </c>
      <c r="T335" s="55">
        <v>0</v>
      </c>
      <c r="U335" s="54" t="s">
        <v>79</v>
      </c>
      <c r="V335" s="57">
        <f t="shared" ref="V335:V398" si="102">$V334-10</f>
        <v>-3710</v>
      </c>
      <c r="W335" s="57">
        <f t="shared" si="99"/>
        <v>-1422.2690751777432</v>
      </c>
      <c r="X335" s="55">
        <f t="shared" si="100"/>
        <v>4213.8853825630267</v>
      </c>
      <c r="Y335" s="117">
        <f t="shared" si="101"/>
        <v>1946422.7334297164</v>
      </c>
    </row>
    <row r="336" spans="1:25" ht="13.5" thickBot="1" x14ac:dyDescent="0.35">
      <c r="A336" s="54">
        <v>323</v>
      </c>
      <c r="B336" s="54">
        <v>50</v>
      </c>
      <c r="C336" s="54">
        <f t="shared" si="89"/>
        <v>11</v>
      </c>
      <c r="D336" s="55">
        <f t="shared" si="96"/>
        <v>28445.381503554861</v>
      </c>
      <c r="E336" s="57">
        <f t="shared" si="98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f t="shared" si="88"/>
        <v>-900</v>
      </c>
      <c r="K336" s="54">
        <v>251</v>
      </c>
      <c r="L336" s="55">
        <v>0</v>
      </c>
      <c r="M336" s="55">
        <v>0</v>
      </c>
      <c r="N336" s="54" t="s">
        <v>79</v>
      </c>
      <c r="O336" s="55">
        <v>0</v>
      </c>
      <c r="P336" s="55">
        <v>0</v>
      </c>
      <c r="Q336" s="54" t="s">
        <v>79</v>
      </c>
      <c r="R336" s="57">
        <f t="shared" si="97"/>
        <v>-6824.0744443921458</v>
      </c>
      <c r="S336" s="55">
        <v>0</v>
      </c>
      <c r="T336" s="55">
        <v>0</v>
      </c>
      <c r="U336" s="54" t="s">
        <v>79</v>
      </c>
      <c r="V336" s="57">
        <f t="shared" si="102"/>
        <v>-3720</v>
      </c>
      <c r="W336" s="57">
        <f t="shared" si="99"/>
        <v>-1422.2690751777432</v>
      </c>
      <c r="X336" s="55">
        <f t="shared" si="100"/>
        <v>4200.8853825630267</v>
      </c>
      <c r="Y336" s="117">
        <f t="shared" si="101"/>
        <v>1958733.7135349032</v>
      </c>
    </row>
    <row r="337" spans="1:25" ht="13.5" thickBot="1" x14ac:dyDescent="0.35">
      <c r="A337" s="54">
        <v>324</v>
      </c>
      <c r="B337" s="54">
        <v>51</v>
      </c>
      <c r="C337" s="54">
        <f t="shared" si="89"/>
        <v>0</v>
      </c>
      <c r="D337" s="55">
        <f>$D326*(1+$D$4)</f>
        <v>29867.650578732606</v>
      </c>
      <c r="E337" s="57">
        <f t="shared" si="98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f t="shared" si="88"/>
        <v>-903</v>
      </c>
      <c r="K337" s="54">
        <v>252</v>
      </c>
      <c r="L337" s="55">
        <v>0</v>
      </c>
      <c r="M337" s="55">
        <v>0</v>
      </c>
      <c r="N337" s="54" t="s">
        <v>79</v>
      </c>
      <c r="O337" s="55">
        <v>0</v>
      </c>
      <c r="P337" s="55">
        <v>0</v>
      </c>
      <c r="Q337" s="54" t="s">
        <v>79</v>
      </c>
      <c r="R337" s="57">
        <f>$R336*1.06</f>
        <v>-7233.5189110556748</v>
      </c>
      <c r="S337" s="55">
        <v>0</v>
      </c>
      <c r="T337" s="55">
        <v>0</v>
      </c>
      <c r="U337" s="54" t="s">
        <v>79</v>
      </c>
      <c r="V337" s="57">
        <f t="shared" si="102"/>
        <v>-3730</v>
      </c>
      <c r="W337" s="57">
        <f t="shared" si="99"/>
        <v>-1493.3825289366305</v>
      </c>
      <c r="X337" s="55">
        <f t="shared" si="100"/>
        <v>4560.6889072472604</v>
      </c>
      <c r="Y337" s="117">
        <f t="shared" si="101"/>
        <v>1971455.7929152127</v>
      </c>
    </row>
    <row r="338" spans="1:25" ht="13.5" thickBot="1" x14ac:dyDescent="0.35">
      <c r="A338" s="54">
        <v>325</v>
      </c>
      <c r="B338" s="54">
        <v>51</v>
      </c>
      <c r="C338" s="54">
        <f t="shared" si="89"/>
        <v>1</v>
      </c>
      <c r="D338" s="55">
        <f t="shared" ref="D338:D348" si="103">$D337</f>
        <v>29867.650578732606</v>
      </c>
      <c r="E338" s="57">
        <f t="shared" si="98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f t="shared" si="88"/>
        <v>-906</v>
      </c>
      <c r="K338" s="54">
        <v>253</v>
      </c>
      <c r="L338" s="55">
        <v>0</v>
      </c>
      <c r="M338" s="55">
        <v>0</v>
      </c>
      <c r="N338" s="54" t="s">
        <v>79</v>
      </c>
      <c r="O338" s="55">
        <v>0</v>
      </c>
      <c r="P338" s="55">
        <v>0</v>
      </c>
      <c r="Q338" s="54" t="s">
        <v>79</v>
      </c>
      <c r="R338" s="57">
        <f t="shared" ref="R338:R348" si="104">$R337</f>
        <v>-7233.5189110556748</v>
      </c>
      <c r="S338" s="55">
        <v>0</v>
      </c>
      <c r="T338" s="55">
        <v>0</v>
      </c>
      <c r="U338" s="54" t="s">
        <v>79</v>
      </c>
      <c r="V338" s="57">
        <f t="shared" si="102"/>
        <v>-3740</v>
      </c>
      <c r="W338" s="57">
        <f t="shared" si="99"/>
        <v>-1493.3825289366305</v>
      </c>
      <c r="X338" s="55">
        <f t="shared" si="100"/>
        <v>4547.6889072472604</v>
      </c>
      <c r="Y338" s="117">
        <f t="shared" si="101"/>
        <v>1984217.8809596067</v>
      </c>
    </row>
    <row r="339" spans="1:25" ht="13.5" thickBot="1" x14ac:dyDescent="0.35">
      <c r="A339" s="54">
        <v>326</v>
      </c>
      <c r="B339" s="54">
        <v>51</v>
      </c>
      <c r="C339" s="54">
        <f t="shared" si="89"/>
        <v>2</v>
      </c>
      <c r="D339" s="55">
        <f t="shared" si="103"/>
        <v>29867.650578732606</v>
      </c>
      <c r="E339" s="57">
        <f t="shared" si="98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f t="shared" si="88"/>
        <v>-909</v>
      </c>
      <c r="K339" s="54">
        <v>254</v>
      </c>
      <c r="L339" s="55">
        <v>0</v>
      </c>
      <c r="M339" s="55">
        <v>0</v>
      </c>
      <c r="N339" s="54" t="s">
        <v>79</v>
      </c>
      <c r="O339" s="55">
        <v>0</v>
      </c>
      <c r="P339" s="55">
        <v>0</v>
      </c>
      <c r="Q339" s="54" t="s">
        <v>79</v>
      </c>
      <c r="R339" s="57">
        <f t="shared" si="104"/>
        <v>-7233.5189110556748</v>
      </c>
      <c r="S339" s="55">
        <v>0</v>
      </c>
      <c r="T339" s="55">
        <v>0</v>
      </c>
      <c r="U339" s="54" t="s">
        <v>79</v>
      </c>
      <c r="V339" s="57">
        <f t="shared" si="102"/>
        <v>-3750</v>
      </c>
      <c r="W339" s="57">
        <f t="shared" si="99"/>
        <v>-1493.3825289366305</v>
      </c>
      <c r="X339" s="55">
        <f t="shared" si="100"/>
        <v>4534.6889072472604</v>
      </c>
      <c r="Y339" s="117">
        <f t="shared" si="101"/>
        <v>1997020.1443708523</v>
      </c>
    </row>
    <row r="340" spans="1:25" ht="13.5" thickBot="1" x14ac:dyDescent="0.35">
      <c r="A340" s="54">
        <v>327</v>
      </c>
      <c r="B340" s="54">
        <v>51</v>
      </c>
      <c r="C340" s="54">
        <f t="shared" si="89"/>
        <v>3</v>
      </c>
      <c r="D340" s="55">
        <f t="shared" si="103"/>
        <v>29867.650578732606</v>
      </c>
      <c r="E340" s="57">
        <f t="shared" si="98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f t="shared" si="88"/>
        <v>-912</v>
      </c>
      <c r="K340" s="54">
        <v>255</v>
      </c>
      <c r="L340" s="55">
        <v>0</v>
      </c>
      <c r="M340" s="55">
        <v>0</v>
      </c>
      <c r="N340" s="54" t="s">
        <v>79</v>
      </c>
      <c r="O340" s="55">
        <v>0</v>
      </c>
      <c r="P340" s="55">
        <v>0</v>
      </c>
      <c r="Q340" s="54" t="s">
        <v>79</v>
      </c>
      <c r="R340" s="57">
        <f t="shared" si="104"/>
        <v>-7233.5189110556748</v>
      </c>
      <c r="S340" s="55">
        <v>0</v>
      </c>
      <c r="T340" s="55">
        <v>0</v>
      </c>
      <c r="U340" s="54" t="s">
        <v>79</v>
      </c>
      <c r="V340" s="57">
        <f t="shared" si="102"/>
        <v>-3760</v>
      </c>
      <c r="W340" s="57">
        <f t="shared" si="99"/>
        <v>-1493.3825289366305</v>
      </c>
      <c r="X340" s="55">
        <f t="shared" si="100"/>
        <v>4521.6889072472604</v>
      </c>
      <c r="Y340" s="117">
        <f t="shared" si="101"/>
        <v>2009862.7505463115</v>
      </c>
    </row>
    <row r="341" spans="1:25" ht="13.5" thickBot="1" x14ac:dyDescent="0.35">
      <c r="A341" s="54">
        <v>328</v>
      </c>
      <c r="B341" s="54">
        <v>51</v>
      </c>
      <c r="C341" s="54">
        <f t="shared" si="89"/>
        <v>4</v>
      </c>
      <c r="D341" s="55">
        <f t="shared" si="103"/>
        <v>29867.650578732606</v>
      </c>
      <c r="E341" s="57">
        <f t="shared" si="98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f t="shared" si="88"/>
        <v>-915</v>
      </c>
      <c r="K341" s="54">
        <v>256</v>
      </c>
      <c r="L341" s="55">
        <v>0</v>
      </c>
      <c r="M341" s="55">
        <v>0</v>
      </c>
      <c r="N341" s="54" t="s">
        <v>79</v>
      </c>
      <c r="O341" s="55">
        <v>0</v>
      </c>
      <c r="P341" s="55">
        <v>0</v>
      </c>
      <c r="Q341" s="54" t="s">
        <v>79</v>
      </c>
      <c r="R341" s="57">
        <f t="shared" si="104"/>
        <v>-7233.5189110556748</v>
      </c>
      <c r="S341" s="55">
        <v>0</v>
      </c>
      <c r="T341" s="55">
        <v>0</v>
      </c>
      <c r="U341" s="54" t="s">
        <v>79</v>
      </c>
      <c r="V341" s="57">
        <f t="shared" si="102"/>
        <v>-3770</v>
      </c>
      <c r="W341" s="57">
        <f t="shared" si="99"/>
        <v>-1493.3825289366305</v>
      </c>
      <c r="X341" s="55">
        <f t="shared" si="100"/>
        <v>4508.6889072472604</v>
      </c>
      <c r="Y341" s="117">
        <f t="shared" si="101"/>
        <v>2022745.867580835</v>
      </c>
    </row>
    <row r="342" spans="1:25" ht="13.5" thickBot="1" x14ac:dyDescent="0.35">
      <c r="A342" s="54">
        <v>329</v>
      </c>
      <c r="B342" s="54">
        <v>51</v>
      </c>
      <c r="C342" s="54">
        <f t="shared" si="89"/>
        <v>5</v>
      </c>
      <c r="D342" s="55">
        <f t="shared" si="103"/>
        <v>29867.650578732606</v>
      </c>
      <c r="E342" s="57">
        <f t="shared" si="98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f t="shared" si="88"/>
        <v>-918</v>
      </c>
      <c r="K342" s="54">
        <v>257</v>
      </c>
      <c r="L342" s="55">
        <v>0</v>
      </c>
      <c r="M342" s="55">
        <v>0</v>
      </c>
      <c r="N342" s="54" t="s">
        <v>79</v>
      </c>
      <c r="O342" s="55">
        <v>0</v>
      </c>
      <c r="P342" s="55">
        <v>0</v>
      </c>
      <c r="Q342" s="54" t="s">
        <v>79</v>
      </c>
      <c r="R342" s="57">
        <f t="shared" si="104"/>
        <v>-7233.5189110556748</v>
      </c>
      <c r="S342" s="55">
        <v>0</v>
      </c>
      <c r="T342" s="55">
        <v>0</v>
      </c>
      <c r="U342" s="54" t="s">
        <v>79</v>
      </c>
      <c r="V342" s="57">
        <f t="shared" si="102"/>
        <v>-3780</v>
      </c>
      <c r="W342" s="57">
        <f t="shared" si="99"/>
        <v>-1493.3825289366305</v>
      </c>
      <c r="X342" s="55">
        <f t="shared" si="100"/>
        <v>4495.6889072472604</v>
      </c>
      <c r="Y342" s="117">
        <f t="shared" si="101"/>
        <v>2035669.664269669</v>
      </c>
    </row>
    <row r="343" spans="1:25" ht="13.5" thickBot="1" x14ac:dyDescent="0.35">
      <c r="A343" s="54">
        <v>330</v>
      </c>
      <c r="B343" s="54">
        <v>51</v>
      </c>
      <c r="C343" s="54">
        <f t="shared" si="89"/>
        <v>6</v>
      </c>
      <c r="D343" s="55">
        <f t="shared" si="103"/>
        <v>29867.650578732606</v>
      </c>
      <c r="E343" s="57">
        <f t="shared" si="98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f t="shared" ref="J343:J406" si="105">-150-3*K342</f>
        <v>-921</v>
      </c>
      <c r="K343" s="54">
        <v>258</v>
      </c>
      <c r="L343" s="55">
        <v>0</v>
      </c>
      <c r="M343" s="55">
        <v>0</v>
      </c>
      <c r="N343" s="54" t="s">
        <v>79</v>
      </c>
      <c r="O343" s="55">
        <v>0</v>
      </c>
      <c r="P343" s="55">
        <v>0</v>
      </c>
      <c r="Q343" s="54" t="s">
        <v>79</v>
      </c>
      <c r="R343" s="57">
        <f t="shared" si="104"/>
        <v>-7233.5189110556748</v>
      </c>
      <c r="S343" s="55">
        <v>0</v>
      </c>
      <c r="T343" s="55">
        <v>0</v>
      </c>
      <c r="U343" s="54" t="s">
        <v>79</v>
      </c>
      <c r="V343" s="57">
        <f t="shared" si="102"/>
        <v>-3790</v>
      </c>
      <c r="W343" s="57">
        <f t="shared" si="99"/>
        <v>-1493.3825289366305</v>
      </c>
      <c r="X343" s="55">
        <f t="shared" si="100"/>
        <v>4482.6889072472604</v>
      </c>
      <c r="Y343" s="117">
        <f t="shared" si="101"/>
        <v>2048634.3101113732</v>
      </c>
    </row>
    <row r="344" spans="1:25" ht="13.5" thickBot="1" x14ac:dyDescent="0.35">
      <c r="A344" s="54">
        <v>331</v>
      </c>
      <c r="B344" s="54">
        <v>51</v>
      </c>
      <c r="C344" s="54">
        <f t="shared" si="89"/>
        <v>7</v>
      </c>
      <c r="D344" s="55">
        <f t="shared" si="103"/>
        <v>29867.650578732606</v>
      </c>
      <c r="E344" s="57">
        <f t="shared" si="98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f t="shared" si="105"/>
        <v>-924</v>
      </c>
      <c r="K344" s="54">
        <v>259</v>
      </c>
      <c r="L344" s="55">
        <v>0</v>
      </c>
      <c r="M344" s="55">
        <v>0</v>
      </c>
      <c r="N344" s="54" t="s">
        <v>79</v>
      </c>
      <c r="O344" s="55">
        <v>0</v>
      </c>
      <c r="P344" s="55">
        <v>0</v>
      </c>
      <c r="Q344" s="54" t="s">
        <v>79</v>
      </c>
      <c r="R344" s="57">
        <f t="shared" si="104"/>
        <v>-7233.5189110556748</v>
      </c>
      <c r="S344" s="55">
        <v>0</v>
      </c>
      <c r="T344" s="55">
        <v>0</v>
      </c>
      <c r="U344" s="54" t="s">
        <v>79</v>
      </c>
      <c r="V344" s="57">
        <f t="shared" si="102"/>
        <v>-3800</v>
      </c>
      <c r="W344" s="57">
        <f t="shared" si="99"/>
        <v>-1493.3825289366305</v>
      </c>
      <c r="X344" s="55">
        <f t="shared" si="100"/>
        <v>4469.6889072472604</v>
      </c>
      <c r="Y344" s="117">
        <f t="shared" si="101"/>
        <v>2061639.9753107512</v>
      </c>
    </row>
    <row r="345" spans="1:25" ht="13.5" thickBot="1" x14ac:dyDescent="0.35">
      <c r="A345" s="54">
        <v>332</v>
      </c>
      <c r="B345" s="54">
        <v>51</v>
      </c>
      <c r="C345" s="54">
        <f t="shared" ref="C345:C408" si="106">C333</f>
        <v>8</v>
      </c>
      <c r="D345" s="55">
        <f t="shared" si="103"/>
        <v>29867.650578732606</v>
      </c>
      <c r="E345" s="57">
        <f t="shared" si="98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f t="shared" si="105"/>
        <v>-927</v>
      </c>
      <c r="K345" s="54">
        <v>260</v>
      </c>
      <c r="L345" s="55">
        <v>0</v>
      </c>
      <c r="M345" s="55">
        <v>0</v>
      </c>
      <c r="N345" s="54" t="s">
        <v>79</v>
      </c>
      <c r="O345" s="55">
        <v>0</v>
      </c>
      <c r="P345" s="55">
        <v>0</v>
      </c>
      <c r="Q345" s="54" t="s">
        <v>79</v>
      </c>
      <c r="R345" s="57">
        <f t="shared" si="104"/>
        <v>-7233.5189110556748</v>
      </c>
      <c r="S345" s="55">
        <v>0</v>
      </c>
      <c r="T345" s="55">
        <v>0</v>
      </c>
      <c r="U345" s="54" t="s">
        <v>79</v>
      </c>
      <c r="V345" s="57">
        <f t="shared" si="102"/>
        <v>-3810</v>
      </c>
      <c r="W345" s="57">
        <f t="shared" si="99"/>
        <v>-1493.3825289366305</v>
      </c>
      <c r="X345" s="55">
        <f t="shared" si="100"/>
        <v>4456.6889072472604</v>
      </c>
      <c r="Y345" s="117">
        <f t="shared" si="101"/>
        <v>2074686.8307817932</v>
      </c>
    </row>
    <row r="346" spans="1:25" ht="13.5" thickBot="1" x14ac:dyDescent="0.35">
      <c r="A346" s="54">
        <v>333</v>
      </c>
      <c r="B346" s="54">
        <v>51</v>
      </c>
      <c r="C346" s="54">
        <f t="shared" si="106"/>
        <v>9</v>
      </c>
      <c r="D346" s="55">
        <f t="shared" si="103"/>
        <v>29867.650578732606</v>
      </c>
      <c r="E346" s="57">
        <f t="shared" si="98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f t="shared" si="105"/>
        <v>-930</v>
      </c>
      <c r="K346" s="54">
        <v>261</v>
      </c>
      <c r="L346" s="55">
        <v>0</v>
      </c>
      <c r="M346" s="55">
        <v>0</v>
      </c>
      <c r="N346" s="54" t="s">
        <v>79</v>
      </c>
      <c r="O346" s="55">
        <v>0</v>
      </c>
      <c r="P346" s="55">
        <v>0</v>
      </c>
      <c r="Q346" s="54" t="s">
        <v>79</v>
      </c>
      <c r="R346" s="57">
        <f t="shared" si="104"/>
        <v>-7233.5189110556748</v>
      </c>
      <c r="S346" s="55">
        <v>0</v>
      </c>
      <c r="T346" s="55">
        <v>0</v>
      </c>
      <c r="U346" s="54" t="s">
        <v>79</v>
      </c>
      <c r="V346" s="57">
        <f t="shared" si="102"/>
        <v>-3820</v>
      </c>
      <c r="W346" s="57">
        <f t="shared" si="99"/>
        <v>-1493.3825289366305</v>
      </c>
      <c r="X346" s="55">
        <f t="shared" si="100"/>
        <v>4443.6889072472604</v>
      </c>
      <c r="Y346" s="117">
        <f t="shared" si="101"/>
        <v>2087775.0481506314</v>
      </c>
    </row>
    <row r="347" spans="1:25" ht="13.5" thickBot="1" x14ac:dyDescent="0.35">
      <c r="A347" s="54">
        <v>334</v>
      </c>
      <c r="B347" s="54">
        <v>51</v>
      </c>
      <c r="C347" s="54">
        <f t="shared" si="106"/>
        <v>10</v>
      </c>
      <c r="D347" s="55">
        <f t="shared" si="103"/>
        <v>29867.650578732606</v>
      </c>
      <c r="E347" s="57">
        <f t="shared" si="98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f t="shared" si="105"/>
        <v>-933</v>
      </c>
      <c r="K347" s="54">
        <v>262</v>
      </c>
      <c r="L347" s="55">
        <v>0</v>
      </c>
      <c r="M347" s="55">
        <v>0</v>
      </c>
      <c r="N347" s="54" t="s">
        <v>79</v>
      </c>
      <c r="O347" s="55">
        <v>0</v>
      </c>
      <c r="P347" s="55">
        <v>0</v>
      </c>
      <c r="Q347" s="54" t="s">
        <v>79</v>
      </c>
      <c r="R347" s="57">
        <f t="shared" si="104"/>
        <v>-7233.5189110556748</v>
      </c>
      <c r="S347" s="55">
        <v>0</v>
      </c>
      <c r="T347" s="55">
        <v>0</v>
      </c>
      <c r="U347" s="54" t="s">
        <v>79</v>
      </c>
      <c r="V347" s="57">
        <f t="shared" si="102"/>
        <v>-3830</v>
      </c>
      <c r="W347" s="57">
        <f t="shared" si="99"/>
        <v>-1493.3825289366305</v>
      </c>
      <c r="X347" s="55">
        <f t="shared" si="100"/>
        <v>4430.6889072472604</v>
      </c>
      <c r="Y347" s="117">
        <f t="shared" si="101"/>
        <v>2100904.799758506</v>
      </c>
    </row>
    <row r="348" spans="1:25" ht="13.5" thickBot="1" x14ac:dyDescent="0.35">
      <c r="A348" s="54">
        <v>335</v>
      </c>
      <c r="B348" s="54">
        <v>51</v>
      </c>
      <c r="C348" s="54">
        <f t="shared" si="106"/>
        <v>11</v>
      </c>
      <c r="D348" s="55">
        <f t="shared" si="103"/>
        <v>29867.650578732606</v>
      </c>
      <c r="E348" s="57">
        <f t="shared" si="98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f t="shared" si="105"/>
        <v>-936</v>
      </c>
      <c r="K348" s="54">
        <v>263</v>
      </c>
      <c r="L348" s="55">
        <v>0</v>
      </c>
      <c r="M348" s="55">
        <v>0</v>
      </c>
      <c r="N348" s="54" t="s">
        <v>79</v>
      </c>
      <c r="O348" s="55">
        <v>0</v>
      </c>
      <c r="P348" s="55">
        <v>0</v>
      </c>
      <c r="Q348" s="54" t="s">
        <v>79</v>
      </c>
      <c r="R348" s="57">
        <f t="shared" si="104"/>
        <v>-7233.5189110556748</v>
      </c>
      <c r="S348" s="55">
        <v>0</v>
      </c>
      <c r="T348" s="55">
        <v>0</v>
      </c>
      <c r="U348" s="54" t="s">
        <v>79</v>
      </c>
      <c r="V348" s="57">
        <f t="shared" si="102"/>
        <v>-3840</v>
      </c>
      <c r="W348" s="57">
        <f t="shared" si="99"/>
        <v>-1493.3825289366305</v>
      </c>
      <c r="X348" s="55">
        <f t="shared" si="100"/>
        <v>4417.6889072472604</v>
      </c>
      <c r="Y348" s="117">
        <f t="shared" si="101"/>
        <v>2114076.2586647468</v>
      </c>
    </row>
    <row r="349" spans="1:25" ht="13.5" thickBot="1" x14ac:dyDescent="0.35">
      <c r="A349" s="54">
        <v>336</v>
      </c>
      <c r="B349" s="54">
        <v>52</v>
      </c>
      <c r="C349" s="54">
        <f t="shared" si="106"/>
        <v>0</v>
      </c>
      <c r="D349" s="55">
        <f>$D338*(1+$D$4)</f>
        <v>31361.033107669238</v>
      </c>
      <c r="E349" s="57">
        <f t="shared" si="98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f t="shared" si="105"/>
        <v>-939</v>
      </c>
      <c r="K349" s="54">
        <v>264</v>
      </c>
      <c r="L349" s="55">
        <v>0</v>
      </c>
      <c r="M349" s="55">
        <v>0</v>
      </c>
      <c r="N349" s="54" t="s">
        <v>79</v>
      </c>
      <c r="O349" s="55">
        <v>0</v>
      </c>
      <c r="P349" s="55">
        <v>0</v>
      </c>
      <c r="Q349" s="54" t="s">
        <v>79</v>
      </c>
      <c r="R349" s="57">
        <f>$R348*1.06</f>
        <v>-7667.530045719016</v>
      </c>
      <c r="S349" s="55">
        <v>0</v>
      </c>
      <c r="T349" s="55">
        <v>0</v>
      </c>
      <c r="U349" s="54" t="s">
        <v>79</v>
      </c>
      <c r="V349" s="57">
        <f t="shared" si="102"/>
        <v>-3850</v>
      </c>
      <c r="W349" s="57">
        <f t="shared" si="99"/>
        <v>-1568.051655383462</v>
      </c>
      <c r="X349" s="55">
        <f t="shared" si="100"/>
        <v>4792.0381634990681</v>
      </c>
      <c r="Y349" s="117">
        <f t="shared" si="101"/>
        <v>2127676.9479060154</v>
      </c>
    </row>
    <row r="350" spans="1:25" ht="13.5" thickBot="1" x14ac:dyDescent="0.35">
      <c r="A350" s="54">
        <v>337</v>
      </c>
      <c r="B350" s="54">
        <v>52</v>
      </c>
      <c r="C350" s="54">
        <f t="shared" si="106"/>
        <v>1</v>
      </c>
      <c r="D350" s="55">
        <f t="shared" ref="D350:D360" si="107">$D349</f>
        <v>31361.033107669238</v>
      </c>
      <c r="E350" s="57">
        <f t="shared" si="98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f t="shared" si="105"/>
        <v>-942</v>
      </c>
      <c r="K350" s="54">
        <v>265</v>
      </c>
      <c r="L350" s="55">
        <v>0</v>
      </c>
      <c r="M350" s="55">
        <v>0</v>
      </c>
      <c r="N350" s="54" t="s">
        <v>79</v>
      </c>
      <c r="O350" s="55">
        <v>0</v>
      </c>
      <c r="P350" s="55">
        <v>0</v>
      </c>
      <c r="Q350" s="54" t="s">
        <v>79</v>
      </c>
      <c r="R350" s="57">
        <f t="shared" ref="R350:R360" si="108">$R349</f>
        <v>-7667.530045719016</v>
      </c>
      <c r="S350" s="55">
        <v>0</v>
      </c>
      <c r="T350" s="55">
        <v>0</v>
      </c>
      <c r="U350" s="54" t="s">
        <v>79</v>
      </c>
      <c r="V350" s="57">
        <f t="shared" si="102"/>
        <v>-3860</v>
      </c>
      <c r="W350" s="57">
        <f t="shared" si="99"/>
        <v>-1568.051655383462</v>
      </c>
      <c r="X350" s="55">
        <f t="shared" si="100"/>
        <v>4779.0381634990681</v>
      </c>
      <c r="Y350" s="117">
        <f t="shared" si="101"/>
        <v>2141321.3066857895</v>
      </c>
    </row>
    <row r="351" spans="1:25" ht="13.5" thickBot="1" x14ac:dyDescent="0.35">
      <c r="A351" s="54">
        <v>338</v>
      </c>
      <c r="B351" s="54">
        <v>52</v>
      </c>
      <c r="C351" s="54">
        <f t="shared" si="106"/>
        <v>2</v>
      </c>
      <c r="D351" s="55">
        <f t="shared" si="107"/>
        <v>31361.033107669238</v>
      </c>
      <c r="E351" s="57">
        <f t="shared" si="98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f t="shared" si="105"/>
        <v>-945</v>
      </c>
      <c r="K351" s="54">
        <v>266</v>
      </c>
      <c r="L351" s="55">
        <v>0</v>
      </c>
      <c r="M351" s="55">
        <v>0</v>
      </c>
      <c r="N351" s="54" t="s">
        <v>79</v>
      </c>
      <c r="O351" s="55">
        <v>0</v>
      </c>
      <c r="P351" s="55">
        <v>0</v>
      </c>
      <c r="Q351" s="54" t="s">
        <v>79</v>
      </c>
      <c r="R351" s="57">
        <f t="shared" si="108"/>
        <v>-7667.530045719016</v>
      </c>
      <c r="S351" s="55">
        <v>0</v>
      </c>
      <c r="T351" s="55">
        <v>0</v>
      </c>
      <c r="U351" s="54" t="s">
        <v>79</v>
      </c>
      <c r="V351" s="57">
        <f t="shared" si="102"/>
        <v>-3870</v>
      </c>
      <c r="W351" s="57">
        <f t="shared" si="99"/>
        <v>-1568.051655383462</v>
      </c>
      <c r="X351" s="55">
        <f t="shared" si="100"/>
        <v>4766.0381634990681</v>
      </c>
      <c r="Y351" s="117">
        <f t="shared" si="101"/>
        <v>2155009.5169604793</v>
      </c>
    </row>
    <row r="352" spans="1:25" ht="13.5" thickBot="1" x14ac:dyDescent="0.35">
      <c r="A352" s="54">
        <v>339</v>
      </c>
      <c r="B352" s="54">
        <v>52</v>
      </c>
      <c r="C352" s="54">
        <f t="shared" si="106"/>
        <v>3</v>
      </c>
      <c r="D352" s="55">
        <f t="shared" si="107"/>
        <v>31361.033107669238</v>
      </c>
      <c r="E352" s="57">
        <f t="shared" si="98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f t="shared" si="105"/>
        <v>-948</v>
      </c>
      <c r="K352" s="54">
        <v>267</v>
      </c>
      <c r="L352" s="55">
        <v>0</v>
      </c>
      <c r="M352" s="55">
        <v>0</v>
      </c>
      <c r="N352" s="54" t="s">
        <v>79</v>
      </c>
      <c r="O352" s="55">
        <v>0</v>
      </c>
      <c r="P352" s="55">
        <v>0</v>
      </c>
      <c r="Q352" s="54" t="s">
        <v>79</v>
      </c>
      <c r="R352" s="57">
        <f t="shared" si="108"/>
        <v>-7667.530045719016</v>
      </c>
      <c r="S352" s="55">
        <v>0</v>
      </c>
      <c r="T352" s="55">
        <v>0</v>
      </c>
      <c r="U352" s="54" t="s">
        <v>79</v>
      </c>
      <c r="V352" s="57">
        <f t="shared" si="102"/>
        <v>-3880</v>
      </c>
      <c r="W352" s="57">
        <f t="shared" si="99"/>
        <v>-1568.051655383462</v>
      </c>
      <c r="X352" s="55">
        <f t="shared" si="100"/>
        <v>4753.0381634990681</v>
      </c>
      <c r="Y352" s="117">
        <f t="shared" si="101"/>
        <v>2168741.7614446469</v>
      </c>
    </row>
    <row r="353" spans="1:25" ht="13.5" thickBot="1" x14ac:dyDescent="0.35">
      <c r="A353" s="54">
        <v>340</v>
      </c>
      <c r="B353" s="54">
        <v>52</v>
      </c>
      <c r="C353" s="54">
        <f t="shared" si="106"/>
        <v>4</v>
      </c>
      <c r="D353" s="55">
        <f t="shared" si="107"/>
        <v>31361.033107669238</v>
      </c>
      <c r="E353" s="57">
        <f t="shared" si="98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f t="shared" si="105"/>
        <v>-951</v>
      </c>
      <c r="K353" s="54">
        <v>268</v>
      </c>
      <c r="L353" s="55">
        <v>0</v>
      </c>
      <c r="M353" s="55">
        <v>0</v>
      </c>
      <c r="N353" s="54" t="s">
        <v>79</v>
      </c>
      <c r="O353" s="55">
        <v>0</v>
      </c>
      <c r="P353" s="55">
        <v>0</v>
      </c>
      <c r="Q353" s="54" t="s">
        <v>79</v>
      </c>
      <c r="R353" s="57">
        <f t="shared" si="108"/>
        <v>-7667.530045719016</v>
      </c>
      <c r="S353" s="55">
        <v>0</v>
      </c>
      <c r="T353" s="55">
        <v>0</v>
      </c>
      <c r="U353" s="54" t="s">
        <v>79</v>
      </c>
      <c r="V353" s="57">
        <f t="shared" si="102"/>
        <v>-3890</v>
      </c>
      <c r="W353" s="57">
        <f t="shared" si="99"/>
        <v>-1568.051655383462</v>
      </c>
      <c r="X353" s="55">
        <f t="shared" si="100"/>
        <v>4740.0381634990681</v>
      </c>
      <c r="Y353" s="117">
        <f t="shared" si="101"/>
        <v>2182518.2236141651</v>
      </c>
    </row>
    <row r="354" spans="1:25" ht="13.5" thickBot="1" x14ac:dyDescent="0.35">
      <c r="A354" s="54">
        <v>341</v>
      </c>
      <c r="B354" s="54">
        <v>52</v>
      </c>
      <c r="C354" s="54">
        <f t="shared" si="106"/>
        <v>5</v>
      </c>
      <c r="D354" s="55">
        <f t="shared" si="107"/>
        <v>31361.033107669238</v>
      </c>
      <c r="E354" s="57">
        <f t="shared" si="98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f t="shared" si="105"/>
        <v>-954</v>
      </c>
      <c r="K354" s="54">
        <v>269</v>
      </c>
      <c r="L354" s="55">
        <v>0</v>
      </c>
      <c r="M354" s="55">
        <v>0</v>
      </c>
      <c r="N354" s="54" t="s">
        <v>79</v>
      </c>
      <c r="O354" s="55">
        <v>0</v>
      </c>
      <c r="P354" s="55">
        <v>0</v>
      </c>
      <c r="Q354" s="54" t="s">
        <v>79</v>
      </c>
      <c r="R354" s="57">
        <f t="shared" si="108"/>
        <v>-7667.530045719016</v>
      </c>
      <c r="S354" s="55">
        <v>0</v>
      </c>
      <c r="T354" s="55">
        <v>0</v>
      </c>
      <c r="U354" s="54" t="s">
        <v>79</v>
      </c>
      <c r="V354" s="57">
        <f t="shared" si="102"/>
        <v>-3900</v>
      </c>
      <c r="W354" s="57">
        <f t="shared" si="99"/>
        <v>-1568.051655383462</v>
      </c>
      <c r="X354" s="55">
        <f t="shared" si="100"/>
        <v>4727.0381634990681</v>
      </c>
      <c r="Y354" s="117">
        <f t="shared" si="101"/>
        <v>2196339.0877093896</v>
      </c>
    </row>
    <row r="355" spans="1:25" ht="13.5" thickBot="1" x14ac:dyDescent="0.35">
      <c r="A355" s="54">
        <v>342</v>
      </c>
      <c r="B355" s="54">
        <v>52</v>
      </c>
      <c r="C355" s="54">
        <f t="shared" si="106"/>
        <v>6</v>
      </c>
      <c r="D355" s="55">
        <f t="shared" si="107"/>
        <v>31361.033107669238</v>
      </c>
      <c r="E355" s="57">
        <f t="shared" si="98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f t="shared" si="105"/>
        <v>-957</v>
      </c>
      <c r="K355" s="54">
        <v>270</v>
      </c>
      <c r="L355" s="55">
        <v>0</v>
      </c>
      <c r="M355" s="55">
        <v>0</v>
      </c>
      <c r="N355" s="54" t="s">
        <v>79</v>
      </c>
      <c r="O355" s="55">
        <v>0</v>
      </c>
      <c r="P355" s="55">
        <v>0</v>
      </c>
      <c r="Q355" s="54" t="s">
        <v>79</v>
      </c>
      <c r="R355" s="57">
        <f t="shared" si="108"/>
        <v>-7667.530045719016</v>
      </c>
      <c r="S355" s="55">
        <v>0</v>
      </c>
      <c r="T355" s="55">
        <v>0</v>
      </c>
      <c r="U355" s="54" t="s">
        <v>79</v>
      </c>
      <c r="V355" s="57">
        <f t="shared" si="102"/>
        <v>-3910</v>
      </c>
      <c r="W355" s="57">
        <f t="shared" si="99"/>
        <v>-1568.051655383462</v>
      </c>
      <c r="X355" s="55">
        <f t="shared" si="100"/>
        <v>4714.0381634990681</v>
      </c>
      <c r="Y355" s="117">
        <f t="shared" si="101"/>
        <v>2210204.5387383443</v>
      </c>
    </row>
    <row r="356" spans="1:25" ht="13.5" thickBot="1" x14ac:dyDescent="0.35">
      <c r="A356" s="54">
        <v>343</v>
      </c>
      <c r="B356" s="54">
        <v>52</v>
      </c>
      <c r="C356" s="54">
        <f t="shared" si="106"/>
        <v>7</v>
      </c>
      <c r="D356" s="55">
        <f t="shared" si="107"/>
        <v>31361.033107669238</v>
      </c>
      <c r="E356" s="57">
        <f t="shared" si="98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f t="shared" si="105"/>
        <v>-960</v>
      </c>
      <c r="K356" s="54">
        <v>271</v>
      </c>
      <c r="L356" s="55">
        <v>0</v>
      </c>
      <c r="M356" s="55">
        <v>0</v>
      </c>
      <c r="N356" s="54" t="s">
        <v>79</v>
      </c>
      <c r="O356" s="55">
        <v>0</v>
      </c>
      <c r="P356" s="55">
        <v>0</v>
      </c>
      <c r="Q356" s="54" t="s">
        <v>79</v>
      </c>
      <c r="R356" s="57">
        <f t="shared" si="108"/>
        <v>-7667.530045719016</v>
      </c>
      <c r="S356" s="55">
        <v>0</v>
      </c>
      <c r="T356" s="55">
        <v>0</v>
      </c>
      <c r="U356" s="54" t="s">
        <v>79</v>
      </c>
      <c r="V356" s="57">
        <f t="shared" si="102"/>
        <v>-3920</v>
      </c>
      <c r="W356" s="57">
        <f t="shared" si="99"/>
        <v>-1568.051655383462</v>
      </c>
      <c r="X356" s="55">
        <f t="shared" si="100"/>
        <v>4701.0381634990681</v>
      </c>
      <c r="Y356" s="117">
        <f t="shared" si="101"/>
        <v>2224114.7624799199</v>
      </c>
    </row>
    <row r="357" spans="1:25" ht="13.5" thickBot="1" x14ac:dyDescent="0.35">
      <c r="A357" s="54">
        <v>344</v>
      </c>
      <c r="B357" s="54">
        <v>52</v>
      </c>
      <c r="C357" s="54">
        <f t="shared" si="106"/>
        <v>8</v>
      </c>
      <c r="D357" s="55">
        <f t="shared" si="107"/>
        <v>31361.033107669238</v>
      </c>
      <c r="E357" s="57">
        <f t="shared" si="98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f t="shared" si="105"/>
        <v>-963</v>
      </c>
      <c r="K357" s="54">
        <v>272</v>
      </c>
      <c r="L357" s="55">
        <v>0</v>
      </c>
      <c r="M357" s="55">
        <v>0</v>
      </c>
      <c r="N357" s="54" t="s">
        <v>79</v>
      </c>
      <c r="O357" s="55">
        <v>0</v>
      </c>
      <c r="P357" s="55">
        <v>0</v>
      </c>
      <c r="Q357" s="54" t="s">
        <v>79</v>
      </c>
      <c r="R357" s="57">
        <f t="shared" si="108"/>
        <v>-7667.530045719016</v>
      </c>
      <c r="S357" s="55">
        <v>0</v>
      </c>
      <c r="T357" s="55">
        <v>0</v>
      </c>
      <c r="U357" s="54" t="s">
        <v>79</v>
      </c>
      <c r="V357" s="57">
        <f t="shared" si="102"/>
        <v>-3930</v>
      </c>
      <c r="W357" s="57">
        <f t="shared" si="99"/>
        <v>-1568.051655383462</v>
      </c>
      <c r="X357" s="55">
        <f t="shared" si="100"/>
        <v>4688.0381634990681</v>
      </c>
      <c r="Y357" s="117">
        <f t="shared" si="101"/>
        <v>2238069.9454870853</v>
      </c>
    </row>
    <row r="358" spans="1:25" ht="13.5" thickBot="1" x14ac:dyDescent="0.35">
      <c r="A358" s="54">
        <v>345</v>
      </c>
      <c r="B358" s="54">
        <v>52</v>
      </c>
      <c r="C358" s="54">
        <f t="shared" si="106"/>
        <v>9</v>
      </c>
      <c r="D358" s="55">
        <f t="shared" si="107"/>
        <v>31361.033107669238</v>
      </c>
      <c r="E358" s="57">
        <f t="shared" si="98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f t="shared" si="105"/>
        <v>-966</v>
      </c>
      <c r="K358" s="54">
        <v>273</v>
      </c>
      <c r="L358" s="55">
        <v>0</v>
      </c>
      <c r="M358" s="55">
        <v>0</v>
      </c>
      <c r="N358" s="54" t="s">
        <v>79</v>
      </c>
      <c r="O358" s="55">
        <v>0</v>
      </c>
      <c r="P358" s="55">
        <v>0</v>
      </c>
      <c r="Q358" s="54" t="s">
        <v>79</v>
      </c>
      <c r="R358" s="57">
        <f t="shared" si="108"/>
        <v>-7667.530045719016</v>
      </c>
      <c r="S358" s="55">
        <v>0</v>
      </c>
      <c r="T358" s="55">
        <v>0</v>
      </c>
      <c r="U358" s="54" t="s">
        <v>79</v>
      </c>
      <c r="V358" s="57">
        <f t="shared" si="102"/>
        <v>-3940</v>
      </c>
      <c r="W358" s="57">
        <f t="shared" si="99"/>
        <v>-1568.051655383462</v>
      </c>
      <c r="X358" s="55">
        <f t="shared" si="100"/>
        <v>4675.0381634990681</v>
      </c>
      <c r="Y358" s="117">
        <f t="shared" si="101"/>
        <v>2252070.2750901137</v>
      </c>
    </row>
    <row r="359" spans="1:25" ht="13.5" thickBot="1" x14ac:dyDescent="0.35">
      <c r="A359" s="54">
        <v>346</v>
      </c>
      <c r="B359" s="54">
        <v>52</v>
      </c>
      <c r="C359" s="54">
        <f t="shared" si="106"/>
        <v>10</v>
      </c>
      <c r="D359" s="55">
        <f t="shared" si="107"/>
        <v>31361.033107669238</v>
      </c>
      <c r="E359" s="57">
        <f t="shared" si="98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f t="shared" si="105"/>
        <v>-969</v>
      </c>
      <c r="K359" s="54">
        <v>274</v>
      </c>
      <c r="L359" s="55">
        <v>0</v>
      </c>
      <c r="M359" s="55">
        <v>0</v>
      </c>
      <c r="N359" s="54" t="s">
        <v>79</v>
      </c>
      <c r="O359" s="55">
        <v>0</v>
      </c>
      <c r="P359" s="55">
        <v>0</v>
      </c>
      <c r="Q359" s="54" t="s">
        <v>79</v>
      </c>
      <c r="R359" s="57">
        <f t="shared" si="108"/>
        <v>-7667.530045719016</v>
      </c>
      <c r="S359" s="55">
        <v>0</v>
      </c>
      <c r="T359" s="55">
        <v>0</v>
      </c>
      <c r="U359" s="54" t="s">
        <v>79</v>
      </c>
      <c r="V359" s="57">
        <f t="shared" si="102"/>
        <v>-3950</v>
      </c>
      <c r="W359" s="57">
        <f t="shared" si="99"/>
        <v>-1568.051655383462</v>
      </c>
      <c r="X359" s="55">
        <f t="shared" si="100"/>
        <v>4662.0381634990681</v>
      </c>
      <c r="Y359" s="117">
        <f t="shared" si="101"/>
        <v>2266115.9393998217</v>
      </c>
    </row>
    <row r="360" spans="1:25" ht="13.5" thickBot="1" x14ac:dyDescent="0.35">
      <c r="A360" s="54">
        <v>347</v>
      </c>
      <c r="B360" s="54">
        <v>52</v>
      </c>
      <c r="C360" s="54">
        <f t="shared" si="106"/>
        <v>11</v>
      </c>
      <c r="D360" s="55">
        <f t="shared" si="107"/>
        <v>31361.033107669238</v>
      </c>
      <c r="E360" s="57">
        <f t="shared" si="98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f t="shared" si="105"/>
        <v>-972</v>
      </c>
      <c r="K360" s="54">
        <v>275</v>
      </c>
      <c r="L360" s="55">
        <v>0</v>
      </c>
      <c r="M360" s="55">
        <v>0</v>
      </c>
      <c r="N360" s="54" t="s">
        <v>79</v>
      </c>
      <c r="O360" s="55">
        <v>0</v>
      </c>
      <c r="P360" s="55">
        <v>0</v>
      </c>
      <c r="Q360" s="54" t="s">
        <v>79</v>
      </c>
      <c r="R360" s="57">
        <f t="shared" si="108"/>
        <v>-7667.530045719016</v>
      </c>
      <c r="S360" s="55">
        <v>0</v>
      </c>
      <c r="T360" s="55">
        <v>0</v>
      </c>
      <c r="U360" s="54" t="s">
        <v>79</v>
      </c>
      <c r="V360" s="57">
        <f t="shared" si="102"/>
        <v>-3960</v>
      </c>
      <c r="W360" s="57">
        <f t="shared" si="99"/>
        <v>-1568.051655383462</v>
      </c>
      <c r="X360" s="55">
        <f t="shared" si="100"/>
        <v>4649.0381634990681</v>
      </c>
      <c r="Y360" s="117">
        <f t="shared" si="101"/>
        <v>2280207.1273108199</v>
      </c>
    </row>
    <row r="361" spans="1:25" ht="13.5" thickBot="1" x14ac:dyDescent="0.35">
      <c r="A361" s="54">
        <v>348</v>
      </c>
      <c r="B361" s="54">
        <v>53</v>
      </c>
      <c r="C361" s="54">
        <f t="shared" si="106"/>
        <v>0</v>
      </c>
      <c r="D361" s="55">
        <f>$D350*(1+$D$4)</f>
        <v>32929.084763052699</v>
      </c>
      <c r="E361" s="57">
        <f t="shared" si="98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f t="shared" si="105"/>
        <v>-975</v>
      </c>
      <c r="K361" s="54">
        <v>276</v>
      </c>
      <c r="L361" s="55">
        <v>0</v>
      </c>
      <c r="M361" s="55">
        <v>0</v>
      </c>
      <c r="N361" s="54" t="s">
        <v>79</v>
      </c>
      <c r="O361" s="55">
        <v>0</v>
      </c>
      <c r="P361" s="55">
        <v>0</v>
      </c>
      <c r="Q361" s="54" t="s">
        <v>79</v>
      </c>
      <c r="R361" s="57">
        <f>$R360*1.06</f>
        <v>-8127.5818484621577</v>
      </c>
      <c r="S361" s="55">
        <v>0</v>
      </c>
      <c r="T361" s="55">
        <v>0</v>
      </c>
      <c r="U361" s="54" t="s">
        <v>79</v>
      </c>
      <c r="V361" s="57">
        <f t="shared" si="102"/>
        <v>-3970</v>
      </c>
      <c r="W361" s="57">
        <f t="shared" si="99"/>
        <v>-1646.4542381526351</v>
      </c>
      <c r="X361" s="55">
        <f t="shared" si="100"/>
        <v>5038.4147712168269</v>
      </c>
      <c r="Y361" s="117">
        <f t="shared" si="101"/>
        <v>2294746.4051124984</v>
      </c>
    </row>
    <row r="362" spans="1:25" ht="13.5" thickBot="1" x14ac:dyDescent="0.35">
      <c r="A362" s="54">
        <v>349</v>
      </c>
      <c r="B362" s="54">
        <v>53</v>
      </c>
      <c r="C362" s="54">
        <f t="shared" si="106"/>
        <v>1</v>
      </c>
      <c r="D362" s="55">
        <f t="shared" ref="D362:D372" si="109">$D361</f>
        <v>32929.084763052699</v>
      </c>
      <c r="E362" s="57">
        <f t="shared" si="98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f t="shared" si="105"/>
        <v>-978</v>
      </c>
      <c r="K362" s="54">
        <v>277</v>
      </c>
      <c r="L362" s="55">
        <v>0</v>
      </c>
      <c r="M362" s="55">
        <v>0</v>
      </c>
      <c r="N362" s="54" t="s">
        <v>79</v>
      </c>
      <c r="O362" s="55">
        <v>0</v>
      </c>
      <c r="P362" s="55">
        <v>0</v>
      </c>
      <c r="Q362" s="54" t="s">
        <v>79</v>
      </c>
      <c r="R362" s="57">
        <f t="shared" ref="R362:R372" si="110">$R361</f>
        <v>-8127.5818484621577</v>
      </c>
      <c r="S362" s="55">
        <v>0</v>
      </c>
      <c r="T362" s="55">
        <v>0</v>
      </c>
      <c r="U362" s="54" t="s">
        <v>79</v>
      </c>
      <c r="V362" s="57">
        <f t="shared" si="102"/>
        <v>-3980</v>
      </c>
      <c r="W362" s="57">
        <f t="shared" si="99"/>
        <v>-1646.4542381526351</v>
      </c>
      <c r="X362" s="55">
        <f t="shared" si="100"/>
        <v>5025.4147712168269</v>
      </c>
      <c r="Y362" s="117">
        <f t="shared" si="101"/>
        <v>2309333.2632383509</v>
      </c>
    </row>
    <row r="363" spans="1:25" ht="13.5" thickBot="1" x14ac:dyDescent="0.35">
      <c r="A363" s="54">
        <v>350</v>
      </c>
      <c r="B363" s="54">
        <v>53</v>
      </c>
      <c r="C363" s="54">
        <f t="shared" si="106"/>
        <v>2</v>
      </c>
      <c r="D363" s="55">
        <f t="shared" si="109"/>
        <v>32929.084763052699</v>
      </c>
      <c r="E363" s="57">
        <f t="shared" si="98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f t="shared" si="105"/>
        <v>-981</v>
      </c>
      <c r="K363" s="54">
        <v>278</v>
      </c>
      <c r="L363" s="55">
        <v>0</v>
      </c>
      <c r="M363" s="55">
        <v>0</v>
      </c>
      <c r="N363" s="54" t="s">
        <v>79</v>
      </c>
      <c r="O363" s="55">
        <v>0</v>
      </c>
      <c r="P363" s="55">
        <v>0</v>
      </c>
      <c r="Q363" s="54" t="s">
        <v>79</v>
      </c>
      <c r="R363" s="57">
        <f t="shared" si="110"/>
        <v>-8127.5818484621577</v>
      </c>
      <c r="S363" s="55">
        <v>0</v>
      </c>
      <c r="T363" s="55">
        <v>0</v>
      </c>
      <c r="U363" s="54" t="s">
        <v>79</v>
      </c>
      <c r="V363" s="57">
        <f t="shared" si="102"/>
        <v>-3990</v>
      </c>
      <c r="W363" s="57">
        <f t="shared" si="99"/>
        <v>-1646.4542381526351</v>
      </c>
      <c r="X363" s="55">
        <f t="shared" si="100"/>
        <v>5012.4147712168269</v>
      </c>
      <c r="Y363" s="117">
        <f t="shared" si="101"/>
        <v>2323967.8999397275</v>
      </c>
    </row>
    <row r="364" spans="1:25" ht="13.5" thickBot="1" x14ac:dyDescent="0.35">
      <c r="A364" s="54">
        <v>351</v>
      </c>
      <c r="B364" s="54">
        <v>53</v>
      </c>
      <c r="C364" s="54">
        <f t="shared" si="106"/>
        <v>3</v>
      </c>
      <c r="D364" s="55">
        <f t="shared" si="109"/>
        <v>32929.084763052699</v>
      </c>
      <c r="E364" s="57">
        <f t="shared" si="98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f t="shared" si="105"/>
        <v>-984</v>
      </c>
      <c r="K364" s="54">
        <v>279</v>
      </c>
      <c r="L364" s="55">
        <v>0</v>
      </c>
      <c r="M364" s="55">
        <v>0</v>
      </c>
      <c r="N364" s="54" t="s">
        <v>79</v>
      </c>
      <c r="O364" s="55">
        <v>0</v>
      </c>
      <c r="P364" s="55">
        <v>0</v>
      </c>
      <c r="Q364" s="54" t="s">
        <v>79</v>
      </c>
      <c r="R364" s="57">
        <f t="shared" si="110"/>
        <v>-8127.5818484621577</v>
      </c>
      <c r="S364" s="55">
        <v>0</v>
      </c>
      <c r="T364" s="55">
        <v>0</v>
      </c>
      <c r="U364" s="54" t="s">
        <v>79</v>
      </c>
      <c r="V364" s="57">
        <f t="shared" si="102"/>
        <v>-4000</v>
      </c>
      <c r="W364" s="57">
        <f t="shared" si="99"/>
        <v>-1646.4542381526351</v>
      </c>
      <c r="X364" s="55">
        <f t="shared" si="100"/>
        <v>4999.4147712168269</v>
      </c>
      <c r="Y364" s="117">
        <f t="shared" si="101"/>
        <v>2338650.5142940264</v>
      </c>
    </row>
    <row r="365" spans="1:25" ht="13.5" thickBot="1" x14ac:dyDescent="0.35">
      <c r="A365" s="54">
        <v>352</v>
      </c>
      <c r="B365" s="54">
        <v>53</v>
      </c>
      <c r="C365" s="54">
        <f t="shared" si="106"/>
        <v>4</v>
      </c>
      <c r="D365" s="55">
        <f t="shared" si="109"/>
        <v>32929.084763052699</v>
      </c>
      <c r="E365" s="57">
        <f t="shared" si="98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f t="shared" si="105"/>
        <v>-987</v>
      </c>
      <c r="K365" s="54">
        <v>280</v>
      </c>
      <c r="L365" s="55">
        <v>0</v>
      </c>
      <c r="M365" s="55">
        <v>0</v>
      </c>
      <c r="N365" s="54" t="s">
        <v>79</v>
      </c>
      <c r="O365" s="55">
        <v>0</v>
      </c>
      <c r="P365" s="55">
        <v>0</v>
      </c>
      <c r="Q365" s="54" t="s">
        <v>79</v>
      </c>
      <c r="R365" s="57">
        <f t="shared" si="110"/>
        <v>-8127.5818484621577</v>
      </c>
      <c r="S365" s="55">
        <v>0</v>
      </c>
      <c r="T365" s="55">
        <v>0</v>
      </c>
      <c r="U365" s="54" t="s">
        <v>79</v>
      </c>
      <c r="V365" s="57">
        <f t="shared" si="102"/>
        <v>-4010</v>
      </c>
      <c r="W365" s="57">
        <f t="shared" si="99"/>
        <v>-1646.4542381526351</v>
      </c>
      <c r="X365" s="55">
        <f t="shared" si="100"/>
        <v>4986.4147712168269</v>
      </c>
      <c r="Y365" s="117">
        <f t="shared" si="101"/>
        <v>2353381.3062081351</v>
      </c>
    </row>
    <row r="366" spans="1:25" ht="13.5" thickBot="1" x14ac:dyDescent="0.35">
      <c r="A366" s="54">
        <v>353</v>
      </c>
      <c r="B366" s="54">
        <v>53</v>
      </c>
      <c r="C366" s="54">
        <f t="shared" si="106"/>
        <v>5</v>
      </c>
      <c r="D366" s="55">
        <f t="shared" si="109"/>
        <v>32929.084763052699</v>
      </c>
      <c r="E366" s="57">
        <f t="shared" si="98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f t="shared" si="105"/>
        <v>-990</v>
      </c>
      <c r="K366" s="54">
        <v>281</v>
      </c>
      <c r="L366" s="55">
        <v>0</v>
      </c>
      <c r="M366" s="55">
        <v>0</v>
      </c>
      <c r="N366" s="54" t="s">
        <v>79</v>
      </c>
      <c r="O366" s="55">
        <v>0</v>
      </c>
      <c r="P366" s="55">
        <v>0</v>
      </c>
      <c r="Q366" s="54" t="s">
        <v>79</v>
      </c>
      <c r="R366" s="57">
        <f t="shared" si="110"/>
        <v>-8127.5818484621577</v>
      </c>
      <c r="S366" s="55">
        <v>0</v>
      </c>
      <c r="T366" s="55">
        <v>0</v>
      </c>
      <c r="U366" s="54" t="s">
        <v>79</v>
      </c>
      <c r="V366" s="57">
        <f t="shared" si="102"/>
        <v>-4020</v>
      </c>
      <c r="W366" s="57">
        <f t="shared" si="99"/>
        <v>-1646.4542381526351</v>
      </c>
      <c r="X366" s="55">
        <f t="shared" si="100"/>
        <v>4973.4147712168269</v>
      </c>
      <c r="Y366" s="117">
        <f t="shared" si="101"/>
        <v>2368160.4764218857</v>
      </c>
    </row>
    <row r="367" spans="1:25" ht="13.5" thickBot="1" x14ac:dyDescent="0.35">
      <c r="A367" s="54">
        <v>354</v>
      </c>
      <c r="B367" s="54">
        <v>53</v>
      </c>
      <c r="C367" s="54">
        <f t="shared" si="106"/>
        <v>6</v>
      </c>
      <c r="D367" s="55">
        <f t="shared" si="109"/>
        <v>32929.084763052699</v>
      </c>
      <c r="E367" s="57">
        <f t="shared" si="98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f t="shared" si="105"/>
        <v>-993</v>
      </c>
      <c r="K367" s="54">
        <v>282</v>
      </c>
      <c r="L367" s="55">
        <v>0</v>
      </c>
      <c r="M367" s="55">
        <v>0</v>
      </c>
      <c r="N367" s="54" t="s">
        <v>79</v>
      </c>
      <c r="O367" s="55">
        <v>0</v>
      </c>
      <c r="P367" s="55">
        <v>0</v>
      </c>
      <c r="Q367" s="54" t="s">
        <v>79</v>
      </c>
      <c r="R367" s="57">
        <f t="shared" si="110"/>
        <v>-8127.5818484621577</v>
      </c>
      <c r="S367" s="55">
        <v>0</v>
      </c>
      <c r="T367" s="55">
        <v>0</v>
      </c>
      <c r="U367" s="54" t="s">
        <v>79</v>
      </c>
      <c r="V367" s="57">
        <f t="shared" si="102"/>
        <v>-4030</v>
      </c>
      <c r="W367" s="57">
        <f t="shared" si="99"/>
        <v>-1646.4542381526351</v>
      </c>
      <c r="X367" s="55">
        <f t="shared" si="100"/>
        <v>4960.4147712168269</v>
      </c>
      <c r="Y367" s="117">
        <f t="shared" si="101"/>
        <v>2382988.2265115269</v>
      </c>
    </row>
    <row r="368" spans="1:25" ht="13.5" thickBot="1" x14ac:dyDescent="0.35">
      <c r="A368" s="54">
        <v>355</v>
      </c>
      <c r="B368" s="54">
        <v>53</v>
      </c>
      <c r="C368" s="54">
        <f t="shared" si="106"/>
        <v>7</v>
      </c>
      <c r="D368" s="55">
        <f t="shared" si="109"/>
        <v>32929.084763052699</v>
      </c>
      <c r="E368" s="57">
        <f t="shared" si="98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f t="shared" si="105"/>
        <v>-996</v>
      </c>
      <c r="K368" s="54">
        <v>283</v>
      </c>
      <c r="L368" s="55">
        <v>0</v>
      </c>
      <c r="M368" s="55">
        <v>0</v>
      </c>
      <c r="N368" s="54" t="s">
        <v>79</v>
      </c>
      <c r="O368" s="55">
        <v>0</v>
      </c>
      <c r="P368" s="55">
        <v>0</v>
      </c>
      <c r="Q368" s="54" t="s">
        <v>79</v>
      </c>
      <c r="R368" s="57">
        <f t="shared" si="110"/>
        <v>-8127.5818484621577</v>
      </c>
      <c r="S368" s="55">
        <v>0</v>
      </c>
      <c r="T368" s="55">
        <v>0</v>
      </c>
      <c r="U368" s="54" t="s">
        <v>79</v>
      </c>
      <c r="V368" s="57">
        <f t="shared" si="102"/>
        <v>-4040</v>
      </c>
      <c r="W368" s="57">
        <f t="shared" si="99"/>
        <v>-1646.4542381526351</v>
      </c>
      <c r="X368" s="55">
        <f t="shared" si="100"/>
        <v>4947.4147712168269</v>
      </c>
      <c r="Y368" s="117">
        <f t="shared" si="101"/>
        <v>2397864.7588932086</v>
      </c>
    </row>
    <row r="369" spans="1:25" ht="13.5" thickBot="1" x14ac:dyDescent="0.35">
      <c r="A369" s="54">
        <v>356</v>
      </c>
      <c r="B369" s="54">
        <v>53</v>
      </c>
      <c r="C369" s="54">
        <f t="shared" si="106"/>
        <v>8</v>
      </c>
      <c r="D369" s="55">
        <f t="shared" si="109"/>
        <v>32929.084763052699</v>
      </c>
      <c r="E369" s="57">
        <f t="shared" si="98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f t="shared" si="105"/>
        <v>-999</v>
      </c>
      <c r="K369" s="54">
        <v>284</v>
      </c>
      <c r="L369" s="55">
        <v>0</v>
      </c>
      <c r="M369" s="55">
        <v>0</v>
      </c>
      <c r="N369" s="54" t="s">
        <v>79</v>
      </c>
      <c r="O369" s="55">
        <v>0</v>
      </c>
      <c r="P369" s="55">
        <v>0</v>
      </c>
      <c r="Q369" s="54" t="s">
        <v>79</v>
      </c>
      <c r="R369" s="57">
        <f t="shared" si="110"/>
        <v>-8127.5818484621577</v>
      </c>
      <c r="S369" s="55">
        <v>0</v>
      </c>
      <c r="T369" s="55">
        <v>0</v>
      </c>
      <c r="U369" s="54" t="s">
        <v>79</v>
      </c>
      <c r="V369" s="57">
        <f t="shared" si="102"/>
        <v>-4050</v>
      </c>
      <c r="W369" s="57">
        <f t="shared" si="99"/>
        <v>-1646.4542381526351</v>
      </c>
      <c r="X369" s="55">
        <f t="shared" si="100"/>
        <v>4934.4147712168269</v>
      </c>
      <c r="Y369" s="117">
        <f t="shared" si="101"/>
        <v>2412790.2768264804</v>
      </c>
    </row>
    <row r="370" spans="1:25" ht="13.5" thickBot="1" x14ac:dyDescent="0.35">
      <c r="A370" s="54">
        <v>357</v>
      </c>
      <c r="B370" s="54">
        <v>53</v>
      </c>
      <c r="C370" s="54">
        <f t="shared" si="106"/>
        <v>9</v>
      </c>
      <c r="D370" s="55">
        <f t="shared" si="109"/>
        <v>32929.084763052699</v>
      </c>
      <c r="E370" s="57">
        <f t="shared" si="98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f t="shared" si="105"/>
        <v>-1002</v>
      </c>
      <c r="K370" s="54">
        <v>285</v>
      </c>
      <c r="L370" s="55">
        <v>0</v>
      </c>
      <c r="M370" s="55">
        <v>0</v>
      </c>
      <c r="N370" s="54" t="s">
        <v>79</v>
      </c>
      <c r="O370" s="55">
        <v>0</v>
      </c>
      <c r="P370" s="55">
        <v>0</v>
      </c>
      <c r="Q370" s="54" t="s">
        <v>79</v>
      </c>
      <c r="R370" s="57">
        <f t="shared" si="110"/>
        <v>-8127.5818484621577</v>
      </c>
      <c r="S370" s="55">
        <v>0</v>
      </c>
      <c r="T370" s="55">
        <v>0</v>
      </c>
      <c r="U370" s="54" t="s">
        <v>79</v>
      </c>
      <c r="V370" s="57">
        <f t="shared" si="102"/>
        <v>-4060</v>
      </c>
      <c r="W370" s="57">
        <f t="shared" si="99"/>
        <v>-1646.4542381526351</v>
      </c>
      <c r="X370" s="55">
        <f t="shared" si="100"/>
        <v>4921.4147712168269</v>
      </c>
      <c r="Y370" s="117">
        <f t="shared" si="101"/>
        <v>2427764.9844178078</v>
      </c>
    </row>
    <row r="371" spans="1:25" ht="13.5" thickBot="1" x14ac:dyDescent="0.35">
      <c r="A371" s="54">
        <v>358</v>
      </c>
      <c r="B371" s="54">
        <v>53</v>
      </c>
      <c r="C371" s="54">
        <f t="shared" si="106"/>
        <v>10</v>
      </c>
      <c r="D371" s="55">
        <f t="shared" si="109"/>
        <v>32929.084763052699</v>
      </c>
      <c r="E371" s="57">
        <f t="shared" si="98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f t="shared" si="105"/>
        <v>-1005</v>
      </c>
      <c r="K371" s="54">
        <v>286</v>
      </c>
      <c r="L371" s="55">
        <v>0</v>
      </c>
      <c r="M371" s="55">
        <v>0</v>
      </c>
      <c r="N371" s="54" t="s">
        <v>79</v>
      </c>
      <c r="O371" s="55">
        <v>0</v>
      </c>
      <c r="P371" s="55">
        <v>0</v>
      </c>
      <c r="Q371" s="54" t="s">
        <v>79</v>
      </c>
      <c r="R371" s="57">
        <f t="shared" si="110"/>
        <v>-8127.5818484621577</v>
      </c>
      <c r="S371" s="55">
        <v>0</v>
      </c>
      <c r="T371" s="55">
        <v>0</v>
      </c>
      <c r="U371" s="54" t="s">
        <v>79</v>
      </c>
      <c r="V371" s="57">
        <f t="shared" si="102"/>
        <v>-4070</v>
      </c>
      <c r="W371" s="57">
        <f t="shared" si="99"/>
        <v>-1646.4542381526351</v>
      </c>
      <c r="X371" s="55">
        <f t="shared" si="100"/>
        <v>4908.4147712168269</v>
      </c>
      <c r="Y371" s="117">
        <f t="shared" si="101"/>
        <v>2442789.0866240989</v>
      </c>
    </row>
    <row r="372" spans="1:25" ht="13.5" thickBot="1" x14ac:dyDescent="0.35">
      <c r="A372" s="54">
        <v>359</v>
      </c>
      <c r="B372" s="54">
        <v>53</v>
      </c>
      <c r="C372" s="54">
        <f t="shared" si="106"/>
        <v>11</v>
      </c>
      <c r="D372" s="55">
        <f t="shared" si="109"/>
        <v>32929.084763052699</v>
      </c>
      <c r="E372" s="57">
        <f t="shared" si="98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f t="shared" si="105"/>
        <v>-1008</v>
      </c>
      <c r="K372" s="54">
        <v>287</v>
      </c>
      <c r="L372" s="55">
        <v>0</v>
      </c>
      <c r="M372" s="55">
        <v>0</v>
      </c>
      <c r="N372" s="54" t="s">
        <v>79</v>
      </c>
      <c r="O372" s="55">
        <v>0</v>
      </c>
      <c r="P372" s="55">
        <v>0</v>
      </c>
      <c r="Q372" s="54" t="s">
        <v>79</v>
      </c>
      <c r="R372" s="57">
        <f t="shared" si="110"/>
        <v>-8127.5818484621577</v>
      </c>
      <c r="S372" s="55">
        <v>0</v>
      </c>
      <c r="T372" s="55">
        <v>0</v>
      </c>
      <c r="U372" s="54" t="s">
        <v>79</v>
      </c>
      <c r="V372" s="57">
        <f t="shared" si="102"/>
        <v>-4080</v>
      </c>
      <c r="W372" s="57">
        <f t="shared" si="99"/>
        <v>-1646.4542381526351</v>
      </c>
      <c r="X372" s="55">
        <f t="shared" si="100"/>
        <v>4895.4147712168269</v>
      </c>
      <c r="Y372" s="117">
        <f t="shared" si="101"/>
        <v>2457862.7892562496</v>
      </c>
    </row>
    <row r="373" spans="1:25" ht="13.5" thickBot="1" x14ac:dyDescent="0.35">
      <c r="A373" s="54">
        <v>360</v>
      </c>
      <c r="B373" s="54">
        <v>54</v>
      </c>
      <c r="C373" s="54">
        <f t="shared" si="106"/>
        <v>0</v>
      </c>
      <c r="D373" s="55">
        <f>$D362*(1+$D$4)</f>
        <v>34575.539001205332</v>
      </c>
      <c r="E373" s="57">
        <f t="shared" si="98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f t="shared" si="105"/>
        <v>-1011</v>
      </c>
      <c r="K373" s="54">
        <v>288</v>
      </c>
      <c r="L373" s="55">
        <v>0</v>
      </c>
      <c r="M373" s="55">
        <v>0</v>
      </c>
      <c r="N373" s="54" t="s">
        <v>79</v>
      </c>
      <c r="O373" s="55">
        <v>0</v>
      </c>
      <c r="P373" s="55">
        <v>0</v>
      </c>
      <c r="Q373" s="54" t="s">
        <v>79</v>
      </c>
      <c r="R373" s="57">
        <f>$R372*1.06</f>
        <v>-8615.2367593698873</v>
      </c>
      <c r="S373" s="55">
        <v>0</v>
      </c>
      <c r="T373" s="55">
        <v>0</v>
      </c>
      <c r="U373" s="54" t="s">
        <v>79</v>
      </c>
      <c r="V373" s="57">
        <f t="shared" si="102"/>
        <v>-4090</v>
      </c>
      <c r="W373" s="57">
        <f t="shared" si="99"/>
        <v>-1728.7769500602667</v>
      </c>
      <c r="X373" s="55">
        <f t="shared" si="100"/>
        <v>5300.3096912930414</v>
      </c>
      <c r="Y373" s="117">
        <f t="shared" si="101"/>
        <v>2473404.193902777</v>
      </c>
    </row>
    <row r="374" spans="1:25" ht="13.5" thickBot="1" x14ac:dyDescent="0.35">
      <c r="A374" s="54">
        <v>361</v>
      </c>
      <c r="B374" s="54">
        <v>54</v>
      </c>
      <c r="C374" s="54">
        <f t="shared" si="106"/>
        <v>1</v>
      </c>
      <c r="D374" s="55">
        <f t="shared" ref="D374:D384" si="111">$D373</f>
        <v>34575.539001205332</v>
      </c>
      <c r="E374" s="57">
        <f t="shared" si="98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f t="shared" si="105"/>
        <v>-1014</v>
      </c>
      <c r="K374" s="54">
        <v>289</v>
      </c>
      <c r="L374" s="55">
        <v>0</v>
      </c>
      <c r="M374" s="55">
        <v>0</v>
      </c>
      <c r="N374" s="54" t="s">
        <v>79</v>
      </c>
      <c r="O374" s="55">
        <v>0</v>
      </c>
      <c r="P374" s="55">
        <v>0</v>
      </c>
      <c r="Q374" s="54" t="s">
        <v>79</v>
      </c>
      <c r="R374" s="57">
        <f t="shared" ref="R374:R384" si="112">$R373</f>
        <v>-8615.2367593698873</v>
      </c>
      <c r="S374" s="55">
        <v>0</v>
      </c>
      <c r="T374" s="55">
        <v>0</v>
      </c>
      <c r="U374" s="54" t="s">
        <v>79</v>
      </c>
      <c r="V374" s="57">
        <f t="shared" si="102"/>
        <v>-4100</v>
      </c>
      <c r="W374" s="57">
        <f t="shared" si="99"/>
        <v>-1728.7769500602667</v>
      </c>
      <c r="X374" s="55">
        <f t="shared" si="100"/>
        <v>5287.3096912930414</v>
      </c>
      <c r="Y374" s="117">
        <f t="shared" si="101"/>
        <v>2488997.3544019982</v>
      </c>
    </row>
    <row r="375" spans="1:25" ht="13.5" thickBot="1" x14ac:dyDescent="0.35">
      <c r="A375" s="54">
        <v>362</v>
      </c>
      <c r="B375" s="54">
        <v>54</v>
      </c>
      <c r="C375" s="54">
        <f t="shared" si="106"/>
        <v>2</v>
      </c>
      <c r="D375" s="55">
        <f t="shared" si="111"/>
        <v>34575.539001205332</v>
      </c>
      <c r="E375" s="57">
        <f t="shared" si="98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f t="shared" si="105"/>
        <v>-1017</v>
      </c>
      <c r="K375" s="54">
        <v>290</v>
      </c>
      <c r="L375" s="55">
        <v>0</v>
      </c>
      <c r="M375" s="55">
        <v>0</v>
      </c>
      <c r="N375" s="54" t="s">
        <v>79</v>
      </c>
      <c r="O375" s="55">
        <v>0</v>
      </c>
      <c r="P375" s="55">
        <v>0</v>
      </c>
      <c r="Q375" s="54" t="s">
        <v>79</v>
      </c>
      <c r="R375" s="57">
        <f t="shared" si="112"/>
        <v>-8615.2367593698873</v>
      </c>
      <c r="S375" s="55">
        <v>0</v>
      </c>
      <c r="T375" s="55">
        <v>0</v>
      </c>
      <c r="U375" s="54" t="s">
        <v>79</v>
      </c>
      <c r="V375" s="57">
        <f t="shared" si="102"/>
        <v>-4110</v>
      </c>
      <c r="W375" s="57">
        <f t="shared" si="99"/>
        <v>-1728.7769500602667</v>
      </c>
      <c r="X375" s="55">
        <f t="shared" si="100"/>
        <v>5274.3096912930414</v>
      </c>
      <c r="Y375" s="117">
        <f t="shared" si="101"/>
        <v>2504642.4864032995</v>
      </c>
    </row>
    <row r="376" spans="1:25" ht="13.5" thickBot="1" x14ac:dyDescent="0.35">
      <c r="A376" s="54">
        <v>363</v>
      </c>
      <c r="B376" s="54">
        <v>54</v>
      </c>
      <c r="C376" s="54">
        <f t="shared" si="106"/>
        <v>3</v>
      </c>
      <c r="D376" s="55">
        <f t="shared" si="111"/>
        <v>34575.539001205332</v>
      </c>
      <c r="E376" s="57">
        <f t="shared" si="98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f t="shared" si="105"/>
        <v>-1020</v>
      </c>
      <c r="K376" s="54">
        <v>291</v>
      </c>
      <c r="L376" s="55">
        <v>0</v>
      </c>
      <c r="M376" s="55">
        <v>0</v>
      </c>
      <c r="N376" s="54" t="s">
        <v>79</v>
      </c>
      <c r="O376" s="55">
        <v>0</v>
      </c>
      <c r="P376" s="55">
        <v>0</v>
      </c>
      <c r="Q376" s="54" t="s">
        <v>79</v>
      </c>
      <c r="R376" s="57">
        <f t="shared" si="112"/>
        <v>-8615.2367593698873</v>
      </c>
      <c r="S376" s="55">
        <v>0</v>
      </c>
      <c r="T376" s="55">
        <v>0</v>
      </c>
      <c r="U376" s="54" t="s">
        <v>79</v>
      </c>
      <c r="V376" s="57">
        <f t="shared" si="102"/>
        <v>-4120</v>
      </c>
      <c r="W376" s="57">
        <f t="shared" si="99"/>
        <v>-1728.7769500602667</v>
      </c>
      <c r="X376" s="55">
        <f t="shared" si="100"/>
        <v>5261.3096912930414</v>
      </c>
      <c r="Y376" s="117">
        <f t="shared" si="101"/>
        <v>2520339.8064546064</v>
      </c>
    </row>
    <row r="377" spans="1:25" ht="13.5" thickBot="1" x14ac:dyDescent="0.35">
      <c r="A377" s="54">
        <v>364</v>
      </c>
      <c r="B377" s="54">
        <v>54</v>
      </c>
      <c r="C377" s="54">
        <f t="shared" si="106"/>
        <v>4</v>
      </c>
      <c r="D377" s="55">
        <f t="shared" si="111"/>
        <v>34575.539001205332</v>
      </c>
      <c r="E377" s="57">
        <f t="shared" si="98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f t="shared" si="105"/>
        <v>-1023</v>
      </c>
      <c r="K377" s="54">
        <v>292</v>
      </c>
      <c r="L377" s="55">
        <v>0</v>
      </c>
      <c r="M377" s="55">
        <v>0</v>
      </c>
      <c r="N377" s="54" t="s">
        <v>79</v>
      </c>
      <c r="O377" s="55">
        <v>0</v>
      </c>
      <c r="P377" s="55">
        <v>0</v>
      </c>
      <c r="Q377" s="54" t="s">
        <v>79</v>
      </c>
      <c r="R377" s="57">
        <f t="shared" si="112"/>
        <v>-8615.2367593698873</v>
      </c>
      <c r="S377" s="55">
        <v>0</v>
      </c>
      <c r="T377" s="55">
        <v>0</v>
      </c>
      <c r="U377" s="54" t="s">
        <v>79</v>
      </c>
      <c r="V377" s="57">
        <f t="shared" si="102"/>
        <v>-4130</v>
      </c>
      <c r="W377" s="57">
        <f t="shared" si="99"/>
        <v>-1728.7769500602667</v>
      </c>
      <c r="X377" s="55">
        <f t="shared" si="100"/>
        <v>5248.3096912930414</v>
      </c>
      <c r="Y377" s="117">
        <f t="shared" si="101"/>
        <v>2536089.5320061268</v>
      </c>
    </row>
    <row r="378" spans="1:25" ht="13.5" thickBot="1" x14ac:dyDescent="0.35">
      <c r="A378" s="54">
        <v>365</v>
      </c>
      <c r="B378" s="54">
        <v>54</v>
      </c>
      <c r="C378" s="54">
        <f t="shared" si="106"/>
        <v>5</v>
      </c>
      <c r="D378" s="55">
        <f t="shared" si="111"/>
        <v>34575.539001205332</v>
      </c>
      <c r="E378" s="57">
        <f t="shared" si="98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f t="shared" si="105"/>
        <v>-1026</v>
      </c>
      <c r="K378" s="54">
        <v>293</v>
      </c>
      <c r="L378" s="55">
        <v>0</v>
      </c>
      <c r="M378" s="55">
        <v>0</v>
      </c>
      <c r="N378" s="54" t="s">
        <v>79</v>
      </c>
      <c r="O378" s="55">
        <v>0</v>
      </c>
      <c r="P378" s="55">
        <v>0</v>
      </c>
      <c r="Q378" s="54" t="s">
        <v>79</v>
      </c>
      <c r="R378" s="57">
        <f t="shared" si="112"/>
        <v>-8615.2367593698873</v>
      </c>
      <c r="S378" s="55">
        <v>0</v>
      </c>
      <c r="T378" s="55">
        <v>0</v>
      </c>
      <c r="U378" s="54" t="s">
        <v>79</v>
      </c>
      <c r="V378" s="57">
        <f t="shared" si="102"/>
        <v>-4140</v>
      </c>
      <c r="W378" s="57">
        <f t="shared" si="99"/>
        <v>-1728.7769500602667</v>
      </c>
      <c r="X378" s="55">
        <f t="shared" si="100"/>
        <v>5235.3096912930414</v>
      </c>
      <c r="Y378" s="117">
        <f t="shared" si="101"/>
        <v>2551891.8814141122</v>
      </c>
    </row>
    <row r="379" spans="1:25" ht="13.5" thickBot="1" x14ac:dyDescent="0.35">
      <c r="A379" s="54">
        <v>366</v>
      </c>
      <c r="B379" s="54">
        <v>54</v>
      </c>
      <c r="C379" s="54">
        <f t="shared" si="106"/>
        <v>6</v>
      </c>
      <c r="D379" s="55">
        <f t="shared" si="111"/>
        <v>34575.539001205332</v>
      </c>
      <c r="E379" s="57">
        <f t="shared" si="98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f t="shared" si="105"/>
        <v>-1029</v>
      </c>
      <c r="K379" s="54">
        <v>294</v>
      </c>
      <c r="L379" s="55">
        <v>0</v>
      </c>
      <c r="M379" s="55">
        <v>0</v>
      </c>
      <c r="N379" s="54" t="s">
        <v>79</v>
      </c>
      <c r="O379" s="55">
        <v>0</v>
      </c>
      <c r="P379" s="55">
        <v>0</v>
      </c>
      <c r="Q379" s="54" t="s">
        <v>79</v>
      </c>
      <c r="R379" s="57">
        <f t="shared" si="112"/>
        <v>-8615.2367593698873</v>
      </c>
      <c r="S379" s="55">
        <v>0</v>
      </c>
      <c r="T379" s="55">
        <v>0</v>
      </c>
      <c r="U379" s="54" t="s">
        <v>79</v>
      </c>
      <c r="V379" s="57">
        <f t="shared" si="102"/>
        <v>-4150</v>
      </c>
      <c r="W379" s="57">
        <f t="shared" si="99"/>
        <v>-1728.7769500602667</v>
      </c>
      <c r="X379" s="55">
        <f t="shared" si="100"/>
        <v>5222.3096912930414</v>
      </c>
      <c r="Y379" s="117">
        <f t="shared" si="101"/>
        <v>2567747.0739446306</v>
      </c>
    </row>
    <row r="380" spans="1:25" ht="13.5" thickBot="1" x14ac:dyDescent="0.35">
      <c r="A380" s="54">
        <v>367</v>
      </c>
      <c r="B380" s="54">
        <v>54</v>
      </c>
      <c r="C380" s="54">
        <f t="shared" si="106"/>
        <v>7</v>
      </c>
      <c r="D380" s="55">
        <f t="shared" si="111"/>
        <v>34575.539001205332</v>
      </c>
      <c r="E380" s="57">
        <f t="shared" si="98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f t="shared" si="105"/>
        <v>-1032</v>
      </c>
      <c r="K380" s="54">
        <v>295</v>
      </c>
      <c r="L380" s="55">
        <v>0</v>
      </c>
      <c r="M380" s="55">
        <v>0</v>
      </c>
      <c r="N380" s="54" t="s">
        <v>79</v>
      </c>
      <c r="O380" s="55">
        <v>0</v>
      </c>
      <c r="P380" s="55">
        <v>0</v>
      </c>
      <c r="Q380" s="54" t="s">
        <v>79</v>
      </c>
      <c r="R380" s="57">
        <f t="shared" si="112"/>
        <v>-8615.2367593698873</v>
      </c>
      <c r="S380" s="55">
        <v>0</v>
      </c>
      <c r="T380" s="55">
        <v>0</v>
      </c>
      <c r="U380" s="54" t="s">
        <v>79</v>
      </c>
      <c r="V380" s="57">
        <f t="shared" si="102"/>
        <v>-4160</v>
      </c>
      <c r="W380" s="57">
        <f t="shared" si="99"/>
        <v>-1728.7769500602667</v>
      </c>
      <c r="X380" s="55">
        <f t="shared" si="100"/>
        <v>5209.3096912930414</v>
      </c>
      <c r="Y380" s="117">
        <f t="shared" si="101"/>
        <v>2583655.3297773595</v>
      </c>
    </row>
    <row r="381" spans="1:25" ht="13.5" thickBot="1" x14ac:dyDescent="0.35">
      <c r="A381" s="54">
        <v>368</v>
      </c>
      <c r="B381" s="54">
        <v>54</v>
      </c>
      <c r="C381" s="54">
        <f t="shared" si="106"/>
        <v>8</v>
      </c>
      <c r="D381" s="55">
        <f t="shared" si="111"/>
        <v>34575.539001205332</v>
      </c>
      <c r="E381" s="57">
        <f t="shared" si="98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f t="shared" si="105"/>
        <v>-1035</v>
      </c>
      <c r="K381" s="54">
        <v>296</v>
      </c>
      <c r="L381" s="55">
        <v>0</v>
      </c>
      <c r="M381" s="55">
        <v>0</v>
      </c>
      <c r="N381" s="54" t="s">
        <v>79</v>
      </c>
      <c r="O381" s="55">
        <v>0</v>
      </c>
      <c r="P381" s="55">
        <v>0</v>
      </c>
      <c r="Q381" s="54" t="s">
        <v>79</v>
      </c>
      <c r="R381" s="57">
        <f t="shared" si="112"/>
        <v>-8615.2367593698873</v>
      </c>
      <c r="S381" s="55">
        <v>0</v>
      </c>
      <c r="T381" s="55">
        <v>0</v>
      </c>
      <c r="U381" s="54" t="s">
        <v>79</v>
      </c>
      <c r="V381" s="57">
        <f t="shared" si="102"/>
        <v>-4170</v>
      </c>
      <c r="W381" s="57">
        <f t="shared" si="99"/>
        <v>-1728.7769500602667</v>
      </c>
      <c r="X381" s="55">
        <f t="shared" si="100"/>
        <v>5196.3096912930414</v>
      </c>
      <c r="Y381" s="117">
        <f t="shared" si="101"/>
        <v>2599616.8700093916</v>
      </c>
    </row>
    <row r="382" spans="1:25" ht="13.5" thickBot="1" x14ac:dyDescent="0.35">
      <c r="A382" s="54">
        <v>369</v>
      </c>
      <c r="B382" s="54">
        <v>54</v>
      </c>
      <c r="C382" s="54">
        <f t="shared" si="106"/>
        <v>9</v>
      </c>
      <c r="D382" s="55">
        <f t="shared" si="111"/>
        <v>34575.539001205332</v>
      </c>
      <c r="E382" s="57">
        <f t="shared" si="98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f t="shared" si="105"/>
        <v>-1038</v>
      </c>
      <c r="K382" s="54">
        <v>297</v>
      </c>
      <c r="L382" s="55">
        <v>0</v>
      </c>
      <c r="M382" s="55">
        <v>0</v>
      </c>
      <c r="N382" s="54" t="s">
        <v>79</v>
      </c>
      <c r="O382" s="55">
        <v>0</v>
      </c>
      <c r="P382" s="55">
        <v>0</v>
      </c>
      <c r="Q382" s="54" t="s">
        <v>79</v>
      </c>
      <c r="R382" s="57">
        <f t="shared" si="112"/>
        <v>-8615.2367593698873</v>
      </c>
      <c r="S382" s="55">
        <v>0</v>
      </c>
      <c r="T382" s="55">
        <v>0</v>
      </c>
      <c r="U382" s="54" t="s">
        <v>79</v>
      </c>
      <c r="V382" s="57">
        <f t="shared" si="102"/>
        <v>-4180</v>
      </c>
      <c r="W382" s="57">
        <f t="shared" si="99"/>
        <v>-1728.7769500602667</v>
      </c>
      <c r="X382" s="55">
        <f t="shared" si="100"/>
        <v>5183.3096912930414</v>
      </c>
      <c r="Y382" s="117">
        <f t="shared" si="101"/>
        <v>2615631.9166590571</v>
      </c>
    </row>
    <row r="383" spans="1:25" ht="13.5" thickBot="1" x14ac:dyDescent="0.35">
      <c r="A383" s="54">
        <v>370</v>
      </c>
      <c r="B383" s="54">
        <v>54</v>
      </c>
      <c r="C383" s="54">
        <f t="shared" si="106"/>
        <v>10</v>
      </c>
      <c r="D383" s="55">
        <f t="shared" si="111"/>
        <v>34575.539001205332</v>
      </c>
      <c r="E383" s="57">
        <f t="shared" si="98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f t="shared" si="105"/>
        <v>-1041</v>
      </c>
      <c r="K383" s="54">
        <v>298</v>
      </c>
      <c r="L383" s="55">
        <v>0</v>
      </c>
      <c r="M383" s="55">
        <v>0</v>
      </c>
      <c r="N383" s="54" t="s">
        <v>79</v>
      </c>
      <c r="O383" s="55">
        <v>0</v>
      </c>
      <c r="P383" s="55">
        <v>0</v>
      </c>
      <c r="Q383" s="54" t="s">
        <v>79</v>
      </c>
      <c r="R383" s="57">
        <f t="shared" si="112"/>
        <v>-8615.2367593698873</v>
      </c>
      <c r="S383" s="55">
        <v>0</v>
      </c>
      <c r="T383" s="55">
        <v>0</v>
      </c>
      <c r="U383" s="54" t="s">
        <v>79</v>
      </c>
      <c r="V383" s="57">
        <f t="shared" si="102"/>
        <v>-4190</v>
      </c>
      <c r="W383" s="57">
        <f t="shared" si="99"/>
        <v>-1728.7769500602667</v>
      </c>
      <c r="X383" s="55">
        <f t="shared" si="100"/>
        <v>5170.3096912930414</v>
      </c>
      <c r="Y383" s="117">
        <f t="shared" si="101"/>
        <v>2631700.6926697632</v>
      </c>
    </row>
    <row r="384" spans="1:25" ht="13.5" thickBot="1" x14ac:dyDescent="0.35">
      <c r="A384" s="54">
        <v>371</v>
      </c>
      <c r="B384" s="54">
        <v>54</v>
      </c>
      <c r="C384" s="54">
        <f t="shared" si="106"/>
        <v>11</v>
      </c>
      <c r="D384" s="55">
        <f t="shared" si="111"/>
        <v>34575.539001205332</v>
      </c>
      <c r="E384" s="57">
        <f t="shared" si="98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f t="shared" si="105"/>
        <v>-1044</v>
      </c>
      <c r="K384" s="54">
        <v>299</v>
      </c>
      <c r="L384" s="55">
        <v>0</v>
      </c>
      <c r="M384" s="55">
        <v>0</v>
      </c>
      <c r="N384" s="54" t="s">
        <v>79</v>
      </c>
      <c r="O384" s="55">
        <v>0</v>
      </c>
      <c r="P384" s="55">
        <v>0</v>
      </c>
      <c r="Q384" s="54" t="s">
        <v>79</v>
      </c>
      <c r="R384" s="57">
        <f t="shared" si="112"/>
        <v>-8615.2367593698873</v>
      </c>
      <c r="S384" s="55">
        <v>0</v>
      </c>
      <c r="T384" s="55">
        <v>0</v>
      </c>
      <c r="U384" s="54" t="s">
        <v>79</v>
      </c>
      <c r="V384" s="57">
        <f t="shared" si="102"/>
        <v>-4200</v>
      </c>
      <c r="W384" s="57">
        <f t="shared" si="99"/>
        <v>-1728.7769500602667</v>
      </c>
      <c r="X384" s="55">
        <f t="shared" si="100"/>
        <v>5157.3096912930414</v>
      </c>
      <c r="Y384" s="117">
        <f t="shared" si="101"/>
        <v>2647823.4219138469</v>
      </c>
    </row>
    <row r="385" spans="1:25" ht="13.5" thickBot="1" x14ac:dyDescent="0.35">
      <c r="A385" s="54">
        <v>372</v>
      </c>
      <c r="B385" s="54">
        <v>55</v>
      </c>
      <c r="C385" s="54">
        <f t="shared" si="106"/>
        <v>0</v>
      </c>
      <c r="D385" s="55">
        <f>$D374*(1+$D$4)</f>
        <v>36304.315951265598</v>
      </c>
      <c r="E385" s="57">
        <f t="shared" si="98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f t="shared" si="105"/>
        <v>-1047</v>
      </c>
      <c r="K385" s="54">
        <v>300</v>
      </c>
      <c r="L385" s="55">
        <v>0</v>
      </c>
      <c r="M385" s="55">
        <v>0</v>
      </c>
      <c r="N385" s="54" t="s">
        <v>79</v>
      </c>
      <c r="O385" s="55">
        <v>0</v>
      </c>
      <c r="P385" s="55">
        <v>0</v>
      </c>
      <c r="Q385" s="54" t="s">
        <v>79</v>
      </c>
      <c r="R385" s="57">
        <f>$R384*1.06</f>
        <v>-9132.1509649320815</v>
      </c>
      <c r="S385" s="55">
        <v>0</v>
      </c>
      <c r="T385" s="55">
        <v>0</v>
      </c>
      <c r="U385" s="54" t="s">
        <v>79</v>
      </c>
      <c r="V385" s="57">
        <f t="shared" si="102"/>
        <v>-4210</v>
      </c>
      <c r="W385" s="57">
        <f t="shared" si="99"/>
        <v>-1815.2157975632799</v>
      </c>
      <c r="X385" s="55">
        <f t="shared" si="100"/>
        <v>5578.2228082639976</v>
      </c>
      <c r="Y385" s="117">
        <f t="shared" si="101"/>
        <v>2664434.2423134185</v>
      </c>
    </row>
    <row r="386" spans="1:25" ht="13.5" thickBot="1" x14ac:dyDescent="0.35">
      <c r="A386" s="54">
        <v>373</v>
      </c>
      <c r="B386" s="54">
        <v>55</v>
      </c>
      <c r="C386" s="54">
        <f t="shared" si="106"/>
        <v>1</v>
      </c>
      <c r="D386" s="55">
        <f t="shared" ref="D386:D396" si="113">$D385</f>
        <v>36304.315951265598</v>
      </c>
      <c r="E386" s="57">
        <f t="shared" si="98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f t="shared" si="105"/>
        <v>-1050</v>
      </c>
      <c r="K386" s="54">
        <v>301</v>
      </c>
      <c r="L386" s="55">
        <v>0</v>
      </c>
      <c r="M386" s="55">
        <v>0</v>
      </c>
      <c r="N386" s="54" t="s">
        <v>79</v>
      </c>
      <c r="O386" s="55">
        <v>0</v>
      </c>
      <c r="P386" s="55">
        <v>0</v>
      </c>
      <c r="Q386" s="54" t="s">
        <v>79</v>
      </c>
      <c r="R386" s="57">
        <f t="shared" ref="R386:R396" si="114">$R385</f>
        <v>-9132.1509649320815</v>
      </c>
      <c r="S386" s="55">
        <v>0</v>
      </c>
      <c r="T386" s="55">
        <v>0</v>
      </c>
      <c r="U386" s="54" t="s">
        <v>79</v>
      </c>
      <c r="V386" s="57">
        <f t="shared" si="102"/>
        <v>-4220</v>
      </c>
      <c r="W386" s="57">
        <f t="shared" si="99"/>
        <v>-1815.2157975632799</v>
      </c>
      <c r="X386" s="55">
        <f t="shared" si="100"/>
        <v>5565.2228082639976</v>
      </c>
      <c r="Y386" s="117">
        <f t="shared" si="101"/>
        <v>2681101.2744646552</v>
      </c>
    </row>
    <row r="387" spans="1:25" ht="13.5" thickBot="1" x14ac:dyDescent="0.35">
      <c r="A387" s="54">
        <v>374</v>
      </c>
      <c r="B387" s="54">
        <v>55</v>
      </c>
      <c r="C387" s="54">
        <f t="shared" si="106"/>
        <v>2</v>
      </c>
      <c r="D387" s="55">
        <f t="shared" si="113"/>
        <v>36304.315951265598</v>
      </c>
      <c r="E387" s="57">
        <f t="shared" si="98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f t="shared" si="105"/>
        <v>-1053</v>
      </c>
      <c r="K387" s="54">
        <v>302</v>
      </c>
      <c r="L387" s="55">
        <v>0</v>
      </c>
      <c r="M387" s="55">
        <v>0</v>
      </c>
      <c r="N387" s="54" t="s">
        <v>79</v>
      </c>
      <c r="O387" s="55">
        <v>0</v>
      </c>
      <c r="P387" s="55">
        <v>0</v>
      </c>
      <c r="Q387" s="54" t="s">
        <v>79</v>
      </c>
      <c r="R387" s="57">
        <f t="shared" si="114"/>
        <v>-9132.1509649320815</v>
      </c>
      <c r="S387" s="55">
        <v>0</v>
      </c>
      <c r="T387" s="55">
        <v>0</v>
      </c>
      <c r="U387" s="54" t="s">
        <v>79</v>
      </c>
      <c r="V387" s="57">
        <f t="shared" si="102"/>
        <v>-4230</v>
      </c>
      <c r="W387" s="57">
        <f t="shared" si="99"/>
        <v>-1815.2157975632799</v>
      </c>
      <c r="X387" s="55">
        <f t="shared" si="100"/>
        <v>5552.2228082639976</v>
      </c>
      <c r="Y387" s="117">
        <f t="shared" si="101"/>
        <v>2697824.7525831889</v>
      </c>
    </row>
    <row r="388" spans="1:25" ht="13.5" thickBot="1" x14ac:dyDescent="0.35">
      <c r="A388" s="54">
        <v>375</v>
      </c>
      <c r="B388" s="54">
        <v>55</v>
      </c>
      <c r="C388" s="54">
        <f t="shared" si="106"/>
        <v>3</v>
      </c>
      <c r="D388" s="55">
        <f t="shared" si="113"/>
        <v>36304.315951265598</v>
      </c>
      <c r="E388" s="57">
        <f t="shared" si="98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f t="shared" si="105"/>
        <v>-1056</v>
      </c>
      <c r="K388" s="54">
        <v>303</v>
      </c>
      <c r="L388" s="55">
        <v>0</v>
      </c>
      <c r="M388" s="55">
        <v>0</v>
      </c>
      <c r="N388" s="54" t="s">
        <v>79</v>
      </c>
      <c r="O388" s="55">
        <v>0</v>
      </c>
      <c r="P388" s="55">
        <v>0</v>
      </c>
      <c r="Q388" s="54" t="s">
        <v>79</v>
      </c>
      <c r="R388" s="57">
        <f t="shared" si="114"/>
        <v>-9132.1509649320815</v>
      </c>
      <c r="S388" s="55">
        <v>0</v>
      </c>
      <c r="T388" s="55">
        <v>0</v>
      </c>
      <c r="U388" s="54" t="s">
        <v>79</v>
      </c>
      <c r="V388" s="57">
        <f t="shared" si="102"/>
        <v>-4240</v>
      </c>
      <c r="W388" s="57">
        <f t="shared" si="99"/>
        <v>-1815.2157975632799</v>
      </c>
      <c r="X388" s="55">
        <f t="shared" si="100"/>
        <v>5539.2228082639976</v>
      </c>
      <c r="Y388" s="117">
        <f t="shared" si="101"/>
        <v>2714604.9118605498</v>
      </c>
    </row>
    <row r="389" spans="1:25" ht="13.5" thickBot="1" x14ac:dyDescent="0.35">
      <c r="A389" s="54">
        <v>376</v>
      </c>
      <c r="B389" s="54">
        <v>55</v>
      </c>
      <c r="C389" s="54">
        <f t="shared" si="106"/>
        <v>4</v>
      </c>
      <c r="D389" s="55">
        <f t="shared" si="113"/>
        <v>36304.315951265598</v>
      </c>
      <c r="E389" s="57">
        <f t="shared" si="98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f t="shared" si="105"/>
        <v>-1059</v>
      </c>
      <c r="K389" s="54">
        <v>304</v>
      </c>
      <c r="L389" s="55">
        <v>0</v>
      </c>
      <c r="M389" s="55">
        <v>0</v>
      </c>
      <c r="N389" s="54" t="s">
        <v>79</v>
      </c>
      <c r="O389" s="55">
        <v>0</v>
      </c>
      <c r="P389" s="55">
        <v>0</v>
      </c>
      <c r="Q389" s="54" t="s">
        <v>79</v>
      </c>
      <c r="R389" s="57">
        <f t="shared" si="114"/>
        <v>-9132.1509649320815</v>
      </c>
      <c r="S389" s="55">
        <v>0</v>
      </c>
      <c r="T389" s="55">
        <v>0</v>
      </c>
      <c r="U389" s="54" t="s">
        <v>79</v>
      </c>
      <c r="V389" s="57">
        <f t="shared" si="102"/>
        <v>-4250</v>
      </c>
      <c r="W389" s="57">
        <f t="shared" si="99"/>
        <v>-1815.2157975632799</v>
      </c>
      <c r="X389" s="55">
        <f t="shared" si="100"/>
        <v>5526.2228082639976</v>
      </c>
      <c r="Y389" s="117">
        <f t="shared" si="101"/>
        <v>2731441.988468233</v>
      </c>
    </row>
    <row r="390" spans="1:25" ht="13.5" thickBot="1" x14ac:dyDescent="0.35">
      <c r="A390" s="54">
        <v>377</v>
      </c>
      <c r="B390" s="54">
        <v>55</v>
      </c>
      <c r="C390" s="54">
        <f t="shared" si="106"/>
        <v>5</v>
      </c>
      <c r="D390" s="55">
        <f t="shared" si="113"/>
        <v>36304.315951265598</v>
      </c>
      <c r="E390" s="57">
        <f t="shared" si="98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f t="shared" si="105"/>
        <v>-1062</v>
      </c>
      <c r="K390" s="54">
        <v>305</v>
      </c>
      <c r="L390" s="55">
        <v>0</v>
      </c>
      <c r="M390" s="55">
        <v>0</v>
      </c>
      <c r="N390" s="54" t="s">
        <v>79</v>
      </c>
      <c r="O390" s="55">
        <v>0</v>
      </c>
      <c r="P390" s="55">
        <v>0</v>
      </c>
      <c r="Q390" s="54" t="s">
        <v>79</v>
      </c>
      <c r="R390" s="57">
        <f t="shared" si="114"/>
        <v>-9132.1509649320815</v>
      </c>
      <c r="S390" s="55">
        <v>0</v>
      </c>
      <c r="T390" s="55">
        <v>0</v>
      </c>
      <c r="U390" s="54" t="s">
        <v>79</v>
      </c>
      <c r="V390" s="57">
        <f t="shared" si="102"/>
        <v>-4260</v>
      </c>
      <c r="W390" s="57">
        <f t="shared" si="99"/>
        <v>-1815.2157975632799</v>
      </c>
      <c r="X390" s="55">
        <f t="shared" si="100"/>
        <v>5513.2228082639976</v>
      </c>
      <c r="Y390" s="117">
        <f t="shared" si="101"/>
        <v>2748336.2195617813</v>
      </c>
    </row>
    <row r="391" spans="1:25" ht="13.5" thickBot="1" x14ac:dyDescent="0.35">
      <c r="A391" s="54">
        <v>378</v>
      </c>
      <c r="B391" s="54">
        <v>55</v>
      </c>
      <c r="C391" s="54">
        <f t="shared" si="106"/>
        <v>6</v>
      </c>
      <c r="D391" s="55">
        <f t="shared" si="113"/>
        <v>36304.315951265598</v>
      </c>
      <c r="E391" s="57">
        <f t="shared" si="98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f t="shared" si="105"/>
        <v>-1065</v>
      </c>
      <c r="K391" s="54">
        <v>306</v>
      </c>
      <c r="L391" s="55">
        <v>0</v>
      </c>
      <c r="M391" s="55">
        <v>0</v>
      </c>
      <c r="N391" s="54" t="s">
        <v>79</v>
      </c>
      <c r="O391" s="55">
        <v>0</v>
      </c>
      <c r="P391" s="55">
        <v>0</v>
      </c>
      <c r="Q391" s="54" t="s">
        <v>79</v>
      </c>
      <c r="R391" s="57">
        <f t="shared" si="114"/>
        <v>-9132.1509649320815</v>
      </c>
      <c r="S391" s="55">
        <v>0</v>
      </c>
      <c r="T391" s="55">
        <v>0</v>
      </c>
      <c r="U391" s="54" t="s">
        <v>79</v>
      </c>
      <c r="V391" s="57">
        <f t="shared" si="102"/>
        <v>-4270</v>
      </c>
      <c r="W391" s="57">
        <f t="shared" si="99"/>
        <v>-1815.2157975632799</v>
      </c>
      <c r="X391" s="55">
        <f t="shared" si="100"/>
        <v>5500.2228082639976</v>
      </c>
      <c r="Y391" s="117">
        <f t="shared" si="101"/>
        <v>2765287.8432848863</v>
      </c>
    </row>
    <row r="392" spans="1:25" ht="13.5" thickBot="1" x14ac:dyDescent="0.35">
      <c r="A392" s="54">
        <v>379</v>
      </c>
      <c r="B392" s="54">
        <v>55</v>
      </c>
      <c r="C392" s="54">
        <f t="shared" si="106"/>
        <v>7</v>
      </c>
      <c r="D392" s="55">
        <f t="shared" si="113"/>
        <v>36304.315951265598</v>
      </c>
      <c r="E392" s="57">
        <f t="shared" si="98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f t="shared" si="105"/>
        <v>-1068</v>
      </c>
      <c r="K392" s="54">
        <v>307</v>
      </c>
      <c r="L392" s="55">
        <v>0</v>
      </c>
      <c r="M392" s="55">
        <v>0</v>
      </c>
      <c r="N392" s="54" t="s">
        <v>79</v>
      </c>
      <c r="O392" s="55">
        <v>0</v>
      </c>
      <c r="P392" s="55">
        <v>0</v>
      </c>
      <c r="Q392" s="54" t="s">
        <v>79</v>
      </c>
      <c r="R392" s="57">
        <f t="shared" si="114"/>
        <v>-9132.1509649320815</v>
      </c>
      <c r="S392" s="55">
        <v>0</v>
      </c>
      <c r="T392" s="55">
        <v>0</v>
      </c>
      <c r="U392" s="54" t="s">
        <v>79</v>
      </c>
      <c r="V392" s="57">
        <f t="shared" si="102"/>
        <v>-4280</v>
      </c>
      <c r="W392" s="57">
        <f t="shared" si="99"/>
        <v>-1815.2157975632799</v>
      </c>
      <c r="X392" s="55">
        <f t="shared" si="100"/>
        <v>5487.2228082639976</v>
      </c>
      <c r="Y392" s="117">
        <f t="shared" si="101"/>
        <v>2782297.0987735041</v>
      </c>
    </row>
    <row r="393" spans="1:25" ht="13.5" thickBot="1" x14ac:dyDescent="0.35">
      <c r="A393" s="54">
        <v>380</v>
      </c>
      <c r="B393" s="54">
        <v>55</v>
      </c>
      <c r="C393" s="54">
        <f t="shared" si="106"/>
        <v>8</v>
      </c>
      <c r="D393" s="55">
        <f t="shared" si="113"/>
        <v>36304.315951265598</v>
      </c>
      <c r="E393" s="57">
        <f t="shared" si="98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f t="shared" si="105"/>
        <v>-1071</v>
      </c>
      <c r="K393" s="54">
        <v>308</v>
      </c>
      <c r="L393" s="55">
        <v>0</v>
      </c>
      <c r="M393" s="55">
        <v>0</v>
      </c>
      <c r="N393" s="54" t="s">
        <v>79</v>
      </c>
      <c r="O393" s="55">
        <v>0</v>
      </c>
      <c r="P393" s="55">
        <v>0</v>
      </c>
      <c r="Q393" s="54" t="s">
        <v>79</v>
      </c>
      <c r="R393" s="57">
        <f t="shared" si="114"/>
        <v>-9132.1509649320815</v>
      </c>
      <c r="S393" s="55">
        <v>0</v>
      </c>
      <c r="T393" s="55">
        <v>0</v>
      </c>
      <c r="U393" s="54" t="s">
        <v>79</v>
      </c>
      <c r="V393" s="57">
        <f t="shared" si="102"/>
        <v>-4290</v>
      </c>
      <c r="W393" s="57">
        <f t="shared" si="99"/>
        <v>-1815.2157975632799</v>
      </c>
      <c r="X393" s="55">
        <f t="shared" si="100"/>
        <v>5474.2228082639976</v>
      </c>
      <c r="Y393" s="117">
        <f t="shared" si="101"/>
        <v>2799364.2261599912</v>
      </c>
    </row>
    <row r="394" spans="1:25" ht="13.5" thickBot="1" x14ac:dyDescent="0.35">
      <c r="A394" s="54">
        <v>381</v>
      </c>
      <c r="B394" s="54">
        <v>55</v>
      </c>
      <c r="C394" s="54">
        <f t="shared" si="106"/>
        <v>9</v>
      </c>
      <c r="D394" s="55">
        <f t="shared" si="113"/>
        <v>36304.315951265598</v>
      </c>
      <c r="E394" s="57">
        <f t="shared" si="98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f t="shared" si="105"/>
        <v>-1074</v>
      </c>
      <c r="K394" s="54">
        <v>309</v>
      </c>
      <c r="L394" s="55">
        <v>0</v>
      </c>
      <c r="M394" s="55">
        <v>0</v>
      </c>
      <c r="N394" s="54" t="s">
        <v>79</v>
      </c>
      <c r="O394" s="55">
        <v>0</v>
      </c>
      <c r="P394" s="55">
        <v>0</v>
      </c>
      <c r="Q394" s="54" t="s">
        <v>79</v>
      </c>
      <c r="R394" s="57">
        <f t="shared" si="114"/>
        <v>-9132.1509649320815</v>
      </c>
      <c r="S394" s="55">
        <v>0</v>
      </c>
      <c r="T394" s="55">
        <v>0</v>
      </c>
      <c r="U394" s="54" t="s">
        <v>79</v>
      </c>
      <c r="V394" s="57">
        <f t="shared" si="102"/>
        <v>-4300</v>
      </c>
      <c r="W394" s="57">
        <f t="shared" si="99"/>
        <v>-1815.2157975632799</v>
      </c>
      <c r="X394" s="55">
        <f t="shared" si="100"/>
        <v>5461.2228082639976</v>
      </c>
      <c r="Y394" s="117">
        <f t="shared" si="101"/>
        <v>2816489.4665772552</v>
      </c>
    </row>
    <row r="395" spans="1:25" ht="13.5" thickBot="1" x14ac:dyDescent="0.35">
      <c r="A395" s="54">
        <v>382</v>
      </c>
      <c r="B395" s="54">
        <v>55</v>
      </c>
      <c r="C395" s="54">
        <f t="shared" si="106"/>
        <v>10</v>
      </c>
      <c r="D395" s="55">
        <f t="shared" si="113"/>
        <v>36304.315951265598</v>
      </c>
      <c r="E395" s="57">
        <f t="shared" si="98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f t="shared" si="105"/>
        <v>-1077</v>
      </c>
      <c r="K395" s="54">
        <v>310</v>
      </c>
      <c r="L395" s="55">
        <v>0</v>
      </c>
      <c r="M395" s="55">
        <v>0</v>
      </c>
      <c r="N395" s="54" t="s">
        <v>79</v>
      </c>
      <c r="O395" s="55">
        <v>0</v>
      </c>
      <c r="P395" s="55">
        <v>0</v>
      </c>
      <c r="Q395" s="54" t="s">
        <v>79</v>
      </c>
      <c r="R395" s="57">
        <f t="shared" si="114"/>
        <v>-9132.1509649320815</v>
      </c>
      <c r="S395" s="55">
        <v>0</v>
      </c>
      <c r="T395" s="55">
        <v>0</v>
      </c>
      <c r="U395" s="54" t="s">
        <v>79</v>
      </c>
      <c r="V395" s="57">
        <f t="shared" si="102"/>
        <v>-4310</v>
      </c>
      <c r="W395" s="57">
        <f t="shared" si="99"/>
        <v>-1815.2157975632799</v>
      </c>
      <c r="X395" s="55">
        <f t="shared" si="100"/>
        <v>5448.2228082639976</v>
      </c>
      <c r="Y395" s="117">
        <f t="shared" si="101"/>
        <v>2833673.0621629246</v>
      </c>
    </row>
    <row r="396" spans="1:25" ht="13.5" thickBot="1" x14ac:dyDescent="0.35">
      <c r="A396" s="54">
        <v>383</v>
      </c>
      <c r="B396" s="54">
        <v>55</v>
      </c>
      <c r="C396" s="54">
        <f t="shared" si="106"/>
        <v>11</v>
      </c>
      <c r="D396" s="55">
        <f t="shared" si="113"/>
        <v>36304.315951265598</v>
      </c>
      <c r="E396" s="57">
        <f t="shared" si="98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f t="shared" si="105"/>
        <v>-1080</v>
      </c>
      <c r="K396" s="54">
        <v>311</v>
      </c>
      <c r="L396" s="55">
        <v>0</v>
      </c>
      <c r="M396" s="55">
        <v>0</v>
      </c>
      <c r="N396" s="54" t="s">
        <v>79</v>
      </c>
      <c r="O396" s="55">
        <v>0</v>
      </c>
      <c r="P396" s="55">
        <v>0</v>
      </c>
      <c r="Q396" s="54" t="s">
        <v>79</v>
      </c>
      <c r="R396" s="57">
        <f t="shared" si="114"/>
        <v>-9132.1509649320815</v>
      </c>
      <c r="S396" s="55">
        <v>0</v>
      </c>
      <c r="T396" s="55">
        <v>0</v>
      </c>
      <c r="U396" s="54" t="s">
        <v>79</v>
      </c>
      <c r="V396" s="57">
        <f t="shared" si="102"/>
        <v>-4320</v>
      </c>
      <c r="W396" s="57">
        <f t="shared" si="99"/>
        <v>-1815.2157975632799</v>
      </c>
      <c r="X396" s="55">
        <f t="shared" si="100"/>
        <v>5435.2228082639976</v>
      </c>
      <c r="Y396" s="117">
        <f t="shared" si="101"/>
        <v>2850915.2560635344</v>
      </c>
    </row>
    <row r="397" spans="1:25" ht="13.5" thickBot="1" x14ac:dyDescent="0.35">
      <c r="A397" s="54">
        <v>384</v>
      </c>
      <c r="B397" s="54">
        <v>56</v>
      </c>
      <c r="C397" s="54">
        <f t="shared" si="106"/>
        <v>0</v>
      </c>
      <c r="D397" s="55">
        <f>$D386*(1+$D$4)</f>
        <v>38119.531748828878</v>
      </c>
      <c r="E397" s="57">
        <f t="shared" si="98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f t="shared" si="105"/>
        <v>-1083</v>
      </c>
      <c r="K397" s="54">
        <v>312</v>
      </c>
      <c r="L397" s="55">
        <v>0</v>
      </c>
      <c r="M397" s="55">
        <v>0</v>
      </c>
      <c r="N397" s="54" t="s">
        <v>79</v>
      </c>
      <c r="O397" s="55">
        <v>0</v>
      </c>
      <c r="P397" s="55">
        <v>0</v>
      </c>
      <c r="Q397" s="54" t="s">
        <v>79</v>
      </c>
      <c r="R397" s="57">
        <f>$R396*1.06</f>
        <v>-9680.0800228280077</v>
      </c>
      <c r="S397" s="55">
        <v>0</v>
      </c>
      <c r="T397" s="55">
        <v>0</v>
      </c>
      <c r="U397" s="54" t="s">
        <v>79</v>
      </c>
      <c r="V397" s="57">
        <f t="shared" si="102"/>
        <v>-4330</v>
      </c>
      <c r="W397" s="57">
        <f t="shared" si="99"/>
        <v>-1905.9765874414441</v>
      </c>
      <c r="X397" s="55">
        <f t="shared" si="100"/>
        <v>5872.6624390278794</v>
      </c>
      <c r="Y397" s="117">
        <f t="shared" si="101"/>
        <v>2868666.7320694937</v>
      </c>
    </row>
    <row r="398" spans="1:25" ht="13.5" thickBot="1" x14ac:dyDescent="0.35">
      <c r="A398" s="54">
        <v>385</v>
      </c>
      <c r="B398" s="54">
        <v>56</v>
      </c>
      <c r="C398" s="54">
        <f t="shared" si="106"/>
        <v>1</v>
      </c>
      <c r="D398" s="55">
        <f t="shared" ref="D398:D408" si="115">$D397</f>
        <v>38119.531748828878</v>
      </c>
      <c r="E398" s="57">
        <f t="shared" ref="E398:E445" si="116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f t="shared" si="105"/>
        <v>-1086</v>
      </c>
      <c r="K398" s="54">
        <v>313</v>
      </c>
      <c r="L398" s="55">
        <v>0</v>
      </c>
      <c r="M398" s="55">
        <v>0</v>
      </c>
      <c r="N398" s="54" t="s">
        <v>79</v>
      </c>
      <c r="O398" s="55">
        <v>0</v>
      </c>
      <c r="P398" s="55">
        <v>0</v>
      </c>
      <c r="Q398" s="54" t="s">
        <v>79</v>
      </c>
      <c r="R398" s="57">
        <f t="shared" ref="R398:R408" si="117">$R397</f>
        <v>-9680.0800228280077</v>
      </c>
      <c r="S398" s="55">
        <v>0</v>
      </c>
      <c r="T398" s="55">
        <v>0</v>
      </c>
      <c r="U398" s="54" t="s">
        <v>79</v>
      </c>
      <c r="V398" s="57">
        <f t="shared" si="102"/>
        <v>-4340</v>
      </c>
      <c r="W398" s="57">
        <f t="shared" ref="W398:W445" si="118">D398*-0.05</f>
        <v>-1905.9765874414441</v>
      </c>
      <c r="X398" s="55">
        <f t="shared" ref="X398:X444" si="119">D398+E398+F398+G398+H398+I398+J398+L398+M398+R398+S398+T398+V398+W398+O398+P398</f>
        <v>5859.6624390278794</v>
      </c>
      <c r="Y398" s="117">
        <f t="shared" ref="Y398:Y445" si="120">X398+(Y397*(1+($D$7/12)))</f>
        <v>2886479.172558811</v>
      </c>
    </row>
    <row r="399" spans="1:25" ht="13.5" thickBot="1" x14ac:dyDescent="0.35">
      <c r="A399" s="54">
        <v>386</v>
      </c>
      <c r="B399" s="54">
        <v>56</v>
      </c>
      <c r="C399" s="54">
        <f t="shared" si="106"/>
        <v>2</v>
      </c>
      <c r="D399" s="55">
        <f t="shared" si="115"/>
        <v>38119.531748828878</v>
      </c>
      <c r="E399" s="57">
        <f t="shared" si="116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f t="shared" si="105"/>
        <v>-1089</v>
      </c>
      <c r="K399" s="54">
        <v>314</v>
      </c>
      <c r="L399" s="55">
        <v>0</v>
      </c>
      <c r="M399" s="55">
        <v>0</v>
      </c>
      <c r="N399" s="54" t="s">
        <v>79</v>
      </c>
      <c r="O399" s="55">
        <v>0</v>
      </c>
      <c r="P399" s="55">
        <v>0</v>
      </c>
      <c r="Q399" s="54" t="s">
        <v>79</v>
      </c>
      <c r="R399" s="57">
        <f t="shared" si="117"/>
        <v>-9680.0800228280077</v>
      </c>
      <c r="S399" s="55">
        <v>0</v>
      </c>
      <c r="T399" s="55">
        <v>0</v>
      </c>
      <c r="U399" s="54" t="s">
        <v>79</v>
      </c>
      <c r="V399" s="57">
        <f t="shared" ref="V399:V445" si="121">$V398-10</f>
        <v>-4350</v>
      </c>
      <c r="W399" s="57">
        <f t="shared" si="118"/>
        <v>-1905.9765874414441</v>
      </c>
      <c r="X399" s="55">
        <f t="shared" si="119"/>
        <v>5846.6624390278794</v>
      </c>
      <c r="Y399" s="117">
        <f t="shared" si="120"/>
        <v>2904352.8315501669</v>
      </c>
    </row>
    <row r="400" spans="1:25" ht="13.5" thickBot="1" x14ac:dyDescent="0.35">
      <c r="A400" s="54">
        <v>387</v>
      </c>
      <c r="B400" s="54">
        <v>56</v>
      </c>
      <c r="C400" s="54">
        <f t="shared" si="106"/>
        <v>3</v>
      </c>
      <c r="D400" s="55">
        <f t="shared" si="115"/>
        <v>38119.531748828878</v>
      </c>
      <c r="E400" s="57">
        <f t="shared" si="116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f t="shared" si="105"/>
        <v>-1092</v>
      </c>
      <c r="K400" s="54">
        <v>315</v>
      </c>
      <c r="L400" s="55">
        <v>0</v>
      </c>
      <c r="M400" s="55">
        <v>0</v>
      </c>
      <c r="N400" s="54" t="s">
        <v>79</v>
      </c>
      <c r="O400" s="55">
        <v>0</v>
      </c>
      <c r="P400" s="55">
        <v>0</v>
      </c>
      <c r="Q400" s="54" t="s">
        <v>79</v>
      </c>
      <c r="R400" s="57">
        <f t="shared" si="117"/>
        <v>-9680.0800228280077</v>
      </c>
      <c r="S400" s="55">
        <v>0</v>
      </c>
      <c r="T400" s="55">
        <v>0</v>
      </c>
      <c r="U400" s="54" t="s">
        <v>79</v>
      </c>
      <c r="V400" s="57">
        <f t="shared" si="121"/>
        <v>-4360</v>
      </c>
      <c r="W400" s="57">
        <f t="shared" si="118"/>
        <v>-1905.9765874414441</v>
      </c>
      <c r="X400" s="55">
        <f t="shared" si="119"/>
        <v>5833.6624390278794</v>
      </c>
      <c r="Y400" s="117">
        <f t="shared" si="120"/>
        <v>2922287.9641206539</v>
      </c>
    </row>
    <row r="401" spans="1:25" ht="13.5" thickBot="1" x14ac:dyDescent="0.35">
      <c r="A401" s="54">
        <v>388</v>
      </c>
      <c r="B401" s="54">
        <v>56</v>
      </c>
      <c r="C401" s="54">
        <f t="shared" si="106"/>
        <v>4</v>
      </c>
      <c r="D401" s="55">
        <f t="shared" si="115"/>
        <v>38119.531748828878</v>
      </c>
      <c r="E401" s="57">
        <f t="shared" si="116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f t="shared" si="105"/>
        <v>-1095</v>
      </c>
      <c r="K401" s="54">
        <v>316</v>
      </c>
      <c r="L401" s="55">
        <v>0</v>
      </c>
      <c r="M401" s="55">
        <v>0</v>
      </c>
      <c r="N401" s="54" t="s">
        <v>79</v>
      </c>
      <c r="O401" s="55">
        <v>0</v>
      </c>
      <c r="P401" s="55">
        <v>0</v>
      </c>
      <c r="Q401" s="54" t="s">
        <v>79</v>
      </c>
      <c r="R401" s="57">
        <f t="shared" si="117"/>
        <v>-9680.0800228280077</v>
      </c>
      <c r="S401" s="55">
        <v>0</v>
      </c>
      <c r="T401" s="55">
        <v>0</v>
      </c>
      <c r="U401" s="54" t="s">
        <v>79</v>
      </c>
      <c r="V401" s="57">
        <f t="shared" si="121"/>
        <v>-4370</v>
      </c>
      <c r="W401" s="57">
        <f t="shared" si="118"/>
        <v>-1905.9765874414441</v>
      </c>
      <c r="X401" s="55">
        <f t="shared" si="119"/>
        <v>5820.6624390278794</v>
      </c>
      <c r="Y401" s="117">
        <f t="shared" si="120"/>
        <v>2940284.8264101846</v>
      </c>
    </row>
    <row r="402" spans="1:25" ht="13.5" thickBot="1" x14ac:dyDescent="0.35">
      <c r="A402" s="54">
        <v>389</v>
      </c>
      <c r="B402" s="54">
        <v>56</v>
      </c>
      <c r="C402" s="54">
        <f t="shared" si="106"/>
        <v>5</v>
      </c>
      <c r="D402" s="55">
        <f t="shared" si="115"/>
        <v>38119.531748828878</v>
      </c>
      <c r="E402" s="57">
        <f t="shared" si="116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f t="shared" si="105"/>
        <v>-1098</v>
      </c>
      <c r="K402" s="54">
        <v>317</v>
      </c>
      <c r="L402" s="55">
        <v>0</v>
      </c>
      <c r="M402" s="55">
        <v>0</v>
      </c>
      <c r="N402" s="54" t="s">
        <v>79</v>
      </c>
      <c r="O402" s="55">
        <v>0</v>
      </c>
      <c r="P402" s="55">
        <v>0</v>
      </c>
      <c r="Q402" s="54" t="s">
        <v>79</v>
      </c>
      <c r="R402" s="57">
        <f t="shared" si="117"/>
        <v>-9680.0800228280077</v>
      </c>
      <c r="S402" s="55">
        <v>0</v>
      </c>
      <c r="T402" s="55">
        <v>0</v>
      </c>
      <c r="U402" s="54" t="s">
        <v>79</v>
      </c>
      <c r="V402" s="57">
        <f t="shared" si="121"/>
        <v>-4380</v>
      </c>
      <c r="W402" s="57">
        <f t="shared" si="118"/>
        <v>-1905.9765874414441</v>
      </c>
      <c r="X402" s="55">
        <f t="shared" si="119"/>
        <v>5807.6624390278794</v>
      </c>
      <c r="Y402" s="117">
        <f t="shared" si="120"/>
        <v>2958343.6756259217</v>
      </c>
    </row>
    <row r="403" spans="1:25" ht="13.5" thickBot="1" x14ac:dyDescent="0.35">
      <c r="A403" s="54">
        <v>390</v>
      </c>
      <c r="B403" s="54">
        <v>56</v>
      </c>
      <c r="C403" s="54">
        <f t="shared" si="106"/>
        <v>6</v>
      </c>
      <c r="D403" s="55">
        <f t="shared" si="115"/>
        <v>38119.531748828878</v>
      </c>
      <c r="E403" s="57">
        <f t="shared" si="116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f t="shared" si="105"/>
        <v>-1101</v>
      </c>
      <c r="K403" s="54">
        <v>318</v>
      </c>
      <c r="L403" s="55">
        <v>0</v>
      </c>
      <c r="M403" s="55">
        <v>0</v>
      </c>
      <c r="N403" s="54" t="s">
        <v>79</v>
      </c>
      <c r="O403" s="55">
        <v>0</v>
      </c>
      <c r="P403" s="55">
        <v>0</v>
      </c>
      <c r="Q403" s="54" t="s">
        <v>79</v>
      </c>
      <c r="R403" s="57">
        <f t="shared" si="117"/>
        <v>-9680.0800228280077</v>
      </c>
      <c r="S403" s="55">
        <v>0</v>
      </c>
      <c r="T403" s="55">
        <v>0</v>
      </c>
      <c r="U403" s="54" t="s">
        <v>79</v>
      </c>
      <c r="V403" s="57">
        <f t="shared" si="121"/>
        <v>-4390</v>
      </c>
      <c r="W403" s="57">
        <f t="shared" si="118"/>
        <v>-1905.9765874414441</v>
      </c>
      <c r="X403" s="55">
        <f t="shared" si="119"/>
        <v>5794.6624390278794</v>
      </c>
      <c r="Y403" s="117">
        <f t="shared" si="120"/>
        <v>2976464.770046724</v>
      </c>
    </row>
    <row r="404" spans="1:25" ht="13.5" thickBot="1" x14ac:dyDescent="0.35">
      <c r="A404" s="54">
        <v>391</v>
      </c>
      <c r="B404" s="54">
        <v>56</v>
      </c>
      <c r="C404" s="54">
        <f t="shared" si="106"/>
        <v>7</v>
      </c>
      <c r="D404" s="55">
        <f t="shared" si="115"/>
        <v>38119.531748828878</v>
      </c>
      <c r="E404" s="57">
        <f t="shared" si="116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f t="shared" si="105"/>
        <v>-1104</v>
      </c>
      <c r="K404" s="54">
        <v>319</v>
      </c>
      <c r="L404" s="55">
        <v>0</v>
      </c>
      <c r="M404" s="55">
        <v>0</v>
      </c>
      <c r="N404" s="54" t="s">
        <v>79</v>
      </c>
      <c r="O404" s="55">
        <v>0</v>
      </c>
      <c r="P404" s="55">
        <v>0</v>
      </c>
      <c r="Q404" s="54" t="s">
        <v>79</v>
      </c>
      <c r="R404" s="57">
        <f t="shared" si="117"/>
        <v>-9680.0800228280077</v>
      </c>
      <c r="S404" s="55">
        <v>0</v>
      </c>
      <c r="T404" s="55">
        <v>0</v>
      </c>
      <c r="U404" s="54" t="s">
        <v>79</v>
      </c>
      <c r="V404" s="57">
        <f t="shared" si="121"/>
        <v>-4400</v>
      </c>
      <c r="W404" s="57">
        <f t="shared" si="118"/>
        <v>-1905.9765874414441</v>
      </c>
      <c r="X404" s="55">
        <f t="shared" si="119"/>
        <v>5781.6624390278794</v>
      </c>
      <c r="Y404" s="117">
        <f t="shared" si="120"/>
        <v>2994648.3690276132</v>
      </c>
    </row>
    <row r="405" spans="1:25" ht="13.5" thickBot="1" x14ac:dyDescent="0.35">
      <c r="A405" s="54">
        <v>392</v>
      </c>
      <c r="B405" s="54">
        <v>56</v>
      </c>
      <c r="C405" s="54">
        <f t="shared" si="106"/>
        <v>8</v>
      </c>
      <c r="D405" s="55">
        <f t="shared" si="115"/>
        <v>38119.531748828878</v>
      </c>
      <c r="E405" s="57">
        <f t="shared" si="116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f t="shared" si="105"/>
        <v>-1107</v>
      </c>
      <c r="K405" s="54">
        <v>320</v>
      </c>
      <c r="L405" s="55">
        <v>0</v>
      </c>
      <c r="M405" s="55">
        <v>0</v>
      </c>
      <c r="N405" s="54" t="s">
        <v>79</v>
      </c>
      <c r="O405" s="55">
        <v>0</v>
      </c>
      <c r="P405" s="55">
        <v>0</v>
      </c>
      <c r="Q405" s="54" t="s">
        <v>79</v>
      </c>
      <c r="R405" s="57">
        <f t="shared" si="117"/>
        <v>-9680.0800228280077</v>
      </c>
      <c r="S405" s="55">
        <v>0</v>
      </c>
      <c r="T405" s="55">
        <v>0</v>
      </c>
      <c r="U405" s="54" t="s">
        <v>79</v>
      </c>
      <c r="V405" s="57">
        <f t="shared" si="121"/>
        <v>-4410</v>
      </c>
      <c r="W405" s="57">
        <f t="shared" si="118"/>
        <v>-1905.9765874414441</v>
      </c>
      <c r="X405" s="55">
        <f t="shared" si="119"/>
        <v>5768.6624390278794</v>
      </c>
      <c r="Y405" s="117">
        <f t="shared" si="120"/>
        <v>3012894.7330042562</v>
      </c>
    </row>
    <row r="406" spans="1:25" ht="13.5" thickBot="1" x14ac:dyDescent="0.35">
      <c r="A406" s="54">
        <v>393</v>
      </c>
      <c r="B406" s="54">
        <v>56</v>
      </c>
      <c r="C406" s="54">
        <f t="shared" si="106"/>
        <v>9</v>
      </c>
      <c r="D406" s="55">
        <f t="shared" si="115"/>
        <v>38119.531748828878</v>
      </c>
      <c r="E406" s="57">
        <f t="shared" si="116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f t="shared" si="105"/>
        <v>-1110</v>
      </c>
      <c r="K406" s="54">
        <v>321</v>
      </c>
      <c r="L406" s="55">
        <v>0</v>
      </c>
      <c r="M406" s="55">
        <v>0</v>
      </c>
      <c r="N406" s="54" t="s">
        <v>79</v>
      </c>
      <c r="O406" s="55">
        <v>0</v>
      </c>
      <c r="P406" s="55">
        <v>0</v>
      </c>
      <c r="Q406" s="54" t="s">
        <v>79</v>
      </c>
      <c r="R406" s="57">
        <f t="shared" si="117"/>
        <v>-9680.0800228280077</v>
      </c>
      <c r="S406" s="55">
        <v>0</v>
      </c>
      <c r="T406" s="55">
        <v>0</v>
      </c>
      <c r="U406" s="54" t="s">
        <v>79</v>
      </c>
      <c r="V406" s="57">
        <f t="shared" si="121"/>
        <v>-4420</v>
      </c>
      <c r="W406" s="57">
        <f t="shared" si="118"/>
        <v>-1905.9765874414441</v>
      </c>
      <c r="X406" s="55">
        <f t="shared" si="119"/>
        <v>5755.6624390278794</v>
      </c>
      <c r="Y406" s="117">
        <f t="shared" si="120"/>
        <v>3031204.1234974684</v>
      </c>
    </row>
    <row r="407" spans="1:25" ht="13.5" thickBot="1" x14ac:dyDescent="0.35">
      <c r="A407" s="54">
        <v>394</v>
      </c>
      <c r="B407" s="54">
        <v>56</v>
      </c>
      <c r="C407" s="54">
        <f t="shared" si="106"/>
        <v>10</v>
      </c>
      <c r="D407" s="55">
        <f t="shared" si="115"/>
        <v>38119.531748828878</v>
      </c>
      <c r="E407" s="57">
        <f t="shared" si="116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f t="shared" ref="J407:J445" si="122">-150-3*K406</f>
        <v>-1113</v>
      </c>
      <c r="K407" s="54">
        <v>322</v>
      </c>
      <c r="L407" s="55">
        <v>0</v>
      </c>
      <c r="M407" s="55">
        <v>0</v>
      </c>
      <c r="N407" s="54" t="s">
        <v>79</v>
      </c>
      <c r="O407" s="55">
        <v>0</v>
      </c>
      <c r="P407" s="55">
        <v>0</v>
      </c>
      <c r="Q407" s="54" t="s">
        <v>79</v>
      </c>
      <c r="R407" s="57">
        <f t="shared" si="117"/>
        <v>-9680.0800228280077</v>
      </c>
      <c r="S407" s="55">
        <v>0</v>
      </c>
      <c r="T407" s="55">
        <v>0</v>
      </c>
      <c r="U407" s="54" t="s">
        <v>79</v>
      </c>
      <c r="V407" s="57">
        <f t="shared" si="121"/>
        <v>-4430</v>
      </c>
      <c r="W407" s="57">
        <f t="shared" si="118"/>
        <v>-1905.9765874414441</v>
      </c>
      <c r="X407" s="55">
        <f t="shared" si="119"/>
        <v>5742.6624390278794</v>
      </c>
      <c r="Y407" s="117">
        <f t="shared" si="120"/>
        <v>3049576.8031177358</v>
      </c>
    </row>
    <row r="408" spans="1:25" ht="13.5" thickBot="1" x14ac:dyDescent="0.35">
      <c r="A408" s="54">
        <v>395</v>
      </c>
      <c r="B408" s="54">
        <v>56</v>
      </c>
      <c r="C408" s="54">
        <f t="shared" si="106"/>
        <v>11</v>
      </c>
      <c r="D408" s="55">
        <f t="shared" si="115"/>
        <v>38119.531748828878</v>
      </c>
      <c r="E408" s="57">
        <f t="shared" si="116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f t="shared" si="122"/>
        <v>-1116</v>
      </c>
      <c r="K408" s="54">
        <v>323</v>
      </c>
      <c r="L408" s="55">
        <v>0</v>
      </c>
      <c r="M408" s="55">
        <v>0</v>
      </c>
      <c r="N408" s="54" t="s">
        <v>79</v>
      </c>
      <c r="O408" s="55">
        <v>0</v>
      </c>
      <c r="P408" s="55">
        <v>0</v>
      </c>
      <c r="Q408" s="54" t="s">
        <v>79</v>
      </c>
      <c r="R408" s="57">
        <f t="shared" si="117"/>
        <v>-9680.0800228280077</v>
      </c>
      <c r="S408" s="55">
        <v>0</v>
      </c>
      <c r="T408" s="55">
        <v>0</v>
      </c>
      <c r="U408" s="54" t="s">
        <v>79</v>
      </c>
      <c r="V408" s="57">
        <f t="shared" si="121"/>
        <v>-4440</v>
      </c>
      <c r="W408" s="57">
        <f t="shared" si="118"/>
        <v>-1905.9765874414441</v>
      </c>
      <c r="X408" s="55">
        <f t="shared" si="119"/>
        <v>5729.6624390278794</v>
      </c>
      <c r="Y408" s="117">
        <f t="shared" si="120"/>
        <v>3068013.035569754</v>
      </c>
    </row>
    <row r="409" spans="1:25" ht="13.5" thickBot="1" x14ac:dyDescent="0.35">
      <c r="A409" s="54">
        <v>396</v>
      </c>
      <c r="B409" s="54">
        <v>57</v>
      </c>
      <c r="C409" s="54">
        <f t="shared" ref="C409:C445" si="123">C397</f>
        <v>0</v>
      </c>
      <c r="D409" s="55">
        <f>$D398*(1+$D$4)</f>
        <v>40025.508336270323</v>
      </c>
      <c r="E409" s="57">
        <f t="shared" si="116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f t="shared" si="122"/>
        <v>-1119</v>
      </c>
      <c r="K409" s="54">
        <v>324</v>
      </c>
      <c r="L409" s="55">
        <v>0</v>
      </c>
      <c r="M409" s="55">
        <v>0</v>
      </c>
      <c r="N409" s="54" t="s">
        <v>79</v>
      </c>
      <c r="O409" s="55">
        <v>0</v>
      </c>
      <c r="P409" s="55">
        <v>0</v>
      </c>
      <c r="Q409" s="54" t="s">
        <v>79</v>
      </c>
      <c r="R409" s="57">
        <f>$R408*1.06</f>
        <v>-10260.884824197688</v>
      </c>
      <c r="S409" s="55">
        <v>0</v>
      </c>
      <c r="T409" s="55">
        <v>0</v>
      </c>
      <c r="U409" s="54" t="s">
        <v>79</v>
      </c>
      <c r="V409" s="57">
        <f t="shared" si="121"/>
        <v>-4450</v>
      </c>
      <c r="W409" s="57">
        <f t="shared" si="118"/>
        <v>-2001.2754168135161</v>
      </c>
      <c r="X409" s="55">
        <f t="shared" si="119"/>
        <v>6184.144760750989</v>
      </c>
      <c r="Y409" s="117">
        <f t="shared" si="120"/>
        <v>3086980.5679787123</v>
      </c>
    </row>
    <row r="410" spans="1:25" ht="13.5" thickBot="1" x14ac:dyDescent="0.35">
      <c r="A410" s="54">
        <v>397</v>
      </c>
      <c r="B410" s="54">
        <v>57</v>
      </c>
      <c r="C410" s="54">
        <f t="shared" si="123"/>
        <v>1</v>
      </c>
      <c r="D410" s="55">
        <f t="shared" ref="D410:D420" si="124">$D409</f>
        <v>40025.508336270323</v>
      </c>
      <c r="E410" s="57">
        <f t="shared" si="116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f t="shared" si="122"/>
        <v>-1122</v>
      </c>
      <c r="K410" s="54">
        <v>325</v>
      </c>
      <c r="L410" s="55">
        <v>0</v>
      </c>
      <c r="M410" s="55">
        <v>0</v>
      </c>
      <c r="N410" s="54" t="s">
        <v>79</v>
      </c>
      <c r="O410" s="55">
        <v>0</v>
      </c>
      <c r="P410" s="55">
        <v>0</v>
      </c>
      <c r="Q410" s="54" t="s">
        <v>79</v>
      </c>
      <c r="R410" s="57">
        <f t="shared" ref="R410:R420" si="125">$R409</f>
        <v>-10260.884824197688</v>
      </c>
      <c r="S410" s="55">
        <v>0</v>
      </c>
      <c r="T410" s="55">
        <v>0</v>
      </c>
      <c r="U410" s="54" t="s">
        <v>79</v>
      </c>
      <c r="V410" s="57">
        <f t="shared" si="121"/>
        <v>-4460</v>
      </c>
      <c r="W410" s="57">
        <f t="shared" si="118"/>
        <v>-2001.2754168135161</v>
      </c>
      <c r="X410" s="55">
        <f t="shared" si="119"/>
        <v>6171.144760750989</v>
      </c>
      <c r="Y410" s="117">
        <f t="shared" si="120"/>
        <v>3106014.1317727081</v>
      </c>
    </row>
    <row r="411" spans="1:25" ht="13.5" thickBot="1" x14ac:dyDescent="0.35">
      <c r="A411" s="54">
        <v>398</v>
      </c>
      <c r="B411" s="54">
        <v>57</v>
      </c>
      <c r="C411" s="54">
        <f t="shared" si="123"/>
        <v>2</v>
      </c>
      <c r="D411" s="55">
        <f t="shared" si="124"/>
        <v>40025.508336270323</v>
      </c>
      <c r="E411" s="57">
        <f t="shared" si="116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f t="shared" si="122"/>
        <v>-1125</v>
      </c>
      <c r="K411" s="54">
        <v>326</v>
      </c>
      <c r="L411" s="55">
        <v>0</v>
      </c>
      <c r="M411" s="55">
        <v>0</v>
      </c>
      <c r="N411" s="54" t="s">
        <v>79</v>
      </c>
      <c r="O411" s="55">
        <v>0</v>
      </c>
      <c r="P411" s="55">
        <v>0</v>
      </c>
      <c r="Q411" s="54" t="s">
        <v>79</v>
      </c>
      <c r="R411" s="57">
        <f t="shared" si="125"/>
        <v>-10260.884824197688</v>
      </c>
      <c r="S411" s="55">
        <v>0</v>
      </c>
      <c r="T411" s="55">
        <v>0</v>
      </c>
      <c r="U411" s="54" t="s">
        <v>79</v>
      </c>
      <c r="V411" s="57">
        <f t="shared" si="121"/>
        <v>-4470</v>
      </c>
      <c r="W411" s="57">
        <f t="shared" si="118"/>
        <v>-2001.2754168135161</v>
      </c>
      <c r="X411" s="55">
        <f t="shared" si="119"/>
        <v>6158.144760750989</v>
      </c>
      <c r="Y411" s="117">
        <f t="shared" si="120"/>
        <v>3125114.0020825122</v>
      </c>
    </row>
    <row r="412" spans="1:25" ht="13.5" thickBot="1" x14ac:dyDescent="0.35">
      <c r="A412" s="54">
        <v>399</v>
      </c>
      <c r="B412" s="54">
        <v>57</v>
      </c>
      <c r="C412" s="54">
        <f t="shared" si="123"/>
        <v>3</v>
      </c>
      <c r="D412" s="55">
        <f t="shared" si="124"/>
        <v>40025.508336270323</v>
      </c>
      <c r="E412" s="57">
        <f t="shared" si="116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f t="shared" si="122"/>
        <v>-1128</v>
      </c>
      <c r="K412" s="54">
        <v>327</v>
      </c>
      <c r="L412" s="55">
        <v>0</v>
      </c>
      <c r="M412" s="55">
        <v>0</v>
      </c>
      <c r="N412" s="54" t="s">
        <v>79</v>
      </c>
      <c r="O412" s="55">
        <v>0</v>
      </c>
      <c r="P412" s="55">
        <v>0</v>
      </c>
      <c r="Q412" s="54" t="s">
        <v>79</v>
      </c>
      <c r="R412" s="57">
        <f t="shared" si="125"/>
        <v>-10260.884824197688</v>
      </c>
      <c r="S412" s="55">
        <v>0</v>
      </c>
      <c r="T412" s="55">
        <v>0</v>
      </c>
      <c r="U412" s="54" t="s">
        <v>79</v>
      </c>
      <c r="V412" s="57">
        <f t="shared" si="121"/>
        <v>-4480</v>
      </c>
      <c r="W412" s="57">
        <f t="shared" si="118"/>
        <v>-2001.2754168135161</v>
      </c>
      <c r="X412" s="55">
        <f t="shared" si="119"/>
        <v>6145.144760750989</v>
      </c>
      <c r="Y412" s="117">
        <f t="shared" si="120"/>
        <v>3144280.4551852737</v>
      </c>
    </row>
    <row r="413" spans="1:25" ht="13.5" thickBot="1" x14ac:dyDescent="0.35">
      <c r="A413" s="54">
        <v>400</v>
      </c>
      <c r="B413" s="54">
        <v>57</v>
      </c>
      <c r="C413" s="54">
        <f t="shared" si="123"/>
        <v>4</v>
      </c>
      <c r="D413" s="55">
        <f t="shared" si="124"/>
        <v>40025.508336270323</v>
      </c>
      <c r="E413" s="57">
        <f t="shared" si="116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f t="shared" si="122"/>
        <v>-1131</v>
      </c>
      <c r="K413" s="54">
        <v>328</v>
      </c>
      <c r="L413" s="55">
        <v>0</v>
      </c>
      <c r="M413" s="55">
        <v>0</v>
      </c>
      <c r="N413" s="54" t="s">
        <v>79</v>
      </c>
      <c r="O413" s="55">
        <v>0</v>
      </c>
      <c r="P413" s="55">
        <v>0</v>
      </c>
      <c r="Q413" s="54" t="s">
        <v>79</v>
      </c>
      <c r="R413" s="57">
        <f t="shared" si="125"/>
        <v>-10260.884824197688</v>
      </c>
      <c r="S413" s="55">
        <v>0</v>
      </c>
      <c r="T413" s="55">
        <v>0</v>
      </c>
      <c r="U413" s="54" t="s">
        <v>79</v>
      </c>
      <c r="V413" s="57">
        <f t="shared" si="121"/>
        <v>-4490</v>
      </c>
      <c r="W413" s="57">
        <f t="shared" si="118"/>
        <v>-2001.2754168135161</v>
      </c>
      <c r="X413" s="55">
        <f t="shared" si="119"/>
        <v>6132.144760750989</v>
      </c>
      <c r="Y413" s="117">
        <f t="shared" si="120"/>
        <v>3163513.7685092967</v>
      </c>
    </row>
    <row r="414" spans="1:25" ht="13.5" thickBot="1" x14ac:dyDescent="0.35">
      <c r="A414" s="54">
        <v>401</v>
      </c>
      <c r="B414" s="54">
        <v>57</v>
      </c>
      <c r="C414" s="54">
        <f t="shared" si="123"/>
        <v>5</v>
      </c>
      <c r="D414" s="55">
        <f t="shared" si="124"/>
        <v>40025.508336270323</v>
      </c>
      <c r="E414" s="57">
        <f t="shared" si="116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f t="shared" si="122"/>
        <v>-1134</v>
      </c>
      <c r="K414" s="54">
        <v>329</v>
      </c>
      <c r="L414" s="55">
        <v>0</v>
      </c>
      <c r="M414" s="55">
        <v>0</v>
      </c>
      <c r="N414" s="54" t="s">
        <v>79</v>
      </c>
      <c r="O414" s="55">
        <v>0</v>
      </c>
      <c r="P414" s="55">
        <v>0</v>
      </c>
      <c r="Q414" s="54" t="s">
        <v>79</v>
      </c>
      <c r="R414" s="57">
        <f t="shared" si="125"/>
        <v>-10260.884824197688</v>
      </c>
      <c r="S414" s="55">
        <v>0</v>
      </c>
      <c r="T414" s="55">
        <v>0</v>
      </c>
      <c r="U414" s="54" t="s">
        <v>79</v>
      </c>
      <c r="V414" s="57">
        <f t="shared" si="121"/>
        <v>-4500</v>
      </c>
      <c r="W414" s="57">
        <f t="shared" si="118"/>
        <v>-2001.2754168135161</v>
      </c>
      <c r="X414" s="55">
        <f t="shared" si="119"/>
        <v>6119.144760750989</v>
      </c>
      <c r="Y414" s="117">
        <f t="shared" si="120"/>
        <v>3182814.2206388367</v>
      </c>
    </row>
    <row r="415" spans="1:25" ht="13.5" thickBot="1" x14ac:dyDescent="0.35">
      <c r="A415" s="54">
        <v>402</v>
      </c>
      <c r="B415" s="54">
        <v>57</v>
      </c>
      <c r="C415" s="54">
        <f t="shared" si="123"/>
        <v>6</v>
      </c>
      <c r="D415" s="55">
        <f t="shared" si="124"/>
        <v>40025.508336270323</v>
      </c>
      <c r="E415" s="57">
        <f t="shared" si="116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f t="shared" si="122"/>
        <v>-1137</v>
      </c>
      <c r="K415" s="54">
        <v>330</v>
      </c>
      <c r="L415" s="55">
        <v>0</v>
      </c>
      <c r="M415" s="55">
        <v>0</v>
      </c>
      <c r="N415" s="54" t="s">
        <v>79</v>
      </c>
      <c r="O415" s="55">
        <v>0</v>
      </c>
      <c r="P415" s="55">
        <v>0</v>
      </c>
      <c r="Q415" s="54" t="s">
        <v>79</v>
      </c>
      <c r="R415" s="57">
        <f t="shared" si="125"/>
        <v>-10260.884824197688</v>
      </c>
      <c r="S415" s="55">
        <v>0</v>
      </c>
      <c r="T415" s="55">
        <v>0</v>
      </c>
      <c r="U415" s="54" t="s">
        <v>79</v>
      </c>
      <c r="V415" s="57">
        <f t="shared" si="121"/>
        <v>-4510</v>
      </c>
      <c r="W415" s="57">
        <f t="shared" si="118"/>
        <v>-2001.2754168135161</v>
      </c>
      <c r="X415" s="55">
        <f t="shared" si="119"/>
        <v>6106.144760750989</v>
      </c>
      <c r="Y415" s="117">
        <f t="shared" si="120"/>
        <v>3202182.0913189165</v>
      </c>
    </row>
    <row r="416" spans="1:25" ht="13.5" thickBot="1" x14ac:dyDescent="0.35">
      <c r="A416" s="54">
        <v>403</v>
      </c>
      <c r="B416" s="54">
        <v>57</v>
      </c>
      <c r="C416" s="54">
        <f t="shared" si="123"/>
        <v>7</v>
      </c>
      <c r="D416" s="55">
        <f t="shared" si="124"/>
        <v>40025.508336270323</v>
      </c>
      <c r="E416" s="57">
        <f t="shared" si="116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f t="shared" si="122"/>
        <v>-1140</v>
      </c>
      <c r="K416" s="54">
        <v>331</v>
      </c>
      <c r="L416" s="55">
        <v>0</v>
      </c>
      <c r="M416" s="55">
        <v>0</v>
      </c>
      <c r="N416" s="54" t="s">
        <v>79</v>
      </c>
      <c r="O416" s="55">
        <v>0</v>
      </c>
      <c r="P416" s="55">
        <v>0</v>
      </c>
      <c r="Q416" s="54" t="s">
        <v>79</v>
      </c>
      <c r="R416" s="57">
        <f t="shared" si="125"/>
        <v>-10260.884824197688</v>
      </c>
      <c r="S416" s="55">
        <v>0</v>
      </c>
      <c r="T416" s="55">
        <v>0</v>
      </c>
      <c r="U416" s="54" t="s">
        <v>79</v>
      </c>
      <c r="V416" s="57">
        <f t="shared" si="121"/>
        <v>-4520</v>
      </c>
      <c r="W416" s="57">
        <f t="shared" si="118"/>
        <v>-2001.2754168135161</v>
      </c>
      <c r="X416" s="55">
        <f t="shared" si="119"/>
        <v>6093.144760750989</v>
      </c>
      <c r="Y416" s="117">
        <f t="shared" si="120"/>
        <v>3221617.6614601631</v>
      </c>
    </row>
    <row r="417" spans="1:25" ht="13.5" thickBot="1" x14ac:dyDescent="0.35">
      <c r="A417" s="54">
        <v>404</v>
      </c>
      <c r="B417" s="54">
        <v>57</v>
      </c>
      <c r="C417" s="54">
        <f t="shared" si="123"/>
        <v>8</v>
      </c>
      <c r="D417" s="55">
        <f t="shared" si="124"/>
        <v>40025.508336270323</v>
      </c>
      <c r="E417" s="57">
        <f t="shared" si="116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f t="shared" si="122"/>
        <v>-1143</v>
      </c>
      <c r="K417" s="54">
        <v>332</v>
      </c>
      <c r="L417" s="55">
        <v>0</v>
      </c>
      <c r="M417" s="55">
        <v>0</v>
      </c>
      <c r="N417" s="54" t="s">
        <v>79</v>
      </c>
      <c r="O417" s="55">
        <v>0</v>
      </c>
      <c r="P417" s="55">
        <v>0</v>
      </c>
      <c r="Q417" s="54" t="s">
        <v>79</v>
      </c>
      <c r="R417" s="57">
        <f t="shared" si="125"/>
        <v>-10260.884824197688</v>
      </c>
      <c r="S417" s="55">
        <v>0</v>
      </c>
      <c r="T417" s="55">
        <v>0</v>
      </c>
      <c r="U417" s="54" t="s">
        <v>79</v>
      </c>
      <c r="V417" s="57">
        <f t="shared" si="121"/>
        <v>-4530</v>
      </c>
      <c r="W417" s="57">
        <f t="shared" si="118"/>
        <v>-2001.2754168135161</v>
      </c>
      <c r="X417" s="55">
        <f t="shared" si="119"/>
        <v>6080.144760750989</v>
      </c>
      <c r="Y417" s="117">
        <f t="shared" si="120"/>
        <v>3241121.2131436649</v>
      </c>
    </row>
    <row r="418" spans="1:25" ht="13.5" thickBot="1" x14ac:dyDescent="0.35">
      <c r="A418" s="54">
        <v>405</v>
      </c>
      <c r="B418" s="54">
        <v>57</v>
      </c>
      <c r="C418" s="54">
        <f t="shared" si="123"/>
        <v>9</v>
      </c>
      <c r="D418" s="55">
        <f t="shared" si="124"/>
        <v>40025.508336270323</v>
      </c>
      <c r="E418" s="57">
        <f t="shared" si="116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f t="shared" si="122"/>
        <v>-1146</v>
      </c>
      <c r="K418" s="54">
        <v>333</v>
      </c>
      <c r="L418" s="55">
        <v>0</v>
      </c>
      <c r="M418" s="55">
        <v>0</v>
      </c>
      <c r="N418" s="54" t="s">
        <v>79</v>
      </c>
      <c r="O418" s="55">
        <v>0</v>
      </c>
      <c r="P418" s="55">
        <v>0</v>
      </c>
      <c r="Q418" s="54" t="s">
        <v>79</v>
      </c>
      <c r="R418" s="57">
        <f t="shared" si="125"/>
        <v>-10260.884824197688</v>
      </c>
      <c r="S418" s="55">
        <v>0</v>
      </c>
      <c r="T418" s="55">
        <v>0</v>
      </c>
      <c r="U418" s="54" t="s">
        <v>79</v>
      </c>
      <c r="V418" s="57">
        <f t="shared" si="121"/>
        <v>-4540</v>
      </c>
      <c r="W418" s="57">
        <f t="shared" si="118"/>
        <v>-2001.2754168135161</v>
      </c>
      <c r="X418" s="55">
        <f t="shared" si="119"/>
        <v>6067.144760750989</v>
      </c>
      <c r="Y418" s="117">
        <f t="shared" si="120"/>
        <v>3260693.0296258479</v>
      </c>
    </row>
    <row r="419" spans="1:25" ht="13.5" thickBot="1" x14ac:dyDescent="0.35">
      <c r="A419" s="54">
        <v>406</v>
      </c>
      <c r="B419" s="54">
        <v>57</v>
      </c>
      <c r="C419" s="54">
        <f t="shared" si="123"/>
        <v>10</v>
      </c>
      <c r="D419" s="55">
        <f t="shared" si="124"/>
        <v>40025.508336270323</v>
      </c>
      <c r="E419" s="57">
        <f t="shared" si="116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f t="shared" si="122"/>
        <v>-1149</v>
      </c>
      <c r="K419" s="54">
        <v>334</v>
      </c>
      <c r="L419" s="55">
        <v>0</v>
      </c>
      <c r="M419" s="55">
        <v>0</v>
      </c>
      <c r="N419" s="54" t="s">
        <v>79</v>
      </c>
      <c r="O419" s="55">
        <v>0</v>
      </c>
      <c r="P419" s="55">
        <v>0</v>
      </c>
      <c r="Q419" s="54" t="s">
        <v>79</v>
      </c>
      <c r="R419" s="57">
        <f t="shared" si="125"/>
        <v>-10260.884824197688</v>
      </c>
      <c r="S419" s="55">
        <v>0</v>
      </c>
      <c r="T419" s="55">
        <v>0</v>
      </c>
      <c r="U419" s="54" t="s">
        <v>79</v>
      </c>
      <c r="V419" s="57">
        <f t="shared" si="121"/>
        <v>-4550</v>
      </c>
      <c r="W419" s="57">
        <f t="shared" si="118"/>
        <v>-2001.2754168135161</v>
      </c>
      <c r="X419" s="55">
        <f t="shared" si="119"/>
        <v>6054.144760750989</v>
      </c>
      <c r="Y419" s="117">
        <f t="shared" si="120"/>
        <v>3280333.3953433735</v>
      </c>
    </row>
    <row r="420" spans="1:25" ht="13.5" thickBot="1" x14ac:dyDescent="0.35">
      <c r="A420" s="54">
        <v>407</v>
      </c>
      <c r="B420" s="54">
        <v>57</v>
      </c>
      <c r="C420" s="54">
        <f t="shared" si="123"/>
        <v>11</v>
      </c>
      <c r="D420" s="55">
        <f t="shared" si="124"/>
        <v>40025.508336270323</v>
      </c>
      <c r="E420" s="57">
        <f t="shared" si="116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f t="shared" si="122"/>
        <v>-1152</v>
      </c>
      <c r="K420" s="54">
        <v>335</v>
      </c>
      <c r="L420" s="55">
        <v>0</v>
      </c>
      <c r="M420" s="55">
        <v>0</v>
      </c>
      <c r="N420" s="54" t="s">
        <v>79</v>
      </c>
      <c r="O420" s="55">
        <v>0</v>
      </c>
      <c r="P420" s="55">
        <v>0</v>
      </c>
      <c r="Q420" s="54" t="s">
        <v>79</v>
      </c>
      <c r="R420" s="57">
        <f t="shared" si="125"/>
        <v>-10260.884824197688</v>
      </c>
      <c r="S420" s="55">
        <v>0</v>
      </c>
      <c r="T420" s="55">
        <v>0</v>
      </c>
      <c r="U420" s="54" t="s">
        <v>79</v>
      </c>
      <c r="V420" s="57">
        <f t="shared" si="121"/>
        <v>-4560</v>
      </c>
      <c r="W420" s="57">
        <f t="shared" si="118"/>
        <v>-2001.2754168135161</v>
      </c>
      <c r="X420" s="55">
        <f t="shared" si="119"/>
        <v>6041.144760750989</v>
      </c>
      <c r="Y420" s="117">
        <f t="shared" si="120"/>
        <v>3300042.5959180552</v>
      </c>
    </row>
    <row r="421" spans="1:25" ht="13.5" thickBot="1" x14ac:dyDescent="0.35">
      <c r="A421" s="54">
        <v>408</v>
      </c>
      <c r="B421" s="54">
        <v>58</v>
      </c>
      <c r="C421" s="54">
        <f t="shared" si="123"/>
        <v>0</v>
      </c>
      <c r="D421" s="55">
        <f>$D410*(1+$D$4)</f>
        <v>42026.783753083837</v>
      </c>
      <c r="E421" s="57">
        <f t="shared" si="116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f t="shared" si="122"/>
        <v>-1155</v>
      </c>
      <c r="K421" s="54">
        <v>336</v>
      </c>
      <c r="L421" s="55">
        <v>0</v>
      </c>
      <c r="M421" s="55">
        <v>0</v>
      </c>
      <c r="N421" s="54" t="s">
        <v>79</v>
      </c>
      <c r="O421" s="55">
        <v>0</v>
      </c>
      <c r="P421" s="55">
        <v>0</v>
      </c>
      <c r="Q421" s="54" t="s">
        <v>79</v>
      </c>
      <c r="R421" s="57">
        <f>$R420*1.06</f>
        <v>-10876.53791364955</v>
      </c>
      <c r="S421" s="55">
        <v>0</v>
      </c>
      <c r="T421" s="55">
        <v>0</v>
      </c>
      <c r="U421" s="54" t="s">
        <v>79</v>
      </c>
      <c r="V421" s="57">
        <f t="shared" si="121"/>
        <v>-4570</v>
      </c>
      <c r="W421" s="57">
        <f t="shared" si="118"/>
        <v>-2101.3391876541918</v>
      </c>
      <c r="X421" s="55">
        <f t="shared" si="119"/>
        <v>6513.19315054656</v>
      </c>
      <c r="Y421" s="117">
        <f t="shared" si="120"/>
        <v>3320305.9665515935</v>
      </c>
    </row>
    <row r="422" spans="1:25" ht="13.5" thickBot="1" x14ac:dyDescent="0.35">
      <c r="A422" s="54">
        <v>409</v>
      </c>
      <c r="B422" s="54">
        <v>58</v>
      </c>
      <c r="C422" s="54">
        <f t="shared" si="123"/>
        <v>1</v>
      </c>
      <c r="D422" s="55">
        <f t="shared" ref="D422:D432" si="126">$D421</f>
        <v>42026.783753083837</v>
      </c>
      <c r="E422" s="57">
        <f t="shared" si="116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f t="shared" si="122"/>
        <v>-1158</v>
      </c>
      <c r="K422" s="54">
        <v>337</v>
      </c>
      <c r="L422" s="55">
        <v>0</v>
      </c>
      <c r="M422" s="55">
        <v>0</v>
      </c>
      <c r="N422" s="54" t="s">
        <v>79</v>
      </c>
      <c r="O422" s="55">
        <v>0</v>
      </c>
      <c r="P422" s="55">
        <v>0</v>
      </c>
      <c r="Q422" s="54" t="s">
        <v>79</v>
      </c>
      <c r="R422" s="57">
        <f t="shared" ref="R422:R432" si="127">$R421</f>
        <v>-10876.53791364955</v>
      </c>
      <c r="S422" s="55">
        <v>0</v>
      </c>
      <c r="T422" s="55">
        <v>0</v>
      </c>
      <c r="U422" s="54" t="s">
        <v>79</v>
      </c>
      <c r="V422" s="57">
        <f t="shared" si="121"/>
        <v>-4580</v>
      </c>
      <c r="W422" s="57">
        <f t="shared" si="118"/>
        <v>-2101.3391876541918</v>
      </c>
      <c r="X422" s="55">
        <f t="shared" si="119"/>
        <v>6500.19315054656</v>
      </c>
      <c r="Y422" s="117">
        <f t="shared" si="120"/>
        <v>3340640.7678961046</v>
      </c>
    </row>
    <row r="423" spans="1:25" ht="13.5" thickBot="1" x14ac:dyDescent="0.35">
      <c r="A423" s="54">
        <v>410</v>
      </c>
      <c r="B423" s="54">
        <v>58</v>
      </c>
      <c r="C423" s="54">
        <f t="shared" si="123"/>
        <v>2</v>
      </c>
      <c r="D423" s="55">
        <f t="shared" si="126"/>
        <v>42026.783753083837</v>
      </c>
      <c r="E423" s="57">
        <f t="shared" si="116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f t="shared" si="122"/>
        <v>-1161</v>
      </c>
      <c r="K423" s="54">
        <v>338</v>
      </c>
      <c r="L423" s="55">
        <v>0</v>
      </c>
      <c r="M423" s="55">
        <v>0</v>
      </c>
      <c r="N423" s="54" t="s">
        <v>79</v>
      </c>
      <c r="O423" s="55">
        <v>0</v>
      </c>
      <c r="P423" s="55">
        <v>0</v>
      </c>
      <c r="Q423" s="54" t="s">
        <v>79</v>
      </c>
      <c r="R423" s="57">
        <f t="shared" si="127"/>
        <v>-10876.53791364955</v>
      </c>
      <c r="S423" s="55">
        <v>0</v>
      </c>
      <c r="T423" s="55">
        <v>0</v>
      </c>
      <c r="U423" s="54" t="s">
        <v>79</v>
      </c>
      <c r="V423" s="57">
        <f t="shared" si="121"/>
        <v>-4590</v>
      </c>
      <c r="W423" s="57">
        <f t="shared" si="118"/>
        <v>-2101.3391876541918</v>
      </c>
      <c r="X423" s="55">
        <f t="shared" si="119"/>
        <v>6487.19315054656</v>
      </c>
      <c r="Y423" s="117">
        <f t="shared" si="120"/>
        <v>3361047.2975795516</v>
      </c>
    </row>
    <row r="424" spans="1:25" ht="13.5" thickBot="1" x14ac:dyDescent="0.35">
      <c r="A424" s="54">
        <v>411</v>
      </c>
      <c r="B424" s="54">
        <v>58</v>
      </c>
      <c r="C424" s="54">
        <f t="shared" si="123"/>
        <v>3</v>
      </c>
      <c r="D424" s="55">
        <f t="shared" si="126"/>
        <v>42026.783753083837</v>
      </c>
      <c r="E424" s="57">
        <f t="shared" si="116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f t="shared" si="122"/>
        <v>-1164</v>
      </c>
      <c r="K424" s="54">
        <v>339</v>
      </c>
      <c r="L424" s="55">
        <v>0</v>
      </c>
      <c r="M424" s="55">
        <v>0</v>
      </c>
      <c r="N424" s="54" t="s">
        <v>79</v>
      </c>
      <c r="O424" s="55">
        <v>0</v>
      </c>
      <c r="P424" s="55">
        <v>0</v>
      </c>
      <c r="Q424" s="54" t="s">
        <v>79</v>
      </c>
      <c r="R424" s="57">
        <f t="shared" si="127"/>
        <v>-10876.53791364955</v>
      </c>
      <c r="S424" s="55">
        <v>0</v>
      </c>
      <c r="T424" s="55">
        <v>0</v>
      </c>
      <c r="U424" s="54" t="s">
        <v>79</v>
      </c>
      <c r="V424" s="57">
        <f t="shared" si="121"/>
        <v>-4600</v>
      </c>
      <c r="W424" s="57">
        <f t="shared" si="118"/>
        <v>-2101.3391876541918</v>
      </c>
      <c r="X424" s="55">
        <f t="shared" si="119"/>
        <v>6474.19315054656</v>
      </c>
      <c r="Y424" s="117">
        <f t="shared" si="120"/>
        <v>3381525.8544700127</v>
      </c>
    </row>
    <row r="425" spans="1:25" ht="13.5" thickBot="1" x14ac:dyDescent="0.35">
      <c r="A425" s="54">
        <v>412</v>
      </c>
      <c r="B425" s="54">
        <v>58</v>
      </c>
      <c r="C425" s="54">
        <f t="shared" si="123"/>
        <v>4</v>
      </c>
      <c r="D425" s="55">
        <f t="shared" si="126"/>
        <v>42026.783753083837</v>
      </c>
      <c r="E425" s="57">
        <f t="shared" si="116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f t="shared" si="122"/>
        <v>-1167</v>
      </c>
      <c r="K425" s="54">
        <v>340</v>
      </c>
      <c r="L425" s="55">
        <v>0</v>
      </c>
      <c r="M425" s="55">
        <v>0</v>
      </c>
      <c r="N425" s="54" t="s">
        <v>79</v>
      </c>
      <c r="O425" s="55">
        <v>0</v>
      </c>
      <c r="P425" s="55">
        <v>0</v>
      </c>
      <c r="Q425" s="54" t="s">
        <v>79</v>
      </c>
      <c r="R425" s="57">
        <f t="shared" si="127"/>
        <v>-10876.53791364955</v>
      </c>
      <c r="S425" s="55">
        <v>0</v>
      </c>
      <c r="T425" s="55">
        <v>0</v>
      </c>
      <c r="U425" s="54" t="s">
        <v>79</v>
      </c>
      <c r="V425" s="57">
        <f t="shared" si="121"/>
        <v>-4610</v>
      </c>
      <c r="W425" s="57">
        <f t="shared" si="118"/>
        <v>-2101.3391876541918</v>
      </c>
      <c r="X425" s="55">
        <f t="shared" si="119"/>
        <v>6461.19315054656</v>
      </c>
      <c r="Y425" s="117">
        <f t="shared" si="120"/>
        <v>3402076.7386808507</v>
      </c>
    </row>
    <row r="426" spans="1:25" ht="13.5" thickBot="1" x14ac:dyDescent="0.35">
      <c r="A426" s="54">
        <v>413</v>
      </c>
      <c r="B426" s="54">
        <v>58</v>
      </c>
      <c r="C426" s="54">
        <f t="shared" si="123"/>
        <v>5</v>
      </c>
      <c r="D426" s="55">
        <f t="shared" si="126"/>
        <v>42026.783753083837</v>
      </c>
      <c r="E426" s="57">
        <f t="shared" si="116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f t="shared" si="122"/>
        <v>-1170</v>
      </c>
      <c r="K426" s="54">
        <v>341</v>
      </c>
      <c r="L426" s="55">
        <v>0</v>
      </c>
      <c r="M426" s="55">
        <v>0</v>
      </c>
      <c r="N426" s="54" t="s">
        <v>79</v>
      </c>
      <c r="O426" s="55">
        <v>0</v>
      </c>
      <c r="P426" s="55">
        <v>0</v>
      </c>
      <c r="Q426" s="54" t="s">
        <v>79</v>
      </c>
      <c r="R426" s="57">
        <f t="shared" si="127"/>
        <v>-10876.53791364955</v>
      </c>
      <c r="S426" s="55">
        <v>0</v>
      </c>
      <c r="T426" s="55">
        <v>0</v>
      </c>
      <c r="U426" s="54" t="s">
        <v>79</v>
      </c>
      <c r="V426" s="57">
        <f t="shared" si="121"/>
        <v>-4620</v>
      </c>
      <c r="W426" s="57">
        <f t="shared" si="118"/>
        <v>-2101.3391876541918</v>
      </c>
      <c r="X426" s="55">
        <f t="shared" si="119"/>
        <v>6448.19315054656</v>
      </c>
      <c r="Y426" s="117">
        <f t="shared" si="120"/>
        <v>3422700.2515759007</v>
      </c>
    </row>
    <row r="427" spans="1:25" ht="13.5" thickBot="1" x14ac:dyDescent="0.35">
      <c r="A427" s="54">
        <v>414</v>
      </c>
      <c r="B427" s="54">
        <v>58</v>
      </c>
      <c r="C427" s="54">
        <f t="shared" si="123"/>
        <v>6</v>
      </c>
      <c r="D427" s="55">
        <f t="shared" si="126"/>
        <v>42026.783753083837</v>
      </c>
      <c r="E427" s="57">
        <f t="shared" si="116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f t="shared" si="122"/>
        <v>-1173</v>
      </c>
      <c r="K427" s="54">
        <v>342</v>
      </c>
      <c r="L427" s="55">
        <v>0</v>
      </c>
      <c r="M427" s="55">
        <v>0</v>
      </c>
      <c r="N427" s="54" t="s">
        <v>79</v>
      </c>
      <c r="O427" s="55">
        <v>0</v>
      </c>
      <c r="P427" s="55">
        <v>0</v>
      </c>
      <c r="Q427" s="54" t="s">
        <v>79</v>
      </c>
      <c r="R427" s="57">
        <f t="shared" si="127"/>
        <v>-10876.53791364955</v>
      </c>
      <c r="S427" s="55">
        <v>0</v>
      </c>
      <c r="T427" s="55">
        <v>0</v>
      </c>
      <c r="U427" s="54" t="s">
        <v>79</v>
      </c>
      <c r="V427" s="57">
        <f t="shared" si="121"/>
        <v>-4630</v>
      </c>
      <c r="W427" s="57">
        <f t="shared" si="118"/>
        <v>-2101.3391876541918</v>
      </c>
      <c r="X427" s="55">
        <f t="shared" si="119"/>
        <v>6435.19315054656</v>
      </c>
      <c r="Y427" s="117">
        <f t="shared" si="120"/>
        <v>3443396.69577468</v>
      </c>
    </row>
    <row r="428" spans="1:25" ht="13.5" thickBot="1" x14ac:dyDescent="0.35">
      <c r="A428" s="54">
        <v>415</v>
      </c>
      <c r="B428" s="54">
        <v>58</v>
      </c>
      <c r="C428" s="54">
        <f t="shared" si="123"/>
        <v>7</v>
      </c>
      <c r="D428" s="55">
        <f t="shared" si="126"/>
        <v>42026.783753083837</v>
      </c>
      <c r="E428" s="57">
        <f t="shared" si="116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f t="shared" si="122"/>
        <v>-1176</v>
      </c>
      <c r="K428" s="54">
        <v>343</v>
      </c>
      <c r="L428" s="55">
        <v>0</v>
      </c>
      <c r="M428" s="55">
        <v>0</v>
      </c>
      <c r="N428" s="54" t="s">
        <v>79</v>
      </c>
      <c r="O428" s="55">
        <v>0</v>
      </c>
      <c r="P428" s="55">
        <v>0</v>
      </c>
      <c r="Q428" s="54" t="s">
        <v>79</v>
      </c>
      <c r="R428" s="57">
        <f t="shared" si="127"/>
        <v>-10876.53791364955</v>
      </c>
      <c r="S428" s="55">
        <v>0</v>
      </c>
      <c r="T428" s="55">
        <v>0</v>
      </c>
      <c r="U428" s="54" t="s">
        <v>79</v>
      </c>
      <c r="V428" s="57">
        <f t="shared" si="121"/>
        <v>-4640</v>
      </c>
      <c r="W428" s="57">
        <f t="shared" si="118"/>
        <v>-2101.3391876541918</v>
      </c>
      <c r="X428" s="55">
        <f t="shared" si="119"/>
        <v>6422.19315054656</v>
      </c>
      <c r="Y428" s="117">
        <f t="shared" si="120"/>
        <v>3464166.3751576208</v>
      </c>
    </row>
    <row r="429" spans="1:25" ht="13.5" thickBot="1" x14ac:dyDescent="0.35">
      <c r="A429" s="54">
        <v>416</v>
      </c>
      <c r="B429" s="54">
        <v>58</v>
      </c>
      <c r="C429" s="54">
        <f t="shared" si="123"/>
        <v>8</v>
      </c>
      <c r="D429" s="55">
        <f t="shared" si="126"/>
        <v>42026.783753083837</v>
      </c>
      <c r="E429" s="57">
        <f t="shared" si="116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f t="shared" si="122"/>
        <v>-1179</v>
      </c>
      <c r="K429" s="54">
        <v>344</v>
      </c>
      <c r="L429" s="55">
        <v>0</v>
      </c>
      <c r="M429" s="55">
        <v>0</v>
      </c>
      <c r="N429" s="54" t="s">
        <v>79</v>
      </c>
      <c r="O429" s="55">
        <v>0</v>
      </c>
      <c r="P429" s="55">
        <v>0</v>
      </c>
      <c r="Q429" s="54" t="s">
        <v>79</v>
      </c>
      <c r="R429" s="57">
        <f t="shared" si="127"/>
        <v>-10876.53791364955</v>
      </c>
      <c r="S429" s="55">
        <v>0</v>
      </c>
      <c r="T429" s="55">
        <v>0</v>
      </c>
      <c r="U429" s="54" t="s">
        <v>79</v>
      </c>
      <c r="V429" s="57">
        <f t="shared" si="121"/>
        <v>-4650</v>
      </c>
      <c r="W429" s="57">
        <f t="shared" si="118"/>
        <v>-2101.3391876541918</v>
      </c>
      <c r="X429" s="55">
        <f t="shared" si="119"/>
        <v>6409.19315054656</v>
      </c>
      <c r="Y429" s="117">
        <f t="shared" si="120"/>
        <v>3485009.594871324</v>
      </c>
    </row>
    <row r="430" spans="1:25" ht="13.5" thickBot="1" x14ac:dyDescent="0.35">
      <c r="A430" s="54">
        <v>417</v>
      </c>
      <c r="B430" s="54">
        <v>58</v>
      </c>
      <c r="C430" s="54">
        <f t="shared" si="123"/>
        <v>9</v>
      </c>
      <c r="D430" s="55">
        <f t="shared" si="126"/>
        <v>42026.783753083837</v>
      </c>
      <c r="E430" s="57">
        <f t="shared" si="116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f t="shared" si="122"/>
        <v>-1182</v>
      </c>
      <c r="K430" s="54">
        <v>345</v>
      </c>
      <c r="L430" s="55">
        <v>0</v>
      </c>
      <c r="M430" s="55">
        <v>0</v>
      </c>
      <c r="N430" s="54" t="s">
        <v>79</v>
      </c>
      <c r="O430" s="55">
        <v>0</v>
      </c>
      <c r="P430" s="55">
        <v>0</v>
      </c>
      <c r="Q430" s="54" t="s">
        <v>79</v>
      </c>
      <c r="R430" s="57">
        <f t="shared" si="127"/>
        <v>-10876.53791364955</v>
      </c>
      <c r="S430" s="55">
        <v>0</v>
      </c>
      <c r="T430" s="55">
        <v>0</v>
      </c>
      <c r="U430" s="54" t="s">
        <v>79</v>
      </c>
      <c r="V430" s="57">
        <f t="shared" si="121"/>
        <v>-4660</v>
      </c>
      <c r="W430" s="57">
        <f t="shared" si="118"/>
        <v>-2101.3391876541918</v>
      </c>
      <c r="X430" s="55">
        <f t="shared" si="119"/>
        <v>6396.19315054656</v>
      </c>
      <c r="Y430" s="117">
        <f t="shared" si="120"/>
        <v>3505926.6613338343</v>
      </c>
    </row>
    <row r="431" spans="1:25" ht="13.5" thickBot="1" x14ac:dyDescent="0.35">
      <c r="A431" s="54">
        <v>418</v>
      </c>
      <c r="B431" s="54">
        <v>58</v>
      </c>
      <c r="C431" s="54">
        <f t="shared" si="123"/>
        <v>10</v>
      </c>
      <c r="D431" s="55">
        <f t="shared" si="126"/>
        <v>42026.783753083837</v>
      </c>
      <c r="E431" s="57">
        <f t="shared" si="116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f t="shared" si="122"/>
        <v>-1185</v>
      </c>
      <c r="K431" s="54">
        <v>346</v>
      </c>
      <c r="L431" s="55">
        <v>0</v>
      </c>
      <c r="M431" s="55">
        <v>0</v>
      </c>
      <c r="N431" s="54" t="s">
        <v>79</v>
      </c>
      <c r="O431" s="55">
        <v>0</v>
      </c>
      <c r="P431" s="55">
        <v>0</v>
      </c>
      <c r="Q431" s="54" t="s">
        <v>79</v>
      </c>
      <c r="R431" s="57">
        <f t="shared" si="127"/>
        <v>-10876.53791364955</v>
      </c>
      <c r="S431" s="55">
        <v>0</v>
      </c>
      <c r="T431" s="55">
        <v>0</v>
      </c>
      <c r="U431" s="54" t="s">
        <v>79</v>
      </c>
      <c r="V431" s="57">
        <f t="shared" si="121"/>
        <v>-4670</v>
      </c>
      <c r="W431" s="57">
        <f t="shared" si="118"/>
        <v>-2101.3391876541918</v>
      </c>
      <c r="X431" s="55">
        <f t="shared" si="119"/>
        <v>6383.19315054656</v>
      </c>
      <c r="Y431" s="117">
        <f t="shared" si="120"/>
        <v>3526917.8822399382</v>
      </c>
    </row>
    <row r="432" spans="1:25" ht="13.5" thickBot="1" x14ac:dyDescent="0.35">
      <c r="A432" s="54">
        <v>419</v>
      </c>
      <c r="B432" s="54">
        <v>58</v>
      </c>
      <c r="C432" s="54">
        <f t="shared" si="123"/>
        <v>11</v>
      </c>
      <c r="D432" s="55">
        <f t="shared" si="126"/>
        <v>42026.783753083837</v>
      </c>
      <c r="E432" s="57">
        <f t="shared" si="116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f t="shared" si="122"/>
        <v>-1188</v>
      </c>
      <c r="K432" s="54">
        <v>347</v>
      </c>
      <c r="L432" s="55">
        <v>0</v>
      </c>
      <c r="M432" s="55">
        <v>0</v>
      </c>
      <c r="N432" s="54" t="s">
        <v>79</v>
      </c>
      <c r="O432" s="55">
        <v>0</v>
      </c>
      <c r="P432" s="55">
        <v>0</v>
      </c>
      <c r="Q432" s="54" t="s">
        <v>79</v>
      </c>
      <c r="R432" s="57">
        <f t="shared" si="127"/>
        <v>-10876.53791364955</v>
      </c>
      <c r="S432" s="55">
        <v>0</v>
      </c>
      <c r="T432" s="55">
        <v>0</v>
      </c>
      <c r="U432" s="54" t="s">
        <v>79</v>
      </c>
      <c r="V432" s="57">
        <f t="shared" si="121"/>
        <v>-4680</v>
      </c>
      <c r="W432" s="57">
        <f t="shared" si="118"/>
        <v>-2101.3391876541918</v>
      </c>
      <c r="X432" s="55">
        <f t="shared" si="119"/>
        <v>6370.19315054656</v>
      </c>
      <c r="Y432" s="117">
        <f t="shared" si="120"/>
        <v>3547983.5665664845</v>
      </c>
    </row>
    <row r="433" spans="1:25" ht="13.5" thickBot="1" x14ac:dyDescent="0.35">
      <c r="A433" s="54">
        <v>420</v>
      </c>
      <c r="B433" s="54">
        <v>59</v>
      </c>
      <c r="C433" s="54">
        <f t="shared" si="123"/>
        <v>0</v>
      </c>
      <c r="D433" s="55">
        <f>$D422*(1+$D$4)</f>
        <v>44128.122940738031</v>
      </c>
      <c r="E433" s="57">
        <f t="shared" si="116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f t="shared" si="122"/>
        <v>-1191</v>
      </c>
      <c r="K433" s="54">
        <v>348</v>
      </c>
      <c r="L433" s="55">
        <v>0</v>
      </c>
      <c r="M433" s="55">
        <v>0</v>
      </c>
      <c r="N433" s="54" t="s">
        <v>79</v>
      </c>
      <c r="O433" s="55">
        <v>0</v>
      </c>
      <c r="P433" s="55">
        <v>0</v>
      </c>
      <c r="Q433" s="54" t="s">
        <v>79</v>
      </c>
      <c r="R433" s="57">
        <f>$R432*1.06</f>
        <v>-11529.130188468524</v>
      </c>
      <c r="S433" s="55">
        <v>0</v>
      </c>
      <c r="T433" s="55">
        <v>0</v>
      </c>
      <c r="U433" s="54" t="s">
        <v>79</v>
      </c>
      <c r="V433" s="57">
        <f t="shared" si="121"/>
        <v>-4690</v>
      </c>
      <c r="W433" s="57">
        <f t="shared" si="118"/>
        <v>-2206.4061470369015</v>
      </c>
      <c r="X433" s="55">
        <f t="shared" si="119"/>
        <v>6860.3374289373933</v>
      </c>
      <c r="Y433" s="117">
        <f t="shared" si="120"/>
        <v>3569627.1688561155</v>
      </c>
    </row>
    <row r="434" spans="1:25" ht="13.5" thickBot="1" x14ac:dyDescent="0.35">
      <c r="A434" s="54">
        <v>421</v>
      </c>
      <c r="B434" s="54">
        <v>59</v>
      </c>
      <c r="C434" s="54">
        <f t="shared" si="123"/>
        <v>1</v>
      </c>
      <c r="D434" s="55">
        <f t="shared" ref="D434:D445" si="128">$D433</f>
        <v>44128.122940738031</v>
      </c>
      <c r="E434" s="57">
        <f t="shared" si="116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f t="shared" si="122"/>
        <v>-1194</v>
      </c>
      <c r="K434" s="54">
        <v>349</v>
      </c>
      <c r="L434" s="55">
        <v>0</v>
      </c>
      <c r="M434" s="55">
        <v>0</v>
      </c>
      <c r="N434" s="54" t="s">
        <v>79</v>
      </c>
      <c r="O434" s="55">
        <v>0</v>
      </c>
      <c r="P434" s="55">
        <v>0</v>
      </c>
      <c r="Q434" s="54" t="s">
        <v>79</v>
      </c>
      <c r="R434" s="57">
        <f t="shared" ref="R434:R444" si="129">$R433</f>
        <v>-11529.130188468524</v>
      </c>
      <c r="S434" s="55">
        <v>0</v>
      </c>
      <c r="T434" s="55">
        <v>0</v>
      </c>
      <c r="U434" s="54" t="s">
        <v>79</v>
      </c>
      <c r="V434" s="57">
        <f t="shared" si="121"/>
        <v>-4700</v>
      </c>
      <c r="W434" s="57">
        <f t="shared" si="118"/>
        <v>-2206.4061470369015</v>
      </c>
      <c r="X434" s="55">
        <f t="shared" si="119"/>
        <v>6847.3374289373933</v>
      </c>
      <c r="Y434" s="117">
        <f t="shared" si="120"/>
        <v>3591347.9528219532</v>
      </c>
    </row>
    <row r="435" spans="1:25" ht="13.5" thickBot="1" x14ac:dyDescent="0.35">
      <c r="A435" s="54">
        <v>422</v>
      </c>
      <c r="B435" s="54">
        <v>59</v>
      </c>
      <c r="C435" s="54">
        <f t="shared" si="123"/>
        <v>2</v>
      </c>
      <c r="D435" s="55">
        <f t="shared" si="128"/>
        <v>44128.122940738031</v>
      </c>
      <c r="E435" s="57">
        <f t="shared" si="116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f t="shared" si="122"/>
        <v>-1197</v>
      </c>
      <c r="K435" s="54">
        <v>350</v>
      </c>
      <c r="L435" s="55">
        <v>0</v>
      </c>
      <c r="M435" s="55">
        <v>0</v>
      </c>
      <c r="N435" s="54" t="s">
        <v>79</v>
      </c>
      <c r="O435" s="55">
        <v>0</v>
      </c>
      <c r="P435" s="55">
        <v>0</v>
      </c>
      <c r="Q435" s="54" t="s">
        <v>79</v>
      </c>
      <c r="R435" s="57">
        <f t="shared" si="129"/>
        <v>-11529.130188468524</v>
      </c>
      <c r="S435" s="55">
        <v>0</v>
      </c>
      <c r="T435" s="55">
        <v>0</v>
      </c>
      <c r="U435" s="54" t="s">
        <v>79</v>
      </c>
      <c r="V435" s="57">
        <f t="shared" si="121"/>
        <v>-4710</v>
      </c>
      <c r="W435" s="57">
        <f t="shared" si="118"/>
        <v>-2206.4061470369015</v>
      </c>
      <c r="X435" s="55">
        <f t="shared" si="119"/>
        <v>6834.3374289373933</v>
      </c>
      <c r="Y435" s="117">
        <f t="shared" si="120"/>
        <v>3613146.240054315</v>
      </c>
    </row>
    <row r="436" spans="1:25" ht="13.5" thickBot="1" x14ac:dyDescent="0.35">
      <c r="A436" s="54">
        <v>423</v>
      </c>
      <c r="B436" s="54">
        <v>59</v>
      </c>
      <c r="C436" s="54">
        <f t="shared" si="123"/>
        <v>3</v>
      </c>
      <c r="D436" s="55">
        <f t="shared" si="128"/>
        <v>44128.122940738031</v>
      </c>
      <c r="E436" s="57">
        <f t="shared" si="116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f t="shared" si="122"/>
        <v>-1200</v>
      </c>
      <c r="K436" s="54">
        <v>351</v>
      </c>
      <c r="L436" s="55">
        <v>0</v>
      </c>
      <c r="M436" s="55">
        <v>0</v>
      </c>
      <c r="N436" s="54" t="s">
        <v>79</v>
      </c>
      <c r="O436" s="55">
        <v>0</v>
      </c>
      <c r="P436" s="55">
        <v>0</v>
      </c>
      <c r="Q436" s="54" t="s">
        <v>79</v>
      </c>
      <c r="R436" s="57">
        <f t="shared" si="129"/>
        <v>-11529.130188468524</v>
      </c>
      <c r="S436" s="55">
        <v>0</v>
      </c>
      <c r="T436" s="55">
        <v>0</v>
      </c>
      <c r="U436" s="54" t="s">
        <v>79</v>
      </c>
      <c r="V436" s="57">
        <f t="shared" si="121"/>
        <v>-4720</v>
      </c>
      <c r="W436" s="57">
        <f t="shared" si="118"/>
        <v>-2206.4061470369015</v>
      </c>
      <c r="X436" s="55">
        <f t="shared" si="119"/>
        <v>6821.3374289373933</v>
      </c>
      <c r="Y436" s="117">
        <f t="shared" si="120"/>
        <v>3635022.3534834785</v>
      </c>
    </row>
    <row r="437" spans="1:25" ht="13.5" thickBot="1" x14ac:dyDescent="0.35">
      <c r="A437" s="54">
        <v>424</v>
      </c>
      <c r="B437" s="54">
        <v>59</v>
      </c>
      <c r="C437" s="54">
        <f t="shared" si="123"/>
        <v>4</v>
      </c>
      <c r="D437" s="55">
        <f t="shared" si="128"/>
        <v>44128.122940738031</v>
      </c>
      <c r="E437" s="57">
        <f t="shared" si="116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f t="shared" si="122"/>
        <v>-1203</v>
      </c>
      <c r="K437" s="54">
        <v>352</v>
      </c>
      <c r="L437" s="55">
        <v>0</v>
      </c>
      <c r="M437" s="55">
        <v>0</v>
      </c>
      <c r="N437" s="54" t="s">
        <v>79</v>
      </c>
      <c r="O437" s="55">
        <v>0</v>
      </c>
      <c r="P437" s="55">
        <v>0</v>
      </c>
      <c r="Q437" s="54" t="s">
        <v>79</v>
      </c>
      <c r="R437" s="57">
        <f t="shared" si="129"/>
        <v>-11529.130188468524</v>
      </c>
      <c r="S437" s="55">
        <v>0</v>
      </c>
      <c r="T437" s="55">
        <v>0</v>
      </c>
      <c r="U437" s="54" t="s">
        <v>79</v>
      </c>
      <c r="V437" s="57">
        <f t="shared" si="121"/>
        <v>-4730</v>
      </c>
      <c r="W437" s="57">
        <f t="shared" si="118"/>
        <v>-2206.4061470369015</v>
      </c>
      <c r="X437" s="55">
        <f t="shared" si="119"/>
        <v>6808.3374289373933</v>
      </c>
      <c r="Y437" s="117">
        <f t="shared" si="120"/>
        <v>3656976.6173852636</v>
      </c>
    </row>
    <row r="438" spans="1:25" ht="13.5" thickBot="1" x14ac:dyDescent="0.35">
      <c r="A438" s="54">
        <v>425</v>
      </c>
      <c r="B438" s="54">
        <v>59</v>
      </c>
      <c r="C438" s="54">
        <f t="shared" si="123"/>
        <v>5</v>
      </c>
      <c r="D438" s="55">
        <f t="shared" si="128"/>
        <v>44128.122940738031</v>
      </c>
      <c r="E438" s="57">
        <f t="shared" si="116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f t="shared" si="122"/>
        <v>-1206</v>
      </c>
      <c r="K438" s="54">
        <v>353</v>
      </c>
      <c r="L438" s="55">
        <v>0</v>
      </c>
      <c r="M438" s="55">
        <v>0</v>
      </c>
      <c r="N438" s="54" t="s">
        <v>79</v>
      </c>
      <c r="O438" s="55">
        <v>0</v>
      </c>
      <c r="P438" s="55">
        <v>0</v>
      </c>
      <c r="Q438" s="54" t="s">
        <v>79</v>
      </c>
      <c r="R438" s="57">
        <f t="shared" si="129"/>
        <v>-11529.130188468524</v>
      </c>
      <c r="S438" s="55">
        <v>0</v>
      </c>
      <c r="T438" s="55">
        <v>0</v>
      </c>
      <c r="U438" s="54" t="s">
        <v>79</v>
      </c>
      <c r="V438" s="57">
        <f t="shared" si="121"/>
        <v>-4740</v>
      </c>
      <c r="W438" s="57">
        <f t="shared" si="118"/>
        <v>-2206.4061470369015</v>
      </c>
      <c r="X438" s="55">
        <f t="shared" si="119"/>
        <v>6795.3374289373933</v>
      </c>
      <c r="Y438" s="117">
        <f t="shared" si="120"/>
        <v>3679009.3573866393</v>
      </c>
    </row>
    <row r="439" spans="1:25" ht="13.5" thickBot="1" x14ac:dyDescent="0.35">
      <c r="A439" s="54">
        <v>426</v>
      </c>
      <c r="B439" s="54">
        <v>59</v>
      </c>
      <c r="C439" s="54">
        <f t="shared" si="123"/>
        <v>6</v>
      </c>
      <c r="D439" s="55">
        <f t="shared" si="128"/>
        <v>44128.122940738031</v>
      </c>
      <c r="E439" s="57">
        <f t="shared" si="116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f t="shared" si="122"/>
        <v>-1209</v>
      </c>
      <c r="K439" s="54">
        <v>354</v>
      </c>
      <c r="L439" s="55">
        <v>0</v>
      </c>
      <c r="M439" s="55">
        <v>0</v>
      </c>
      <c r="N439" s="54" t="s">
        <v>79</v>
      </c>
      <c r="O439" s="55">
        <v>0</v>
      </c>
      <c r="P439" s="55">
        <v>0</v>
      </c>
      <c r="Q439" s="54" t="s">
        <v>79</v>
      </c>
      <c r="R439" s="57">
        <f t="shared" si="129"/>
        <v>-11529.130188468524</v>
      </c>
      <c r="S439" s="55">
        <v>0</v>
      </c>
      <c r="T439" s="55">
        <v>0</v>
      </c>
      <c r="U439" s="54" t="s">
        <v>79</v>
      </c>
      <c r="V439" s="57">
        <f t="shared" si="121"/>
        <v>-4750</v>
      </c>
      <c r="W439" s="57">
        <f t="shared" si="118"/>
        <v>-2206.4061470369015</v>
      </c>
      <c r="X439" s="55">
        <f t="shared" si="119"/>
        <v>6782.3374289373933</v>
      </c>
      <c r="Y439" s="117">
        <f t="shared" si="120"/>
        <v>3701120.9004713544</v>
      </c>
    </row>
    <row r="440" spans="1:25" ht="13.5" thickBot="1" x14ac:dyDescent="0.35">
      <c r="A440" s="54">
        <v>427</v>
      </c>
      <c r="B440" s="54">
        <v>59</v>
      </c>
      <c r="C440" s="54">
        <f t="shared" si="123"/>
        <v>7</v>
      </c>
      <c r="D440" s="55">
        <f t="shared" si="128"/>
        <v>44128.122940738031</v>
      </c>
      <c r="E440" s="57">
        <f t="shared" si="116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f t="shared" si="122"/>
        <v>-1212</v>
      </c>
      <c r="K440" s="54">
        <v>355</v>
      </c>
      <c r="L440" s="55">
        <v>0</v>
      </c>
      <c r="M440" s="55">
        <v>0</v>
      </c>
      <c r="N440" s="54" t="s">
        <v>79</v>
      </c>
      <c r="O440" s="55">
        <v>0</v>
      </c>
      <c r="P440" s="55">
        <v>0</v>
      </c>
      <c r="Q440" s="54" t="s">
        <v>79</v>
      </c>
      <c r="R440" s="57">
        <f t="shared" si="129"/>
        <v>-11529.130188468524</v>
      </c>
      <c r="S440" s="55">
        <v>0</v>
      </c>
      <c r="T440" s="55">
        <v>0</v>
      </c>
      <c r="U440" s="54" t="s">
        <v>79</v>
      </c>
      <c r="V440" s="57">
        <f t="shared" si="121"/>
        <v>-4760</v>
      </c>
      <c r="W440" s="57">
        <f t="shared" si="118"/>
        <v>-2206.4061470369015</v>
      </c>
      <c r="X440" s="55">
        <f t="shared" si="119"/>
        <v>6769.3374289373933</v>
      </c>
      <c r="Y440" s="117">
        <f t="shared" si="120"/>
        <v>3723311.5749855889</v>
      </c>
    </row>
    <row r="441" spans="1:25" ht="15.75" customHeight="1" thickBot="1" x14ac:dyDescent="0.35">
      <c r="A441" s="54">
        <v>428</v>
      </c>
      <c r="B441" s="54">
        <v>59</v>
      </c>
      <c r="C441" s="54">
        <f t="shared" si="123"/>
        <v>8</v>
      </c>
      <c r="D441" s="55">
        <f t="shared" si="128"/>
        <v>44128.122940738031</v>
      </c>
      <c r="E441" s="57">
        <f t="shared" si="116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f t="shared" si="122"/>
        <v>-1215</v>
      </c>
      <c r="K441" s="54">
        <v>356</v>
      </c>
      <c r="L441" s="55">
        <v>0</v>
      </c>
      <c r="M441" s="55">
        <v>0</v>
      </c>
      <c r="N441" s="54" t="s">
        <v>79</v>
      </c>
      <c r="O441" s="55">
        <v>0</v>
      </c>
      <c r="P441" s="55">
        <v>0</v>
      </c>
      <c r="Q441" s="54" t="s">
        <v>79</v>
      </c>
      <c r="R441" s="57">
        <f t="shared" si="129"/>
        <v>-11529.130188468524</v>
      </c>
      <c r="S441" s="55">
        <v>0</v>
      </c>
      <c r="T441" s="55">
        <v>0</v>
      </c>
      <c r="U441" s="54" t="s">
        <v>79</v>
      </c>
      <c r="V441" s="57">
        <f t="shared" si="121"/>
        <v>-4770</v>
      </c>
      <c r="W441" s="57">
        <f t="shared" si="118"/>
        <v>-2206.4061470369015</v>
      </c>
      <c r="X441" s="55">
        <f t="shared" si="119"/>
        <v>6756.3374289373933</v>
      </c>
      <c r="Y441" s="117">
        <f t="shared" si="120"/>
        <v>3745581.7106436328</v>
      </c>
    </row>
    <row r="442" spans="1:25" ht="15.75" customHeight="1" thickBot="1" x14ac:dyDescent="0.35">
      <c r="A442" s="54">
        <v>429</v>
      </c>
      <c r="B442" s="54">
        <v>59</v>
      </c>
      <c r="C442" s="54">
        <f t="shared" si="123"/>
        <v>9</v>
      </c>
      <c r="D442" s="55">
        <f t="shared" si="128"/>
        <v>44128.122940738031</v>
      </c>
      <c r="E442" s="57">
        <f t="shared" si="116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f t="shared" si="122"/>
        <v>-1218</v>
      </c>
      <c r="K442" s="54">
        <v>357</v>
      </c>
      <c r="L442" s="55">
        <v>0</v>
      </c>
      <c r="M442" s="55">
        <v>0</v>
      </c>
      <c r="N442" s="54" t="s">
        <v>79</v>
      </c>
      <c r="O442" s="55">
        <v>0</v>
      </c>
      <c r="P442" s="55">
        <v>0</v>
      </c>
      <c r="Q442" s="54" t="s">
        <v>79</v>
      </c>
      <c r="R442" s="57">
        <f t="shared" si="129"/>
        <v>-11529.130188468524</v>
      </c>
      <c r="S442" s="55">
        <v>0</v>
      </c>
      <c r="T442" s="55">
        <v>0</v>
      </c>
      <c r="U442" s="54" t="s">
        <v>79</v>
      </c>
      <c r="V442" s="57">
        <f t="shared" si="121"/>
        <v>-4780</v>
      </c>
      <c r="W442" s="57">
        <f t="shared" si="118"/>
        <v>-2206.4061470369015</v>
      </c>
      <c r="X442" s="55">
        <f t="shared" si="119"/>
        <v>6743.3374289373933</v>
      </c>
      <c r="Y442" s="117">
        <f t="shared" si="120"/>
        <v>3767931.6385335852</v>
      </c>
    </row>
    <row r="443" spans="1:25" ht="15.75" customHeight="1" thickBot="1" x14ac:dyDescent="0.35">
      <c r="A443" s="54">
        <v>430</v>
      </c>
      <c r="B443" s="54">
        <v>59</v>
      </c>
      <c r="C443" s="54">
        <f t="shared" si="123"/>
        <v>10</v>
      </c>
      <c r="D443" s="55">
        <f t="shared" si="128"/>
        <v>44128.122940738031</v>
      </c>
      <c r="E443" s="57">
        <f t="shared" si="116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f t="shared" si="122"/>
        <v>-1221</v>
      </c>
      <c r="K443" s="54">
        <v>358</v>
      </c>
      <c r="L443" s="55">
        <v>0</v>
      </c>
      <c r="M443" s="55">
        <v>0</v>
      </c>
      <c r="N443" s="54" t="s">
        <v>79</v>
      </c>
      <c r="O443" s="55">
        <v>0</v>
      </c>
      <c r="P443" s="55">
        <v>0</v>
      </c>
      <c r="Q443" s="54" t="s">
        <v>79</v>
      </c>
      <c r="R443" s="57">
        <f t="shared" si="129"/>
        <v>-11529.130188468524</v>
      </c>
      <c r="S443" s="55">
        <v>0</v>
      </c>
      <c r="T443" s="55">
        <v>0</v>
      </c>
      <c r="U443" s="54" t="s">
        <v>79</v>
      </c>
      <c r="V443" s="57">
        <f t="shared" si="121"/>
        <v>-4790</v>
      </c>
      <c r="W443" s="57">
        <f t="shared" si="118"/>
        <v>-2206.4061470369015</v>
      </c>
      <c r="X443" s="55">
        <f t="shared" si="119"/>
        <v>6730.3374289373933</v>
      </c>
      <c r="Y443" s="117">
        <f t="shared" si="120"/>
        <v>3790361.691123079</v>
      </c>
    </row>
    <row r="444" spans="1:25" ht="15.75" customHeight="1" thickBot="1" x14ac:dyDescent="0.35">
      <c r="A444" s="54">
        <v>431</v>
      </c>
      <c r="B444" s="54">
        <v>59</v>
      </c>
      <c r="C444" s="54">
        <f t="shared" si="123"/>
        <v>11</v>
      </c>
      <c r="D444" s="55">
        <f t="shared" si="128"/>
        <v>44128.122940738031</v>
      </c>
      <c r="E444" s="57">
        <f t="shared" si="116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f t="shared" si="122"/>
        <v>-1224</v>
      </c>
      <c r="K444" s="54">
        <v>359</v>
      </c>
      <c r="L444" s="55">
        <v>0</v>
      </c>
      <c r="M444" s="55">
        <v>0</v>
      </c>
      <c r="N444" s="54" t="s">
        <v>79</v>
      </c>
      <c r="O444" s="55">
        <v>0</v>
      </c>
      <c r="P444" s="55">
        <v>0</v>
      </c>
      <c r="Q444" s="54" t="s">
        <v>79</v>
      </c>
      <c r="R444" s="57">
        <f t="shared" si="129"/>
        <v>-11529.130188468524</v>
      </c>
      <c r="S444" s="55">
        <v>0</v>
      </c>
      <c r="T444" s="55">
        <v>0</v>
      </c>
      <c r="U444" s="54" t="s">
        <v>79</v>
      </c>
      <c r="V444" s="57">
        <f t="shared" si="121"/>
        <v>-4800</v>
      </c>
      <c r="W444" s="57">
        <f t="shared" si="118"/>
        <v>-2206.4061470369015</v>
      </c>
      <c r="X444" s="55">
        <f t="shared" si="119"/>
        <v>6717.3374289373933</v>
      </c>
      <c r="Y444" s="117">
        <f t="shared" si="120"/>
        <v>3812872.2022650288</v>
      </c>
    </row>
    <row r="445" spans="1:25" ht="15.75" customHeight="1" thickBot="1" x14ac:dyDescent="0.35">
      <c r="A445" s="54">
        <v>432</v>
      </c>
      <c r="B445" s="54">
        <v>60</v>
      </c>
      <c r="C445" s="54">
        <f t="shared" si="123"/>
        <v>0</v>
      </c>
      <c r="D445" s="55">
        <f t="shared" si="128"/>
        <v>44128.122940738031</v>
      </c>
      <c r="E445" s="57">
        <f t="shared" si="116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f t="shared" si="122"/>
        <v>-1227</v>
      </c>
      <c r="K445" s="54">
        <v>360</v>
      </c>
      <c r="L445" s="55">
        <v>0</v>
      </c>
      <c r="M445" s="55">
        <v>0</v>
      </c>
      <c r="N445" s="54" t="s">
        <v>79</v>
      </c>
      <c r="O445" s="55">
        <v>0</v>
      </c>
      <c r="P445" s="55">
        <v>0</v>
      </c>
      <c r="Q445" s="54" t="s">
        <v>79</v>
      </c>
      <c r="R445" s="57">
        <v>0</v>
      </c>
      <c r="S445" s="55">
        <v>0</v>
      </c>
      <c r="T445" s="55">
        <v>0</v>
      </c>
      <c r="U445" s="54" t="s">
        <v>79</v>
      </c>
      <c r="V445" s="57">
        <f t="shared" si="121"/>
        <v>-4810</v>
      </c>
      <c r="W445" s="57">
        <f t="shared" si="118"/>
        <v>-2206.4061470369015</v>
      </c>
      <c r="X445" s="55">
        <f>D445+E445+F445+G445+H445+I445+J445+L445+M445+R445+S445+T445+V445+W445+E449+W447+O445+P445</f>
        <v>3567894.3677084874</v>
      </c>
      <c r="Y445" s="117">
        <f t="shared" si="120"/>
        <v>7396653.5374829536</v>
      </c>
    </row>
    <row r="446" spans="1:25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</row>
    <row r="447" spans="1:25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FV(8%/12,432,,(NPV(8%/12,W14:W445)+W13))</f>
        <v>1795816.0987299623</v>
      </c>
      <c r="X447" s="114"/>
      <c r="Y447" s="114"/>
    </row>
    <row r="448" spans="1:25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A1:AB1"/>
    <mergeCell ref="A1:B1"/>
    <mergeCell ref="C1:K1"/>
    <mergeCell ref="A2:Z2"/>
    <mergeCell ref="A11:A12"/>
    <mergeCell ref="B11:C11"/>
    <mergeCell ref="D11:D12"/>
    <mergeCell ref="F11:F12"/>
    <mergeCell ref="G11:G12"/>
    <mergeCell ref="H11:Q11"/>
    <mergeCell ref="R11:U11"/>
    <mergeCell ref="V11:V12"/>
    <mergeCell ref="W11:W12"/>
    <mergeCell ref="X11:X12"/>
    <mergeCell ref="Y11:Y12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13E1-224C-46EC-82C8-94C79748E02B}">
  <sheetPr codeName="Sheet8">
    <tabColor theme="9" tint="0.79998168889431442"/>
    <outlinePr summaryBelow="0" summaryRight="0"/>
  </sheetPr>
  <dimension ref="A1:AB449"/>
  <sheetViews>
    <sheetView zoomScale="70" zoomScaleNormal="70" workbookViewId="0">
      <pane ySplit="12" topLeftCell="A427" activePane="bottomLeft" state="frozen"/>
      <selection activeCell="O9" sqref="O9"/>
      <selection pane="bottomLeft" activeCell="O445" sqref="O445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2.7265625" style="35" customWidth="1"/>
    <col min="11" max="11" width="9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19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101</v>
      </c>
      <c r="B1" s="143"/>
      <c r="C1" s="139" t="s">
        <v>102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M5</f>
        <v>8773665.0287417546</v>
      </c>
      <c r="AB2" s="118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1455710.7074269522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19">
        <f t="dataTable" ref="AB3:AB10" dt2D="1" dtr="1" r1="Z1" r2="D7"/>
        <v>6123160.1579960929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19">
        <v>8773665.0287417546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8773665.0287417546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19">
        <v>11391611.746897733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19">
        <v>60066012.351212896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19">
        <v>243139559.5275735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19">
        <v>5373293922.6373682</v>
      </c>
    </row>
    <row r="9" spans="1:28" ht="14.5" x14ac:dyDescent="0.35">
      <c r="A9" s="49"/>
      <c r="B9" s="49"/>
      <c r="C9" s="49"/>
      <c r="D9" s="49"/>
      <c r="E9" s="49"/>
      <c r="F9" s="49"/>
      <c r="G9" s="46"/>
      <c r="H9" s="48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114"/>
      <c r="Z9" s="114"/>
      <c r="AA9" s="97">
        <v>0.35</v>
      </c>
      <c r="AB9" s="119">
        <v>26759300232.98793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20">
        <v>135475805174.01416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35" t="s">
        <v>56</v>
      </c>
      <c r="G11" s="156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53" t="s">
        <v>63</v>
      </c>
      <c r="Z11" s="114"/>
      <c r="AA11" s="114"/>
      <c r="AB11" s="114"/>
    </row>
    <row r="12" spans="1:28" ht="39.5" thickBot="1" x14ac:dyDescent="0.35">
      <c r="A12" s="138"/>
      <c r="B12" s="52" t="s">
        <v>64</v>
      </c>
      <c r="C12" s="52" t="s">
        <v>65</v>
      </c>
      <c r="D12" s="146"/>
      <c r="E12" s="52" t="s">
        <v>66</v>
      </c>
      <c r="F12" s="147"/>
      <c r="G12" s="157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54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62">
        <v>0</v>
      </c>
      <c r="F13" s="115">
        <v>0</v>
      </c>
      <c r="G13" s="114">
        <v>0</v>
      </c>
      <c r="H13" s="55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4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8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7">
        <f t="shared" ref="G14:G45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5">
        <v>0</v>
      </c>
      <c r="X14" s="55">
        <f t="shared" ref="X14:X77" si="3">D14+E14+F14+G14+H14+I14+J14+L14+M14+R14+S14+T14+V14+W14+O14+P14</f>
        <v>2936.5512371593813</v>
      </c>
      <c r="Y14" s="117">
        <f t="shared" ref="Y14:Y77" si="4">X14+(Y13*(1+($D$7/12)))</f>
        <v>11471.967903826047</v>
      </c>
      <c r="Z14" s="114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5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6">$V14-10</f>
        <v>-510</v>
      </c>
      <c r="W15" s="55">
        <v>0</v>
      </c>
      <c r="X15" s="55">
        <f t="shared" si="3"/>
        <v>2926.5512371593813</v>
      </c>
      <c r="Y15" s="117">
        <f t="shared" si="4"/>
        <v>14446.31900725137</v>
      </c>
      <c r="Z15" s="114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5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7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6"/>
        <v>-520</v>
      </c>
      <c r="W16" s="55">
        <v>0</v>
      </c>
      <c r="X16" s="55">
        <f t="shared" si="3"/>
        <v>2916.5512371593813</v>
      </c>
      <c r="Y16" s="117">
        <f t="shared" si="4"/>
        <v>17423.063240274299</v>
      </c>
      <c r="Z16" s="114"/>
      <c r="AA16" s="114"/>
      <c r="AB16" s="114"/>
    </row>
    <row r="17" spans="1:25" ht="15.75" customHeight="1" thickBot="1" x14ac:dyDescent="0.35">
      <c r="A17" s="54">
        <v>4</v>
      </c>
      <c r="B17" s="54">
        <v>24</v>
      </c>
      <c r="C17" s="54">
        <v>4</v>
      </c>
      <c r="D17" s="55">
        <f t="shared" si="5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7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6"/>
        <v>-530</v>
      </c>
      <c r="W17" s="55">
        <v>0</v>
      </c>
      <c r="X17" s="55">
        <f t="shared" si="3"/>
        <v>2906.5512371593813</v>
      </c>
      <c r="Y17" s="117">
        <f t="shared" si="4"/>
        <v>20402.21057426816</v>
      </c>
    </row>
    <row r="18" spans="1:25" ht="15.75" customHeight="1" thickBot="1" x14ac:dyDescent="0.35">
      <c r="A18" s="54">
        <v>5</v>
      </c>
      <c r="B18" s="54">
        <v>24</v>
      </c>
      <c r="C18" s="54">
        <v>5</v>
      </c>
      <c r="D18" s="55">
        <f t="shared" si="5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7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6"/>
        <v>-540</v>
      </c>
      <c r="W18" s="55">
        <v>0</v>
      </c>
      <c r="X18" s="55">
        <f t="shared" si="3"/>
        <v>2896.5512371593813</v>
      </c>
      <c r="Y18" s="117">
        <f t="shared" si="4"/>
        <v>23383.771022153654</v>
      </c>
    </row>
    <row r="19" spans="1:25" ht="15.75" customHeight="1" thickBot="1" x14ac:dyDescent="0.35">
      <c r="A19" s="54">
        <v>6</v>
      </c>
      <c r="B19" s="54">
        <v>24</v>
      </c>
      <c r="C19" s="54">
        <v>6</v>
      </c>
      <c r="D19" s="55">
        <f t="shared" si="5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7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6"/>
        <v>-550</v>
      </c>
      <c r="W19" s="55">
        <v>0</v>
      </c>
      <c r="X19" s="55">
        <f t="shared" si="3"/>
        <v>2886.5512371593813</v>
      </c>
      <c r="Y19" s="117">
        <f t="shared" si="4"/>
        <v>26367.754638572012</v>
      </c>
    </row>
    <row r="20" spans="1:25" ht="15.75" customHeight="1" thickBot="1" x14ac:dyDescent="0.35">
      <c r="A20" s="54">
        <v>7</v>
      </c>
      <c r="B20" s="54">
        <v>24</v>
      </c>
      <c r="C20" s="54">
        <v>7</v>
      </c>
      <c r="D20" s="55">
        <f t="shared" si="5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7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6"/>
        <v>-560</v>
      </c>
      <c r="W20" s="55">
        <v>0</v>
      </c>
      <c r="X20" s="55">
        <f t="shared" si="3"/>
        <v>2876.5512371593813</v>
      </c>
      <c r="Y20" s="117">
        <f t="shared" si="4"/>
        <v>29354.171520058779</v>
      </c>
    </row>
    <row r="21" spans="1:25" ht="15.75" customHeight="1" thickBot="1" x14ac:dyDescent="0.35">
      <c r="A21" s="54">
        <v>8</v>
      </c>
      <c r="B21" s="54">
        <v>24</v>
      </c>
      <c r="C21" s="54">
        <v>8</v>
      </c>
      <c r="D21" s="55">
        <f t="shared" si="5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7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6"/>
        <v>-570</v>
      </c>
      <c r="W21" s="55">
        <v>0</v>
      </c>
      <c r="X21" s="55">
        <f t="shared" si="3"/>
        <v>2866.5512371593813</v>
      </c>
      <c r="Y21" s="117">
        <f t="shared" si="4"/>
        <v>32343.031805218401</v>
      </c>
    </row>
    <row r="22" spans="1:25" ht="15.75" customHeight="1" thickBot="1" x14ac:dyDescent="0.35">
      <c r="A22" s="54">
        <v>9</v>
      </c>
      <c r="B22" s="54">
        <v>24</v>
      </c>
      <c r="C22" s="54">
        <v>9</v>
      </c>
      <c r="D22" s="55">
        <f t="shared" si="5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7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6"/>
        <v>-580</v>
      </c>
      <c r="W22" s="55">
        <v>0</v>
      </c>
      <c r="X22" s="55">
        <f t="shared" si="3"/>
        <v>2856.5512371593813</v>
      </c>
      <c r="Y22" s="117">
        <f t="shared" si="4"/>
        <v>35334.345674899523</v>
      </c>
    </row>
    <row r="23" spans="1:25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5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7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6"/>
        <v>-590</v>
      </c>
      <c r="W23" s="55">
        <v>0</v>
      </c>
      <c r="X23" s="55">
        <f t="shared" si="3"/>
        <v>2846.5512371593813</v>
      </c>
      <c r="Y23" s="117">
        <f t="shared" si="4"/>
        <v>38328.123352370982</v>
      </c>
    </row>
    <row r="24" spans="1:25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5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7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6"/>
        <v>-600</v>
      </c>
      <c r="W24" s="55">
        <v>0</v>
      </c>
      <c r="X24" s="55">
        <f t="shared" si="3"/>
        <v>2836.5512371593813</v>
      </c>
      <c r="Y24" s="117">
        <f t="shared" si="4"/>
        <v>41324.375103498576</v>
      </c>
    </row>
    <row r="25" spans="1:25" ht="15.75" customHeight="1" thickBot="1" x14ac:dyDescent="0.35">
      <c r="A25" s="54">
        <v>12</v>
      </c>
      <c r="B25" s="54">
        <v>25</v>
      </c>
      <c r="C25" s="54">
        <f t="shared" ref="C25:C88" si="8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7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$R24*1.06</f>
        <v>-1590</v>
      </c>
      <c r="S25" s="55">
        <v>0</v>
      </c>
      <c r="T25" s="55">
        <v>0</v>
      </c>
      <c r="U25" s="54" t="s">
        <v>79</v>
      </c>
      <c r="V25" s="57">
        <f t="shared" si="6"/>
        <v>-610</v>
      </c>
      <c r="W25" s="55">
        <v>0</v>
      </c>
      <c r="X25" s="55">
        <f t="shared" si="3"/>
        <v>2973.2179038260474</v>
      </c>
      <c r="Y25" s="117">
        <f t="shared" si="4"/>
        <v>44469.777903589202</v>
      </c>
    </row>
    <row r="26" spans="1:25" ht="15.75" customHeight="1" thickBot="1" x14ac:dyDescent="0.35">
      <c r="A26" s="54">
        <v>13</v>
      </c>
      <c r="B26" s="54">
        <v>25</v>
      </c>
      <c r="C26" s="54">
        <f t="shared" si="8"/>
        <v>1</v>
      </c>
      <c r="D26" s="55">
        <f t="shared" ref="D26:D36" si="9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0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1">$R25</f>
        <v>-1590</v>
      </c>
      <c r="S26" s="55">
        <v>0</v>
      </c>
      <c r="T26" s="55">
        <v>0</v>
      </c>
      <c r="U26" s="54" t="s">
        <v>79</v>
      </c>
      <c r="V26" s="57">
        <f t="shared" si="6"/>
        <v>-620</v>
      </c>
      <c r="W26" s="55">
        <v>0</v>
      </c>
      <c r="X26" s="55">
        <f t="shared" si="3"/>
        <v>2960.2179038260474</v>
      </c>
      <c r="Y26" s="117">
        <f t="shared" si="4"/>
        <v>47615.286548680204</v>
      </c>
    </row>
    <row r="27" spans="1:25" ht="15.75" customHeight="1" thickBot="1" x14ac:dyDescent="0.35">
      <c r="A27" s="54">
        <v>14</v>
      </c>
      <c r="B27" s="54">
        <v>25</v>
      </c>
      <c r="C27" s="54">
        <f t="shared" si="8"/>
        <v>2</v>
      </c>
      <c r="D27" s="55">
        <f t="shared" si="9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1"/>
        <v>-1590</v>
      </c>
      <c r="S27" s="55">
        <v>0</v>
      </c>
      <c r="T27" s="55">
        <v>0</v>
      </c>
      <c r="U27" s="54" t="s">
        <v>79</v>
      </c>
      <c r="V27" s="57">
        <f t="shared" si="6"/>
        <v>-630</v>
      </c>
      <c r="W27" s="55">
        <v>0</v>
      </c>
      <c r="X27" s="55">
        <f t="shared" si="3"/>
        <v>2950.2179038260474</v>
      </c>
      <c r="Y27" s="117">
        <f t="shared" si="4"/>
        <v>50763.901479792417</v>
      </c>
    </row>
    <row r="28" spans="1:25" ht="15.75" customHeight="1" thickBot="1" x14ac:dyDescent="0.35">
      <c r="A28" s="54">
        <v>15</v>
      </c>
      <c r="B28" s="54">
        <v>25</v>
      </c>
      <c r="C28" s="54">
        <f t="shared" si="8"/>
        <v>3</v>
      </c>
      <c r="D28" s="55">
        <f t="shared" si="9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2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1"/>
        <v>-1590</v>
      </c>
      <c r="S28" s="55">
        <v>0</v>
      </c>
      <c r="T28" s="55">
        <v>0</v>
      </c>
      <c r="U28" s="54" t="s">
        <v>79</v>
      </c>
      <c r="V28" s="57">
        <f t="shared" si="6"/>
        <v>-640</v>
      </c>
      <c r="W28" s="55">
        <v>0</v>
      </c>
      <c r="X28" s="55">
        <f t="shared" si="3"/>
        <v>2940.2179038260474</v>
      </c>
      <c r="Y28" s="117">
        <f t="shared" si="4"/>
        <v>53915.635639784261</v>
      </c>
    </row>
    <row r="29" spans="1:25" ht="15.75" customHeight="1" thickBot="1" x14ac:dyDescent="0.35">
      <c r="A29" s="54">
        <v>16</v>
      </c>
      <c r="B29" s="54">
        <v>25</v>
      </c>
      <c r="C29" s="54">
        <f t="shared" si="8"/>
        <v>4</v>
      </c>
      <c r="D29" s="55">
        <f t="shared" si="9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2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1"/>
        <v>-1590</v>
      </c>
      <c r="S29" s="55">
        <v>0</v>
      </c>
      <c r="T29" s="55">
        <v>0</v>
      </c>
      <c r="U29" s="54" t="s">
        <v>79</v>
      </c>
      <c r="V29" s="57">
        <f t="shared" si="6"/>
        <v>-650</v>
      </c>
      <c r="W29" s="55">
        <v>0</v>
      </c>
      <c r="X29" s="55">
        <f t="shared" si="3"/>
        <v>2930.2179038260474</v>
      </c>
      <c r="Y29" s="117">
        <f t="shared" si="4"/>
        <v>57070.502025442736</v>
      </c>
    </row>
    <row r="30" spans="1:25" ht="15.75" customHeight="1" thickBot="1" x14ac:dyDescent="0.35">
      <c r="A30" s="54">
        <v>17</v>
      </c>
      <c r="B30" s="54">
        <v>25</v>
      </c>
      <c r="C30" s="54">
        <f t="shared" si="8"/>
        <v>5</v>
      </c>
      <c r="D30" s="55">
        <f t="shared" si="9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2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1"/>
        <v>-1590</v>
      </c>
      <c r="S30" s="55">
        <v>0</v>
      </c>
      <c r="T30" s="55">
        <v>0</v>
      </c>
      <c r="U30" s="54" t="s">
        <v>79</v>
      </c>
      <c r="V30" s="57">
        <f t="shared" si="6"/>
        <v>-660</v>
      </c>
      <c r="W30" s="55">
        <v>0</v>
      </c>
      <c r="X30" s="55">
        <f t="shared" si="3"/>
        <v>2920.2179038260474</v>
      </c>
      <c r="Y30" s="117">
        <f t="shared" si="4"/>
        <v>60228.513687708124</v>
      </c>
    </row>
    <row r="31" spans="1:25" ht="15.75" customHeight="1" thickBot="1" x14ac:dyDescent="0.35">
      <c r="A31" s="54">
        <v>18</v>
      </c>
      <c r="B31" s="54">
        <v>25</v>
      </c>
      <c r="C31" s="54">
        <f t="shared" si="8"/>
        <v>6</v>
      </c>
      <c r="D31" s="55">
        <f t="shared" si="9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2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1"/>
        <v>-1590</v>
      </c>
      <c r="S31" s="55">
        <v>0</v>
      </c>
      <c r="T31" s="55">
        <v>0</v>
      </c>
      <c r="U31" s="54" t="s">
        <v>79</v>
      </c>
      <c r="V31" s="57">
        <f t="shared" si="6"/>
        <v>-670</v>
      </c>
      <c r="W31" s="55">
        <v>0</v>
      </c>
      <c r="X31" s="55">
        <f t="shared" si="3"/>
        <v>2910.2179038260474</v>
      </c>
      <c r="Y31" s="117">
        <f t="shared" si="4"/>
        <v>63389.683731899626</v>
      </c>
    </row>
    <row r="32" spans="1:25" ht="15.75" customHeight="1" thickBot="1" x14ac:dyDescent="0.35">
      <c r="A32" s="54">
        <v>19</v>
      </c>
      <c r="B32" s="54">
        <v>25</v>
      </c>
      <c r="C32" s="54">
        <f t="shared" si="8"/>
        <v>7</v>
      </c>
      <c r="D32" s="55">
        <f t="shared" si="9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2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1"/>
        <v>-1590</v>
      </c>
      <c r="S32" s="55">
        <v>0</v>
      </c>
      <c r="T32" s="55">
        <v>0</v>
      </c>
      <c r="U32" s="54" t="s">
        <v>79</v>
      </c>
      <c r="V32" s="57">
        <f t="shared" si="6"/>
        <v>-680</v>
      </c>
      <c r="W32" s="55">
        <v>0</v>
      </c>
      <c r="X32" s="55">
        <f t="shared" si="3"/>
        <v>2900.2179038260474</v>
      </c>
      <c r="Y32" s="117">
        <f t="shared" si="4"/>
        <v>66554.025317941923</v>
      </c>
    </row>
    <row r="33" spans="1:25" ht="15.75" customHeight="1" thickBot="1" x14ac:dyDescent="0.35">
      <c r="A33" s="54">
        <v>20</v>
      </c>
      <c r="B33" s="54">
        <v>25</v>
      </c>
      <c r="C33" s="54">
        <f t="shared" si="8"/>
        <v>8</v>
      </c>
      <c r="D33" s="55">
        <f t="shared" si="9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2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1"/>
        <v>-1590</v>
      </c>
      <c r="S33" s="55">
        <v>0</v>
      </c>
      <c r="T33" s="55">
        <v>0</v>
      </c>
      <c r="U33" s="54" t="s">
        <v>79</v>
      </c>
      <c r="V33" s="57">
        <f t="shared" si="6"/>
        <v>-690</v>
      </c>
      <c r="W33" s="55">
        <v>0</v>
      </c>
      <c r="X33" s="55">
        <f t="shared" si="3"/>
        <v>2890.2179038260474</v>
      </c>
      <c r="Y33" s="117">
        <f t="shared" si="4"/>
        <v>69721.551660592726</v>
      </c>
    </row>
    <row r="34" spans="1:25" ht="15.75" customHeight="1" thickBot="1" x14ac:dyDescent="0.35">
      <c r="A34" s="54">
        <v>21</v>
      </c>
      <c r="B34" s="54">
        <v>25</v>
      </c>
      <c r="C34" s="54">
        <f t="shared" si="8"/>
        <v>9</v>
      </c>
      <c r="D34" s="55">
        <f t="shared" si="9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2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1"/>
        <v>-1590</v>
      </c>
      <c r="S34" s="55">
        <v>0</v>
      </c>
      <c r="T34" s="55">
        <v>0</v>
      </c>
      <c r="U34" s="54" t="s">
        <v>79</v>
      </c>
      <c r="V34" s="57">
        <f t="shared" si="6"/>
        <v>-700</v>
      </c>
      <c r="W34" s="55">
        <v>0</v>
      </c>
      <c r="X34" s="55">
        <f t="shared" si="3"/>
        <v>2880.2179038260474</v>
      </c>
      <c r="Y34" s="117">
        <f t="shared" si="4"/>
        <v>72892.276029671251</v>
      </c>
    </row>
    <row r="35" spans="1:25" ht="15.75" customHeight="1" thickBot="1" x14ac:dyDescent="0.35">
      <c r="A35" s="54">
        <v>22</v>
      </c>
      <c r="B35" s="54">
        <v>25</v>
      </c>
      <c r="C35" s="54">
        <f t="shared" si="8"/>
        <v>10</v>
      </c>
      <c r="D35" s="55">
        <f t="shared" si="9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2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1"/>
        <v>-1590</v>
      </c>
      <c r="S35" s="55">
        <v>0</v>
      </c>
      <c r="T35" s="55">
        <v>0</v>
      </c>
      <c r="U35" s="54" t="s">
        <v>79</v>
      </c>
      <c r="V35" s="57">
        <f t="shared" si="6"/>
        <v>-710</v>
      </c>
      <c r="W35" s="55">
        <v>0</v>
      </c>
      <c r="X35" s="55">
        <f t="shared" si="3"/>
        <v>2870.2179038260474</v>
      </c>
      <c r="Y35" s="117">
        <f t="shared" si="4"/>
        <v>76066.211750287592</v>
      </c>
    </row>
    <row r="36" spans="1:25" ht="15.75" customHeight="1" thickBot="1" x14ac:dyDescent="0.35">
      <c r="A36" s="54">
        <v>23</v>
      </c>
      <c r="B36" s="54">
        <v>25</v>
      </c>
      <c r="C36" s="54">
        <f t="shared" si="8"/>
        <v>11</v>
      </c>
      <c r="D36" s="55">
        <f t="shared" si="9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2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1"/>
        <v>-1590</v>
      </c>
      <c r="S36" s="55">
        <v>0</v>
      </c>
      <c r="T36" s="55">
        <v>0</v>
      </c>
      <c r="U36" s="54" t="s">
        <v>79</v>
      </c>
      <c r="V36" s="57">
        <f t="shared" si="6"/>
        <v>-720</v>
      </c>
      <c r="W36" s="55">
        <v>0</v>
      </c>
      <c r="X36" s="55">
        <f t="shared" si="3"/>
        <v>2860.2179038260474</v>
      </c>
      <c r="Y36" s="117">
        <f t="shared" si="4"/>
        <v>79243.372203073173</v>
      </c>
    </row>
    <row r="37" spans="1:25" ht="13.5" thickBot="1" x14ac:dyDescent="0.35">
      <c r="A37" s="54">
        <v>24</v>
      </c>
      <c r="B37" s="54">
        <v>26</v>
      </c>
      <c r="C37" s="54">
        <f t="shared" si="8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2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6"/>
        <v>-730</v>
      </c>
      <c r="W37" s="55">
        <v>0</v>
      </c>
      <c r="X37" s="55">
        <f t="shared" si="3"/>
        <v>2985.8179038260473</v>
      </c>
      <c r="Y37" s="117">
        <f t="shared" si="4"/>
        <v>82559.370824412021</v>
      </c>
    </row>
    <row r="38" spans="1:25" ht="13.5" thickBot="1" x14ac:dyDescent="0.35">
      <c r="A38" s="54">
        <v>25</v>
      </c>
      <c r="B38" s="54">
        <v>26</v>
      </c>
      <c r="C38" s="54">
        <f t="shared" si="8"/>
        <v>1</v>
      </c>
      <c r="D38" s="55">
        <f t="shared" ref="D38:D48" si="13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0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4">$R37</f>
        <v>-1685.4</v>
      </c>
      <c r="S38" s="55">
        <v>0</v>
      </c>
      <c r="T38" s="55">
        <v>0</v>
      </c>
      <c r="U38" s="54" t="s">
        <v>79</v>
      </c>
      <c r="V38" s="57">
        <f t="shared" si="6"/>
        <v>-740</v>
      </c>
      <c r="W38" s="55">
        <v>0</v>
      </c>
      <c r="X38" s="55">
        <f t="shared" si="3"/>
        <v>2972.8179038260473</v>
      </c>
      <c r="Y38" s="117">
        <f t="shared" si="4"/>
        <v>85876.186106673107</v>
      </c>
    </row>
    <row r="39" spans="1:25" ht="13.5" thickBot="1" x14ac:dyDescent="0.35">
      <c r="A39" s="54">
        <v>26</v>
      </c>
      <c r="B39" s="54">
        <v>26</v>
      </c>
      <c r="C39" s="54">
        <f t="shared" si="8"/>
        <v>2</v>
      </c>
      <c r="D39" s="55">
        <f t="shared" si="13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4"/>
        <v>-1685.4</v>
      </c>
      <c r="S39" s="55">
        <v>0</v>
      </c>
      <c r="T39" s="55">
        <v>0</v>
      </c>
      <c r="U39" s="54" t="s">
        <v>79</v>
      </c>
      <c r="V39" s="57">
        <f t="shared" si="6"/>
        <v>-750</v>
      </c>
      <c r="W39" s="55">
        <v>0</v>
      </c>
      <c r="X39" s="55">
        <f t="shared" si="3"/>
        <v>2962.8179038260473</v>
      </c>
      <c r="Y39" s="117">
        <f t="shared" si="4"/>
        <v>89196.821452610282</v>
      </c>
    </row>
    <row r="40" spans="1:25" ht="13.5" thickBot="1" x14ac:dyDescent="0.35">
      <c r="A40" s="54">
        <v>27</v>
      </c>
      <c r="B40" s="54">
        <v>26</v>
      </c>
      <c r="C40" s="54">
        <f t="shared" si="8"/>
        <v>3</v>
      </c>
      <c r="D40" s="55">
        <f t="shared" si="13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5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4"/>
        <v>-1685.4</v>
      </c>
      <c r="S40" s="55">
        <v>0</v>
      </c>
      <c r="T40" s="55">
        <v>0</v>
      </c>
      <c r="U40" s="54" t="s">
        <v>79</v>
      </c>
      <c r="V40" s="57">
        <f t="shared" si="6"/>
        <v>-760</v>
      </c>
      <c r="W40" s="55">
        <v>0</v>
      </c>
      <c r="X40" s="55">
        <f t="shared" si="3"/>
        <v>2952.8179038260473</v>
      </c>
      <c r="Y40" s="117">
        <f t="shared" si="4"/>
        <v>92521.292779155527</v>
      </c>
    </row>
    <row r="41" spans="1:25" ht="13.5" thickBot="1" x14ac:dyDescent="0.35">
      <c r="A41" s="54">
        <v>28</v>
      </c>
      <c r="B41" s="54">
        <v>26</v>
      </c>
      <c r="C41" s="54">
        <f t="shared" si="8"/>
        <v>4</v>
      </c>
      <c r="D41" s="55">
        <f t="shared" si="13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5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4"/>
        <v>-1685.4</v>
      </c>
      <c r="S41" s="55">
        <v>0</v>
      </c>
      <c r="T41" s="55">
        <v>0</v>
      </c>
      <c r="U41" s="54" t="s">
        <v>79</v>
      </c>
      <c r="V41" s="57">
        <f t="shared" si="6"/>
        <v>-770</v>
      </c>
      <c r="W41" s="55">
        <v>0</v>
      </c>
      <c r="X41" s="55">
        <f t="shared" si="3"/>
        <v>2942.8179038260473</v>
      </c>
      <c r="Y41" s="117">
        <f t="shared" si="4"/>
        <v>95849.61606956138</v>
      </c>
    </row>
    <row r="42" spans="1:25" ht="13.5" thickBot="1" x14ac:dyDescent="0.35">
      <c r="A42" s="54">
        <v>29</v>
      </c>
      <c r="B42" s="54">
        <v>26</v>
      </c>
      <c r="C42" s="54">
        <f t="shared" si="8"/>
        <v>5</v>
      </c>
      <c r="D42" s="55">
        <f t="shared" si="13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5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4"/>
        <v>-1685.4</v>
      </c>
      <c r="S42" s="55">
        <v>0</v>
      </c>
      <c r="T42" s="55">
        <v>0</v>
      </c>
      <c r="U42" s="54" t="s">
        <v>79</v>
      </c>
      <c r="V42" s="57">
        <f t="shared" si="6"/>
        <v>-780</v>
      </c>
      <c r="W42" s="55">
        <v>0</v>
      </c>
      <c r="X42" s="55">
        <f t="shared" si="3"/>
        <v>2932.8179038260473</v>
      </c>
      <c r="Y42" s="117">
        <f t="shared" si="4"/>
        <v>99181.807373677264</v>
      </c>
    </row>
    <row r="43" spans="1:25" ht="13.5" thickBot="1" x14ac:dyDescent="0.35">
      <c r="A43" s="54">
        <v>30</v>
      </c>
      <c r="B43" s="54">
        <v>26</v>
      </c>
      <c r="C43" s="54">
        <f t="shared" si="8"/>
        <v>6</v>
      </c>
      <c r="D43" s="55">
        <f t="shared" si="13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5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4"/>
        <v>-1685.4</v>
      </c>
      <c r="S43" s="55">
        <v>0</v>
      </c>
      <c r="T43" s="55">
        <v>0</v>
      </c>
      <c r="U43" s="54" t="s">
        <v>79</v>
      </c>
      <c r="V43" s="57">
        <f t="shared" si="6"/>
        <v>-790</v>
      </c>
      <c r="W43" s="55">
        <v>0</v>
      </c>
      <c r="X43" s="55">
        <f t="shared" si="3"/>
        <v>2922.8179038260473</v>
      </c>
      <c r="Y43" s="117">
        <f t="shared" si="4"/>
        <v>102517.88280822696</v>
      </c>
    </row>
    <row r="44" spans="1:25" ht="13.5" thickBot="1" x14ac:dyDescent="0.35">
      <c r="A44" s="54">
        <v>31</v>
      </c>
      <c r="B44" s="54">
        <v>26</v>
      </c>
      <c r="C44" s="54">
        <f t="shared" si="8"/>
        <v>7</v>
      </c>
      <c r="D44" s="55">
        <f t="shared" si="13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5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4"/>
        <v>-1685.4</v>
      </c>
      <c r="S44" s="55">
        <v>0</v>
      </c>
      <c r="T44" s="55">
        <v>0</v>
      </c>
      <c r="U44" s="54" t="s">
        <v>79</v>
      </c>
      <c r="V44" s="57">
        <f t="shared" si="6"/>
        <v>-800</v>
      </c>
      <c r="W44" s="55">
        <v>0</v>
      </c>
      <c r="X44" s="55">
        <f t="shared" si="3"/>
        <v>2912.8179038260473</v>
      </c>
      <c r="Y44" s="117">
        <f t="shared" si="4"/>
        <v>105857.85855708728</v>
      </c>
    </row>
    <row r="45" spans="1:25" ht="13.5" thickBot="1" x14ac:dyDescent="0.35">
      <c r="A45" s="54">
        <v>32</v>
      </c>
      <c r="B45" s="54">
        <v>26</v>
      </c>
      <c r="C45" s="54">
        <f t="shared" si="8"/>
        <v>8</v>
      </c>
      <c r="D45" s="55">
        <f t="shared" si="13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5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4"/>
        <v>-1685.4</v>
      </c>
      <c r="S45" s="55">
        <v>0</v>
      </c>
      <c r="T45" s="55">
        <v>0</v>
      </c>
      <c r="U45" s="54" t="s">
        <v>79</v>
      </c>
      <c r="V45" s="57">
        <f t="shared" si="6"/>
        <v>-810</v>
      </c>
      <c r="W45" s="55">
        <v>0</v>
      </c>
      <c r="X45" s="55">
        <f t="shared" si="3"/>
        <v>2902.8179038260473</v>
      </c>
      <c r="Y45" s="117">
        <f t="shared" si="4"/>
        <v>109201.75087156786</v>
      </c>
    </row>
    <row r="46" spans="1:25" ht="13.5" thickBot="1" x14ac:dyDescent="0.35">
      <c r="A46" s="54">
        <v>33</v>
      </c>
      <c r="B46" s="54">
        <v>26</v>
      </c>
      <c r="C46" s="54">
        <f t="shared" si="8"/>
        <v>9</v>
      </c>
      <c r="D46" s="55">
        <f t="shared" si="13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ref="G46:G77" si="16">-PMT(4%/12,120,-(FV(4%/12,24,,-35000)+FV(4%/12,12,,-35000)))</f>
        <v>-752.61542950728563</v>
      </c>
      <c r="H46" s="57">
        <f t="shared" si="15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4"/>
        <v>-1685.4</v>
      </c>
      <c r="S46" s="55">
        <v>0</v>
      </c>
      <c r="T46" s="55">
        <v>0</v>
      </c>
      <c r="U46" s="54" t="s">
        <v>79</v>
      </c>
      <c r="V46" s="57">
        <f t="shared" si="6"/>
        <v>-820</v>
      </c>
      <c r="W46" s="55">
        <v>0</v>
      </c>
      <c r="X46" s="55">
        <f t="shared" si="3"/>
        <v>2892.8179038260473</v>
      </c>
      <c r="Y46" s="117">
        <f t="shared" si="4"/>
        <v>112549.5760706921</v>
      </c>
    </row>
    <row r="47" spans="1:25" ht="13.5" thickBot="1" x14ac:dyDescent="0.35">
      <c r="A47" s="54">
        <v>34</v>
      </c>
      <c r="B47" s="54">
        <v>26</v>
      </c>
      <c r="C47" s="54">
        <f t="shared" si="8"/>
        <v>10</v>
      </c>
      <c r="D47" s="55">
        <f t="shared" si="13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6"/>
        <v>-752.61542950728563</v>
      </c>
      <c r="H47" s="57">
        <f t="shared" si="15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4"/>
        <v>-1685.4</v>
      </c>
      <c r="S47" s="55">
        <v>0</v>
      </c>
      <c r="T47" s="55">
        <v>0</v>
      </c>
      <c r="U47" s="54" t="s">
        <v>79</v>
      </c>
      <c r="V47" s="57">
        <f t="shared" si="6"/>
        <v>-830</v>
      </c>
      <c r="W47" s="55">
        <v>0</v>
      </c>
      <c r="X47" s="55">
        <f t="shared" si="3"/>
        <v>2882.8179038260473</v>
      </c>
      <c r="Y47" s="117">
        <f t="shared" si="4"/>
        <v>115901.35054147936</v>
      </c>
    </row>
    <row r="48" spans="1:25" ht="13.5" thickBot="1" x14ac:dyDescent="0.35">
      <c r="A48" s="54">
        <v>35</v>
      </c>
      <c r="B48" s="54">
        <v>26</v>
      </c>
      <c r="C48" s="54">
        <f t="shared" si="8"/>
        <v>11</v>
      </c>
      <c r="D48" s="55">
        <f t="shared" si="13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6"/>
        <v>-752.61542950728563</v>
      </c>
      <c r="H48" s="57">
        <f t="shared" si="15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4"/>
        <v>-1685.4</v>
      </c>
      <c r="S48" s="55">
        <v>0</v>
      </c>
      <c r="T48" s="55">
        <v>0</v>
      </c>
      <c r="U48" s="54" t="s">
        <v>79</v>
      </c>
      <c r="V48" s="57">
        <f t="shared" si="6"/>
        <v>-840</v>
      </c>
      <c r="W48" s="55">
        <v>0</v>
      </c>
      <c r="X48" s="55">
        <f t="shared" si="3"/>
        <v>2872.8179038260473</v>
      </c>
      <c r="Y48" s="117">
        <f t="shared" si="4"/>
        <v>119257.09073922824</v>
      </c>
    </row>
    <row r="49" spans="1:25" ht="13.5" thickBot="1" x14ac:dyDescent="0.35">
      <c r="A49" s="54">
        <v>36</v>
      </c>
      <c r="B49" s="54">
        <v>27</v>
      </c>
      <c r="C49" s="54">
        <f t="shared" si="8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6"/>
        <v>-752.61542950728563</v>
      </c>
      <c r="H49" s="57">
        <f t="shared" si="15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6"/>
        <v>-850</v>
      </c>
      <c r="W49" s="55">
        <v>0</v>
      </c>
      <c r="X49" s="55">
        <f t="shared" si="3"/>
        <v>3004.2439038260472</v>
      </c>
      <c r="Y49" s="117">
        <f t="shared" si="4"/>
        <v>122758.23918780107</v>
      </c>
    </row>
    <row r="50" spans="1:25" ht="13.5" thickBot="1" x14ac:dyDescent="0.35">
      <c r="A50" s="54">
        <v>37</v>
      </c>
      <c r="B50" s="54">
        <v>27</v>
      </c>
      <c r="C50" s="54">
        <f t="shared" si="8"/>
        <v>1</v>
      </c>
      <c r="D50" s="55">
        <f t="shared" ref="D50:D60" si="17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6"/>
        <v>-752.61542950728563</v>
      </c>
      <c r="H50" s="57">
        <f t="shared" si="10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8">$R49</f>
        <v>-1786.5240000000001</v>
      </c>
      <c r="S50" s="55">
        <v>0</v>
      </c>
      <c r="T50" s="55">
        <v>0</v>
      </c>
      <c r="U50" s="54" t="s">
        <v>79</v>
      </c>
      <c r="V50" s="57">
        <f t="shared" si="6"/>
        <v>-860</v>
      </c>
      <c r="W50" s="55">
        <v>0</v>
      </c>
      <c r="X50" s="55">
        <f t="shared" si="3"/>
        <v>2991.2439038260472</v>
      </c>
      <c r="Y50" s="117">
        <f t="shared" si="4"/>
        <v>126260.97575490962</v>
      </c>
    </row>
    <row r="51" spans="1:25" ht="13.5" thickBot="1" x14ac:dyDescent="0.35">
      <c r="A51" s="54">
        <v>38</v>
      </c>
      <c r="B51" s="54">
        <v>27</v>
      </c>
      <c r="C51" s="54">
        <f t="shared" si="8"/>
        <v>2</v>
      </c>
      <c r="D51" s="55">
        <f t="shared" si="17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6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8"/>
        <v>-1786.5240000000001</v>
      </c>
      <c r="S51" s="55">
        <v>0</v>
      </c>
      <c r="T51" s="55">
        <v>0</v>
      </c>
      <c r="U51" s="54" t="s">
        <v>79</v>
      </c>
      <c r="V51" s="57">
        <f t="shared" si="6"/>
        <v>-870</v>
      </c>
      <c r="W51" s="55">
        <v>0</v>
      </c>
      <c r="X51" s="55">
        <f t="shared" si="3"/>
        <v>2981.2439038260472</v>
      </c>
      <c r="Y51" s="117">
        <f t="shared" si="4"/>
        <v>129768.30705771447</v>
      </c>
    </row>
    <row r="52" spans="1:25" ht="13.5" thickBot="1" x14ac:dyDescent="0.35">
      <c r="A52" s="54">
        <v>39</v>
      </c>
      <c r="B52" s="54">
        <v>27</v>
      </c>
      <c r="C52" s="54">
        <f t="shared" si="8"/>
        <v>3</v>
      </c>
      <c r="D52" s="55">
        <f t="shared" si="17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6"/>
        <v>-752.61542950728563</v>
      </c>
      <c r="H52" s="57">
        <f t="shared" ref="H52:H61" si="19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8"/>
        <v>-1786.5240000000001</v>
      </c>
      <c r="S52" s="55">
        <v>0</v>
      </c>
      <c r="T52" s="55">
        <v>0</v>
      </c>
      <c r="U52" s="54" t="s">
        <v>79</v>
      </c>
      <c r="V52" s="57">
        <f t="shared" si="6"/>
        <v>-880</v>
      </c>
      <c r="W52" s="55">
        <v>0</v>
      </c>
      <c r="X52" s="55">
        <f t="shared" si="3"/>
        <v>2971.2439038260472</v>
      </c>
      <c r="Y52" s="117">
        <f t="shared" si="4"/>
        <v>133280.25224094765</v>
      </c>
    </row>
    <row r="53" spans="1:25" ht="13.5" thickBot="1" x14ac:dyDescent="0.35">
      <c r="A53" s="54">
        <v>40</v>
      </c>
      <c r="B53" s="54">
        <v>27</v>
      </c>
      <c r="C53" s="54">
        <f t="shared" si="8"/>
        <v>4</v>
      </c>
      <c r="D53" s="55">
        <f t="shared" si="17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6"/>
        <v>-752.61542950728563</v>
      </c>
      <c r="H53" s="57">
        <f t="shared" si="19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8"/>
        <v>-1786.5240000000001</v>
      </c>
      <c r="S53" s="55">
        <v>0</v>
      </c>
      <c r="T53" s="55">
        <v>0</v>
      </c>
      <c r="U53" s="54" t="s">
        <v>79</v>
      </c>
      <c r="V53" s="57">
        <f t="shared" si="6"/>
        <v>-890</v>
      </c>
      <c r="W53" s="55">
        <v>0</v>
      </c>
      <c r="X53" s="55">
        <f t="shared" si="3"/>
        <v>2961.2439038260472</v>
      </c>
      <c r="Y53" s="117">
        <f t="shared" si="4"/>
        <v>136796.83052911097</v>
      </c>
    </row>
    <row r="54" spans="1:25" ht="13.5" thickBot="1" x14ac:dyDescent="0.35">
      <c r="A54" s="54">
        <v>41</v>
      </c>
      <c r="B54" s="54">
        <v>27</v>
      </c>
      <c r="C54" s="54">
        <f t="shared" si="8"/>
        <v>5</v>
      </c>
      <c r="D54" s="55">
        <f t="shared" si="17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6"/>
        <v>-752.61542950728563</v>
      </c>
      <c r="H54" s="57">
        <f t="shared" si="19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8"/>
        <v>-1786.5240000000001</v>
      </c>
      <c r="S54" s="55">
        <v>0</v>
      </c>
      <c r="T54" s="55">
        <v>0</v>
      </c>
      <c r="U54" s="54" t="s">
        <v>79</v>
      </c>
      <c r="V54" s="57">
        <f t="shared" si="6"/>
        <v>-900</v>
      </c>
      <c r="W54" s="55">
        <v>0</v>
      </c>
      <c r="X54" s="55">
        <f t="shared" si="3"/>
        <v>2951.2439038260472</v>
      </c>
      <c r="Y54" s="117">
        <f t="shared" si="4"/>
        <v>140318.06122680832</v>
      </c>
    </row>
    <row r="55" spans="1:25" ht="13.5" thickBot="1" x14ac:dyDescent="0.35">
      <c r="A55" s="54">
        <v>42</v>
      </c>
      <c r="B55" s="54">
        <v>27</v>
      </c>
      <c r="C55" s="54">
        <f t="shared" si="8"/>
        <v>6</v>
      </c>
      <c r="D55" s="55">
        <f t="shared" si="17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6"/>
        <v>-752.61542950728563</v>
      </c>
      <c r="H55" s="57">
        <f t="shared" si="19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8"/>
        <v>-1786.5240000000001</v>
      </c>
      <c r="S55" s="55">
        <v>0</v>
      </c>
      <c r="T55" s="55">
        <v>0</v>
      </c>
      <c r="U55" s="54" t="s">
        <v>79</v>
      </c>
      <c r="V55" s="57">
        <f t="shared" si="6"/>
        <v>-910</v>
      </c>
      <c r="W55" s="55">
        <v>0</v>
      </c>
      <c r="X55" s="55">
        <f t="shared" si="3"/>
        <v>2941.2439038260472</v>
      </c>
      <c r="Y55" s="117">
        <f t="shared" si="4"/>
        <v>143843.96371907942</v>
      </c>
    </row>
    <row r="56" spans="1:25" ht="13.5" thickBot="1" x14ac:dyDescent="0.35">
      <c r="A56" s="54">
        <v>43</v>
      </c>
      <c r="B56" s="54">
        <v>27</v>
      </c>
      <c r="C56" s="54">
        <f t="shared" si="8"/>
        <v>7</v>
      </c>
      <c r="D56" s="55">
        <f t="shared" si="17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6"/>
        <v>-752.61542950728563</v>
      </c>
      <c r="H56" s="57">
        <f t="shared" si="19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8"/>
        <v>-1786.5240000000001</v>
      </c>
      <c r="S56" s="55">
        <v>0</v>
      </c>
      <c r="T56" s="55">
        <v>0</v>
      </c>
      <c r="U56" s="54" t="s">
        <v>79</v>
      </c>
      <c r="V56" s="57">
        <f t="shared" si="6"/>
        <v>-920</v>
      </c>
      <c r="W56" s="55">
        <v>0</v>
      </c>
      <c r="X56" s="55">
        <f t="shared" si="3"/>
        <v>2931.2439038260472</v>
      </c>
      <c r="Y56" s="117">
        <f t="shared" si="4"/>
        <v>147374.55747173497</v>
      </c>
    </row>
    <row r="57" spans="1:25" ht="13.5" thickBot="1" x14ac:dyDescent="0.35">
      <c r="A57" s="54">
        <v>44</v>
      </c>
      <c r="B57" s="54">
        <v>27</v>
      </c>
      <c r="C57" s="54">
        <f t="shared" si="8"/>
        <v>8</v>
      </c>
      <c r="D57" s="55">
        <f t="shared" si="17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6"/>
        <v>-752.61542950728563</v>
      </c>
      <c r="H57" s="57">
        <f t="shared" si="19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8"/>
        <v>-1786.5240000000001</v>
      </c>
      <c r="S57" s="55">
        <v>0</v>
      </c>
      <c r="T57" s="55">
        <v>0</v>
      </c>
      <c r="U57" s="54" t="s">
        <v>79</v>
      </c>
      <c r="V57" s="57">
        <f t="shared" si="6"/>
        <v>-930</v>
      </c>
      <c r="W57" s="55">
        <v>0</v>
      </c>
      <c r="X57" s="55">
        <f t="shared" si="3"/>
        <v>2921.2439038260472</v>
      </c>
      <c r="Y57" s="117">
        <f t="shared" si="4"/>
        <v>150909.86203169325</v>
      </c>
    </row>
    <row r="58" spans="1:25" ht="13.5" thickBot="1" x14ac:dyDescent="0.35">
      <c r="A58" s="54">
        <v>45</v>
      </c>
      <c r="B58" s="54">
        <v>27</v>
      </c>
      <c r="C58" s="54">
        <f t="shared" si="8"/>
        <v>9</v>
      </c>
      <c r="D58" s="55">
        <f t="shared" si="17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6"/>
        <v>-752.61542950728563</v>
      </c>
      <c r="H58" s="57">
        <f t="shared" si="19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8"/>
        <v>-1786.5240000000001</v>
      </c>
      <c r="S58" s="55">
        <v>0</v>
      </c>
      <c r="T58" s="55">
        <v>0</v>
      </c>
      <c r="U58" s="54" t="s">
        <v>79</v>
      </c>
      <c r="V58" s="57">
        <f t="shared" si="6"/>
        <v>-940</v>
      </c>
      <c r="W58" s="55">
        <v>0</v>
      </c>
      <c r="X58" s="55">
        <f t="shared" si="3"/>
        <v>2911.2439038260472</v>
      </c>
      <c r="Y58" s="117">
        <f t="shared" si="4"/>
        <v>154449.89702731802</v>
      </c>
    </row>
    <row r="59" spans="1:25" ht="13.5" thickBot="1" x14ac:dyDescent="0.35">
      <c r="A59" s="54">
        <v>46</v>
      </c>
      <c r="B59" s="54">
        <v>27</v>
      </c>
      <c r="C59" s="54">
        <f t="shared" si="8"/>
        <v>10</v>
      </c>
      <c r="D59" s="55">
        <f t="shared" si="17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6"/>
        <v>-752.61542950728563</v>
      </c>
      <c r="H59" s="57">
        <f t="shared" si="19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8"/>
        <v>-1786.5240000000001</v>
      </c>
      <c r="S59" s="55">
        <v>0</v>
      </c>
      <c r="T59" s="55">
        <v>0</v>
      </c>
      <c r="U59" s="54" t="s">
        <v>79</v>
      </c>
      <c r="V59" s="57">
        <f t="shared" si="6"/>
        <v>-950</v>
      </c>
      <c r="W59" s="55">
        <v>0</v>
      </c>
      <c r="X59" s="55">
        <f t="shared" si="3"/>
        <v>2901.2439038260472</v>
      </c>
      <c r="Y59" s="117">
        <f t="shared" si="4"/>
        <v>157994.68216875789</v>
      </c>
    </row>
    <row r="60" spans="1:25" ht="13.5" thickBot="1" x14ac:dyDescent="0.35">
      <c r="A60" s="54">
        <v>47</v>
      </c>
      <c r="B60" s="54">
        <v>27</v>
      </c>
      <c r="C60" s="54">
        <f t="shared" si="8"/>
        <v>11</v>
      </c>
      <c r="D60" s="55">
        <f t="shared" si="17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6"/>
        <v>-752.61542950728563</v>
      </c>
      <c r="H60" s="57">
        <f t="shared" si="19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8"/>
        <v>-1786.5240000000001</v>
      </c>
      <c r="S60" s="55">
        <v>0</v>
      </c>
      <c r="T60" s="55">
        <v>0</v>
      </c>
      <c r="U60" s="54" t="s">
        <v>79</v>
      </c>
      <c r="V60" s="57">
        <f t="shared" si="6"/>
        <v>-960</v>
      </c>
      <c r="W60" s="55">
        <v>0</v>
      </c>
      <c r="X60" s="55">
        <f t="shared" si="3"/>
        <v>2891.2439038260472</v>
      </c>
      <c r="Y60" s="117">
        <f t="shared" si="4"/>
        <v>161544.2372482871</v>
      </c>
    </row>
    <row r="61" spans="1:25" ht="13.5" thickBot="1" x14ac:dyDescent="0.35">
      <c r="A61" s="54">
        <v>48</v>
      </c>
      <c r="B61" s="54">
        <v>28</v>
      </c>
      <c r="C61" s="54">
        <f t="shared" si="8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6"/>
        <v>-752.61542950728563</v>
      </c>
      <c r="H61" s="57">
        <f t="shared" si="19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6"/>
        <v>-970</v>
      </c>
      <c r="W61" s="55">
        <v>0</v>
      </c>
      <c r="X61" s="55">
        <f t="shared" si="3"/>
        <v>3028.7299638260492</v>
      </c>
      <c r="Y61" s="117">
        <f t="shared" si="4"/>
        <v>165246.06820064769</v>
      </c>
    </row>
    <row r="62" spans="1:25" ht="13.5" thickBot="1" x14ac:dyDescent="0.35">
      <c r="A62" s="54">
        <v>49</v>
      </c>
      <c r="B62" s="54">
        <v>28</v>
      </c>
      <c r="C62" s="54">
        <f t="shared" si="8"/>
        <v>1</v>
      </c>
      <c r="D62" s="55">
        <f t="shared" ref="D62:D72" si="20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6"/>
        <v>-752.61542950728563</v>
      </c>
      <c r="H62" s="57">
        <f t="shared" si="10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1">$R61</f>
        <v>-1893.7154400000002</v>
      </c>
      <c r="S62" s="55">
        <v>0</v>
      </c>
      <c r="T62" s="55">
        <v>0</v>
      </c>
      <c r="U62" s="54" t="s">
        <v>79</v>
      </c>
      <c r="V62" s="57">
        <f t="shared" si="6"/>
        <v>-980</v>
      </c>
      <c r="W62" s="55">
        <v>0</v>
      </c>
      <c r="X62" s="55">
        <f t="shared" si="3"/>
        <v>3015.7299638260492</v>
      </c>
      <c r="Y62" s="117">
        <f t="shared" si="4"/>
        <v>168950.32344864309</v>
      </c>
    </row>
    <row r="63" spans="1:25" ht="13.5" thickBot="1" x14ac:dyDescent="0.35">
      <c r="A63" s="54">
        <v>50</v>
      </c>
      <c r="B63" s="54">
        <v>28</v>
      </c>
      <c r="C63" s="54">
        <f t="shared" si="8"/>
        <v>2</v>
      </c>
      <c r="D63" s="55">
        <f t="shared" si="20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6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1"/>
        <v>-1893.7154400000002</v>
      </c>
      <c r="S63" s="55">
        <v>0</v>
      </c>
      <c r="T63" s="55">
        <v>0</v>
      </c>
      <c r="U63" s="54" t="s">
        <v>79</v>
      </c>
      <c r="V63" s="57">
        <f t="shared" si="6"/>
        <v>-990</v>
      </c>
      <c r="W63" s="55">
        <v>0</v>
      </c>
      <c r="X63" s="55">
        <f t="shared" si="3"/>
        <v>3005.7299638260492</v>
      </c>
      <c r="Y63" s="117">
        <f t="shared" si="4"/>
        <v>172660.01309350514</v>
      </c>
    </row>
    <row r="64" spans="1:25" ht="13.5" thickBot="1" x14ac:dyDescent="0.35">
      <c r="A64" s="54">
        <v>51</v>
      </c>
      <c r="B64" s="54">
        <v>28</v>
      </c>
      <c r="C64" s="54">
        <f t="shared" si="8"/>
        <v>3</v>
      </c>
      <c r="D64" s="55">
        <f t="shared" si="20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6"/>
        <v>-752.61542950728563</v>
      </c>
      <c r="H64" s="57">
        <f t="shared" ref="H64:H73" si="22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1"/>
        <v>-1893.7154400000002</v>
      </c>
      <c r="S64" s="55">
        <v>0</v>
      </c>
      <c r="T64" s="55">
        <v>0</v>
      </c>
      <c r="U64" s="54" t="s">
        <v>79</v>
      </c>
      <c r="V64" s="57">
        <f t="shared" si="6"/>
        <v>-1000</v>
      </c>
      <c r="W64" s="55">
        <v>0</v>
      </c>
      <c r="X64" s="55">
        <f t="shared" si="3"/>
        <v>2995.7299638260492</v>
      </c>
      <c r="Y64" s="117">
        <f t="shared" si="4"/>
        <v>176375.15977855411</v>
      </c>
    </row>
    <row r="65" spans="1:25" ht="13.5" thickBot="1" x14ac:dyDescent="0.35">
      <c r="A65" s="54">
        <v>52</v>
      </c>
      <c r="B65" s="54">
        <v>28</v>
      </c>
      <c r="C65" s="54">
        <f t="shared" si="8"/>
        <v>4</v>
      </c>
      <c r="D65" s="55">
        <f t="shared" si="20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6"/>
        <v>-752.61542950728563</v>
      </c>
      <c r="H65" s="57">
        <f t="shared" si="22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1"/>
        <v>-1893.7154400000002</v>
      </c>
      <c r="S65" s="55">
        <v>0</v>
      </c>
      <c r="T65" s="55">
        <v>0</v>
      </c>
      <c r="U65" s="54" t="s">
        <v>79</v>
      </c>
      <c r="V65" s="57">
        <f t="shared" si="6"/>
        <v>-1010</v>
      </c>
      <c r="W65" s="55">
        <v>0</v>
      </c>
      <c r="X65" s="55">
        <f t="shared" si="3"/>
        <v>2985.7299638260492</v>
      </c>
      <c r="Y65" s="117">
        <f t="shared" si="4"/>
        <v>180095.78624145745</v>
      </c>
    </row>
    <row r="66" spans="1:25" ht="13.5" thickBot="1" x14ac:dyDescent="0.35">
      <c r="A66" s="54">
        <v>53</v>
      </c>
      <c r="B66" s="54">
        <v>28</v>
      </c>
      <c r="C66" s="54">
        <f t="shared" si="8"/>
        <v>5</v>
      </c>
      <c r="D66" s="55">
        <f t="shared" si="20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6"/>
        <v>-752.61542950728563</v>
      </c>
      <c r="H66" s="57">
        <f t="shared" si="22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1"/>
        <v>-1893.7154400000002</v>
      </c>
      <c r="S66" s="55">
        <v>0</v>
      </c>
      <c r="T66" s="55">
        <v>0</v>
      </c>
      <c r="U66" s="54" t="s">
        <v>79</v>
      </c>
      <c r="V66" s="57">
        <f t="shared" si="6"/>
        <v>-1020</v>
      </c>
      <c r="W66" s="55">
        <v>0</v>
      </c>
      <c r="X66" s="55">
        <f t="shared" si="3"/>
        <v>2975.7299638260492</v>
      </c>
      <c r="Y66" s="117">
        <f t="shared" si="4"/>
        <v>183821.91531462289</v>
      </c>
    </row>
    <row r="67" spans="1:25" ht="13.5" thickBot="1" x14ac:dyDescent="0.35">
      <c r="A67" s="54">
        <v>54</v>
      </c>
      <c r="B67" s="54">
        <v>28</v>
      </c>
      <c r="C67" s="54">
        <f t="shared" si="8"/>
        <v>6</v>
      </c>
      <c r="D67" s="55">
        <f t="shared" si="20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6"/>
        <v>-752.61542950728563</v>
      </c>
      <c r="H67" s="57">
        <f t="shared" si="22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1"/>
        <v>-1893.7154400000002</v>
      </c>
      <c r="S67" s="55">
        <v>0</v>
      </c>
      <c r="T67" s="55">
        <v>0</v>
      </c>
      <c r="U67" s="54" t="s">
        <v>79</v>
      </c>
      <c r="V67" s="57">
        <f t="shared" si="6"/>
        <v>-1030</v>
      </c>
      <c r="W67" s="55">
        <v>0</v>
      </c>
      <c r="X67" s="55">
        <f t="shared" si="3"/>
        <v>2965.7299638260492</v>
      </c>
      <c r="Y67" s="117">
        <f t="shared" si="4"/>
        <v>187553.56992559318</v>
      </c>
    </row>
    <row r="68" spans="1:25" ht="13.5" thickBot="1" x14ac:dyDescent="0.35">
      <c r="A68" s="54">
        <v>55</v>
      </c>
      <c r="B68" s="54">
        <v>28</v>
      </c>
      <c r="C68" s="54">
        <f t="shared" si="8"/>
        <v>7</v>
      </c>
      <c r="D68" s="55">
        <f t="shared" si="20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6"/>
        <v>-752.61542950728563</v>
      </c>
      <c r="H68" s="57">
        <f t="shared" si="22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1"/>
        <v>-1893.7154400000002</v>
      </c>
      <c r="S68" s="55">
        <v>0</v>
      </c>
      <c r="T68" s="55">
        <v>0</v>
      </c>
      <c r="U68" s="54" t="s">
        <v>79</v>
      </c>
      <c r="V68" s="57">
        <f t="shared" si="6"/>
        <v>-1040</v>
      </c>
      <c r="W68" s="55">
        <v>0</v>
      </c>
      <c r="X68" s="55">
        <f t="shared" si="3"/>
        <v>2955.7299638260492</v>
      </c>
      <c r="Y68" s="117">
        <f t="shared" si="4"/>
        <v>191290.77309744252</v>
      </c>
    </row>
    <row r="69" spans="1:25" ht="13.5" thickBot="1" x14ac:dyDescent="0.35">
      <c r="A69" s="54">
        <v>56</v>
      </c>
      <c r="B69" s="54">
        <v>28</v>
      </c>
      <c r="C69" s="54">
        <f t="shared" si="8"/>
        <v>8</v>
      </c>
      <c r="D69" s="55">
        <f t="shared" si="20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6"/>
        <v>-752.61542950728563</v>
      </c>
      <c r="H69" s="57">
        <f t="shared" si="22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1"/>
        <v>-1893.7154400000002</v>
      </c>
      <c r="S69" s="55">
        <v>0</v>
      </c>
      <c r="T69" s="55">
        <v>0</v>
      </c>
      <c r="U69" s="54" t="s">
        <v>79</v>
      </c>
      <c r="V69" s="57">
        <f t="shared" si="6"/>
        <v>-1050</v>
      </c>
      <c r="W69" s="55">
        <v>0</v>
      </c>
      <c r="X69" s="55">
        <f t="shared" si="3"/>
        <v>2945.7299638260492</v>
      </c>
      <c r="Y69" s="117">
        <f t="shared" si="4"/>
        <v>195033.54794917456</v>
      </c>
    </row>
    <row r="70" spans="1:25" ht="13.5" thickBot="1" x14ac:dyDescent="0.35">
      <c r="A70" s="54">
        <v>57</v>
      </c>
      <c r="B70" s="54">
        <v>28</v>
      </c>
      <c r="C70" s="54">
        <f t="shared" si="8"/>
        <v>9</v>
      </c>
      <c r="D70" s="55">
        <f t="shared" si="20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6"/>
        <v>-752.61542950728563</v>
      </c>
      <c r="H70" s="57">
        <f t="shared" si="22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1"/>
        <v>-1893.7154400000002</v>
      </c>
      <c r="S70" s="55">
        <v>0</v>
      </c>
      <c r="T70" s="55">
        <v>0</v>
      </c>
      <c r="U70" s="54" t="s">
        <v>79</v>
      </c>
      <c r="V70" s="57">
        <f t="shared" si="6"/>
        <v>-1060</v>
      </c>
      <c r="W70" s="55">
        <v>0</v>
      </c>
      <c r="X70" s="55">
        <f t="shared" si="3"/>
        <v>2935.7299638260492</v>
      </c>
      <c r="Y70" s="117">
        <f t="shared" si="4"/>
        <v>198781.91769612217</v>
      </c>
    </row>
    <row r="71" spans="1:25" ht="13.5" thickBot="1" x14ac:dyDescent="0.35">
      <c r="A71" s="54">
        <v>58</v>
      </c>
      <c r="B71" s="54">
        <v>28</v>
      </c>
      <c r="C71" s="54">
        <f t="shared" si="8"/>
        <v>10</v>
      </c>
      <c r="D71" s="55">
        <f t="shared" si="20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6"/>
        <v>-752.61542950728563</v>
      </c>
      <c r="H71" s="57">
        <f t="shared" si="22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1"/>
        <v>-1893.7154400000002</v>
      </c>
      <c r="S71" s="55">
        <v>0</v>
      </c>
      <c r="T71" s="55">
        <v>0</v>
      </c>
      <c r="U71" s="54" t="s">
        <v>79</v>
      </c>
      <c r="V71" s="57">
        <f t="shared" si="6"/>
        <v>-1070</v>
      </c>
      <c r="W71" s="55">
        <v>0</v>
      </c>
      <c r="X71" s="55">
        <f t="shared" si="3"/>
        <v>2925.7299638260492</v>
      </c>
      <c r="Y71" s="117">
        <f t="shared" si="4"/>
        <v>202535.90565034872</v>
      </c>
    </row>
    <row r="72" spans="1:25" ht="13.5" thickBot="1" x14ac:dyDescent="0.35">
      <c r="A72" s="54">
        <v>59</v>
      </c>
      <c r="B72" s="54">
        <v>28</v>
      </c>
      <c r="C72" s="54">
        <f t="shared" si="8"/>
        <v>11</v>
      </c>
      <c r="D72" s="55">
        <f t="shared" si="20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6"/>
        <v>-752.61542950728563</v>
      </c>
      <c r="H72" s="57">
        <f t="shared" si="22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1"/>
        <v>-1893.7154400000002</v>
      </c>
      <c r="S72" s="55">
        <v>0</v>
      </c>
      <c r="T72" s="55">
        <v>0</v>
      </c>
      <c r="U72" s="54" t="s">
        <v>79</v>
      </c>
      <c r="V72" s="57">
        <f t="shared" si="6"/>
        <v>-1080</v>
      </c>
      <c r="W72" s="55">
        <v>0</v>
      </c>
      <c r="X72" s="55">
        <f t="shared" si="3"/>
        <v>2915.7299638260492</v>
      </c>
      <c r="Y72" s="117">
        <f t="shared" si="4"/>
        <v>206295.53522105122</v>
      </c>
    </row>
    <row r="73" spans="1:25" ht="13.5" thickBot="1" x14ac:dyDescent="0.35">
      <c r="A73" s="54">
        <v>60</v>
      </c>
      <c r="B73" s="54">
        <v>29</v>
      </c>
      <c r="C73" s="54">
        <f t="shared" si="8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6"/>
        <v>-752.61542950728563</v>
      </c>
      <c r="H73" s="57">
        <f t="shared" si="22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6"/>
        <v>-1090</v>
      </c>
      <c r="W73" s="55">
        <v>0</v>
      </c>
      <c r="X73" s="55">
        <f t="shared" si="3"/>
        <v>3059.5184124260486</v>
      </c>
      <c r="Y73" s="117">
        <f t="shared" si="4"/>
        <v>210214.61836356498</v>
      </c>
    </row>
    <row r="74" spans="1:25" ht="13.5" thickBot="1" x14ac:dyDescent="0.35">
      <c r="A74" s="54">
        <v>61</v>
      </c>
      <c r="B74" s="54">
        <v>29</v>
      </c>
      <c r="C74" s="54">
        <f t="shared" si="8"/>
        <v>1</v>
      </c>
      <c r="D74" s="55">
        <f t="shared" ref="D74:D84" si="23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6"/>
        <v>-752.61542950728563</v>
      </c>
      <c r="H74" s="57">
        <f t="shared" si="10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4">$R73</f>
        <v>-2007.3383664000003</v>
      </c>
      <c r="S74" s="55">
        <v>0</v>
      </c>
      <c r="T74" s="55">
        <v>0</v>
      </c>
      <c r="U74" s="54" t="s">
        <v>79</v>
      </c>
      <c r="V74" s="57">
        <f t="shared" si="6"/>
        <v>-1100</v>
      </c>
      <c r="W74" s="55">
        <v>0</v>
      </c>
      <c r="X74" s="55">
        <f t="shared" si="3"/>
        <v>3046.5184124260486</v>
      </c>
      <c r="Y74" s="117">
        <f t="shared" si="4"/>
        <v>214137.03101917254</v>
      </c>
    </row>
    <row r="75" spans="1:25" ht="13.5" thickBot="1" x14ac:dyDescent="0.35">
      <c r="A75" s="54">
        <v>62</v>
      </c>
      <c r="B75" s="54">
        <v>29</v>
      </c>
      <c r="C75" s="54">
        <f t="shared" si="8"/>
        <v>2</v>
      </c>
      <c r="D75" s="55">
        <f t="shared" si="23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6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4"/>
        <v>-2007.3383664000003</v>
      </c>
      <c r="S75" s="55">
        <v>0</v>
      </c>
      <c r="T75" s="55">
        <v>0</v>
      </c>
      <c r="U75" s="54" t="s">
        <v>79</v>
      </c>
      <c r="V75" s="57">
        <f t="shared" si="6"/>
        <v>-1110</v>
      </c>
      <c r="W75" s="55">
        <v>0</v>
      </c>
      <c r="X75" s="55">
        <f t="shared" si="3"/>
        <v>3036.5184124260486</v>
      </c>
      <c r="Y75" s="117">
        <f t="shared" si="4"/>
        <v>218065.78706084515</v>
      </c>
    </row>
    <row r="76" spans="1:25" ht="13.5" thickBot="1" x14ac:dyDescent="0.35">
      <c r="A76" s="54">
        <v>63</v>
      </c>
      <c r="B76" s="54">
        <v>29</v>
      </c>
      <c r="C76" s="54">
        <f t="shared" si="8"/>
        <v>3</v>
      </c>
      <c r="D76" s="55">
        <f t="shared" si="23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6"/>
        <v>-752.61542950728563</v>
      </c>
      <c r="H76" s="57">
        <f t="shared" ref="H76:H85" si="25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4"/>
        <v>-2007.3383664000003</v>
      </c>
      <c r="S76" s="55">
        <v>0</v>
      </c>
      <c r="T76" s="55">
        <v>0</v>
      </c>
      <c r="U76" s="54" t="s">
        <v>79</v>
      </c>
      <c r="V76" s="57">
        <f t="shared" si="6"/>
        <v>-1120</v>
      </c>
      <c r="W76" s="55">
        <v>0</v>
      </c>
      <c r="X76" s="55">
        <f t="shared" si="3"/>
        <v>3026.5184124260486</v>
      </c>
      <c r="Y76" s="117">
        <f t="shared" si="4"/>
        <v>222000.91291935806</v>
      </c>
    </row>
    <row r="77" spans="1:25" ht="13.5" thickBot="1" x14ac:dyDescent="0.35">
      <c r="A77" s="54">
        <v>64</v>
      </c>
      <c r="B77" s="54">
        <v>29</v>
      </c>
      <c r="C77" s="54">
        <f t="shared" si="8"/>
        <v>4</v>
      </c>
      <c r="D77" s="55">
        <f t="shared" si="23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6"/>
        <v>-752.61542950728563</v>
      </c>
      <c r="H77" s="57">
        <f t="shared" si="25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4"/>
        <v>-2007.3383664000003</v>
      </c>
      <c r="S77" s="55">
        <v>0</v>
      </c>
      <c r="T77" s="55">
        <v>0</v>
      </c>
      <c r="U77" s="54" t="s">
        <v>79</v>
      </c>
      <c r="V77" s="57">
        <f t="shared" si="6"/>
        <v>-1130</v>
      </c>
      <c r="W77" s="55">
        <v>0</v>
      </c>
      <c r="X77" s="55">
        <f t="shared" si="3"/>
        <v>3016.5184124260486</v>
      </c>
      <c r="Y77" s="117">
        <f t="shared" si="4"/>
        <v>225942.43513561477</v>
      </c>
    </row>
    <row r="78" spans="1:25" ht="13.5" thickBot="1" x14ac:dyDescent="0.35">
      <c r="A78" s="54">
        <v>65</v>
      </c>
      <c r="B78" s="54">
        <v>29</v>
      </c>
      <c r="C78" s="54">
        <f t="shared" si="8"/>
        <v>5</v>
      </c>
      <c r="D78" s="55">
        <f t="shared" si="23"/>
        <v>10210.252500000002</v>
      </c>
      <c r="E78" s="57">
        <f t="shared" ref="E78:E141" si="26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09" si="27">-PMT(4%/12,120,-(FV(4%/12,24,,-35000)+FV(4%/12,12,,-35000)))</f>
        <v>-752.61542950728563</v>
      </c>
      <c r="H78" s="57">
        <f t="shared" si="25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4"/>
        <v>-2007.3383664000003</v>
      </c>
      <c r="S78" s="55">
        <v>0</v>
      </c>
      <c r="T78" s="55">
        <v>0</v>
      </c>
      <c r="U78" s="54" t="s">
        <v>79</v>
      </c>
      <c r="V78" s="57">
        <f t="shared" si="6"/>
        <v>-1140</v>
      </c>
      <c r="W78" s="55">
        <v>0</v>
      </c>
      <c r="X78" s="55">
        <f t="shared" ref="X78:X141" si="28">D78+E78+F78+G78+H78+I78+J78+L78+M78+R78+S78+T78+V78+W78+O78+P78</f>
        <v>3006.5184124260486</v>
      </c>
      <c r="Y78" s="117">
        <f t="shared" ref="Y78:Y141" si="29">X78+(Y77*(1+($D$7/12)))</f>
        <v>229890.38036110587</v>
      </c>
    </row>
    <row r="79" spans="1:25" ht="13.5" thickBot="1" x14ac:dyDescent="0.35">
      <c r="A79" s="54">
        <v>66</v>
      </c>
      <c r="B79" s="54">
        <v>29</v>
      </c>
      <c r="C79" s="54">
        <f t="shared" si="8"/>
        <v>6</v>
      </c>
      <c r="D79" s="55">
        <f t="shared" si="23"/>
        <v>10210.252500000002</v>
      </c>
      <c r="E79" s="57">
        <f t="shared" si="26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7"/>
        <v>-752.61542950728563</v>
      </c>
      <c r="H79" s="57">
        <f t="shared" si="25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4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30">$V78-10</f>
        <v>-1150</v>
      </c>
      <c r="W79" s="55">
        <v>0</v>
      </c>
      <c r="X79" s="55">
        <f t="shared" si="28"/>
        <v>2996.5184124260486</v>
      </c>
      <c r="Y79" s="117">
        <f t="shared" si="29"/>
        <v>233844.77535836986</v>
      </c>
    </row>
    <row r="80" spans="1:25" ht="13.5" thickBot="1" x14ac:dyDescent="0.35">
      <c r="A80" s="54">
        <v>67</v>
      </c>
      <c r="B80" s="54">
        <v>29</v>
      </c>
      <c r="C80" s="54">
        <f t="shared" si="8"/>
        <v>7</v>
      </c>
      <c r="D80" s="55">
        <f t="shared" si="23"/>
        <v>10210.252500000002</v>
      </c>
      <c r="E80" s="57">
        <f t="shared" si="26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7"/>
        <v>-752.61542950728563</v>
      </c>
      <c r="H80" s="57">
        <f t="shared" si="25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4"/>
        <v>-2007.3383664000003</v>
      </c>
      <c r="S80" s="55">
        <v>0</v>
      </c>
      <c r="T80" s="55">
        <v>0</v>
      </c>
      <c r="U80" s="54" t="s">
        <v>79</v>
      </c>
      <c r="V80" s="57">
        <f t="shared" si="30"/>
        <v>-1160</v>
      </c>
      <c r="W80" s="55">
        <v>0</v>
      </c>
      <c r="X80" s="55">
        <f t="shared" si="28"/>
        <v>2986.5184124260486</v>
      </c>
      <c r="Y80" s="117">
        <f t="shared" si="29"/>
        <v>237805.6470014558</v>
      </c>
    </row>
    <row r="81" spans="1:25" ht="13.5" thickBot="1" x14ac:dyDescent="0.35">
      <c r="A81" s="54">
        <v>68</v>
      </c>
      <c r="B81" s="54">
        <v>29</v>
      </c>
      <c r="C81" s="54">
        <f t="shared" si="8"/>
        <v>8</v>
      </c>
      <c r="D81" s="55">
        <f t="shared" si="23"/>
        <v>10210.252500000002</v>
      </c>
      <c r="E81" s="57">
        <f t="shared" si="26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7"/>
        <v>-752.61542950728563</v>
      </c>
      <c r="H81" s="57">
        <f t="shared" si="25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4"/>
        <v>-2007.3383664000003</v>
      </c>
      <c r="S81" s="55">
        <v>0</v>
      </c>
      <c r="T81" s="55">
        <v>0</v>
      </c>
      <c r="U81" s="54" t="s">
        <v>79</v>
      </c>
      <c r="V81" s="57">
        <f t="shared" si="30"/>
        <v>-1170</v>
      </c>
      <c r="W81" s="55">
        <v>0</v>
      </c>
      <c r="X81" s="55">
        <f t="shared" si="28"/>
        <v>2976.5184124260486</v>
      </c>
      <c r="Y81" s="117">
        <f t="shared" si="29"/>
        <v>241773.02227638793</v>
      </c>
    </row>
    <row r="82" spans="1:25" ht="13.5" thickBot="1" x14ac:dyDescent="0.35">
      <c r="A82" s="54">
        <v>69</v>
      </c>
      <c r="B82" s="54">
        <v>29</v>
      </c>
      <c r="C82" s="54">
        <f t="shared" si="8"/>
        <v>9</v>
      </c>
      <c r="D82" s="55">
        <f t="shared" si="23"/>
        <v>10210.252500000002</v>
      </c>
      <c r="E82" s="57">
        <f t="shared" si="26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7"/>
        <v>-752.61542950728563</v>
      </c>
      <c r="H82" s="57">
        <f t="shared" si="25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4"/>
        <v>-2007.3383664000003</v>
      </c>
      <c r="S82" s="55">
        <v>0</v>
      </c>
      <c r="T82" s="55">
        <v>0</v>
      </c>
      <c r="U82" s="54" t="s">
        <v>79</v>
      </c>
      <c r="V82" s="57">
        <f t="shared" si="30"/>
        <v>-1180</v>
      </c>
      <c r="W82" s="55">
        <v>0</v>
      </c>
      <c r="X82" s="55">
        <f t="shared" si="28"/>
        <v>2966.5184124260486</v>
      </c>
      <c r="Y82" s="117">
        <f t="shared" si="29"/>
        <v>245746.92828163225</v>
      </c>
    </row>
    <row r="83" spans="1:25" ht="13.5" thickBot="1" x14ac:dyDescent="0.35">
      <c r="A83" s="54">
        <v>70</v>
      </c>
      <c r="B83" s="54">
        <v>29</v>
      </c>
      <c r="C83" s="54">
        <f t="shared" si="8"/>
        <v>10</v>
      </c>
      <c r="D83" s="55">
        <f t="shared" si="23"/>
        <v>10210.252500000002</v>
      </c>
      <c r="E83" s="57">
        <f t="shared" si="26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7"/>
        <v>-752.61542950728563</v>
      </c>
      <c r="H83" s="57">
        <f t="shared" si="25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4"/>
        <v>-2007.3383664000003</v>
      </c>
      <c r="S83" s="55">
        <v>0</v>
      </c>
      <c r="T83" s="55">
        <v>0</v>
      </c>
      <c r="U83" s="54" t="s">
        <v>79</v>
      </c>
      <c r="V83" s="57">
        <f t="shared" si="30"/>
        <v>-1190</v>
      </c>
      <c r="W83" s="55">
        <v>0</v>
      </c>
      <c r="X83" s="55">
        <f t="shared" si="28"/>
        <v>2956.5184124260486</v>
      </c>
      <c r="Y83" s="117">
        <f t="shared" si="29"/>
        <v>249727.39222856509</v>
      </c>
    </row>
    <row r="84" spans="1:25" ht="13.5" thickBot="1" x14ac:dyDescent="0.35">
      <c r="A84" s="54">
        <v>71</v>
      </c>
      <c r="B84" s="54">
        <v>29</v>
      </c>
      <c r="C84" s="54">
        <f t="shared" si="8"/>
        <v>11</v>
      </c>
      <c r="D84" s="55">
        <f t="shared" si="23"/>
        <v>10210.252500000002</v>
      </c>
      <c r="E84" s="57">
        <f t="shared" si="26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7"/>
        <v>-752.61542950728563</v>
      </c>
      <c r="H84" s="57">
        <f t="shared" si="25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4"/>
        <v>-2007.3383664000003</v>
      </c>
      <c r="S84" s="55">
        <v>0</v>
      </c>
      <c r="T84" s="55">
        <v>0</v>
      </c>
      <c r="U84" s="54" t="s">
        <v>79</v>
      </c>
      <c r="V84" s="57">
        <f t="shared" si="30"/>
        <v>-1200</v>
      </c>
      <c r="W84" s="55">
        <v>0</v>
      </c>
      <c r="X84" s="55">
        <f t="shared" si="28"/>
        <v>2946.5184124260486</v>
      </c>
      <c r="Y84" s="117">
        <f t="shared" si="29"/>
        <v>253714.44144194349</v>
      </c>
    </row>
    <row r="85" spans="1:25" ht="13.5" thickBot="1" x14ac:dyDescent="0.35">
      <c r="A85" s="54">
        <v>72</v>
      </c>
      <c r="B85" s="54">
        <v>30</v>
      </c>
      <c r="C85" s="54">
        <f t="shared" si="8"/>
        <v>0</v>
      </c>
      <c r="D85" s="55">
        <f>$D74*(1+$D$4)</f>
        <v>10720.765125000004</v>
      </c>
      <c r="E85" s="57">
        <f t="shared" si="26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7"/>
        <v>-752.61542950728563</v>
      </c>
      <c r="H85" s="57">
        <f t="shared" si="25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30"/>
        <v>-1210</v>
      </c>
      <c r="W85" s="55">
        <v>0</v>
      </c>
      <c r="X85" s="55">
        <f t="shared" si="28"/>
        <v>-2903.1399458079513</v>
      </c>
      <c r="Y85" s="117">
        <f t="shared" si="29"/>
        <v>251868.44500214362</v>
      </c>
    </row>
    <row r="86" spans="1:25" ht="13.5" thickBot="1" x14ac:dyDescent="0.35">
      <c r="A86" s="54">
        <v>73</v>
      </c>
      <c r="B86" s="54">
        <v>30</v>
      </c>
      <c r="C86" s="54">
        <f t="shared" si="8"/>
        <v>1</v>
      </c>
      <c r="D86" s="55">
        <f t="shared" ref="D86:D96" si="31">$D85</f>
        <v>10720.765125000004</v>
      </c>
      <c r="E86" s="57">
        <f t="shared" si="26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7"/>
        <v>-752.61542950728563</v>
      </c>
      <c r="H86" s="55">
        <v>0</v>
      </c>
      <c r="I86" s="57">
        <f t="shared" ref="I86:I117" si="32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3">$R85</f>
        <v>-2127.7786683840004</v>
      </c>
      <c r="S86" s="55">
        <v>0</v>
      </c>
      <c r="T86" s="55">
        <v>0</v>
      </c>
      <c r="U86" s="54" t="s">
        <v>79</v>
      </c>
      <c r="V86" s="57">
        <f t="shared" si="30"/>
        <v>-1220</v>
      </c>
      <c r="W86" s="55">
        <v>0</v>
      </c>
      <c r="X86" s="55">
        <f t="shared" si="28"/>
        <v>2694.8362667388174</v>
      </c>
      <c r="Y86" s="117">
        <f t="shared" si="29"/>
        <v>255612.73312305805</v>
      </c>
    </row>
    <row r="87" spans="1:25" ht="13.5" thickBot="1" x14ac:dyDescent="0.35">
      <c r="A87" s="54">
        <v>74</v>
      </c>
      <c r="B87" s="54">
        <v>30</v>
      </c>
      <c r="C87" s="54">
        <f t="shared" si="8"/>
        <v>2</v>
      </c>
      <c r="D87" s="55">
        <f t="shared" si="31"/>
        <v>10720.765125000004</v>
      </c>
      <c r="E87" s="57">
        <f t="shared" si="26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7"/>
        <v>-752.61542950728563</v>
      </c>
      <c r="H87" s="55">
        <v>0</v>
      </c>
      <c r="I87" s="57">
        <f t="shared" si="32"/>
        <v>-347.02378745323108</v>
      </c>
      <c r="J87" s="57">
        <f t="shared" ref="J87:J150" si="34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3"/>
        <v>-2127.7786683840004</v>
      </c>
      <c r="S87" s="55">
        <v>0</v>
      </c>
      <c r="T87" s="55">
        <v>0</v>
      </c>
      <c r="U87" s="54" t="s">
        <v>79</v>
      </c>
      <c r="V87" s="57">
        <f t="shared" si="30"/>
        <v>-1230</v>
      </c>
      <c r="W87" s="55">
        <v>0</v>
      </c>
      <c r="X87" s="55">
        <f t="shared" si="28"/>
        <v>2681.8362667388174</v>
      </c>
      <c r="Y87" s="117">
        <f t="shared" si="29"/>
        <v>259359.62244447629</v>
      </c>
    </row>
    <row r="88" spans="1:25" ht="13.5" thickBot="1" x14ac:dyDescent="0.35">
      <c r="A88" s="54">
        <v>75</v>
      </c>
      <c r="B88" s="54">
        <v>30</v>
      </c>
      <c r="C88" s="54">
        <f t="shared" si="8"/>
        <v>3</v>
      </c>
      <c r="D88" s="55">
        <f t="shared" si="31"/>
        <v>10720.765125000004</v>
      </c>
      <c r="E88" s="57">
        <f t="shared" si="26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7"/>
        <v>-752.61542950728563</v>
      </c>
      <c r="H88" s="55">
        <v>0</v>
      </c>
      <c r="I88" s="57">
        <f t="shared" si="32"/>
        <v>-347.02378745323108</v>
      </c>
      <c r="J88" s="57">
        <f t="shared" si="34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3"/>
        <v>-2127.7786683840004</v>
      </c>
      <c r="S88" s="55">
        <v>0</v>
      </c>
      <c r="T88" s="55">
        <v>0</v>
      </c>
      <c r="U88" s="54" t="s">
        <v>79</v>
      </c>
      <c r="V88" s="57">
        <f t="shared" si="30"/>
        <v>-1240</v>
      </c>
      <c r="W88" s="55">
        <v>0</v>
      </c>
      <c r="X88" s="55">
        <f t="shared" si="28"/>
        <v>2668.8362667388174</v>
      </c>
      <c r="Y88" s="117">
        <f t="shared" si="29"/>
        <v>263109.12380473374</v>
      </c>
    </row>
    <row r="89" spans="1:25" ht="13.5" thickBot="1" x14ac:dyDescent="0.35">
      <c r="A89" s="54">
        <v>76</v>
      </c>
      <c r="B89" s="54">
        <v>30</v>
      </c>
      <c r="C89" s="54">
        <f t="shared" ref="C89:C152" si="35">C77</f>
        <v>4</v>
      </c>
      <c r="D89" s="55">
        <f t="shared" si="31"/>
        <v>10720.765125000004</v>
      </c>
      <c r="E89" s="57">
        <f t="shared" si="26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7"/>
        <v>-752.61542950728563</v>
      </c>
      <c r="H89" s="55">
        <v>0</v>
      </c>
      <c r="I89" s="57">
        <f t="shared" si="32"/>
        <v>-347.02378745323108</v>
      </c>
      <c r="J89" s="57">
        <f t="shared" si="34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3"/>
        <v>-2127.7786683840004</v>
      </c>
      <c r="S89" s="55">
        <v>0</v>
      </c>
      <c r="T89" s="55">
        <v>0</v>
      </c>
      <c r="U89" s="54" t="s">
        <v>79</v>
      </c>
      <c r="V89" s="57">
        <f t="shared" si="30"/>
        <v>-1250</v>
      </c>
      <c r="W89" s="55">
        <v>0</v>
      </c>
      <c r="X89" s="55">
        <f t="shared" si="28"/>
        <v>2655.8362667388174</v>
      </c>
      <c r="Y89" s="117">
        <f t="shared" si="29"/>
        <v>266861.2480873256</v>
      </c>
    </row>
    <row r="90" spans="1:25" ht="13.5" thickBot="1" x14ac:dyDescent="0.35">
      <c r="A90" s="54">
        <v>77</v>
      </c>
      <c r="B90" s="54">
        <v>30</v>
      </c>
      <c r="C90" s="54">
        <f t="shared" si="35"/>
        <v>5</v>
      </c>
      <c r="D90" s="55">
        <f t="shared" si="31"/>
        <v>10720.765125000004</v>
      </c>
      <c r="E90" s="57">
        <f t="shared" si="26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7"/>
        <v>-752.61542950728563</v>
      </c>
      <c r="H90" s="55">
        <v>0</v>
      </c>
      <c r="I90" s="57">
        <f t="shared" si="32"/>
        <v>-347.02378745323108</v>
      </c>
      <c r="J90" s="57">
        <f t="shared" si="34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3"/>
        <v>-2127.7786683840004</v>
      </c>
      <c r="S90" s="55">
        <v>0</v>
      </c>
      <c r="T90" s="55">
        <v>0</v>
      </c>
      <c r="U90" s="54" t="s">
        <v>79</v>
      </c>
      <c r="V90" s="57">
        <f t="shared" si="30"/>
        <v>-1260</v>
      </c>
      <c r="W90" s="55">
        <v>0</v>
      </c>
      <c r="X90" s="55">
        <f t="shared" si="28"/>
        <v>2642.8362667388174</v>
      </c>
      <c r="Y90" s="117">
        <f t="shared" si="29"/>
        <v>270616.00622109493</v>
      </c>
    </row>
    <row r="91" spans="1:25" ht="13.5" thickBot="1" x14ac:dyDescent="0.35">
      <c r="A91" s="54">
        <v>78</v>
      </c>
      <c r="B91" s="54">
        <v>30</v>
      </c>
      <c r="C91" s="54">
        <f t="shared" si="35"/>
        <v>6</v>
      </c>
      <c r="D91" s="55">
        <f t="shared" si="31"/>
        <v>10720.765125000004</v>
      </c>
      <c r="E91" s="57">
        <f t="shared" si="26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7"/>
        <v>-752.61542950728563</v>
      </c>
      <c r="H91" s="55">
        <v>0</v>
      </c>
      <c r="I91" s="57">
        <f t="shared" si="32"/>
        <v>-347.02378745323108</v>
      </c>
      <c r="J91" s="57">
        <f t="shared" si="34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3"/>
        <v>-2127.7786683840004</v>
      </c>
      <c r="S91" s="55">
        <v>0</v>
      </c>
      <c r="T91" s="55">
        <v>0</v>
      </c>
      <c r="U91" s="54" t="s">
        <v>79</v>
      </c>
      <c r="V91" s="57">
        <f t="shared" si="30"/>
        <v>-1270</v>
      </c>
      <c r="W91" s="55">
        <v>0</v>
      </c>
      <c r="X91" s="55">
        <f t="shared" si="28"/>
        <v>2629.8362667388174</v>
      </c>
      <c r="Y91" s="117">
        <f t="shared" si="29"/>
        <v>274373.40918042167</v>
      </c>
    </row>
    <row r="92" spans="1:25" ht="13.5" thickBot="1" x14ac:dyDescent="0.35">
      <c r="A92" s="54">
        <v>79</v>
      </c>
      <c r="B92" s="54">
        <v>30</v>
      </c>
      <c r="C92" s="54">
        <f t="shared" si="35"/>
        <v>7</v>
      </c>
      <c r="D92" s="55">
        <f t="shared" si="31"/>
        <v>10720.765125000004</v>
      </c>
      <c r="E92" s="57">
        <f t="shared" si="26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7"/>
        <v>-752.61542950728563</v>
      </c>
      <c r="H92" s="55">
        <v>0</v>
      </c>
      <c r="I92" s="57">
        <f t="shared" si="32"/>
        <v>-347.02378745323108</v>
      </c>
      <c r="J92" s="57">
        <f t="shared" si="34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3"/>
        <v>-2127.7786683840004</v>
      </c>
      <c r="S92" s="55">
        <v>0</v>
      </c>
      <c r="T92" s="55">
        <v>0</v>
      </c>
      <c r="U92" s="54" t="s">
        <v>79</v>
      </c>
      <c r="V92" s="57">
        <f t="shared" si="30"/>
        <v>-1280</v>
      </c>
      <c r="W92" s="55">
        <v>0</v>
      </c>
      <c r="X92" s="55">
        <f t="shared" si="28"/>
        <v>2616.8362667388174</v>
      </c>
      <c r="Y92" s="117">
        <f t="shared" si="29"/>
        <v>278133.46798541228</v>
      </c>
    </row>
    <row r="93" spans="1:25" ht="13.5" thickBot="1" x14ac:dyDescent="0.35">
      <c r="A93" s="54">
        <v>80</v>
      </c>
      <c r="B93" s="54">
        <v>30</v>
      </c>
      <c r="C93" s="54">
        <f t="shared" si="35"/>
        <v>8</v>
      </c>
      <c r="D93" s="55">
        <f t="shared" si="31"/>
        <v>10720.765125000004</v>
      </c>
      <c r="E93" s="57">
        <f t="shared" si="26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7"/>
        <v>-752.61542950728563</v>
      </c>
      <c r="H93" s="55">
        <v>0</v>
      </c>
      <c r="I93" s="57">
        <f t="shared" si="32"/>
        <v>-347.02378745323108</v>
      </c>
      <c r="J93" s="57">
        <f t="shared" si="34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3"/>
        <v>-2127.7786683840004</v>
      </c>
      <c r="S93" s="55">
        <v>0</v>
      </c>
      <c r="T93" s="55">
        <v>0</v>
      </c>
      <c r="U93" s="54" t="s">
        <v>79</v>
      </c>
      <c r="V93" s="57">
        <f t="shared" si="30"/>
        <v>-1290</v>
      </c>
      <c r="W93" s="55">
        <v>0</v>
      </c>
      <c r="X93" s="55">
        <f t="shared" si="28"/>
        <v>2603.8362667388174</v>
      </c>
      <c r="Y93" s="117">
        <f t="shared" si="29"/>
        <v>281896.1937020903</v>
      </c>
    </row>
    <row r="94" spans="1:25" ht="13.5" thickBot="1" x14ac:dyDescent="0.35">
      <c r="A94" s="54">
        <v>81</v>
      </c>
      <c r="B94" s="54">
        <v>30</v>
      </c>
      <c r="C94" s="54">
        <f t="shared" si="35"/>
        <v>9</v>
      </c>
      <c r="D94" s="55">
        <f t="shared" si="31"/>
        <v>10720.765125000004</v>
      </c>
      <c r="E94" s="57">
        <f t="shared" si="26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7"/>
        <v>-752.61542950728563</v>
      </c>
      <c r="H94" s="55">
        <v>0</v>
      </c>
      <c r="I94" s="57">
        <f t="shared" si="32"/>
        <v>-347.02378745323108</v>
      </c>
      <c r="J94" s="57">
        <f t="shared" si="34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3"/>
        <v>-2127.7786683840004</v>
      </c>
      <c r="S94" s="55">
        <v>0</v>
      </c>
      <c r="T94" s="55">
        <v>0</v>
      </c>
      <c r="U94" s="54" t="s">
        <v>79</v>
      </c>
      <c r="V94" s="57">
        <f t="shared" si="30"/>
        <v>-1300</v>
      </c>
      <c r="W94" s="55">
        <v>0</v>
      </c>
      <c r="X94" s="55">
        <f t="shared" si="28"/>
        <v>2590.8362667388174</v>
      </c>
      <c r="Y94" s="117">
        <f t="shared" si="29"/>
        <v>285661.59744258784</v>
      </c>
    </row>
    <row r="95" spans="1:25" ht="13.5" thickBot="1" x14ac:dyDescent="0.35">
      <c r="A95" s="54">
        <v>82</v>
      </c>
      <c r="B95" s="54">
        <v>30</v>
      </c>
      <c r="C95" s="54">
        <f t="shared" si="35"/>
        <v>10</v>
      </c>
      <c r="D95" s="55">
        <f t="shared" si="31"/>
        <v>10720.765125000004</v>
      </c>
      <c r="E95" s="57">
        <f t="shared" si="26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7"/>
        <v>-752.61542950728563</v>
      </c>
      <c r="H95" s="55">
        <v>0</v>
      </c>
      <c r="I95" s="57">
        <f t="shared" si="32"/>
        <v>-347.02378745323108</v>
      </c>
      <c r="J95" s="57">
        <f t="shared" si="34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3"/>
        <v>-2127.7786683840004</v>
      </c>
      <c r="S95" s="55">
        <v>0</v>
      </c>
      <c r="T95" s="55">
        <v>0</v>
      </c>
      <c r="U95" s="54" t="s">
        <v>79</v>
      </c>
      <c r="V95" s="57">
        <f t="shared" si="30"/>
        <v>-1310</v>
      </c>
      <c r="W95" s="55">
        <v>0</v>
      </c>
      <c r="X95" s="55">
        <f t="shared" si="28"/>
        <v>2577.8362667388174</v>
      </c>
      <c r="Y95" s="117">
        <f t="shared" si="29"/>
        <v>289429.69036533742</v>
      </c>
    </row>
    <row r="96" spans="1:25" ht="13.5" thickBot="1" x14ac:dyDescent="0.35">
      <c r="A96" s="54">
        <v>83</v>
      </c>
      <c r="B96" s="54">
        <v>30</v>
      </c>
      <c r="C96" s="54">
        <f t="shared" si="35"/>
        <v>11</v>
      </c>
      <c r="D96" s="55">
        <f t="shared" si="31"/>
        <v>10720.765125000004</v>
      </c>
      <c r="E96" s="57">
        <f t="shared" si="26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7"/>
        <v>-752.61542950728563</v>
      </c>
      <c r="H96" s="55">
        <v>0</v>
      </c>
      <c r="I96" s="57">
        <f t="shared" si="32"/>
        <v>-347.02378745323108</v>
      </c>
      <c r="J96" s="57">
        <f t="shared" si="34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3"/>
        <v>-2127.7786683840004</v>
      </c>
      <c r="S96" s="55">
        <v>0</v>
      </c>
      <c r="T96" s="55">
        <v>0</v>
      </c>
      <c r="U96" s="54" t="s">
        <v>79</v>
      </c>
      <c r="V96" s="57">
        <f t="shared" si="30"/>
        <v>-1320</v>
      </c>
      <c r="W96" s="55">
        <v>0</v>
      </c>
      <c r="X96" s="55">
        <f t="shared" si="28"/>
        <v>2564.8362667388174</v>
      </c>
      <c r="Y96" s="117">
        <f t="shared" si="29"/>
        <v>293200.48367526516</v>
      </c>
    </row>
    <row r="97" spans="1:25" ht="13.5" thickBot="1" x14ac:dyDescent="0.35">
      <c r="A97" s="54">
        <v>84</v>
      </c>
      <c r="B97" s="54">
        <v>31</v>
      </c>
      <c r="C97" s="54">
        <f t="shared" si="35"/>
        <v>0</v>
      </c>
      <c r="D97" s="55">
        <f>$D86*(1+$D$4)</f>
        <v>11256.803381250003</v>
      </c>
      <c r="E97" s="57">
        <f t="shared" si="26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7"/>
        <v>-752.61542950728563</v>
      </c>
      <c r="H97" s="55">
        <v>0</v>
      </c>
      <c r="I97" s="57">
        <f t="shared" si="32"/>
        <v>-347.02378745323108</v>
      </c>
      <c r="J97" s="57">
        <f t="shared" si="34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30"/>
        <v>-1330</v>
      </c>
      <c r="W97" s="55">
        <v>0</v>
      </c>
      <c r="X97" s="55">
        <f t="shared" si="28"/>
        <v>2718.9905875732779</v>
      </c>
      <c r="Y97" s="117">
        <f t="shared" si="29"/>
        <v>297141.14294481871</v>
      </c>
    </row>
    <row r="98" spans="1:25" ht="13.5" thickBot="1" x14ac:dyDescent="0.35">
      <c r="A98" s="54">
        <v>85</v>
      </c>
      <c r="B98" s="54">
        <v>31</v>
      </c>
      <c r="C98" s="54">
        <f t="shared" si="35"/>
        <v>1</v>
      </c>
      <c r="D98" s="55">
        <f t="shared" ref="D98:D108" si="36">$D97</f>
        <v>11256.803381250003</v>
      </c>
      <c r="E98" s="57">
        <f t="shared" si="26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7"/>
        <v>-752.61542950728563</v>
      </c>
      <c r="H98" s="55">
        <v>0</v>
      </c>
      <c r="I98" s="57">
        <f t="shared" si="32"/>
        <v>-347.02378745323108</v>
      </c>
      <c r="J98" s="57">
        <f t="shared" si="34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7">$R97</f>
        <v>-2255.4453884870404</v>
      </c>
      <c r="S98" s="55">
        <v>0</v>
      </c>
      <c r="T98" s="55">
        <v>0</v>
      </c>
      <c r="U98" s="54" t="s">
        <v>79</v>
      </c>
      <c r="V98" s="57">
        <f t="shared" si="30"/>
        <v>-1340</v>
      </c>
      <c r="W98" s="55">
        <v>0</v>
      </c>
      <c r="X98" s="55">
        <f t="shared" si="28"/>
        <v>2705.9905875732779</v>
      </c>
      <c r="Y98" s="117">
        <f t="shared" si="29"/>
        <v>301085.22162799537</v>
      </c>
    </row>
    <row r="99" spans="1:25" ht="13.5" thickBot="1" x14ac:dyDescent="0.35">
      <c r="A99" s="54">
        <v>86</v>
      </c>
      <c r="B99" s="54">
        <v>31</v>
      </c>
      <c r="C99" s="54">
        <f t="shared" si="35"/>
        <v>2</v>
      </c>
      <c r="D99" s="55">
        <f t="shared" si="36"/>
        <v>11256.803381250003</v>
      </c>
      <c r="E99" s="57">
        <f t="shared" si="26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7"/>
        <v>-752.61542950728563</v>
      </c>
      <c r="H99" s="55">
        <v>0</v>
      </c>
      <c r="I99" s="57">
        <f t="shared" si="32"/>
        <v>-347.02378745323108</v>
      </c>
      <c r="J99" s="57">
        <f t="shared" si="34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7"/>
        <v>-2255.4453884870404</v>
      </c>
      <c r="S99" s="55">
        <v>0</v>
      </c>
      <c r="T99" s="55">
        <v>0</v>
      </c>
      <c r="U99" s="54" t="s">
        <v>79</v>
      </c>
      <c r="V99" s="57">
        <f t="shared" si="30"/>
        <v>-1350</v>
      </c>
      <c r="W99" s="55">
        <v>0</v>
      </c>
      <c r="X99" s="55">
        <f t="shared" si="28"/>
        <v>2692.9905875732779</v>
      </c>
      <c r="Y99" s="117">
        <f t="shared" si="29"/>
        <v>305032.73397235194</v>
      </c>
    </row>
    <row r="100" spans="1:25" ht="13.5" thickBot="1" x14ac:dyDescent="0.35">
      <c r="A100" s="54">
        <v>87</v>
      </c>
      <c r="B100" s="54">
        <v>31</v>
      </c>
      <c r="C100" s="54">
        <f t="shared" si="35"/>
        <v>3</v>
      </c>
      <c r="D100" s="55">
        <f t="shared" si="36"/>
        <v>11256.803381250003</v>
      </c>
      <c r="E100" s="57">
        <f t="shared" si="26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7"/>
        <v>-752.61542950728563</v>
      </c>
      <c r="H100" s="55">
        <v>0</v>
      </c>
      <c r="I100" s="57">
        <f t="shared" si="32"/>
        <v>-347.02378745323108</v>
      </c>
      <c r="J100" s="57">
        <f t="shared" si="34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7"/>
        <v>-2255.4453884870404</v>
      </c>
      <c r="S100" s="55">
        <v>0</v>
      </c>
      <c r="T100" s="55">
        <v>0</v>
      </c>
      <c r="U100" s="54" t="s">
        <v>79</v>
      </c>
      <c r="V100" s="57">
        <f t="shared" si="30"/>
        <v>-1360</v>
      </c>
      <c r="W100" s="55">
        <v>0</v>
      </c>
      <c r="X100" s="55">
        <f t="shared" si="28"/>
        <v>2679.9905875732779</v>
      </c>
      <c r="Y100" s="117">
        <f t="shared" si="29"/>
        <v>308983.69428480999</v>
      </c>
    </row>
    <row r="101" spans="1:25" ht="13.5" thickBot="1" x14ac:dyDescent="0.35">
      <c r="A101" s="54">
        <v>88</v>
      </c>
      <c r="B101" s="54">
        <v>31</v>
      </c>
      <c r="C101" s="54">
        <f t="shared" si="35"/>
        <v>4</v>
      </c>
      <c r="D101" s="55">
        <f t="shared" si="36"/>
        <v>11256.803381250003</v>
      </c>
      <c r="E101" s="57">
        <f t="shared" si="26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7"/>
        <v>-752.61542950728563</v>
      </c>
      <c r="H101" s="55">
        <v>0</v>
      </c>
      <c r="I101" s="57">
        <f t="shared" si="32"/>
        <v>-347.02378745323108</v>
      </c>
      <c r="J101" s="57">
        <f t="shared" si="34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7"/>
        <v>-2255.4453884870404</v>
      </c>
      <c r="S101" s="55">
        <v>0</v>
      </c>
      <c r="T101" s="55">
        <v>0</v>
      </c>
      <c r="U101" s="54" t="s">
        <v>79</v>
      </c>
      <c r="V101" s="57">
        <f t="shared" si="30"/>
        <v>-1370</v>
      </c>
      <c r="W101" s="55">
        <v>0</v>
      </c>
      <c r="X101" s="55">
        <f t="shared" si="28"/>
        <v>2666.9905875732779</v>
      </c>
      <c r="Y101" s="117">
        <f t="shared" si="29"/>
        <v>312938.11693190329</v>
      </c>
    </row>
    <row r="102" spans="1:25" ht="13.5" thickBot="1" x14ac:dyDescent="0.35">
      <c r="A102" s="54">
        <v>89</v>
      </c>
      <c r="B102" s="54">
        <v>31</v>
      </c>
      <c r="C102" s="54">
        <f t="shared" si="35"/>
        <v>5</v>
      </c>
      <c r="D102" s="55">
        <f t="shared" si="36"/>
        <v>11256.803381250003</v>
      </c>
      <c r="E102" s="57">
        <f t="shared" si="26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7"/>
        <v>-752.61542950728563</v>
      </c>
      <c r="H102" s="55">
        <v>0</v>
      </c>
      <c r="I102" s="57">
        <f t="shared" si="32"/>
        <v>-347.02378745323108</v>
      </c>
      <c r="J102" s="57">
        <f t="shared" si="34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7"/>
        <v>-2255.4453884870404</v>
      </c>
      <c r="S102" s="55">
        <v>0</v>
      </c>
      <c r="T102" s="55">
        <v>0</v>
      </c>
      <c r="U102" s="54" t="s">
        <v>79</v>
      </c>
      <c r="V102" s="57">
        <f t="shared" si="30"/>
        <v>-1380</v>
      </c>
      <c r="W102" s="55">
        <v>0</v>
      </c>
      <c r="X102" s="55">
        <f t="shared" si="28"/>
        <v>2653.9905875732779</v>
      </c>
      <c r="Y102" s="117">
        <f t="shared" si="29"/>
        <v>316896.01634002617</v>
      </c>
    </row>
    <row r="103" spans="1:25" ht="13.5" thickBot="1" x14ac:dyDescent="0.35">
      <c r="A103" s="54">
        <v>90</v>
      </c>
      <c r="B103" s="54">
        <v>31</v>
      </c>
      <c r="C103" s="54">
        <f t="shared" si="35"/>
        <v>6</v>
      </c>
      <c r="D103" s="55">
        <f t="shared" si="36"/>
        <v>11256.803381250003</v>
      </c>
      <c r="E103" s="57">
        <f t="shared" si="26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7"/>
        <v>-752.61542950728563</v>
      </c>
      <c r="H103" s="55">
        <v>0</v>
      </c>
      <c r="I103" s="57">
        <f t="shared" si="32"/>
        <v>-347.02378745323108</v>
      </c>
      <c r="J103" s="57">
        <f t="shared" si="34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7"/>
        <v>-2255.4453884870404</v>
      </c>
      <c r="S103" s="55">
        <v>0</v>
      </c>
      <c r="T103" s="55">
        <v>0</v>
      </c>
      <c r="U103" s="54" t="s">
        <v>79</v>
      </c>
      <c r="V103" s="57">
        <f t="shared" si="30"/>
        <v>-1390</v>
      </c>
      <c r="W103" s="55">
        <v>0</v>
      </c>
      <c r="X103" s="55">
        <f t="shared" si="28"/>
        <v>2640.9905875732779</v>
      </c>
      <c r="Y103" s="117">
        <f t="shared" si="29"/>
        <v>320857.40699568286</v>
      </c>
    </row>
    <row r="104" spans="1:25" ht="13.5" thickBot="1" x14ac:dyDescent="0.35">
      <c r="A104" s="54">
        <v>91</v>
      </c>
      <c r="B104" s="54">
        <v>31</v>
      </c>
      <c r="C104" s="54">
        <f t="shared" si="35"/>
        <v>7</v>
      </c>
      <c r="D104" s="55">
        <f t="shared" si="36"/>
        <v>11256.803381250003</v>
      </c>
      <c r="E104" s="57">
        <f t="shared" si="26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7"/>
        <v>-752.61542950728563</v>
      </c>
      <c r="H104" s="55">
        <v>0</v>
      </c>
      <c r="I104" s="57">
        <f t="shared" si="32"/>
        <v>-347.02378745323108</v>
      </c>
      <c r="J104" s="57">
        <f t="shared" si="34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7"/>
        <v>-2255.4453884870404</v>
      </c>
      <c r="S104" s="55">
        <v>0</v>
      </c>
      <c r="T104" s="55">
        <v>0</v>
      </c>
      <c r="U104" s="54" t="s">
        <v>79</v>
      </c>
      <c r="V104" s="57">
        <f t="shared" si="30"/>
        <v>-1400</v>
      </c>
      <c r="W104" s="55">
        <v>0</v>
      </c>
      <c r="X104" s="55">
        <f t="shared" si="28"/>
        <v>2627.9905875732779</v>
      </c>
      <c r="Y104" s="117">
        <f t="shared" si="29"/>
        <v>324822.30344573816</v>
      </c>
    </row>
    <row r="105" spans="1:25" ht="13.5" thickBot="1" x14ac:dyDescent="0.35">
      <c r="A105" s="54">
        <v>92</v>
      </c>
      <c r="B105" s="54">
        <v>31</v>
      </c>
      <c r="C105" s="54">
        <f t="shared" si="35"/>
        <v>8</v>
      </c>
      <c r="D105" s="55">
        <f t="shared" si="36"/>
        <v>11256.803381250003</v>
      </c>
      <c r="E105" s="57">
        <f t="shared" si="26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7"/>
        <v>-752.61542950728563</v>
      </c>
      <c r="H105" s="55">
        <v>0</v>
      </c>
      <c r="I105" s="57">
        <f t="shared" si="32"/>
        <v>-347.02378745323108</v>
      </c>
      <c r="J105" s="57">
        <f t="shared" si="34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7"/>
        <v>-2255.4453884870404</v>
      </c>
      <c r="S105" s="55">
        <v>0</v>
      </c>
      <c r="T105" s="55">
        <v>0</v>
      </c>
      <c r="U105" s="54" t="s">
        <v>79</v>
      </c>
      <c r="V105" s="57">
        <f t="shared" si="30"/>
        <v>-1410</v>
      </c>
      <c r="W105" s="55">
        <v>0</v>
      </c>
      <c r="X105" s="55">
        <f t="shared" si="28"/>
        <v>2614.9905875732779</v>
      </c>
      <c r="Y105" s="117">
        <f t="shared" si="29"/>
        <v>328790.72029766865</v>
      </c>
    </row>
    <row r="106" spans="1:25" ht="13.5" thickBot="1" x14ac:dyDescent="0.35">
      <c r="A106" s="54">
        <v>93</v>
      </c>
      <c r="B106" s="54">
        <v>31</v>
      </c>
      <c r="C106" s="54">
        <f t="shared" si="35"/>
        <v>9</v>
      </c>
      <c r="D106" s="55">
        <f t="shared" si="36"/>
        <v>11256.803381250003</v>
      </c>
      <c r="E106" s="57">
        <f t="shared" si="26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7"/>
        <v>-752.61542950728563</v>
      </c>
      <c r="H106" s="55">
        <v>0</v>
      </c>
      <c r="I106" s="57">
        <f t="shared" si="32"/>
        <v>-347.02378745323108</v>
      </c>
      <c r="J106" s="57">
        <f t="shared" si="34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7"/>
        <v>-2255.4453884870404</v>
      </c>
      <c r="S106" s="55">
        <v>0</v>
      </c>
      <c r="T106" s="55">
        <v>0</v>
      </c>
      <c r="U106" s="54" t="s">
        <v>79</v>
      </c>
      <c r="V106" s="57">
        <f t="shared" si="30"/>
        <v>-1420</v>
      </c>
      <c r="W106" s="55">
        <v>0</v>
      </c>
      <c r="X106" s="55">
        <f t="shared" si="28"/>
        <v>2601.9905875732779</v>
      </c>
      <c r="Y106" s="117">
        <f t="shared" si="29"/>
        <v>332762.67221981555</v>
      </c>
    </row>
    <row r="107" spans="1:25" ht="13.5" thickBot="1" x14ac:dyDescent="0.35">
      <c r="A107" s="54">
        <v>94</v>
      </c>
      <c r="B107" s="54">
        <v>31</v>
      </c>
      <c r="C107" s="54">
        <f t="shared" si="35"/>
        <v>10</v>
      </c>
      <c r="D107" s="55">
        <f t="shared" si="36"/>
        <v>11256.803381250003</v>
      </c>
      <c r="E107" s="57">
        <f t="shared" si="26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7"/>
        <v>-752.61542950728563</v>
      </c>
      <c r="H107" s="55">
        <v>0</v>
      </c>
      <c r="I107" s="57">
        <f t="shared" si="32"/>
        <v>-347.02378745323108</v>
      </c>
      <c r="J107" s="57">
        <f t="shared" si="34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7"/>
        <v>-2255.4453884870404</v>
      </c>
      <c r="S107" s="55">
        <v>0</v>
      </c>
      <c r="T107" s="55">
        <v>0</v>
      </c>
      <c r="U107" s="54" t="s">
        <v>79</v>
      </c>
      <c r="V107" s="57">
        <f t="shared" si="30"/>
        <v>-1430</v>
      </c>
      <c r="W107" s="55">
        <v>0</v>
      </c>
      <c r="X107" s="55">
        <f t="shared" si="28"/>
        <v>2588.9905875732779</v>
      </c>
      <c r="Y107" s="117">
        <f t="shared" si="29"/>
        <v>336738.17394163803</v>
      </c>
    </row>
    <row r="108" spans="1:25" ht="13.5" thickBot="1" x14ac:dyDescent="0.35">
      <c r="A108" s="54">
        <v>95</v>
      </c>
      <c r="B108" s="54">
        <v>31</v>
      </c>
      <c r="C108" s="54">
        <f t="shared" si="35"/>
        <v>11</v>
      </c>
      <c r="D108" s="55">
        <f t="shared" si="36"/>
        <v>11256.803381250003</v>
      </c>
      <c r="E108" s="57">
        <f t="shared" si="26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7"/>
        <v>-752.61542950728563</v>
      </c>
      <c r="H108" s="55">
        <v>0</v>
      </c>
      <c r="I108" s="57">
        <f t="shared" si="32"/>
        <v>-347.02378745323108</v>
      </c>
      <c r="J108" s="57">
        <f t="shared" si="34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7"/>
        <v>-2255.4453884870404</v>
      </c>
      <c r="S108" s="55">
        <v>0</v>
      </c>
      <c r="T108" s="55">
        <v>0</v>
      </c>
      <c r="U108" s="54" t="s">
        <v>79</v>
      </c>
      <c r="V108" s="57">
        <f t="shared" si="30"/>
        <v>-1440</v>
      </c>
      <c r="W108" s="55">
        <v>0</v>
      </c>
      <c r="X108" s="55">
        <f t="shared" si="28"/>
        <v>2575.9905875732779</v>
      </c>
      <c r="Y108" s="117">
        <f t="shared" si="29"/>
        <v>340717.24025396811</v>
      </c>
    </row>
    <row r="109" spans="1:25" ht="13.5" thickBot="1" x14ac:dyDescent="0.35">
      <c r="A109" s="54">
        <v>96</v>
      </c>
      <c r="B109" s="54">
        <v>32</v>
      </c>
      <c r="C109" s="54">
        <f t="shared" si="35"/>
        <v>0</v>
      </c>
      <c r="D109" s="55">
        <f>$D98*(1+$D$4)</f>
        <v>11819.643550312505</v>
      </c>
      <c r="E109" s="57">
        <f t="shared" si="26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7"/>
        <v>-752.61542950728563</v>
      </c>
      <c r="H109" s="55">
        <v>0</v>
      </c>
      <c r="I109" s="57">
        <f t="shared" si="32"/>
        <v>-347.02378745323108</v>
      </c>
      <c r="J109" s="57">
        <f t="shared" si="34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30"/>
        <v>-1450</v>
      </c>
      <c r="W109" s="55">
        <v>0</v>
      </c>
      <c r="X109" s="55">
        <f t="shared" si="28"/>
        <v>2737.2259572484309</v>
      </c>
      <c r="Y109" s="117">
        <f t="shared" si="29"/>
        <v>344874.1213789414</v>
      </c>
    </row>
    <row r="110" spans="1:25" ht="13.5" thickBot="1" x14ac:dyDescent="0.35">
      <c r="A110" s="54">
        <v>97</v>
      </c>
      <c r="B110" s="54">
        <v>32</v>
      </c>
      <c r="C110" s="54">
        <f t="shared" si="35"/>
        <v>1</v>
      </c>
      <c r="D110" s="55">
        <f t="shared" ref="D110:D120" si="38">$D109</f>
        <v>11819.643550312505</v>
      </c>
      <c r="E110" s="57">
        <f t="shared" si="26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ref="G110:G133" si="39">-PMT(4%/12,120,-(FV(4%/12,24,,-35000)+FV(4%/12,12,,-35000)))</f>
        <v>-752.61542950728563</v>
      </c>
      <c r="H110" s="55">
        <v>0</v>
      </c>
      <c r="I110" s="57">
        <f t="shared" si="32"/>
        <v>-347.02378745323108</v>
      </c>
      <c r="J110" s="57">
        <f t="shared" si="34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40">$R109</f>
        <v>-2390.7721117962628</v>
      </c>
      <c r="S110" s="55">
        <v>0</v>
      </c>
      <c r="T110" s="55">
        <v>0</v>
      </c>
      <c r="U110" s="54" t="s">
        <v>79</v>
      </c>
      <c r="V110" s="57">
        <f t="shared" si="30"/>
        <v>-1460</v>
      </c>
      <c r="W110" s="55">
        <v>0</v>
      </c>
      <c r="X110" s="55">
        <f t="shared" si="28"/>
        <v>2724.2259572484309</v>
      </c>
      <c r="Y110" s="117">
        <f t="shared" si="29"/>
        <v>349035.32284193538</v>
      </c>
    </row>
    <row r="111" spans="1:25" ht="13.5" thickBot="1" x14ac:dyDescent="0.35">
      <c r="A111" s="54">
        <v>98</v>
      </c>
      <c r="B111" s="54">
        <v>32</v>
      </c>
      <c r="C111" s="54">
        <f t="shared" si="35"/>
        <v>2</v>
      </c>
      <c r="D111" s="55">
        <f t="shared" si="38"/>
        <v>11819.643550312505</v>
      </c>
      <c r="E111" s="57">
        <f t="shared" si="26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39"/>
        <v>-752.61542950728563</v>
      </c>
      <c r="H111" s="55">
        <v>0</v>
      </c>
      <c r="I111" s="57">
        <f t="shared" si="32"/>
        <v>-347.02378745323108</v>
      </c>
      <c r="J111" s="57">
        <f t="shared" si="34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40"/>
        <v>-2390.7721117962628</v>
      </c>
      <c r="S111" s="55">
        <v>0</v>
      </c>
      <c r="T111" s="55">
        <v>0</v>
      </c>
      <c r="U111" s="54" t="s">
        <v>79</v>
      </c>
      <c r="V111" s="57">
        <f t="shared" si="30"/>
        <v>-1470</v>
      </c>
      <c r="W111" s="55">
        <v>0</v>
      </c>
      <c r="X111" s="55">
        <f t="shared" si="28"/>
        <v>2711.2259572484309</v>
      </c>
      <c r="Y111" s="117">
        <f t="shared" si="29"/>
        <v>353200.86264435854</v>
      </c>
    </row>
    <row r="112" spans="1:25" ht="13.5" thickBot="1" x14ac:dyDescent="0.35">
      <c r="A112" s="54">
        <v>99</v>
      </c>
      <c r="B112" s="54">
        <v>32</v>
      </c>
      <c r="C112" s="54">
        <f t="shared" si="35"/>
        <v>3</v>
      </c>
      <c r="D112" s="55">
        <f t="shared" si="38"/>
        <v>11819.643550312505</v>
      </c>
      <c r="E112" s="57">
        <f t="shared" si="26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39"/>
        <v>-752.61542950728563</v>
      </c>
      <c r="H112" s="55">
        <v>0</v>
      </c>
      <c r="I112" s="57">
        <f t="shared" si="32"/>
        <v>-347.02378745323108</v>
      </c>
      <c r="J112" s="57">
        <f t="shared" si="34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40"/>
        <v>-2390.7721117962628</v>
      </c>
      <c r="S112" s="55">
        <v>0</v>
      </c>
      <c r="T112" s="55">
        <v>0</v>
      </c>
      <c r="U112" s="54" t="s">
        <v>79</v>
      </c>
      <c r="V112" s="57">
        <f t="shared" si="30"/>
        <v>-1480</v>
      </c>
      <c r="W112" s="55">
        <v>0</v>
      </c>
      <c r="X112" s="55">
        <f t="shared" si="28"/>
        <v>2698.2259572484309</v>
      </c>
      <c r="Y112" s="117">
        <f t="shared" si="29"/>
        <v>357370.75886262511</v>
      </c>
    </row>
    <row r="113" spans="1:25" ht="13.5" thickBot="1" x14ac:dyDescent="0.35">
      <c r="A113" s="54">
        <v>100</v>
      </c>
      <c r="B113" s="54">
        <v>32</v>
      </c>
      <c r="C113" s="54">
        <f t="shared" si="35"/>
        <v>4</v>
      </c>
      <c r="D113" s="55">
        <f t="shared" si="38"/>
        <v>11819.643550312505</v>
      </c>
      <c r="E113" s="57">
        <f t="shared" si="26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39"/>
        <v>-752.61542950728563</v>
      </c>
      <c r="H113" s="55">
        <v>0</v>
      </c>
      <c r="I113" s="57">
        <f t="shared" si="32"/>
        <v>-347.02378745323108</v>
      </c>
      <c r="J113" s="57">
        <f t="shared" si="34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40"/>
        <v>-2390.7721117962628</v>
      </c>
      <c r="S113" s="55">
        <v>0</v>
      </c>
      <c r="T113" s="55">
        <v>0</v>
      </c>
      <c r="U113" s="54" t="s">
        <v>79</v>
      </c>
      <c r="V113" s="57">
        <f t="shared" si="30"/>
        <v>-1490</v>
      </c>
      <c r="W113" s="55">
        <v>0</v>
      </c>
      <c r="X113" s="55">
        <f t="shared" si="28"/>
        <v>2685.2259572484309</v>
      </c>
      <c r="Y113" s="117">
        <f t="shared" si="29"/>
        <v>361545.02964846778</v>
      </c>
    </row>
    <row r="114" spans="1:25" ht="13.5" thickBot="1" x14ac:dyDescent="0.35">
      <c r="A114" s="54">
        <v>101</v>
      </c>
      <c r="B114" s="54">
        <v>32</v>
      </c>
      <c r="C114" s="54">
        <f t="shared" si="35"/>
        <v>5</v>
      </c>
      <c r="D114" s="55">
        <f t="shared" si="38"/>
        <v>11819.643550312505</v>
      </c>
      <c r="E114" s="57">
        <f t="shared" si="26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39"/>
        <v>-752.61542950728563</v>
      </c>
      <c r="H114" s="55">
        <v>0</v>
      </c>
      <c r="I114" s="57">
        <f t="shared" si="32"/>
        <v>-347.02378745323108</v>
      </c>
      <c r="J114" s="57">
        <f t="shared" si="34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40"/>
        <v>-2390.7721117962628</v>
      </c>
      <c r="S114" s="55">
        <v>0</v>
      </c>
      <c r="T114" s="55">
        <v>0</v>
      </c>
      <c r="U114" s="54" t="s">
        <v>79</v>
      </c>
      <c r="V114" s="57">
        <f t="shared" si="30"/>
        <v>-1500</v>
      </c>
      <c r="W114" s="55">
        <v>0</v>
      </c>
      <c r="X114" s="55">
        <f t="shared" si="28"/>
        <v>2672.2259572484309</v>
      </c>
      <c r="Y114" s="117">
        <f t="shared" si="29"/>
        <v>365723.69322925148</v>
      </c>
    </row>
    <row r="115" spans="1:25" ht="13.5" thickBot="1" x14ac:dyDescent="0.35">
      <c r="A115" s="54">
        <v>102</v>
      </c>
      <c r="B115" s="54">
        <v>32</v>
      </c>
      <c r="C115" s="54">
        <f t="shared" si="35"/>
        <v>6</v>
      </c>
      <c r="D115" s="55">
        <f t="shared" si="38"/>
        <v>11819.643550312505</v>
      </c>
      <c r="E115" s="57">
        <f t="shared" si="26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39"/>
        <v>-752.61542950728563</v>
      </c>
      <c r="H115" s="55">
        <v>0</v>
      </c>
      <c r="I115" s="57">
        <f t="shared" si="32"/>
        <v>-347.02378745323108</v>
      </c>
      <c r="J115" s="57">
        <f t="shared" si="34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40"/>
        <v>-2390.7721117962628</v>
      </c>
      <c r="S115" s="55">
        <v>0</v>
      </c>
      <c r="T115" s="55">
        <v>0</v>
      </c>
      <c r="U115" s="54" t="s">
        <v>79</v>
      </c>
      <c r="V115" s="57">
        <f t="shared" si="30"/>
        <v>-1510</v>
      </c>
      <c r="W115" s="55">
        <v>0</v>
      </c>
      <c r="X115" s="55">
        <f t="shared" si="28"/>
        <v>2659.2259572484309</v>
      </c>
      <c r="Y115" s="117">
        <f t="shared" si="29"/>
        <v>369906.76790828846</v>
      </c>
    </row>
    <row r="116" spans="1:25" ht="13.5" thickBot="1" x14ac:dyDescent="0.35">
      <c r="A116" s="54">
        <v>103</v>
      </c>
      <c r="B116" s="54">
        <v>32</v>
      </c>
      <c r="C116" s="54">
        <f t="shared" si="35"/>
        <v>7</v>
      </c>
      <c r="D116" s="55">
        <f t="shared" si="38"/>
        <v>11819.643550312505</v>
      </c>
      <c r="E116" s="57">
        <f t="shared" si="26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39"/>
        <v>-752.61542950728563</v>
      </c>
      <c r="H116" s="55">
        <v>0</v>
      </c>
      <c r="I116" s="57">
        <f t="shared" si="32"/>
        <v>-347.02378745323108</v>
      </c>
      <c r="J116" s="57">
        <f t="shared" si="34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40"/>
        <v>-2390.7721117962628</v>
      </c>
      <c r="S116" s="55">
        <v>0</v>
      </c>
      <c r="T116" s="55">
        <v>0</v>
      </c>
      <c r="U116" s="54" t="s">
        <v>79</v>
      </c>
      <c r="V116" s="57">
        <f t="shared" si="30"/>
        <v>-1520</v>
      </c>
      <c r="W116" s="55">
        <v>0</v>
      </c>
      <c r="X116" s="55">
        <f t="shared" si="28"/>
        <v>2646.2259572484309</v>
      </c>
      <c r="Y116" s="117">
        <f t="shared" si="29"/>
        <v>374094.27206515474</v>
      </c>
    </row>
    <row r="117" spans="1:25" ht="13.5" thickBot="1" x14ac:dyDescent="0.35">
      <c r="A117" s="54">
        <v>104</v>
      </c>
      <c r="B117" s="54">
        <v>32</v>
      </c>
      <c r="C117" s="54">
        <f t="shared" si="35"/>
        <v>8</v>
      </c>
      <c r="D117" s="55">
        <f t="shared" si="38"/>
        <v>11819.643550312505</v>
      </c>
      <c r="E117" s="57">
        <f t="shared" si="26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39"/>
        <v>-752.61542950728563</v>
      </c>
      <c r="H117" s="55">
        <v>0</v>
      </c>
      <c r="I117" s="57">
        <f t="shared" si="32"/>
        <v>-347.02378745323108</v>
      </c>
      <c r="J117" s="57">
        <f t="shared" si="34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40"/>
        <v>-2390.7721117962628</v>
      </c>
      <c r="S117" s="55">
        <v>0</v>
      </c>
      <c r="T117" s="55">
        <v>0</v>
      </c>
      <c r="U117" s="54" t="s">
        <v>79</v>
      </c>
      <c r="V117" s="57">
        <f t="shared" si="30"/>
        <v>-1530</v>
      </c>
      <c r="W117" s="55">
        <v>0</v>
      </c>
      <c r="X117" s="55">
        <f t="shared" si="28"/>
        <v>2633.2259572484309</v>
      </c>
      <c r="Y117" s="117">
        <f t="shared" si="29"/>
        <v>378286.22415600799</v>
      </c>
    </row>
    <row r="118" spans="1:25" ht="13.5" thickBot="1" x14ac:dyDescent="0.35">
      <c r="A118" s="54">
        <v>105</v>
      </c>
      <c r="B118" s="54">
        <v>32</v>
      </c>
      <c r="C118" s="54">
        <f t="shared" si="35"/>
        <v>9</v>
      </c>
      <c r="D118" s="55">
        <f t="shared" si="38"/>
        <v>11819.643550312505</v>
      </c>
      <c r="E118" s="57">
        <f t="shared" si="26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39"/>
        <v>-752.61542950728563</v>
      </c>
      <c r="H118" s="55">
        <v>0</v>
      </c>
      <c r="I118" s="57">
        <f t="shared" ref="I118:I145" si="41">PMT(6%/12,60,17950)</f>
        <v>-347.02378745323108</v>
      </c>
      <c r="J118" s="57">
        <f t="shared" si="34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40"/>
        <v>-2390.7721117962628</v>
      </c>
      <c r="S118" s="55">
        <v>0</v>
      </c>
      <c r="T118" s="55">
        <v>0</v>
      </c>
      <c r="U118" s="54" t="s">
        <v>79</v>
      </c>
      <c r="V118" s="57">
        <f t="shared" si="30"/>
        <v>-1540</v>
      </c>
      <c r="W118" s="55">
        <v>0</v>
      </c>
      <c r="X118" s="55">
        <f t="shared" si="28"/>
        <v>2620.2259572484309</v>
      </c>
      <c r="Y118" s="117">
        <f t="shared" si="29"/>
        <v>382482.64271390642</v>
      </c>
    </row>
    <row r="119" spans="1:25" ht="13.5" thickBot="1" x14ac:dyDescent="0.35">
      <c r="A119" s="54">
        <v>106</v>
      </c>
      <c r="B119" s="54">
        <v>32</v>
      </c>
      <c r="C119" s="54">
        <f t="shared" si="35"/>
        <v>10</v>
      </c>
      <c r="D119" s="55">
        <f t="shared" si="38"/>
        <v>11819.643550312505</v>
      </c>
      <c r="E119" s="57">
        <f t="shared" si="26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39"/>
        <v>-752.61542950728563</v>
      </c>
      <c r="H119" s="55">
        <v>0</v>
      </c>
      <c r="I119" s="57">
        <f t="shared" si="41"/>
        <v>-347.02378745323108</v>
      </c>
      <c r="J119" s="57">
        <f t="shared" si="34"/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40"/>
        <v>-2390.7721117962628</v>
      </c>
      <c r="S119" s="55">
        <v>0</v>
      </c>
      <c r="T119" s="55">
        <v>0</v>
      </c>
      <c r="U119" s="54" t="s">
        <v>79</v>
      </c>
      <c r="V119" s="57">
        <f t="shared" si="30"/>
        <v>-1550</v>
      </c>
      <c r="W119" s="55">
        <v>0</v>
      </c>
      <c r="X119" s="55">
        <f t="shared" si="28"/>
        <v>2607.2259572484309</v>
      </c>
      <c r="Y119" s="117">
        <f t="shared" si="29"/>
        <v>386683.54634912946</v>
      </c>
    </row>
    <row r="120" spans="1:25" ht="13.5" thickBot="1" x14ac:dyDescent="0.35">
      <c r="A120" s="54">
        <v>107</v>
      </c>
      <c r="B120" s="54">
        <v>32</v>
      </c>
      <c r="C120" s="54">
        <f t="shared" si="35"/>
        <v>11</v>
      </c>
      <c r="D120" s="55">
        <f t="shared" si="38"/>
        <v>11819.643550312505</v>
      </c>
      <c r="E120" s="57">
        <f t="shared" si="26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39"/>
        <v>-752.61542950728563</v>
      </c>
      <c r="H120" s="55">
        <v>0</v>
      </c>
      <c r="I120" s="57">
        <f t="shared" si="41"/>
        <v>-347.02378745323108</v>
      </c>
      <c r="J120" s="57">
        <f t="shared" si="34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40"/>
        <v>-2390.7721117962628</v>
      </c>
      <c r="S120" s="55">
        <v>0</v>
      </c>
      <c r="T120" s="55">
        <v>0</v>
      </c>
      <c r="U120" s="54" t="s">
        <v>79</v>
      </c>
      <c r="V120" s="57">
        <f t="shared" si="30"/>
        <v>-1560</v>
      </c>
      <c r="W120" s="55">
        <v>0</v>
      </c>
      <c r="X120" s="55">
        <f t="shared" si="28"/>
        <v>2594.2259572484309</v>
      </c>
      <c r="Y120" s="117">
        <f t="shared" si="29"/>
        <v>390888.95374949923</v>
      </c>
    </row>
    <row r="121" spans="1:25" ht="13.5" thickBot="1" x14ac:dyDescent="0.35">
      <c r="A121" s="54">
        <v>108</v>
      </c>
      <c r="B121" s="54">
        <v>33</v>
      </c>
      <c r="C121" s="54">
        <f t="shared" si="35"/>
        <v>0</v>
      </c>
      <c r="D121" s="55">
        <f>$D110*(1+$D$4)</f>
        <v>12410.62572782813</v>
      </c>
      <c r="E121" s="57">
        <f t="shared" si="26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39"/>
        <v>-752.61542950728563</v>
      </c>
      <c r="H121" s="55">
        <v>0</v>
      </c>
      <c r="I121" s="57">
        <f t="shared" si="41"/>
        <v>-347.02378745323108</v>
      </c>
      <c r="J121" s="57">
        <f t="shared" si="34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30"/>
        <v>-1570</v>
      </c>
      <c r="W121" s="55">
        <v>0</v>
      </c>
      <c r="X121" s="55">
        <f t="shared" si="28"/>
        <v>2762.8198281742498</v>
      </c>
      <c r="Y121" s="117">
        <f t="shared" si="29"/>
        <v>395280.47755162971</v>
      </c>
    </row>
    <row r="122" spans="1:25" ht="13.5" thickBot="1" x14ac:dyDescent="0.35">
      <c r="A122" s="54">
        <v>109</v>
      </c>
      <c r="B122" s="54">
        <v>33</v>
      </c>
      <c r="C122" s="54">
        <f t="shared" si="35"/>
        <v>1</v>
      </c>
      <c r="D122" s="55">
        <f t="shared" ref="D122:D132" si="42">$D121</f>
        <v>12410.62572782813</v>
      </c>
      <c r="E122" s="57">
        <f t="shared" si="26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39"/>
        <v>-752.61542950728563</v>
      </c>
      <c r="H122" s="55">
        <v>0</v>
      </c>
      <c r="I122" s="57">
        <f t="shared" si="41"/>
        <v>-347.02378745323108</v>
      </c>
      <c r="J122" s="57">
        <f t="shared" si="34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3">$R121</f>
        <v>-2534.2184385040387</v>
      </c>
      <c r="S122" s="55">
        <v>0</v>
      </c>
      <c r="T122" s="55">
        <v>0</v>
      </c>
      <c r="U122" s="54" t="s">
        <v>79</v>
      </c>
      <c r="V122" s="57">
        <f t="shared" si="30"/>
        <v>-1580</v>
      </c>
      <c r="W122" s="55">
        <v>0</v>
      </c>
      <c r="X122" s="55">
        <f t="shared" si="28"/>
        <v>2749.8198281742498</v>
      </c>
      <c r="Y122" s="117">
        <f t="shared" si="29"/>
        <v>399677.29936960241</v>
      </c>
    </row>
    <row r="123" spans="1:25" ht="13.5" thickBot="1" x14ac:dyDescent="0.35">
      <c r="A123" s="54">
        <v>110</v>
      </c>
      <c r="B123" s="54">
        <v>33</v>
      </c>
      <c r="C123" s="54">
        <f t="shared" si="35"/>
        <v>2</v>
      </c>
      <c r="D123" s="55">
        <f t="shared" si="42"/>
        <v>12410.62572782813</v>
      </c>
      <c r="E123" s="57">
        <f t="shared" si="26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39"/>
        <v>-752.61542950728563</v>
      </c>
      <c r="H123" s="55">
        <v>0</v>
      </c>
      <c r="I123" s="57">
        <f t="shared" si="41"/>
        <v>-347.02378745323108</v>
      </c>
      <c r="J123" s="57">
        <f t="shared" si="34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3"/>
        <v>-2534.2184385040387</v>
      </c>
      <c r="S123" s="55">
        <v>0</v>
      </c>
      <c r="T123" s="55">
        <v>0</v>
      </c>
      <c r="U123" s="54" t="s">
        <v>79</v>
      </c>
      <c r="V123" s="57">
        <f t="shared" si="30"/>
        <v>-1590</v>
      </c>
      <c r="W123" s="55">
        <v>0</v>
      </c>
      <c r="X123" s="55">
        <f t="shared" si="28"/>
        <v>2736.8198281742498</v>
      </c>
      <c r="Y123" s="117">
        <f t="shared" si="29"/>
        <v>404079.44127848331</v>
      </c>
    </row>
    <row r="124" spans="1:25" ht="13.5" thickBot="1" x14ac:dyDescent="0.35">
      <c r="A124" s="54">
        <v>111</v>
      </c>
      <c r="B124" s="54">
        <v>33</v>
      </c>
      <c r="C124" s="54">
        <f t="shared" si="35"/>
        <v>3</v>
      </c>
      <c r="D124" s="55">
        <f t="shared" si="42"/>
        <v>12410.62572782813</v>
      </c>
      <c r="E124" s="57">
        <f t="shared" si="26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39"/>
        <v>-752.61542950728563</v>
      </c>
      <c r="H124" s="55">
        <v>0</v>
      </c>
      <c r="I124" s="57">
        <f t="shared" si="41"/>
        <v>-347.02378745323108</v>
      </c>
      <c r="J124" s="57">
        <f t="shared" si="34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3"/>
        <v>-2534.2184385040387</v>
      </c>
      <c r="S124" s="55">
        <v>0</v>
      </c>
      <c r="T124" s="55">
        <v>0</v>
      </c>
      <c r="U124" s="54" t="s">
        <v>79</v>
      </c>
      <c r="V124" s="57">
        <f t="shared" si="30"/>
        <v>-1600</v>
      </c>
      <c r="W124" s="55">
        <v>0</v>
      </c>
      <c r="X124" s="55">
        <f t="shared" si="28"/>
        <v>2723.8198281742498</v>
      </c>
      <c r="Y124" s="117">
        <f t="shared" si="29"/>
        <v>408486.92544531793</v>
      </c>
    </row>
    <row r="125" spans="1:25" ht="13.5" thickBot="1" x14ac:dyDescent="0.35">
      <c r="A125" s="54">
        <v>112</v>
      </c>
      <c r="B125" s="54">
        <v>33</v>
      </c>
      <c r="C125" s="54">
        <f t="shared" si="35"/>
        <v>4</v>
      </c>
      <c r="D125" s="55">
        <f t="shared" si="42"/>
        <v>12410.62572782813</v>
      </c>
      <c r="E125" s="57">
        <f t="shared" si="26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39"/>
        <v>-752.61542950728563</v>
      </c>
      <c r="H125" s="55">
        <v>0</v>
      </c>
      <c r="I125" s="57">
        <f t="shared" si="41"/>
        <v>-347.02378745323108</v>
      </c>
      <c r="J125" s="57">
        <f t="shared" si="34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3"/>
        <v>-2534.2184385040387</v>
      </c>
      <c r="S125" s="55">
        <v>0</v>
      </c>
      <c r="T125" s="55">
        <v>0</v>
      </c>
      <c r="U125" s="54" t="s">
        <v>79</v>
      </c>
      <c r="V125" s="57">
        <f t="shared" si="30"/>
        <v>-1610</v>
      </c>
      <c r="W125" s="55">
        <v>0</v>
      </c>
      <c r="X125" s="55">
        <f t="shared" si="28"/>
        <v>2710.8198281742498</v>
      </c>
      <c r="Y125" s="117">
        <f t="shared" si="29"/>
        <v>412899.77412951435</v>
      </c>
    </row>
    <row r="126" spans="1:25" ht="13.5" thickBot="1" x14ac:dyDescent="0.35">
      <c r="A126" s="54">
        <v>113</v>
      </c>
      <c r="B126" s="54">
        <v>33</v>
      </c>
      <c r="C126" s="54">
        <f t="shared" si="35"/>
        <v>5</v>
      </c>
      <c r="D126" s="55">
        <f t="shared" si="42"/>
        <v>12410.62572782813</v>
      </c>
      <c r="E126" s="57">
        <f t="shared" si="26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39"/>
        <v>-752.61542950728563</v>
      </c>
      <c r="H126" s="55">
        <v>0</v>
      </c>
      <c r="I126" s="57">
        <f t="shared" si="41"/>
        <v>-347.02378745323108</v>
      </c>
      <c r="J126" s="57">
        <f t="shared" si="34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3"/>
        <v>-2534.2184385040387</v>
      </c>
      <c r="S126" s="55">
        <v>0</v>
      </c>
      <c r="T126" s="55">
        <v>0</v>
      </c>
      <c r="U126" s="54" t="s">
        <v>79</v>
      </c>
      <c r="V126" s="57">
        <f t="shared" si="30"/>
        <v>-1620</v>
      </c>
      <c r="W126" s="55">
        <v>0</v>
      </c>
      <c r="X126" s="55">
        <f t="shared" si="28"/>
        <v>2697.8198281742498</v>
      </c>
      <c r="Y126" s="117">
        <f t="shared" si="29"/>
        <v>417318.00968322821</v>
      </c>
    </row>
    <row r="127" spans="1:25" ht="13.5" thickBot="1" x14ac:dyDescent="0.35">
      <c r="A127" s="54">
        <v>114</v>
      </c>
      <c r="B127" s="54">
        <v>33</v>
      </c>
      <c r="C127" s="54">
        <f t="shared" si="35"/>
        <v>6</v>
      </c>
      <c r="D127" s="55">
        <f t="shared" si="42"/>
        <v>12410.62572782813</v>
      </c>
      <c r="E127" s="57">
        <f t="shared" si="26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39"/>
        <v>-752.61542950728563</v>
      </c>
      <c r="H127" s="55">
        <v>0</v>
      </c>
      <c r="I127" s="57">
        <f t="shared" si="41"/>
        <v>-347.02378745323108</v>
      </c>
      <c r="J127" s="57">
        <f t="shared" si="34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3"/>
        <v>-2534.2184385040387</v>
      </c>
      <c r="S127" s="55">
        <v>0</v>
      </c>
      <c r="T127" s="55">
        <v>0</v>
      </c>
      <c r="U127" s="54" t="s">
        <v>79</v>
      </c>
      <c r="V127" s="57">
        <f t="shared" si="30"/>
        <v>-1630</v>
      </c>
      <c r="W127" s="55">
        <v>0</v>
      </c>
      <c r="X127" s="55">
        <f t="shared" si="28"/>
        <v>2684.8198281742498</v>
      </c>
      <c r="Y127" s="117">
        <f t="shared" si="29"/>
        <v>421741.65455174923</v>
      </c>
    </row>
    <row r="128" spans="1:25" ht="13.5" thickBot="1" x14ac:dyDescent="0.35">
      <c r="A128" s="54">
        <v>115</v>
      </c>
      <c r="B128" s="54">
        <v>33</v>
      </c>
      <c r="C128" s="54">
        <f t="shared" si="35"/>
        <v>7</v>
      </c>
      <c r="D128" s="55">
        <f t="shared" si="42"/>
        <v>12410.62572782813</v>
      </c>
      <c r="E128" s="57">
        <f t="shared" si="26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39"/>
        <v>-752.61542950728563</v>
      </c>
      <c r="H128" s="55">
        <v>0</v>
      </c>
      <c r="I128" s="57">
        <f t="shared" si="41"/>
        <v>-347.02378745323108</v>
      </c>
      <c r="J128" s="57">
        <f t="shared" si="34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3"/>
        <v>-2534.2184385040387</v>
      </c>
      <c r="S128" s="55">
        <v>0</v>
      </c>
      <c r="T128" s="55">
        <v>0</v>
      </c>
      <c r="U128" s="54" t="s">
        <v>79</v>
      </c>
      <c r="V128" s="57">
        <f t="shared" si="30"/>
        <v>-1640</v>
      </c>
      <c r="W128" s="55">
        <v>0</v>
      </c>
      <c r="X128" s="55">
        <f t="shared" si="28"/>
        <v>2671.8198281742498</v>
      </c>
      <c r="Y128" s="117">
        <f t="shared" si="29"/>
        <v>426170.73127388908</v>
      </c>
    </row>
    <row r="129" spans="1:25" ht="13.5" thickBot="1" x14ac:dyDescent="0.35">
      <c r="A129" s="54">
        <v>116</v>
      </c>
      <c r="B129" s="54">
        <v>33</v>
      </c>
      <c r="C129" s="54">
        <f t="shared" si="35"/>
        <v>8</v>
      </c>
      <c r="D129" s="55">
        <f t="shared" si="42"/>
        <v>12410.62572782813</v>
      </c>
      <c r="E129" s="57">
        <f t="shared" si="26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39"/>
        <v>-752.61542950728563</v>
      </c>
      <c r="H129" s="55">
        <v>0</v>
      </c>
      <c r="I129" s="57">
        <f t="shared" si="41"/>
        <v>-347.02378745323108</v>
      </c>
      <c r="J129" s="57">
        <f t="shared" si="34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3"/>
        <v>-2534.2184385040387</v>
      </c>
      <c r="S129" s="55">
        <v>0</v>
      </c>
      <c r="T129" s="55">
        <v>0</v>
      </c>
      <c r="U129" s="54" t="s">
        <v>79</v>
      </c>
      <c r="V129" s="57">
        <f t="shared" si="30"/>
        <v>-1650</v>
      </c>
      <c r="W129" s="55">
        <v>0</v>
      </c>
      <c r="X129" s="55">
        <f t="shared" si="28"/>
        <v>2658.8198281742498</v>
      </c>
      <c r="Y129" s="117">
        <f t="shared" si="29"/>
        <v>430605.26248237118</v>
      </c>
    </row>
    <row r="130" spans="1:25" ht="13.5" thickBot="1" x14ac:dyDescent="0.35">
      <c r="A130" s="54">
        <v>117</v>
      </c>
      <c r="B130" s="54">
        <v>33</v>
      </c>
      <c r="C130" s="54">
        <f t="shared" si="35"/>
        <v>9</v>
      </c>
      <c r="D130" s="55">
        <f t="shared" si="42"/>
        <v>12410.62572782813</v>
      </c>
      <c r="E130" s="57">
        <f t="shared" si="26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39"/>
        <v>-752.61542950728563</v>
      </c>
      <c r="H130" s="55">
        <v>0</v>
      </c>
      <c r="I130" s="57">
        <f t="shared" si="41"/>
        <v>-347.02378745323108</v>
      </c>
      <c r="J130" s="57">
        <f t="shared" si="34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3"/>
        <v>-2534.2184385040387</v>
      </c>
      <c r="S130" s="55">
        <v>0</v>
      </c>
      <c r="T130" s="55">
        <v>0</v>
      </c>
      <c r="U130" s="54" t="s">
        <v>79</v>
      </c>
      <c r="V130" s="57">
        <f t="shared" si="30"/>
        <v>-1660</v>
      </c>
      <c r="W130" s="55">
        <v>0</v>
      </c>
      <c r="X130" s="55">
        <f t="shared" si="28"/>
        <v>2645.8198281742498</v>
      </c>
      <c r="Y130" s="117">
        <f t="shared" si="29"/>
        <v>435045.27090422198</v>
      </c>
    </row>
    <row r="131" spans="1:25" ht="13.5" thickBot="1" x14ac:dyDescent="0.35">
      <c r="A131" s="54">
        <v>118</v>
      </c>
      <c r="B131" s="54">
        <v>33</v>
      </c>
      <c r="C131" s="54">
        <f t="shared" si="35"/>
        <v>10</v>
      </c>
      <c r="D131" s="55">
        <f t="shared" si="42"/>
        <v>12410.62572782813</v>
      </c>
      <c r="E131" s="57">
        <f t="shared" si="26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39"/>
        <v>-752.61542950728563</v>
      </c>
      <c r="H131" s="55">
        <v>0</v>
      </c>
      <c r="I131" s="57">
        <f t="shared" si="41"/>
        <v>-347.02378745323108</v>
      </c>
      <c r="J131" s="57">
        <f t="shared" si="34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3"/>
        <v>-2534.2184385040387</v>
      </c>
      <c r="S131" s="55">
        <v>0</v>
      </c>
      <c r="T131" s="55">
        <v>0</v>
      </c>
      <c r="U131" s="54" t="s">
        <v>79</v>
      </c>
      <c r="V131" s="57">
        <f t="shared" si="30"/>
        <v>-1670</v>
      </c>
      <c r="W131" s="55">
        <v>0</v>
      </c>
      <c r="X131" s="55">
        <f t="shared" si="28"/>
        <v>2632.8198281742498</v>
      </c>
      <c r="Y131" s="117">
        <f t="shared" si="29"/>
        <v>439490.77936116379</v>
      </c>
    </row>
    <row r="132" spans="1:25" ht="13.5" thickBot="1" x14ac:dyDescent="0.35">
      <c r="A132" s="54">
        <v>119</v>
      </c>
      <c r="B132" s="54">
        <v>33</v>
      </c>
      <c r="C132" s="54">
        <f t="shared" si="35"/>
        <v>11</v>
      </c>
      <c r="D132" s="55">
        <f t="shared" si="42"/>
        <v>12410.62572782813</v>
      </c>
      <c r="E132" s="57">
        <f t="shared" si="26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39"/>
        <v>-752.61542950728563</v>
      </c>
      <c r="H132" s="55">
        <v>0</v>
      </c>
      <c r="I132" s="57">
        <f t="shared" si="41"/>
        <v>-347.02378745323108</v>
      </c>
      <c r="J132" s="57">
        <f t="shared" si="34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3"/>
        <v>-2534.2184385040387</v>
      </c>
      <c r="S132" s="55">
        <v>0</v>
      </c>
      <c r="T132" s="55">
        <v>0</v>
      </c>
      <c r="U132" s="54" t="s">
        <v>79</v>
      </c>
      <c r="V132" s="57">
        <f t="shared" si="30"/>
        <v>-1680</v>
      </c>
      <c r="W132" s="55">
        <v>0</v>
      </c>
      <c r="X132" s="55">
        <f t="shared" si="28"/>
        <v>2619.8198281742498</v>
      </c>
      <c r="Y132" s="117">
        <f t="shared" si="29"/>
        <v>443941.81077000953</v>
      </c>
    </row>
    <row r="133" spans="1:25" ht="13.5" thickBot="1" x14ac:dyDescent="0.35">
      <c r="A133" s="54">
        <v>120</v>
      </c>
      <c r="B133" s="54">
        <v>34</v>
      </c>
      <c r="C133" s="54">
        <f t="shared" si="35"/>
        <v>0</v>
      </c>
      <c r="D133" s="55">
        <f>$D122*(1+$D$4)</f>
        <v>13031.157014219538</v>
      </c>
      <c r="E133" s="57">
        <f t="shared" si="26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39"/>
        <v>-752.61542950728563</v>
      </c>
      <c r="H133" s="55">
        <v>0</v>
      </c>
      <c r="I133" s="57">
        <f t="shared" si="41"/>
        <v>-347.02378745323108</v>
      </c>
      <c r="J133" s="57">
        <f t="shared" si="34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30"/>
        <v>-1690</v>
      </c>
      <c r="W133" s="55">
        <v>0</v>
      </c>
      <c r="X133" s="55">
        <f t="shared" si="28"/>
        <v>2796.0589293792818</v>
      </c>
      <c r="Y133" s="117">
        <f t="shared" si="29"/>
        <v>448587.62724426383</v>
      </c>
    </row>
    <row r="134" spans="1:25" ht="13.5" thickBot="1" x14ac:dyDescent="0.35">
      <c r="A134" s="54">
        <v>121</v>
      </c>
      <c r="B134" s="54">
        <v>34</v>
      </c>
      <c r="C134" s="54">
        <f t="shared" si="35"/>
        <v>1</v>
      </c>
      <c r="D134" s="55">
        <f t="shared" ref="D134:D144" si="44">$D133</f>
        <v>13031.157014219538</v>
      </c>
      <c r="E134" s="57">
        <f t="shared" si="26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41"/>
        <v>-347.02378745323108</v>
      </c>
      <c r="J134" s="57">
        <f t="shared" si="34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5">$R133</f>
        <v>-2686.2715448142812</v>
      </c>
      <c r="S134" s="55">
        <v>0</v>
      </c>
      <c r="T134" s="55">
        <v>0</v>
      </c>
      <c r="U134" s="54" t="s">
        <v>79</v>
      </c>
      <c r="V134" s="57">
        <f t="shared" si="30"/>
        <v>-1700</v>
      </c>
      <c r="W134" s="55">
        <v>0</v>
      </c>
      <c r="X134" s="55">
        <f t="shared" si="28"/>
        <v>3535.6743588865684</v>
      </c>
      <c r="Y134" s="117">
        <f t="shared" si="29"/>
        <v>453992.41671666811</v>
      </c>
    </row>
    <row r="135" spans="1:25" ht="13.5" thickBot="1" x14ac:dyDescent="0.35">
      <c r="A135" s="54">
        <v>122</v>
      </c>
      <c r="B135" s="54">
        <v>34</v>
      </c>
      <c r="C135" s="54">
        <f t="shared" si="35"/>
        <v>2</v>
      </c>
      <c r="D135" s="55">
        <f t="shared" si="44"/>
        <v>13031.157014219538</v>
      </c>
      <c r="E135" s="57">
        <f t="shared" si="26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41"/>
        <v>-347.02378745323108</v>
      </c>
      <c r="J135" s="57">
        <f t="shared" si="34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5"/>
        <v>-2686.2715448142812</v>
      </c>
      <c r="S135" s="55">
        <v>0</v>
      </c>
      <c r="T135" s="55">
        <v>0</v>
      </c>
      <c r="U135" s="54" t="s">
        <v>79</v>
      </c>
      <c r="V135" s="57">
        <f t="shared" si="30"/>
        <v>-1710</v>
      </c>
      <c r="W135" s="55">
        <v>0</v>
      </c>
      <c r="X135" s="55">
        <f t="shared" si="28"/>
        <v>3522.6743588865684</v>
      </c>
      <c r="Y135" s="117">
        <f t="shared" si="29"/>
        <v>459406.72614520742</v>
      </c>
    </row>
    <row r="136" spans="1:25" ht="13.5" thickBot="1" x14ac:dyDescent="0.35">
      <c r="A136" s="54">
        <v>123</v>
      </c>
      <c r="B136" s="54">
        <v>34</v>
      </c>
      <c r="C136" s="54">
        <f t="shared" si="35"/>
        <v>3</v>
      </c>
      <c r="D136" s="55">
        <f t="shared" si="44"/>
        <v>13031.157014219538</v>
      </c>
      <c r="E136" s="57">
        <f t="shared" si="26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41"/>
        <v>-347.02378745323108</v>
      </c>
      <c r="J136" s="57">
        <f t="shared" si="34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5"/>
        <v>-2686.2715448142812</v>
      </c>
      <c r="S136" s="55">
        <v>0</v>
      </c>
      <c r="T136" s="55">
        <v>0</v>
      </c>
      <c r="U136" s="54" t="s">
        <v>79</v>
      </c>
      <c r="V136" s="57">
        <f t="shared" si="30"/>
        <v>-1720</v>
      </c>
      <c r="W136" s="55">
        <v>0</v>
      </c>
      <c r="X136" s="55">
        <f t="shared" si="28"/>
        <v>3509.6743588865684</v>
      </c>
      <c r="Y136" s="117">
        <f t="shared" si="29"/>
        <v>464830.59519636567</v>
      </c>
    </row>
    <row r="137" spans="1:25" ht="13.5" thickBot="1" x14ac:dyDescent="0.35">
      <c r="A137" s="54">
        <v>124</v>
      </c>
      <c r="B137" s="54">
        <v>34</v>
      </c>
      <c r="C137" s="54">
        <f t="shared" si="35"/>
        <v>4</v>
      </c>
      <c r="D137" s="55">
        <f t="shared" si="44"/>
        <v>13031.157014219538</v>
      </c>
      <c r="E137" s="57">
        <f t="shared" si="26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41"/>
        <v>-347.02378745323108</v>
      </c>
      <c r="J137" s="57">
        <f t="shared" si="34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5"/>
        <v>-2686.2715448142812</v>
      </c>
      <c r="S137" s="55">
        <v>0</v>
      </c>
      <c r="T137" s="55">
        <v>0</v>
      </c>
      <c r="U137" s="54" t="s">
        <v>79</v>
      </c>
      <c r="V137" s="57">
        <f t="shared" si="30"/>
        <v>-1730</v>
      </c>
      <c r="W137" s="55">
        <v>0</v>
      </c>
      <c r="X137" s="55">
        <f t="shared" si="28"/>
        <v>3496.6743588865684</v>
      </c>
      <c r="Y137" s="117">
        <f t="shared" si="29"/>
        <v>470264.06370190374</v>
      </c>
    </row>
    <row r="138" spans="1:25" ht="13.5" thickBot="1" x14ac:dyDescent="0.35">
      <c r="A138" s="54">
        <v>125</v>
      </c>
      <c r="B138" s="54">
        <v>34</v>
      </c>
      <c r="C138" s="54">
        <f t="shared" si="35"/>
        <v>5</v>
      </c>
      <c r="D138" s="55">
        <f t="shared" si="44"/>
        <v>13031.157014219538</v>
      </c>
      <c r="E138" s="57">
        <f t="shared" si="26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41"/>
        <v>-347.02378745323108</v>
      </c>
      <c r="J138" s="57">
        <f t="shared" si="34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5"/>
        <v>-2686.2715448142812</v>
      </c>
      <c r="S138" s="55">
        <v>0</v>
      </c>
      <c r="T138" s="55">
        <v>0</v>
      </c>
      <c r="U138" s="54" t="s">
        <v>79</v>
      </c>
      <c r="V138" s="57">
        <f t="shared" si="30"/>
        <v>-1740</v>
      </c>
      <c r="W138" s="55">
        <v>0</v>
      </c>
      <c r="X138" s="55">
        <f t="shared" si="28"/>
        <v>3483.6743588865684</v>
      </c>
      <c r="Y138" s="117">
        <f t="shared" si="29"/>
        <v>475707.17165954824</v>
      </c>
    </row>
    <row r="139" spans="1:25" ht="13.5" thickBot="1" x14ac:dyDescent="0.35">
      <c r="A139" s="54">
        <v>126</v>
      </c>
      <c r="B139" s="54">
        <v>34</v>
      </c>
      <c r="C139" s="54">
        <f t="shared" si="35"/>
        <v>6</v>
      </c>
      <c r="D139" s="55">
        <f t="shared" si="44"/>
        <v>13031.157014219538</v>
      </c>
      <c r="E139" s="57">
        <f t="shared" si="26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41"/>
        <v>-347.02378745323108</v>
      </c>
      <c r="J139" s="57">
        <f t="shared" si="34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5"/>
        <v>-2686.2715448142812</v>
      </c>
      <c r="S139" s="55">
        <v>0</v>
      </c>
      <c r="T139" s="55">
        <v>0</v>
      </c>
      <c r="U139" s="54" t="s">
        <v>79</v>
      </c>
      <c r="V139" s="57">
        <f t="shared" si="30"/>
        <v>-1750</v>
      </c>
      <c r="W139" s="55">
        <v>0</v>
      </c>
      <c r="X139" s="55">
        <f t="shared" si="28"/>
        <v>3470.6743588865684</v>
      </c>
      <c r="Y139" s="117">
        <f t="shared" si="29"/>
        <v>481159.95923368289</v>
      </c>
    </row>
    <row r="140" spans="1:25" ht="13.5" thickBot="1" x14ac:dyDescent="0.35">
      <c r="A140" s="54">
        <v>127</v>
      </c>
      <c r="B140" s="54">
        <v>34</v>
      </c>
      <c r="C140" s="54">
        <f t="shared" si="35"/>
        <v>7</v>
      </c>
      <c r="D140" s="55">
        <f t="shared" si="44"/>
        <v>13031.157014219538</v>
      </c>
      <c r="E140" s="57">
        <f t="shared" si="26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41"/>
        <v>-347.02378745323108</v>
      </c>
      <c r="J140" s="57">
        <f t="shared" si="34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5"/>
        <v>-2686.2715448142812</v>
      </c>
      <c r="S140" s="55">
        <v>0</v>
      </c>
      <c r="T140" s="55">
        <v>0</v>
      </c>
      <c r="U140" s="54" t="s">
        <v>79</v>
      </c>
      <c r="V140" s="57">
        <f t="shared" si="30"/>
        <v>-1760</v>
      </c>
      <c r="W140" s="55">
        <v>0</v>
      </c>
      <c r="X140" s="55">
        <f t="shared" si="28"/>
        <v>3457.6743588865684</v>
      </c>
      <c r="Y140" s="117">
        <f t="shared" si="29"/>
        <v>486622.46675604314</v>
      </c>
    </row>
    <row r="141" spans="1:25" ht="13.5" thickBot="1" x14ac:dyDescent="0.35">
      <c r="A141" s="54">
        <v>128</v>
      </c>
      <c r="B141" s="54">
        <v>34</v>
      </c>
      <c r="C141" s="54">
        <f t="shared" si="35"/>
        <v>8</v>
      </c>
      <c r="D141" s="55">
        <f t="shared" si="44"/>
        <v>13031.157014219538</v>
      </c>
      <c r="E141" s="57">
        <f t="shared" si="26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41"/>
        <v>-347.02378745323108</v>
      </c>
      <c r="J141" s="57">
        <f t="shared" si="34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5"/>
        <v>-2686.2715448142812</v>
      </c>
      <c r="S141" s="55">
        <v>0</v>
      </c>
      <c r="T141" s="55">
        <v>0</v>
      </c>
      <c r="U141" s="54" t="s">
        <v>79</v>
      </c>
      <c r="V141" s="57">
        <f t="shared" si="30"/>
        <v>-1770</v>
      </c>
      <c r="W141" s="55">
        <v>0</v>
      </c>
      <c r="X141" s="55">
        <f t="shared" si="28"/>
        <v>3444.6743588865684</v>
      </c>
      <c r="Y141" s="117">
        <f t="shared" si="29"/>
        <v>492094.73472641321</v>
      </c>
    </row>
    <row r="142" spans="1:25" ht="13.5" thickBot="1" x14ac:dyDescent="0.35">
      <c r="A142" s="54">
        <v>129</v>
      </c>
      <c r="B142" s="54">
        <v>34</v>
      </c>
      <c r="C142" s="54">
        <f t="shared" si="35"/>
        <v>9</v>
      </c>
      <c r="D142" s="55">
        <f t="shared" si="44"/>
        <v>13031.157014219538</v>
      </c>
      <c r="E142" s="57">
        <f t="shared" ref="E142:E205" si="46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41"/>
        <v>-347.02378745323108</v>
      </c>
      <c r="J142" s="57">
        <f t="shared" si="34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5"/>
        <v>-2686.2715448142812</v>
      </c>
      <c r="S142" s="55">
        <v>0</v>
      </c>
      <c r="T142" s="55">
        <v>0</v>
      </c>
      <c r="U142" s="54" t="s">
        <v>79</v>
      </c>
      <c r="V142" s="57">
        <f t="shared" si="30"/>
        <v>-1780</v>
      </c>
      <c r="W142" s="55">
        <v>0</v>
      </c>
      <c r="X142" s="55">
        <f t="shared" ref="X142:X205" si="47">D142+E142+F142+G142+H142+I142+J142+L142+M142+R142+S142+T142+V142+W142+O142+P142</f>
        <v>3431.6743588865684</v>
      </c>
      <c r="Y142" s="117">
        <f t="shared" ref="Y142:Y205" si="48">X142+(Y141*(1+($D$7/12)))</f>
        <v>497576.80381332646</v>
      </c>
    </row>
    <row r="143" spans="1:25" ht="13.5" thickBot="1" x14ac:dyDescent="0.35">
      <c r="A143" s="54">
        <v>130</v>
      </c>
      <c r="B143" s="54">
        <v>34</v>
      </c>
      <c r="C143" s="54">
        <f t="shared" si="35"/>
        <v>10</v>
      </c>
      <c r="D143" s="55">
        <f t="shared" si="44"/>
        <v>13031.157014219538</v>
      </c>
      <c r="E143" s="57">
        <f t="shared" si="46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41"/>
        <v>-347.02378745323108</v>
      </c>
      <c r="J143" s="57">
        <f t="shared" si="34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5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49">$V142-10</f>
        <v>-1790</v>
      </c>
      <c r="W143" s="55">
        <v>0</v>
      </c>
      <c r="X143" s="55">
        <f t="shared" si="47"/>
        <v>3418.6743588865684</v>
      </c>
      <c r="Y143" s="117">
        <f t="shared" si="48"/>
        <v>503068.71485476854</v>
      </c>
    </row>
    <row r="144" spans="1:25" ht="13.5" thickBot="1" x14ac:dyDescent="0.35">
      <c r="A144" s="54">
        <v>131</v>
      </c>
      <c r="B144" s="54">
        <v>34</v>
      </c>
      <c r="C144" s="54">
        <f t="shared" si="35"/>
        <v>11</v>
      </c>
      <c r="D144" s="55">
        <f t="shared" si="44"/>
        <v>13031.157014219538</v>
      </c>
      <c r="E144" s="57">
        <f t="shared" si="46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41"/>
        <v>-347.02378745323108</v>
      </c>
      <c r="J144" s="57">
        <f t="shared" si="34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5"/>
        <v>-2686.2715448142812</v>
      </c>
      <c r="S144" s="55">
        <v>0</v>
      </c>
      <c r="T144" s="55">
        <v>0</v>
      </c>
      <c r="U144" s="54" t="s">
        <v>79</v>
      </c>
      <c r="V144" s="57">
        <f t="shared" si="49"/>
        <v>-1800</v>
      </c>
      <c r="W144" s="55">
        <v>0</v>
      </c>
      <c r="X144" s="55">
        <f t="shared" si="47"/>
        <v>3405.6743588865684</v>
      </c>
      <c r="Y144" s="117">
        <f t="shared" si="48"/>
        <v>508570.50885888329</v>
      </c>
    </row>
    <row r="145" spans="1:25" ht="13.5" thickBot="1" x14ac:dyDescent="0.35">
      <c r="A145" s="54">
        <v>132</v>
      </c>
      <c r="B145" s="54">
        <v>35</v>
      </c>
      <c r="C145" s="54">
        <f t="shared" si="35"/>
        <v>0</v>
      </c>
      <c r="D145" s="55">
        <f>$D134*(1+$D$4)</f>
        <v>13682.714864930515</v>
      </c>
      <c r="E145" s="57">
        <f t="shared" si="46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41"/>
        <v>-347.02378745323108</v>
      </c>
      <c r="J145" s="57">
        <f t="shared" si="34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49"/>
        <v>-1810</v>
      </c>
      <c r="W145" s="55">
        <v>0</v>
      </c>
      <c r="X145" s="55">
        <f t="shared" si="47"/>
        <v>3589.854884088747</v>
      </c>
      <c r="Y145" s="117">
        <f t="shared" si="48"/>
        <v>514279.40752988402</v>
      </c>
    </row>
    <row r="146" spans="1:25" ht="13.5" thickBot="1" x14ac:dyDescent="0.35">
      <c r="A146" s="54">
        <v>133</v>
      </c>
      <c r="B146" s="54">
        <v>35</v>
      </c>
      <c r="C146" s="54">
        <f t="shared" si="35"/>
        <v>1</v>
      </c>
      <c r="D146" s="55">
        <f t="shared" ref="D146:D156" si="50">$D145</f>
        <v>13682.714864930515</v>
      </c>
      <c r="E146" s="57">
        <f t="shared" si="46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34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51">$R145</f>
        <v>-2847.4478375031381</v>
      </c>
      <c r="S146" s="55">
        <v>0</v>
      </c>
      <c r="T146" s="55">
        <v>0</v>
      </c>
      <c r="U146" s="54" t="s">
        <v>79</v>
      </c>
      <c r="V146" s="57">
        <f t="shared" si="49"/>
        <v>-1820</v>
      </c>
      <c r="W146" s="55">
        <v>0</v>
      </c>
      <c r="X146" s="55">
        <f t="shared" si="47"/>
        <v>3923.8786715419774</v>
      </c>
      <c r="Y146" s="117">
        <f t="shared" si="48"/>
        <v>520346.11706613383</v>
      </c>
    </row>
    <row r="147" spans="1:25" ht="13.5" thickBot="1" x14ac:dyDescent="0.35">
      <c r="A147" s="54">
        <v>134</v>
      </c>
      <c r="B147" s="54">
        <v>35</v>
      </c>
      <c r="C147" s="54">
        <f t="shared" si="35"/>
        <v>2</v>
      </c>
      <c r="D147" s="55">
        <f t="shared" si="50"/>
        <v>13682.714864930515</v>
      </c>
      <c r="E147" s="57">
        <f t="shared" si="46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34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51"/>
        <v>-2847.4478375031381</v>
      </c>
      <c r="S147" s="55">
        <v>0</v>
      </c>
      <c r="T147" s="55">
        <v>0</v>
      </c>
      <c r="U147" s="54" t="s">
        <v>79</v>
      </c>
      <c r="V147" s="57">
        <f t="shared" si="49"/>
        <v>-1830</v>
      </c>
      <c r="W147" s="55">
        <v>0</v>
      </c>
      <c r="X147" s="55">
        <f t="shared" si="47"/>
        <v>3910.8786715419774</v>
      </c>
      <c r="Y147" s="117">
        <f t="shared" si="48"/>
        <v>526425.10455878463</v>
      </c>
    </row>
    <row r="148" spans="1:25" ht="13.5" thickBot="1" x14ac:dyDescent="0.35">
      <c r="A148" s="54">
        <v>135</v>
      </c>
      <c r="B148" s="54">
        <v>35</v>
      </c>
      <c r="C148" s="54">
        <f t="shared" si="35"/>
        <v>3</v>
      </c>
      <c r="D148" s="55">
        <f t="shared" si="50"/>
        <v>13682.714864930515</v>
      </c>
      <c r="E148" s="57">
        <f t="shared" si="46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34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51"/>
        <v>-2847.4478375031381</v>
      </c>
      <c r="S148" s="55">
        <v>0</v>
      </c>
      <c r="T148" s="55">
        <v>0</v>
      </c>
      <c r="U148" s="54" t="s">
        <v>79</v>
      </c>
      <c r="V148" s="57">
        <f t="shared" si="49"/>
        <v>-1840</v>
      </c>
      <c r="W148" s="55">
        <v>0</v>
      </c>
      <c r="X148" s="55">
        <f t="shared" si="47"/>
        <v>3897.8786715419774</v>
      </c>
      <c r="Y148" s="117">
        <f t="shared" si="48"/>
        <v>532516.4211659882</v>
      </c>
    </row>
    <row r="149" spans="1:25" ht="13.5" thickBot="1" x14ac:dyDescent="0.35">
      <c r="A149" s="54">
        <v>136</v>
      </c>
      <c r="B149" s="54">
        <v>35</v>
      </c>
      <c r="C149" s="54">
        <f t="shared" si="35"/>
        <v>4</v>
      </c>
      <c r="D149" s="55">
        <f t="shared" si="50"/>
        <v>13682.714864930515</v>
      </c>
      <c r="E149" s="57">
        <f t="shared" si="46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34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51"/>
        <v>-2847.4478375031381</v>
      </c>
      <c r="S149" s="55">
        <v>0</v>
      </c>
      <c r="T149" s="55">
        <v>0</v>
      </c>
      <c r="U149" s="54" t="s">
        <v>79</v>
      </c>
      <c r="V149" s="57">
        <f t="shared" si="49"/>
        <v>-1850</v>
      </c>
      <c r="W149" s="55">
        <v>0</v>
      </c>
      <c r="X149" s="55">
        <f t="shared" si="47"/>
        <v>3884.8786715419774</v>
      </c>
      <c r="Y149" s="117">
        <f t="shared" si="48"/>
        <v>538620.11825905507</v>
      </c>
    </row>
    <row r="150" spans="1:25" ht="13.5" thickBot="1" x14ac:dyDescent="0.35">
      <c r="A150" s="54">
        <v>137</v>
      </c>
      <c r="B150" s="54">
        <v>35</v>
      </c>
      <c r="C150" s="54">
        <f t="shared" si="35"/>
        <v>5</v>
      </c>
      <c r="D150" s="55">
        <f t="shared" si="50"/>
        <v>13682.714864930515</v>
      </c>
      <c r="E150" s="57">
        <f t="shared" si="46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34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51"/>
        <v>-2847.4478375031381</v>
      </c>
      <c r="S150" s="55">
        <v>0</v>
      </c>
      <c r="T150" s="55">
        <v>0</v>
      </c>
      <c r="U150" s="54" t="s">
        <v>79</v>
      </c>
      <c r="V150" s="57">
        <f t="shared" si="49"/>
        <v>-1860</v>
      </c>
      <c r="W150" s="55">
        <v>0</v>
      </c>
      <c r="X150" s="55">
        <f t="shared" si="47"/>
        <v>3871.8786715419774</v>
      </c>
      <c r="Y150" s="117">
        <f t="shared" si="48"/>
        <v>544736.24742334301</v>
      </c>
    </row>
    <row r="151" spans="1:25" ht="13.5" thickBot="1" x14ac:dyDescent="0.35">
      <c r="A151" s="54">
        <v>138</v>
      </c>
      <c r="B151" s="54">
        <v>35</v>
      </c>
      <c r="C151" s="54">
        <f t="shared" si="35"/>
        <v>6</v>
      </c>
      <c r="D151" s="55">
        <f t="shared" si="50"/>
        <v>13682.714864930515</v>
      </c>
      <c r="E151" s="57">
        <f t="shared" si="46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214" si="52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51"/>
        <v>-2847.4478375031381</v>
      </c>
      <c r="S151" s="55">
        <v>0</v>
      </c>
      <c r="T151" s="55">
        <v>0</v>
      </c>
      <c r="U151" s="54" t="s">
        <v>79</v>
      </c>
      <c r="V151" s="57">
        <f t="shared" si="49"/>
        <v>-1870</v>
      </c>
      <c r="W151" s="55">
        <v>0</v>
      </c>
      <c r="X151" s="55">
        <f t="shared" si="47"/>
        <v>3858.8786715419774</v>
      </c>
      <c r="Y151" s="117">
        <f t="shared" si="48"/>
        <v>550864.86045914888</v>
      </c>
    </row>
    <row r="152" spans="1:25" ht="13.5" thickBot="1" x14ac:dyDescent="0.35">
      <c r="A152" s="54">
        <v>139</v>
      </c>
      <c r="B152" s="54">
        <v>35</v>
      </c>
      <c r="C152" s="54">
        <f t="shared" si="35"/>
        <v>7</v>
      </c>
      <c r="D152" s="55">
        <f t="shared" si="50"/>
        <v>13682.714864930515</v>
      </c>
      <c r="E152" s="57">
        <f t="shared" si="46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52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51"/>
        <v>-2847.4478375031381</v>
      </c>
      <c r="S152" s="55">
        <v>0</v>
      </c>
      <c r="T152" s="55">
        <v>0</v>
      </c>
      <c r="U152" s="54" t="s">
        <v>79</v>
      </c>
      <c r="V152" s="57">
        <f t="shared" si="49"/>
        <v>-1880</v>
      </c>
      <c r="W152" s="55">
        <v>0</v>
      </c>
      <c r="X152" s="55">
        <f t="shared" si="47"/>
        <v>3845.8786715419774</v>
      </c>
      <c r="Y152" s="117">
        <f t="shared" si="48"/>
        <v>557006.00938260392</v>
      </c>
    </row>
    <row r="153" spans="1:25" ht="13.5" thickBot="1" x14ac:dyDescent="0.35">
      <c r="A153" s="54">
        <v>140</v>
      </c>
      <c r="B153" s="54">
        <v>35</v>
      </c>
      <c r="C153" s="54">
        <f t="shared" ref="C153:C216" si="53">C141</f>
        <v>8</v>
      </c>
      <c r="D153" s="55">
        <f t="shared" si="50"/>
        <v>13682.714864930515</v>
      </c>
      <c r="E153" s="57">
        <f t="shared" si="46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52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51"/>
        <v>-2847.4478375031381</v>
      </c>
      <c r="S153" s="55">
        <v>0</v>
      </c>
      <c r="T153" s="55">
        <v>0</v>
      </c>
      <c r="U153" s="54" t="s">
        <v>79</v>
      </c>
      <c r="V153" s="57">
        <f t="shared" si="49"/>
        <v>-1890</v>
      </c>
      <c r="W153" s="55">
        <v>0</v>
      </c>
      <c r="X153" s="55">
        <f t="shared" si="47"/>
        <v>3832.8786715419774</v>
      </c>
      <c r="Y153" s="117">
        <f t="shared" si="48"/>
        <v>563159.74642657337</v>
      </c>
    </row>
    <row r="154" spans="1:25" ht="13.5" thickBot="1" x14ac:dyDescent="0.35">
      <c r="A154" s="54">
        <v>141</v>
      </c>
      <c r="B154" s="54">
        <v>35</v>
      </c>
      <c r="C154" s="54">
        <f t="shared" si="53"/>
        <v>9</v>
      </c>
      <c r="D154" s="55">
        <f t="shared" si="50"/>
        <v>13682.714864930515</v>
      </c>
      <c r="E154" s="57">
        <f t="shared" si="46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52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51"/>
        <v>-2847.4478375031381</v>
      </c>
      <c r="S154" s="55">
        <v>0</v>
      </c>
      <c r="T154" s="55">
        <v>0</v>
      </c>
      <c r="U154" s="54" t="s">
        <v>79</v>
      </c>
      <c r="V154" s="57">
        <f t="shared" si="49"/>
        <v>-1900</v>
      </c>
      <c r="W154" s="55">
        <v>0</v>
      </c>
      <c r="X154" s="55">
        <f t="shared" si="47"/>
        <v>3819.8786715419774</v>
      </c>
      <c r="Y154" s="117">
        <f t="shared" si="48"/>
        <v>569326.12404155929</v>
      </c>
    </row>
    <row r="155" spans="1:25" ht="13.5" thickBot="1" x14ac:dyDescent="0.35">
      <c r="A155" s="54">
        <v>142</v>
      </c>
      <c r="B155" s="54">
        <v>35</v>
      </c>
      <c r="C155" s="54">
        <f t="shared" si="53"/>
        <v>10</v>
      </c>
      <c r="D155" s="55">
        <f t="shared" si="50"/>
        <v>13682.714864930515</v>
      </c>
      <c r="E155" s="57">
        <f t="shared" si="46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52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51"/>
        <v>-2847.4478375031381</v>
      </c>
      <c r="S155" s="55">
        <v>0</v>
      </c>
      <c r="T155" s="55">
        <v>0</v>
      </c>
      <c r="U155" s="54" t="s">
        <v>79</v>
      </c>
      <c r="V155" s="57">
        <f t="shared" si="49"/>
        <v>-1910</v>
      </c>
      <c r="W155" s="55">
        <v>0</v>
      </c>
      <c r="X155" s="55">
        <f t="shared" si="47"/>
        <v>3806.8786715419774</v>
      </c>
      <c r="Y155" s="117">
        <f t="shared" si="48"/>
        <v>575505.19489660766</v>
      </c>
    </row>
    <row r="156" spans="1:25" ht="13.5" thickBot="1" x14ac:dyDescent="0.35">
      <c r="A156" s="54">
        <v>143</v>
      </c>
      <c r="B156" s="54">
        <v>35</v>
      </c>
      <c r="C156" s="54">
        <f t="shared" si="53"/>
        <v>11</v>
      </c>
      <c r="D156" s="55">
        <f t="shared" si="50"/>
        <v>13682.714864930515</v>
      </c>
      <c r="E156" s="57">
        <f t="shared" si="46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52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51"/>
        <v>-2847.4478375031381</v>
      </c>
      <c r="S156" s="55">
        <v>0</v>
      </c>
      <c r="T156" s="55">
        <v>0</v>
      </c>
      <c r="U156" s="54" t="s">
        <v>79</v>
      </c>
      <c r="V156" s="57">
        <f t="shared" si="49"/>
        <v>-1920</v>
      </c>
      <c r="W156" s="55">
        <v>0</v>
      </c>
      <c r="X156" s="55">
        <f t="shared" si="47"/>
        <v>3793.8786715419774</v>
      </c>
      <c r="Y156" s="117">
        <f t="shared" si="48"/>
        <v>581697.01188021875</v>
      </c>
    </row>
    <row r="157" spans="1:25" ht="13.5" thickBot="1" x14ac:dyDescent="0.35">
      <c r="A157" s="54">
        <v>144</v>
      </c>
      <c r="B157" s="54">
        <v>36</v>
      </c>
      <c r="C157" s="54">
        <f t="shared" si="53"/>
        <v>0</v>
      </c>
      <c r="D157" s="55">
        <f>$D146*(1+$D$4)</f>
        <v>14366.850608177041</v>
      </c>
      <c r="E157" s="57">
        <f t="shared" si="46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52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49"/>
        <v>-1930</v>
      </c>
      <c r="W157" s="55">
        <v>0</v>
      </c>
      <c r="X157" s="55">
        <f t="shared" si="47"/>
        <v>3986.3064600773778</v>
      </c>
      <c r="Y157" s="117">
        <f t="shared" si="48"/>
        <v>588107.05588979705</v>
      </c>
    </row>
    <row r="158" spans="1:25" ht="13.5" thickBot="1" x14ac:dyDescent="0.35">
      <c r="A158" s="54">
        <v>145</v>
      </c>
      <c r="B158" s="54">
        <v>36</v>
      </c>
      <c r="C158" s="54">
        <f t="shared" si="53"/>
        <v>1</v>
      </c>
      <c r="D158" s="55">
        <f t="shared" ref="D158:D168" si="54">$D157</f>
        <v>14366.850608177041</v>
      </c>
      <c r="E158" s="57">
        <f t="shared" si="46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52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5">$R157</f>
        <v>-3018.2947077533267</v>
      </c>
      <c r="S158" s="55">
        <v>0</v>
      </c>
      <c r="T158" s="55">
        <v>0</v>
      </c>
      <c r="U158" s="54" t="s">
        <v>79</v>
      </c>
      <c r="V158" s="57">
        <f t="shared" si="49"/>
        <v>-1940</v>
      </c>
      <c r="W158" s="55">
        <v>0</v>
      </c>
      <c r="X158" s="55">
        <f t="shared" si="47"/>
        <v>3973.3064600773778</v>
      </c>
      <c r="Y158" s="117">
        <f t="shared" si="48"/>
        <v>594530.80841608194</v>
      </c>
    </row>
    <row r="159" spans="1:25" ht="13.5" thickBot="1" x14ac:dyDescent="0.35">
      <c r="A159" s="54">
        <v>146</v>
      </c>
      <c r="B159" s="54">
        <v>36</v>
      </c>
      <c r="C159" s="54">
        <f t="shared" si="53"/>
        <v>2</v>
      </c>
      <c r="D159" s="55">
        <f t="shared" si="54"/>
        <v>14366.850608177041</v>
      </c>
      <c r="E159" s="57">
        <f t="shared" si="46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52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5"/>
        <v>-3018.2947077533267</v>
      </c>
      <c r="S159" s="55">
        <v>0</v>
      </c>
      <c r="T159" s="55">
        <v>0</v>
      </c>
      <c r="U159" s="54" t="s">
        <v>79</v>
      </c>
      <c r="V159" s="57">
        <f t="shared" si="49"/>
        <v>-1950</v>
      </c>
      <c r="W159" s="55">
        <v>0</v>
      </c>
      <c r="X159" s="55">
        <f t="shared" si="47"/>
        <v>3960.3064600773778</v>
      </c>
      <c r="Y159" s="117">
        <f t="shared" si="48"/>
        <v>600968.32657789299</v>
      </c>
    </row>
    <row r="160" spans="1:25" ht="13.5" thickBot="1" x14ac:dyDescent="0.35">
      <c r="A160" s="54">
        <v>147</v>
      </c>
      <c r="B160" s="54">
        <v>36</v>
      </c>
      <c r="C160" s="54">
        <f t="shared" si="53"/>
        <v>3</v>
      </c>
      <c r="D160" s="55">
        <f t="shared" si="54"/>
        <v>14366.850608177041</v>
      </c>
      <c r="E160" s="57">
        <f t="shared" si="46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52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5"/>
        <v>-3018.2947077533267</v>
      </c>
      <c r="S160" s="55">
        <v>0</v>
      </c>
      <c r="T160" s="55">
        <v>0</v>
      </c>
      <c r="U160" s="54" t="s">
        <v>79</v>
      </c>
      <c r="V160" s="57">
        <f t="shared" si="49"/>
        <v>-1960</v>
      </c>
      <c r="W160" s="55">
        <v>0</v>
      </c>
      <c r="X160" s="55">
        <f t="shared" si="47"/>
        <v>3947.3064600773778</v>
      </c>
      <c r="Y160" s="117">
        <f t="shared" si="48"/>
        <v>607419.66773204494</v>
      </c>
    </row>
    <row r="161" spans="1:25" ht="13.5" thickBot="1" x14ac:dyDescent="0.35">
      <c r="A161" s="54">
        <v>148</v>
      </c>
      <c r="B161" s="54">
        <v>36</v>
      </c>
      <c r="C161" s="54">
        <f t="shared" si="53"/>
        <v>4</v>
      </c>
      <c r="D161" s="55">
        <f t="shared" si="54"/>
        <v>14366.850608177041</v>
      </c>
      <c r="E161" s="57">
        <f t="shared" si="46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52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5"/>
        <v>-3018.2947077533267</v>
      </c>
      <c r="S161" s="55">
        <v>0</v>
      </c>
      <c r="T161" s="55">
        <v>0</v>
      </c>
      <c r="U161" s="54" t="s">
        <v>79</v>
      </c>
      <c r="V161" s="57">
        <f t="shared" si="49"/>
        <v>-1970</v>
      </c>
      <c r="W161" s="55">
        <v>0</v>
      </c>
      <c r="X161" s="55">
        <f t="shared" si="47"/>
        <v>3934.3064600773778</v>
      </c>
      <c r="Y161" s="117">
        <f t="shared" si="48"/>
        <v>613884.8894743392</v>
      </c>
    </row>
    <row r="162" spans="1:25" ht="13.5" thickBot="1" x14ac:dyDescent="0.35">
      <c r="A162" s="54">
        <v>149</v>
      </c>
      <c r="B162" s="54">
        <v>36</v>
      </c>
      <c r="C162" s="54">
        <f t="shared" si="53"/>
        <v>5</v>
      </c>
      <c r="D162" s="55">
        <f t="shared" si="54"/>
        <v>14366.850608177041</v>
      </c>
      <c r="E162" s="57">
        <f t="shared" si="46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52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5"/>
        <v>-3018.2947077533267</v>
      </c>
      <c r="S162" s="55">
        <v>0</v>
      </c>
      <c r="T162" s="55">
        <v>0</v>
      </c>
      <c r="U162" s="54" t="s">
        <v>79</v>
      </c>
      <c r="V162" s="57">
        <f t="shared" si="49"/>
        <v>-1980</v>
      </c>
      <c r="W162" s="55">
        <v>0</v>
      </c>
      <c r="X162" s="55">
        <f t="shared" si="47"/>
        <v>3921.3064600773778</v>
      </c>
      <c r="Y162" s="117">
        <f t="shared" si="48"/>
        <v>620364.04964055971</v>
      </c>
    </row>
    <row r="163" spans="1:25" ht="13.5" thickBot="1" x14ac:dyDescent="0.35">
      <c r="A163" s="54">
        <v>150</v>
      </c>
      <c r="B163" s="54">
        <v>36</v>
      </c>
      <c r="C163" s="54">
        <f t="shared" si="53"/>
        <v>6</v>
      </c>
      <c r="D163" s="55">
        <f t="shared" si="54"/>
        <v>14366.850608177041</v>
      </c>
      <c r="E163" s="57">
        <f t="shared" si="46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52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5"/>
        <v>-3018.2947077533267</v>
      </c>
      <c r="S163" s="55">
        <v>0</v>
      </c>
      <c r="T163" s="55">
        <v>0</v>
      </c>
      <c r="U163" s="54" t="s">
        <v>79</v>
      </c>
      <c r="V163" s="57">
        <f t="shared" si="49"/>
        <v>-1990</v>
      </c>
      <c r="W163" s="55">
        <v>0</v>
      </c>
      <c r="X163" s="55">
        <f t="shared" si="47"/>
        <v>3908.3064600773778</v>
      </c>
      <c r="Y163" s="117">
        <f t="shared" si="48"/>
        <v>626857.20630747278</v>
      </c>
    </row>
    <row r="164" spans="1:25" ht="13.5" thickBot="1" x14ac:dyDescent="0.35">
      <c r="A164" s="54">
        <v>151</v>
      </c>
      <c r="B164" s="54">
        <v>36</v>
      </c>
      <c r="C164" s="54">
        <f t="shared" si="53"/>
        <v>7</v>
      </c>
      <c r="D164" s="55">
        <f t="shared" si="54"/>
        <v>14366.850608177041</v>
      </c>
      <c r="E164" s="57">
        <f t="shared" si="46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52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5"/>
        <v>-3018.2947077533267</v>
      </c>
      <c r="S164" s="55">
        <v>0</v>
      </c>
      <c r="T164" s="55">
        <v>0</v>
      </c>
      <c r="U164" s="54" t="s">
        <v>79</v>
      </c>
      <c r="V164" s="57">
        <f t="shared" si="49"/>
        <v>-2000</v>
      </c>
      <c r="W164" s="55">
        <v>0</v>
      </c>
      <c r="X164" s="55">
        <f t="shared" si="47"/>
        <v>3895.3064600773778</v>
      </c>
      <c r="Y164" s="117">
        <f t="shared" si="48"/>
        <v>633364.41779383132</v>
      </c>
    </row>
    <row r="165" spans="1:25" ht="13.5" thickBot="1" x14ac:dyDescent="0.35">
      <c r="A165" s="54">
        <v>152</v>
      </c>
      <c r="B165" s="54">
        <v>36</v>
      </c>
      <c r="C165" s="54">
        <f t="shared" si="53"/>
        <v>8</v>
      </c>
      <c r="D165" s="55">
        <f t="shared" si="54"/>
        <v>14366.850608177041</v>
      </c>
      <c r="E165" s="57">
        <f t="shared" si="46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52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5"/>
        <v>-3018.2947077533267</v>
      </c>
      <c r="S165" s="55">
        <v>0</v>
      </c>
      <c r="T165" s="55">
        <v>0</v>
      </c>
      <c r="U165" s="54" t="s">
        <v>79</v>
      </c>
      <c r="V165" s="57">
        <f t="shared" si="49"/>
        <v>-2010</v>
      </c>
      <c r="W165" s="55">
        <v>0</v>
      </c>
      <c r="X165" s="55">
        <f t="shared" si="47"/>
        <v>3882.3064600773778</v>
      </c>
      <c r="Y165" s="117">
        <f t="shared" si="48"/>
        <v>639885.742661383</v>
      </c>
    </row>
    <row r="166" spans="1:25" ht="13.5" thickBot="1" x14ac:dyDescent="0.35">
      <c r="A166" s="54">
        <v>153</v>
      </c>
      <c r="B166" s="54">
        <v>36</v>
      </c>
      <c r="C166" s="54">
        <f t="shared" si="53"/>
        <v>9</v>
      </c>
      <c r="D166" s="55">
        <f t="shared" si="54"/>
        <v>14366.850608177041</v>
      </c>
      <c r="E166" s="57">
        <f t="shared" si="46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52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5"/>
        <v>-3018.2947077533267</v>
      </c>
      <c r="S166" s="55">
        <v>0</v>
      </c>
      <c r="T166" s="55">
        <v>0</v>
      </c>
      <c r="U166" s="54" t="s">
        <v>79</v>
      </c>
      <c r="V166" s="57">
        <f t="shared" si="49"/>
        <v>-2020</v>
      </c>
      <c r="W166" s="55">
        <v>0</v>
      </c>
      <c r="X166" s="55">
        <f t="shared" si="47"/>
        <v>3869.3064600773778</v>
      </c>
      <c r="Y166" s="117">
        <f t="shared" si="48"/>
        <v>646421.23971588281</v>
      </c>
    </row>
    <row r="167" spans="1:25" ht="13.5" thickBot="1" x14ac:dyDescent="0.35">
      <c r="A167" s="54">
        <v>154</v>
      </c>
      <c r="B167" s="54">
        <v>36</v>
      </c>
      <c r="C167" s="54">
        <f t="shared" si="53"/>
        <v>10</v>
      </c>
      <c r="D167" s="55">
        <f t="shared" si="54"/>
        <v>14366.850608177041</v>
      </c>
      <c r="E167" s="57">
        <f t="shared" si="46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52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5"/>
        <v>-3018.2947077533267</v>
      </c>
      <c r="S167" s="55">
        <v>0</v>
      </c>
      <c r="T167" s="55">
        <v>0</v>
      </c>
      <c r="U167" s="54" t="s">
        <v>79</v>
      </c>
      <c r="V167" s="57">
        <f t="shared" si="49"/>
        <v>-2030</v>
      </c>
      <c r="W167" s="55">
        <v>0</v>
      </c>
      <c r="X167" s="55">
        <f t="shared" si="47"/>
        <v>3856.3064600773778</v>
      </c>
      <c r="Y167" s="117">
        <f t="shared" si="48"/>
        <v>652970.96800810972</v>
      </c>
    </row>
    <row r="168" spans="1:25" ht="13.5" thickBot="1" x14ac:dyDescent="0.35">
      <c r="A168" s="54">
        <v>155</v>
      </c>
      <c r="B168" s="54">
        <v>36</v>
      </c>
      <c r="C168" s="54">
        <f t="shared" si="53"/>
        <v>11</v>
      </c>
      <c r="D168" s="55">
        <f t="shared" si="54"/>
        <v>14366.850608177041</v>
      </c>
      <c r="E168" s="57">
        <f t="shared" si="46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52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5"/>
        <v>-3018.2947077533267</v>
      </c>
      <c r="S168" s="55">
        <v>0</v>
      </c>
      <c r="T168" s="55">
        <v>0</v>
      </c>
      <c r="U168" s="54" t="s">
        <v>79</v>
      </c>
      <c r="V168" s="57">
        <f t="shared" si="49"/>
        <v>-2040</v>
      </c>
      <c r="W168" s="55">
        <v>0</v>
      </c>
      <c r="X168" s="55">
        <f t="shared" si="47"/>
        <v>3843.3064600773778</v>
      </c>
      <c r="Y168" s="117">
        <f t="shared" si="48"/>
        <v>659534.98683488753</v>
      </c>
    </row>
    <row r="169" spans="1:25" ht="13.5" thickBot="1" x14ac:dyDescent="0.35">
      <c r="A169" s="54">
        <v>156</v>
      </c>
      <c r="B169" s="54">
        <v>37</v>
      </c>
      <c r="C169" s="54">
        <f t="shared" si="53"/>
        <v>0</v>
      </c>
      <c r="D169" s="55">
        <f>$D158*(1+$D$4)</f>
        <v>15085.193138585893</v>
      </c>
      <c r="E169" s="57">
        <f t="shared" si="46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52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49"/>
        <v>-2050</v>
      </c>
      <c r="W169" s="55">
        <v>0</v>
      </c>
      <c r="X169" s="55">
        <f t="shared" si="47"/>
        <v>4044.2971693370455</v>
      </c>
      <c r="Y169" s="117">
        <f t="shared" si="48"/>
        <v>666327.34644936991</v>
      </c>
    </row>
    <row r="170" spans="1:25" ht="13.5" thickBot="1" x14ac:dyDescent="0.35">
      <c r="A170" s="54">
        <v>157</v>
      </c>
      <c r="B170" s="54">
        <v>37</v>
      </c>
      <c r="C170" s="54">
        <f t="shared" si="53"/>
        <v>1</v>
      </c>
      <c r="D170" s="55">
        <f t="shared" ref="D170:D180" si="56">$D169</f>
        <v>15085.193138585893</v>
      </c>
      <c r="E170" s="57">
        <f t="shared" si="46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52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57">$R169</f>
        <v>-3199.3923902185265</v>
      </c>
      <c r="S170" s="55">
        <v>0</v>
      </c>
      <c r="T170" s="55">
        <v>0</v>
      </c>
      <c r="U170" s="54" t="s">
        <v>79</v>
      </c>
      <c r="V170" s="57">
        <f t="shared" si="49"/>
        <v>-2060</v>
      </c>
      <c r="W170" s="55">
        <v>0</v>
      </c>
      <c r="X170" s="55">
        <f t="shared" si="47"/>
        <v>4031.2971693370455</v>
      </c>
      <c r="Y170" s="117">
        <f t="shared" si="48"/>
        <v>673135.00756224594</v>
      </c>
    </row>
    <row r="171" spans="1:25" ht="13.5" thickBot="1" x14ac:dyDescent="0.35">
      <c r="A171" s="54">
        <v>158</v>
      </c>
      <c r="B171" s="54">
        <v>37</v>
      </c>
      <c r="C171" s="54">
        <f t="shared" si="53"/>
        <v>2</v>
      </c>
      <c r="D171" s="55">
        <f t="shared" si="56"/>
        <v>15085.193138585893</v>
      </c>
      <c r="E171" s="57">
        <f t="shared" si="46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52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57"/>
        <v>-3199.3923902185265</v>
      </c>
      <c r="S171" s="55">
        <v>0</v>
      </c>
      <c r="T171" s="55">
        <v>0</v>
      </c>
      <c r="U171" s="54" t="s">
        <v>79</v>
      </c>
      <c r="V171" s="57">
        <f t="shared" si="49"/>
        <v>-2070</v>
      </c>
      <c r="W171" s="55">
        <v>0</v>
      </c>
      <c r="X171" s="55">
        <f t="shared" si="47"/>
        <v>4018.2971693370455</v>
      </c>
      <c r="Y171" s="117">
        <f t="shared" si="48"/>
        <v>679958.03392975905</v>
      </c>
    </row>
    <row r="172" spans="1:25" ht="13.5" thickBot="1" x14ac:dyDescent="0.35">
      <c r="A172" s="54">
        <v>159</v>
      </c>
      <c r="B172" s="54">
        <v>37</v>
      </c>
      <c r="C172" s="54">
        <f t="shared" si="53"/>
        <v>3</v>
      </c>
      <c r="D172" s="55">
        <f t="shared" si="56"/>
        <v>15085.193138585893</v>
      </c>
      <c r="E172" s="57">
        <f t="shared" si="46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52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57"/>
        <v>-3199.3923902185265</v>
      </c>
      <c r="S172" s="55">
        <v>0</v>
      </c>
      <c r="T172" s="55">
        <v>0</v>
      </c>
      <c r="U172" s="54" t="s">
        <v>79</v>
      </c>
      <c r="V172" s="57">
        <f t="shared" si="49"/>
        <v>-2080</v>
      </c>
      <c r="W172" s="55">
        <v>0</v>
      </c>
      <c r="X172" s="55">
        <f t="shared" si="47"/>
        <v>4005.2971693370455</v>
      </c>
      <c r="Y172" s="117">
        <f t="shared" si="48"/>
        <v>686796.48957380338</v>
      </c>
    </row>
    <row r="173" spans="1:25" ht="13.5" thickBot="1" x14ac:dyDescent="0.35">
      <c r="A173" s="54">
        <v>160</v>
      </c>
      <c r="B173" s="54">
        <v>37</v>
      </c>
      <c r="C173" s="54">
        <f t="shared" si="53"/>
        <v>4</v>
      </c>
      <c r="D173" s="55">
        <f t="shared" si="56"/>
        <v>15085.193138585893</v>
      </c>
      <c r="E173" s="57">
        <f t="shared" si="46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52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57"/>
        <v>-3199.3923902185265</v>
      </c>
      <c r="S173" s="55">
        <v>0</v>
      </c>
      <c r="T173" s="55">
        <v>0</v>
      </c>
      <c r="U173" s="54" t="s">
        <v>79</v>
      </c>
      <c r="V173" s="57">
        <f t="shared" si="49"/>
        <v>-2090</v>
      </c>
      <c r="W173" s="55">
        <v>0</v>
      </c>
      <c r="X173" s="55">
        <f t="shared" si="47"/>
        <v>3992.2971693370455</v>
      </c>
      <c r="Y173" s="117">
        <f t="shared" si="48"/>
        <v>693650.43878303131</v>
      </c>
    </row>
    <row r="174" spans="1:25" ht="13.5" thickBot="1" x14ac:dyDescent="0.35">
      <c r="A174" s="54">
        <v>161</v>
      </c>
      <c r="B174" s="54">
        <v>37</v>
      </c>
      <c r="C174" s="54">
        <f t="shared" si="53"/>
        <v>5</v>
      </c>
      <c r="D174" s="55">
        <f t="shared" si="56"/>
        <v>15085.193138585893</v>
      </c>
      <c r="E174" s="57">
        <f t="shared" si="46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52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57"/>
        <v>-3199.3923902185265</v>
      </c>
      <c r="S174" s="55">
        <v>0</v>
      </c>
      <c r="T174" s="55">
        <v>0</v>
      </c>
      <c r="U174" s="54" t="s">
        <v>79</v>
      </c>
      <c r="V174" s="57">
        <f t="shared" si="49"/>
        <v>-2100</v>
      </c>
      <c r="W174" s="55">
        <v>0</v>
      </c>
      <c r="X174" s="55">
        <f t="shared" si="47"/>
        <v>3979.2971693370455</v>
      </c>
      <c r="Y174" s="117">
        <f t="shared" si="48"/>
        <v>700519.94611396431</v>
      </c>
    </row>
    <row r="175" spans="1:25" ht="13.5" thickBot="1" x14ac:dyDescent="0.35">
      <c r="A175" s="54">
        <v>162</v>
      </c>
      <c r="B175" s="54">
        <v>37</v>
      </c>
      <c r="C175" s="54">
        <f t="shared" si="53"/>
        <v>6</v>
      </c>
      <c r="D175" s="55">
        <f t="shared" si="56"/>
        <v>15085.193138585893</v>
      </c>
      <c r="E175" s="57">
        <f t="shared" si="46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52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57"/>
        <v>-3199.3923902185265</v>
      </c>
      <c r="S175" s="55">
        <v>0</v>
      </c>
      <c r="T175" s="55">
        <v>0</v>
      </c>
      <c r="U175" s="54" t="s">
        <v>79</v>
      </c>
      <c r="V175" s="57">
        <f t="shared" si="49"/>
        <v>-2110</v>
      </c>
      <c r="W175" s="55">
        <v>0</v>
      </c>
      <c r="X175" s="55">
        <f t="shared" si="47"/>
        <v>3966.2971693370455</v>
      </c>
      <c r="Y175" s="117">
        <f t="shared" si="48"/>
        <v>707405.07639210951</v>
      </c>
    </row>
    <row r="176" spans="1:25" ht="13.5" thickBot="1" x14ac:dyDescent="0.35">
      <c r="A176" s="54">
        <v>163</v>
      </c>
      <c r="B176" s="54">
        <v>37</v>
      </c>
      <c r="C176" s="54">
        <f t="shared" si="53"/>
        <v>7</v>
      </c>
      <c r="D176" s="55">
        <f t="shared" si="56"/>
        <v>15085.193138585893</v>
      </c>
      <c r="E176" s="57">
        <f t="shared" si="46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52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57"/>
        <v>-3199.3923902185265</v>
      </c>
      <c r="S176" s="55">
        <v>0</v>
      </c>
      <c r="T176" s="55">
        <v>0</v>
      </c>
      <c r="U176" s="54" t="s">
        <v>79</v>
      </c>
      <c r="V176" s="57">
        <f t="shared" si="49"/>
        <v>-2120</v>
      </c>
      <c r="W176" s="55">
        <v>0</v>
      </c>
      <c r="X176" s="55">
        <f t="shared" si="47"/>
        <v>3953.2971693370455</v>
      </c>
      <c r="Y176" s="117">
        <f t="shared" si="48"/>
        <v>714305.89471308037</v>
      </c>
    </row>
    <row r="177" spans="1:25" ht="13.5" thickBot="1" x14ac:dyDescent="0.35">
      <c r="A177" s="54">
        <v>164</v>
      </c>
      <c r="B177" s="54">
        <v>37</v>
      </c>
      <c r="C177" s="54">
        <f t="shared" si="53"/>
        <v>8</v>
      </c>
      <c r="D177" s="55">
        <f t="shared" si="56"/>
        <v>15085.193138585893</v>
      </c>
      <c r="E177" s="57">
        <f t="shared" si="46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52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57"/>
        <v>-3199.3923902185265</v>
      </c>
      <c r="S177" s="55">
        <v>0</v>
      </c>
      <c r="T177" s="55">
        <v>0</v>
      </c>
      <c r="U177" s="54" t="s">
        <v>79</v>
      </c>
      <c r="V177" s="57">
        <f t="shared" si="49"/>
        <v>-2130</v>
      </c>
      <c r="W177" s="55">
        <v>0</v>
      </c>
      <c r="X177" s="55">
        <f t="shared" si="47"/>
        <v>3940.2971693370455</v>
      </c>
      <c r="Y177" s="117">
        <f t="shared" si="48"/>
        <v>721222.4664437219</v>
      </c>
    </row>
    <row r="178" spans="1:25" ht="13.5" thickBot="1" x14ac:dyDescent="0.35">
      <c r="A178" s="54">
        <v>165</v>
      </c>
      <c r="B178" s="54">
        <v>37</v>
      </c>
      <c r="C178" s="54">
        <f t="shared" si="53"/>
        <v>9</v>
      </c>
      <c r="D178" s="55">
        <f t="shared" si="56"/>
        <v>15085.193138585893</v>
      </c>
      <c r="E178" s="57">
        <f t="shared" si="46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52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57"/>
        <v>-3199.3923902185265</v>
      </c>
      <c r="S178" s="55">
        <v>0</v>
      </c>
      <c r="T178" s="55">
        <v>0</v>
      </c>
      <c r="U178" s="54" t="s">
        <v>79</v>
      </c>
      <c r="V178" s="57">
        <f t="shared" si="49"/>
        <v>-2140</v>
      </c>
      <c r="W178" s="55">
        <v>0</v>
      </c>
      <c r="X178" s="55">
        <f t="shared" si="47"/>
        <v>3927.2971693370455</v>
      </c>
      <c r="Y178" s="117">
        <f t="shared" si="48"/>
        <v>728154.85722324112</v>
      </c>
    </row>
    <row r="179" spans="1:25" ht="13.5" thickBot="1" x14ac:dyDescent="0.35">
      <c r="A179" s="54">
        <v>166</v>
      </c>
      <c r="B179" s="54">
        <v>37</v>
      </c>
      <c r="C179" s="54">
        <f t="shared" si="53"/>
        <v>10</v>
      </c>
      <c r="D179" s="55">
        <f t="shared" si="56"/>
        <v>15085.193138585893</v>
      </c>
      <c r="E179" s="57">
        <f t="shared" si="46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52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57"/>
        <v>-3199.3923902185265</v>
      </c>
      <c r="S179" s="55">
        <v>0</v>
      </c>
      <c r="T179" s="55">
        <v>0</v>
      </c>
      <c r="U179" s="54" t="s">
        <v>79</v>
      </c>
      <c r="V179" s="57">
        <f t="shared" si="49"/>
        <v>-2150</v>
      </c>
      <c r="W179" s="55">
        <v>0</v>
      </c>
      <c r="X179" s="55">
        <f t="shared" si="47"/>
        <v>3914.2971693370455</v>
      </c>
      <c r="Y179" s="117">
        <f t="shared" si="48"/>
        <v>735103.13296434167</v>
      </c>
    </row>
    <row r="180" spans="1:25" ht="13.5" thickBot="1" x14ac:dyDescent="0.35">
      <c r="A180" s="54">
        <v>167</v>
      </c>
      <c r="B180" s="54">
        <v>37</v>
      </c>
      <c r="C180" s="54">
        <f t="shared" si="53"/>
        <v>11</v>
      </c>
      <c r="D180" s="55">
        <f t="shared" si="56"/>
        <v>15085.193138585893</v>
      </c>
      <c r="E180" s="57">
        <f t="shared" si="46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52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57"/>
        <v>-3199.3923902185265</v>
      </c>
      <c r="S180" s="55">
        <v>0</v>
      </c>
      <c r="T180" s="55">
        <v>0</v>
      </c>
      <c r="U180" s="54" t="s">
        <v>79</v>
      </c>
      <c r="V180" s="57">
        <f t="shared" si="49"/>
        <v>-2160</v>
      </c>
      <c r="W180" s="55">
        <v>0</v>
      </c>
      <c r="X180" s="55">
        <f t="shared" si="47"/>
        <v>3901.2971693370455</v>
      </c>
      <c r="Y180" s="117">
        <f t="shared" si="48"/>
        <v>742067.35985436349</v>
      </c>
    </row>
    <row r="181" spans="1:25" ht="13.5" thickBot="1" x14ac:dyDescent="0.35">
      <c r="A181" s="54">
        <v>168</v>
      </c>
      <c r="B181" s="54">
        <v>38</v>
      </c>
      <c r="C181" s="54">
        <f t="shared" si="53"/>
        <v>0</v>
      </c>
      <c r="D181" s="55">
        <f>$D170*(1+$D$4)</f>
        <v>15839.452795515188</v>
      </c>
      <c r="E181" s="57">
        <f t="shared" si="46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52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49"/>
        <v>-2170</v>
      </c>
      <c r="W181" s="55">
        <v>0</v>
      </c>
      <c r="X181" s="55">
        <f t="shared" si="47"/>
        <v>4111.1764372350472</v>
      </c>
      <c r="Y181" s="117">
        <f t="shared" si="48"/>
        <v>749270.48362432513</v>
      </c>
    </row>
    <row r="182" spans="1:25" ht="13.5" thickBot="1" x14ac:dyDescent="0.35">
      <c r="A182" s="54">
        <v>169</v>
      </c>
      <c r="B182" s="54">
        <v>38</v>
      </c>
      <c r="C182" s="54">
        <f t="shared" si="53"/>
        <v>1</v>
      </c>
      <c r="D182" s="55">
        <f t="shared" ref="D182:D192" si="58">$D181</f>
        <v>15839.452795515188</v>
      </c>
      <c r="E182" s="57">
        <f t="shared" si="46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52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59">$R181</f>
        <v>-3391.3559336316384</v>
      </c>
      <c r="S182" s="55">
        <v>0</v>
      </c>
      <c r="T182" s="55">
        <v>0</v>
      </c>
      <c r="U182" s="54" t="s">
        <v>79</v>
      </c>
      <c r="V182" s="57">
        <f t="shared" si="49"/>
        <v>-2180</v>
      </c>
      <c r="W182" s="55">
        <v>0</v>
      </c>
      <c r="X182" s="55">
        <f t="shared" si="47"/>
        <v>4098.1764372350472</v>
      </c>
      <c r="Y182" s="117">
        <f t="shared" si="48"/>
        <v>756490.62040999485</v>
      </c>
    </row>
    <row r="183" spans="1:25" ht="13.5" thickBot="1" x14ac:dyDescent="0.35">
      <c r="A183" s="54">
        <v>170</v>
      </c>
      <c r="B183" s="54">
        <v>38</v>
      </c>
      <c r="C183" s="54">
        <f t="shared" si="53"/>
        <v>2</v>
      </c>
      <c r="D183" s="55">
        <f t="shared" si="58"/>
        <v>15839.452795515188</v>
      </c>
      <c r="E183" s="57">
        <f t="shared" si="46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si="52"/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59"/>
        <v>-3391.3559336316384</v>
      </c>
      <c r="S183" s="55">
        <v>0</v>
      </c>
      <c r="T183" s="55">
        <v>0</v>
      </c>
      <c r="U183" s="54" t="s">
        <v>79</v>
      </c>
      <c r="V183" s="57">
        <f t="shared" si="49"/>
        <v>-2190</v>
      </c>
      <c r="W183" s="55">
        <v>0</v>
      </c>
      <c r="X183" s="55">
        <f t="shared" si="47"/>
        <v>4085.1764372350472</v>
      </c>
      <c r="Y183" s="117">
        <f t="shared" si="48"/>
        <v>763727.84109893825</v>
      </c>
    </row>
    <row r="184" spans="1:25" ht="13.5" thickBot="1" x14ac:dyDescent="0.35">
      <c r="A184" s="54">
        <v>171</v>
      </c>
      <c r="B184" s="54">
        <v>38</v>
      </c>
      <c r="C184" s="54">
        <f t="shared" si="53"/>
        <v>3</v>
      </c>
      <c r="D184" s="55">
        <f t="shared" si="58"/>
        <v>15839.452795515188</v>
      </c>
      <c r="E184" s="57">
        <f t="shared" si="46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52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59"/>
        <v>-3391.3559336316384</v>
      </c>
      <c r="S184" s="55">
        <v>0</v>
      </c>
      <c r="T184" s="55">
        <v>0</v>
      </c>
      <c r="U184" s="54" t="s">
        <v>79</v>
      </c>
      <c r="V184" s="57">
        <f t="shared" si="49"/>
        <v>-2200</v>
      </c>
      <c r="W184" s="55">
        <v>0</v>
      </c>
      <c r="X184" s="55">
        <f t="shared" si="47"/>
        <v>4072.1764372350472</v>
      </c>
      <c r="Y184" s="117">
        <f t="shared" si="48"/>
        <v>770982.2168740856</v>
      </c>
    </row>
    <row r="185" spans="1:25" ht="13.5" thickBot="1" x14ac:dyDescent="0.35">
      <c r="A185" s="54">
        <v>172</v>
      </c>
      <c r="B185" s="54">
        <v>38</v>
      </c>
      <c r="C185" s="54">
        <f t="shared" si="53"/>
        <v>4</v>
      </c>
      <c r="D185" s="55">
        <f t="shared" si="58"/>
        <v>15839.452795515188</v>
      </c>
      <c r="E185" s="57">
        <f t="shared" si="46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52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59"/>
        <v>-3391.3559336316384</v>
      </c>
      <c r="S185" s="55">
        <v>0</v>
      </c>
      <c r="T185" s="55">
        <v>0</v>
      </c>
      <c r="U185" s="54" t="s">
        <v>79</v>
      </c>
      <c r="V185" s="57">
        <f t="shared" si="49"/>
        <v>-2210</v>
      </c>
      <c r="W185" s="55">
        <v>0</v>
      </c>
      <c r="X185" s="55">
        <f t="shared" si="47"/>
        <v>4059.1764372350472</v>
      </c>
      <c r="Y185" s="117">
        <f t="shared" si="48"/>
        <v>778253.81921496266</v>
      </c>
    </row>
    <row r="186" spans="1:25" ht="13.5" thickBot="1" x14ac:dyDescent="0.35">
      <c r="A186" s="54">
        <v>173</v>
      </c>
      <c r="B186" s="54">
        <v>38</v>
      </c>
      <c r="C186" s="54">
        <f t="shared" si="53"/>
        <v>5</v>
      </c>
      <c r="D186" s="55">
        <f t="shared" si="58"/>
        <v>15839.452795515188</v>
      </c>
      <c r="E186" s="57">
        <f t="shared" si="46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52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59"/>
        <v>-3391.3559336316384</v>
      </c>
      <c r="S186" s="55">
        <v>0</v>
      </c>
      <c r="T186" s="55">
        <v>0</v>
      </c>
      <c r="U186" s="54" t="s">
        <v>79</v>
      </c>
      <c r="V186" s="57">
        <f t="shared" si="49"/>
        <v>-2220</v>
      </c>
      <c r="W186" s="55">
        <v>0</v>
      </c>
      <c r="X186" s="55">
        <f t="shared" si="47"/>
        <v>4046.1764372350472</v>
      </c>
      <c r="Y186" s="117">
        <f t="shared" si="48"/>
        <v>785542.71989892679</v>
      </c>
    </row>
    <row r="187" spans="1:25" ht="13.5" thickBot="1" x14ac:dyDescent="0.35">
      <c r="A187" s="54">
        <v>174</v>
      </c>
      <c r="B187" s="54">
        <v>38</v>
      </c>
      <c r="C187" s="54">
        <f t="shared" si="53"/>
        <v>6</v>
      </c>
      <c r="D187" s="55">
        <f t="shared" si="58"/>
        <v>15839.452795515188</v>
      </c>
      <c r="E187" s="57">
        <f t="shared" si="46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52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59"/>
        <v>-3391.3559336316384</v>
      </c>
      <c r="S187" s="55">
        <v>0</v>
      </c>
      <c r="T187" s="55">
        <v>0</v>
      </c>
      <c r="U187" s="54" t="s">
        <v>79</v>
      </c>
      <c r="V187" s="57">
        <f t="shared" si="49"/>
        <v>-2230</v>
      </c>
      <c r="W187" s="55">
        <v>0</v>
      </c>
      <c r="X187" s="55">
        <f t="shared" si="47"/>
        <v>4033.1764372350472</v>
      </c>
      <c r="Y187" s="117">
        <f t="shared" si="48"/>
        <v>792848.99100240739</v>
      </c>
    </row>
    <row r="188" spans="1:25" ht="13.5" thickBot="1" x14ac:dyDescent="0.35">
      <c r="A188" s="54">
        <v>175</v>
      </c>
      <c r="B188" s="54">
        <v>38</v>
      </c>
      <c r="C188" s="54">
        <f t="shared" si="53"/>
        <v>7</v>
      </c>
      <c r="D188" s="55">
        <f t="shared" si="58"/>
        <v>15839.452795515188</v>
      </c>
      <c r="E188" s="57">
        <f t="shared" si="46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52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59"/>
        <v>-3391.3559336316384</v>
      </c>
      <c r="S188" s="55">
        <v>0</v>
      </c>
      <c r="T188" s="55">
        <v>0</v>
      </c>
      <c r="U188" s="54" t="s">
        <v>79</v>
      </c>
      <c r="V188" s="57">
        <f t="shared" si="49"/>
        <v>-2240</v>
      </c>
      <c r="W188" s="55">
        <v>0</v>
      </c>
      <c r="X188" s="55">
        <f t="shared" si="47"/>
        <v>4020.1764372350472</v>
      </c>
      <c r="Y188" s="117">
        <f t="shared" si="48"/>
        <v>800172.70490215253</v>
      </c>
    </row>
    <row r="189" spans="1:25" ht="13.5" thickBot="1" x14ac:dyDescent="0.35">
      <c r="A189" s="54">
        <v>176</v>
      </c>
      <c r="B189" s="54">
        <v>38</v>
      </c>
      <c r="C189" s="54">
        <f t="shared" si="53"/>
        <v>8</v>
      </c>
      <c r="D189" s="55">
        <f t="shared" si="58"/>
        <v>15839.452795515188</v>
      </c>
      <c r="E189" s="57">
        <f t="shared" si="46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52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59"/>
        <v>-3391.3559336316384</v>
      </c>
      <c r="S189" s="55">
        <v>0</v>
      </c>
      <c r="T189" s="55">
        <v>0</v>
      </c>
      <c r="U189" s="54" t="s">
        <v>79</v>
      </c>
      <c r="V189" s="57">
        <f t="shared" si="49"/>
        <v>-2250</v>
      </c>
      <c r="W189" s="55">
        <v>0</v>
      </c>
      <c r="X189" s="55">
        <f t="shared" si="47"/>
        <v>4007.1764372350472</v>
      </c>
      <c r="Y189" s="117">
        <f t="shared" si="48"/>
        <v>807513.93427647988</v>
      </c>
    </row>
    <row r="190" spans="1:25" ht="13.5" thickBot="1" x14ac:dyDescent="0.35">
      <c r="A190" s="54">
        <v>177</v>
      </c>
      <c r="B190" s="54">
        <v>38</v>
      </c>
      <c r="C190" s="54">
        <f t="shared" si="53"/>
        <v>9</v>
      </c>
      <c r="D190" s="55">
        <f t="shared" si="58"/>
        <v>15839.452795515188</v>
      </c>
      <c r="E190" s="57">
        <f t="shared" si="46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52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59"/>
        <v>-3391.3559336316384</v>
      </c>
      <c r="S190" s="55">
        <v>0</v>
      </c>
      <c r="T190" s="55">
        <v>0</v>
      </c>
      <c r="U190" s="54" t="s">
        <v>79</v>
      </c>
      <c r="V190" s="57">
        <f t="shared" si="49"/>
        <v>-2260</v>
      </c>
      <c r="W190" s="55">
        <v>0</v>
      </c>
      <c r="X190" s="55">
        <f t="shared" si="47"/>
        <v>3994.1764372350472</v>
      </c>
      <c r="Y190" s="117">
        <f t="shared" si="48"/>
        <v>814872.75210653362</v>
      </c>
    </row>
    <row r="191" spans="1:25" ht="13.5" thickBot="1" x14ac:dyDescent="0.35">
      <c r="A191" s="54">
        <v>178</v>
      </c>
      <c r="B191" s="54">
        <v>38</v>
      </c>
      <c r="C191" s="54">
        <f t="shared" si="53"/>
        <v>10</v>
      </c>
      <c r="D191" s="55">
        <f t="shared" si="58"/>
        <v>15839.452795515188</v>
      </c>
      <c r="E191" s="57">
        <f t="shared" si="46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52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59"/>
        <v>-3391.3559336316384</v>
      </c>
      <c r="S191" s="55">
        <v>0</v>
      </c>
      <c r="T191" s="55">
        <v>0</v>
      </c>
      <c r="U191" s="54" t="s">
        <v>79</v>
      </c>
      <c r="V191" s="57">
        <f t="shared" si="49"/>
        <v>-2270</v>
      </c>
      <c r="W191" s="55">
        <v>0</v>
      </c>
      <c r="X191" s="55">
        <f t="shared" si="47"/>
        <v>3981.1764372350472</v>
      </c>
      <c r="Y191" s="117">
        <f t="shared" si="48"/>
        <v>822249.23167754593</v>
      </c>
    </row>
    <row r="192" spans="1:25" ht="13.5" thickBot="1" x14ac:dyDescent="0.35">
      <c r="A192" s="54">
        <v>179</v>
      </c>
      <c r="B192" s="54">
        <v>38</v>
      </c>
      <c r="C192" s="54">
        <f t="shared" si="53"/>
        <v>11</v>
      </c>
      <c r="D192" s="55">
        <f t="shared" si="58"/>
        <v>15839.452795515188</v>
      </c>
      <c r="E192" s="57">
        <f t="shared" si="46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52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59"/>
        <v>-3391.3559336316384</v>
      </c>
      <c r="S192" s="55">
        <v>0</v>
      </c>
      <c r="T192" s="55">
        <v>0</v>
      </c>
      <c r="U192" s="54" t="s">
        <v>79</v>
      </c>
      <c r="V192" s="57">
        <f t="shared" si="49"/>
        <v>-2280</v>
      </c>
      <c r="W192" s="55">
        <v>0</v>
      </c>
      <c r="X192" s="55">
        <f t="shared" si="47"/>
        <v>3968.1764372350472</v>
      </c>
      <c r="Y192" s="117">
        <f t="shared" si="48"/>
        <v>829643.44658010406</v>
      </c>
    </row>
    <row r="193" spans="1:25" ht="13.5" thickBot="1" x14ac:dyDescent="0.35">
      <c r="A193" s="54">
        <v>180</v>
      </c>
      <c r="B193" s="54">
        <v>39</v>
      </c>
      <c r="C193" s="54">
        <f t="shared" si="53"/>
        <v>0</v>
      </c>
      <c r="D193" s="55">
        <f>$D182*(1+$D$4)</f>
        <v>16631.425435290948</v>
      </c>
      <c r="E193" s="57">
        <f t="shared" si="46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52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49"/>
        <v>-2290</v>
      </c>
      <c r="W193" s="55">
        <v>0</v>
      </c>
      <c r="X193" s="55">
        <f t="shared" si="47"/>
        <v>4187.2800330938171</v>
      </c>
      <c r="Y193" s="117">
        <f t="shared" si="48"/>
        <v>837287.57430728152</v>
      </c>
    </row>
    <row r="194" spans="1:25" ht="13.5" thickBot="1" x14ac:dyDescent="0.35">
      <c r="A194" s="54">
        <v>181</v>
      </c>
      <c r="B194" s="54">
        <v>39</v>
      </c>
      <c r="C194" s="54">
        <f t="shared" si="53"/>
        <v>1</v>
      </c>
      <c r="D194" s="55">
        <f t="shared" ref="D194:D204" si="60">$D193</f>
        <v>16631.425435290948</v>
      </c>
      <c r="E194" s="57">
        <f t="shared" si="46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52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61">$R193</f>
        <v>-3594.8372896495371</v>
      </c>
      <c r="S194" s="55">
        <v>0</v>
      </c>
      <c r="T194" s="55">
        <v>0</v>
      </c>
      <c r="U194" s="54" t="s">
        <v>79</v>
      </c>
      <c r="V194" s="57">
        <f t="shared" si="49"/>
        <v>-2300</v>
      </c>
      <c r="W194" s="55">
        <v>0</v>
      </c>
      <c r="X194" s="55">
        <f t="shared" si="47"/>
        <v>4174.2800330938171</v>
      </c>
      <c r="Y194" s="117">
        <f t="shared" si="48"/>
        <v>844950.55256665556</v>
      </c>
    </row>
    <row r="195" spans="1:25" ht="13.5" thickBot="1" x14ac:dyDescent="0.35">
      <c r="A195" s="54">
        <v>182</v>
      </c>
      <c r="B195" s="54">
        <v>39</v>
      </c>
      <c r="C195" s="54">
        <f t="shared" si="53"/>
        <v>2</v>
      </c>
      <c r="D195" s="55">
        <f t="shared" si="60"/>
        <v>16631.425435290948</v>
      </c>
      <c r="E195" s="57">
        <f t="shared" si="46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52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61"/>
        <v>-3594.8372896495371</v>
      </c>
      <c r="S195" s="55">
        <v>0</v>
      </c>
      <c r="T195" s="55">
        <v>0</v>
      </c>
      <c r="U195" s="54" t="s">
        <v>79</v>
      </c>
      <c r="V195" s="57">
        <f t="shared" si="49"/>
        <v>-2310</v>
      </c>
      <c r="W195" s="55">
        <v>0</v>
      </c>
      <c r="X195" s="55">
        <f t="shared" si="47"/>
        <v>4161.2800330938171</v>
      </c>
      <c r="Y195" s="117">
        <f t="shared" si="48"/>
        <v>852632.45990211039</v>
      </c>
    </row>
    <row r="196" spans="1:25" ht="13.5" thickBot="1" x14ac:dyDescent="0.35">
      <c r="A196" s="54">
        <v>183</v>
      </c>
      <c r="B196" s="54">
        <v>39</v>
      </c>
      <c r="C196" s="54">
        <f t="shared" si="53"/>
        <v>3</v>
      </c>
      <c r="D196" s="55">
        <f t="shared" si="60"/>
        <v>16631.425435290948</v>
      </c>
      <c r="E196" s="57">
        <f t="shared" si="46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52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61"/>
        <v>-3594.8372896495371</v>
      </c>
      <c r="S196" s="55">
        <v>0</v>
      </c>
      <c r="T196" s="55">
        <v>0</v>
      </c>
      <c r="U196" s="54" t="s">
        <v>79</v>
      </c>
      <c r="V196" s="57">
        <f t="shared" si="49"/>
        <v>-2320</v>
      </c>
      <c r="W196" s="55">
        <v>0</v>
      </c>
      <c r="X196" s="55">
        <f t="shared" si="47"/>
        <v>4148.2800330938171</v>
      </c>
      <c r="Y196" s="117">
        <f t="shared" si="48"/>
        <v>860333.37518479628</v>
      </c>
    </row>
    <row r="197" spans="1:25" ht="13.5" thickBot="1" x14ac:dyDescent="0.35">
      <c r="A197" s="54">
        <v>184</v>
      </c>
      <c r="B197" s="54">
        <v>39</v>
      </c>
      <c r="C197" s="54">
        <f t="shared" si="53"/>
        <v>4</v>
      </c>
      <c r="D197" s="55">
        <f t="shared" si="60"/>
        <v>16631.425435290948</v>
      </c>
      <c r="E197" s="57">
        <f t="shared" si="46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52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61"/>
        <v>-3594.8372896495371</v>
      </c>
      <c r="S197" s="55">
        <v>0</v>
      </c>
      <c r="T197" s="55">
        <v>0</v>
      </c>
      <c r="U197" s="54" t="s">
        <v>79</v>
      </c>
      <c r="V197" s="57">
        <f t="shared" si="49"/>
        <v>-2330</v>
      </c>
      <c r="W197" s="55">
        <v>0</v>
      </c>
      <c r="X197" s="55">
        <f t="shared" si="47"/>
        <v>4135.2800330938171</v>
      </c>
      <c r="Y197" s="117">
        <f t="shared" si="48"/>
        <v>868053.37761449337</v>
      </c>
    </row>
    <row r="198" spans="1:25" ht="13.5" thickBot="1" x14ac:dyDescent="0.35">
      <c r="A198" s="54">
        <v>185</v>
      </c>
      <c r="B198" s="54">
        <v>39</v>
      </c>
      <c r="C198" s="54">
        <f t="shared" si="53"/>
        <v>5</v>
      </c>
      <c r="D198" s="55">
        <f t="shared" si="60"/>
        <v>16631.425435290948</v>
      </c>
      <c r="E198" s="57">
        <f t="shared" si="46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52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61"/>
        <v>-3594.8372896495371</v>
      </c>
      <c r="S198" s="55">
        <v>0</v>
      </c>
      <c r="T198" s="55">
        <v>0</v>
      </c>
      <c r="U198" s="54" t="s">
        <v>79</v>
      </c>
      <c r="V198" s="57">
        <f t="shared" si="49"/>
        <v>-2340</v>
      </c>
      <c r="W198" s="55">
        <v>0</v>
      </c>
      <c r="X198" s="55">
        <f t="shared" si="47"/>
        <v>4122.2800330938171</v>
      </c>
      <c r="Y198" s="117">
        <f t="shared" si="48"/>
        <v>875792.54672098078</v>
      </c>
    </row>
    <row r="199" spans="1:25" ht="13.5" thickBot="1" x14ac:dyDescent="0.35">
      <c r="A199" s="54">
        <v>186</v>
      </c>
      <c r="B199" s="54">
        <v>39</v>
      </c>
      <c r="C199" s="54">
        <f t="shared" si="53"/>
        <v>6</v>
      </c>
      <c r="D199" s="55">
        <f t="shared" si="60"/>
        <v>16631.425435290948</v>
      </c>
      <c r="E199" s="57">
        <f t="shared" si="46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52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61"/>
        <v>-3594.8372896495371</v>
      </c>
      <c r="S199" s="55">
        <v>0</v>
      </c>
      <c r="T199" s="55">
        <v>0</v>
      </c>
      <c r="U199" s="54" t="s">
        <v>79</v>
      </c>
      <c r="V199" s="57">
        <f t="shared" si="49"/>
        <v>-2350</v>
      </c>
      <c r="W199" s="55">
        <v>0</v>
      </c>
      <c r="X199" s="55">
        <f t="shared" si="47"/>
        <v>4109.2800330938171</v>
      </c>
      <c r="Y199" s="117">
        <f t="shared" si="48"/>
        <v>883550.96236541192</v>
      </c>
    </row>
    <row r="200" spans="1:25" ht="13.5" thickBot="1" x14ac:dyDescent="0.35">
      <c r="A200" s="54">
        <v>187</v>
      </c>
      <c r="B200" s="54">
        <v>39</v>
      </c>
      <c r="C200" s="54">
        <f t="shared" si="53"/>
        <v>7</v>
      </c>
      <c r="D200" s="55">
        <f t="shared" si="60"/>
        <v>16631.425435290948</v>
      </c>
      <c r="E200" s="57">
        <f t="shared" si="46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52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61"/>
        <v>-3594.8372896495371</v>
      </c>
      <c r="S200" s="55">
        <v>0</v>
      </c>
      <c r="T200" s="55">
        <v>0</v>
      </c>
      <c r="U200" s="54" t="s">
        <v>79</v>
      </c>
      <c r="V200" s="57">
        <f t="shared" si="49"/>
        <v>-2360</v>
      </c>
      <c r="W200" s="55">
        <v>0</v>
      </c>
      <c r="X200" s="55">
        <f t="shared" si="47"/>
        <v>4096.2800330938171</v>
      </c>
      <c r="Y200" s="117">
        <f t="shared" si="48"/>
        <v>891328.70474169485</v>
      </c>
    </row>
    <row r="201" spans="1:25" ht="13.5" thickBot="1" x14ac:dyDescent="0.35">
      <c r="A201" s="54">
        <v>188</v>
      </c>
      <c r="B201" s="54">
        <v>39</v>
      </c>
      <c r="C201" s="54">
        <f t="shared" si="53"/>
        <v>8</v>
      </c>
      <c r="D201" s="55">
        <f t="shared" si="60"/>
        <v>16631.425435290948</v>
      </c>
      <c r="E201" s="57">
        <f t="shared" si="46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52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61"/>
        <v>-3594.8372896495371</v>
      </c>
      <c r="S201" s="55">
        <v>0</v>
      </c>
      <c r="T201" s="55">
        <v>0</v>
      </c>
      <c r="U201" s="54" t="s">
        <v>79</v>
      </c>
      <c r="V201" s="57">
        <f t="shared" si="49"/>
        <v>-2370</v>
      </c>
      <c r="W201" s="55">
        <v>0</v>
      </c>
      <c r="X201" s="55">
        <f t="shared" si="47"/>
        <v>4083.2800330938171</v>
      </c>
      <c r="Y201" s="117">
        <f t="shared" si="48"/>
        <v>899125.85437787895</v>
      </c>
    </row>
    <row r="202" spans="1:25" ht="13.5" thickBot="1" x14ac:dyDescent="0.35">
      <c r="A202" s="54">
        <v>189</v>
      </c>
      <c r="B202" s="54">
        <v>39</v>
      </c>
      <c r="C202" s="54">
        <f t="shared" si="53"/>
        <v>9</v>
      </c>
      <c r="D202" s="55">
        <f t="shared" si="60"/>
        <v>16631.425435290948</v>
      </c>
      <c r="E202" s="57">
        <f t="shared" si="46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52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61"/>
        <v>-3594.8372896495371</v>
      </c>
      <c r="S202" s="55">
        <v>0</v>
      </c>
      <c r="T202" s="55">
        <v>0</v>
      </c>
      <c r="U202" s="54" t="s">
        <v>79</v>
      </c>
      <c r="V202" s="57">
        <f t="shared" si="49"/>
        <v>-2380</v>
      </c>
      <c r="W202" s="55">
        <v>0</v>
      </c>
      <c r="X202" s="55">
        <f t="shared" si="47"/>
        <v>4070.2800330938171</v>
      </c>
      <c r="Y202" s="117">
        <f t="shared" si="48"/>
        <v>906942.49213754723</v>
      </c>
    </row>
    <row r="203" spans="1:25" ht="13.5" thickBot="1" x14ac:dyDescent="0.35">
      <c r="A203" s="54">
        <v>190</v>
      </c>
      <c r="B203" s="54">
        <v>39</v>
      </c>
      <c r="C203" s="54">
        <f t="shared" si="53"/>
        <v>10</v>
      </c>
      <c r="D203" s="55">
        <f t="shared" si="60"/>
        <v>16631.425435290948</v>
      </c>
      <c r="E203" s="57">
        <f t="shared" si="46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52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61"/>
        <v>-3594.8372896495371</v>
      </c>
      <c r="S203" s="55">
        <v>0</v>
      </c>
      <c r="T203" s="55">
        <v>0</v>
      </c>
      <c r="U203" s="54" t="s">
        <v>79</v>
      </c>
      <c r="V203" s="57">
        <f t="shared" si="49"/>
        <v>-2390</v>
      </c>
      <c r="W203" s="55">
        <v>0</v>
      </c>
      <c r="X203" s="55">
        <f t="shared" si="47"/>
        <v>4057.2800330938171</v>
      </c>
      <c r="Y203" s="117">
        <f t="shared" si="48"/>
        <v>914778.69922121405</v>
      </c>
    </row>
    <row r="204" spans="1:25" ht="13.5" thickBot="1" x14ac:dyDescent="0.35">
      <c r="A204" s="54">
        <v>191</v>
      </c>
      <c r="B204" s="54">
        <v>39</v>
      </c>
      <c r="C204" s="54">
        <f t="shared" si="53"/>
        <v>11</v>
      </c>
      <c r="D204" s="55">
        <f t="shared" si="60"/>
        <v>16631.425435290948</v>
      </c>
      <c r="E204" s="57">
        <f t="shared" si="46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52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61"/>
        <v>-3594.8372896495371</v>
      </c>
      <c r="S204" s="55">
        <v>0</v>
      </c>
      <c r="T204" s="55">
        <v>0</v>
      </c>
      <c r="U204" s="54" t="s">
        <v>79</v>
      </c>
      <c r="V204" s="57">
        <f t="shared" si="49"/>
        <v>-2400</v>
      </c>
      <c r="W204" s="55">
        <v>0</v>
      </c>
      <c r="X204" s="55">
        <f t="shared" si="47"/>
        <v>4044.2800330938171</v>
      </c>
      <c r="Y204" s="117">
        <f t="shared" si="48"/>
        <v>922634.55716772948</v>
      </c>
    </row>
    <row r="205" spans="1:25" ht="13.5" thickBot="1" x14ac:dyDescent="0.35">
      <c r="A205" s="54">
        <v>192</v>
      </c>
      <c r="B205" s="54">
        <v>40</v>
      </c>
      <c r="C205" s="54">
        <f t="shared" si="53"/>
        <v>0</v>
      </c>
      <c r="D205" s="55">
        <f>$D194*(1+$D$4)</f>
        <v>17462.996707055496</v>
      </c>
      <c r="E205" s="57">
        <f t="shared" si="46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v>0</v>
      </c>
      <c r="J205" s="57">
        <f t="shared" si="52"/>
        <v>-507</v>
      </c>
      <c r="K205" s="54">
        <v>120</v>
      </c>
      <c r="L205" s="55">
        <v>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v>0</v>
      </c>
      <c r="S205" s="55">
        <v>-100000</v>
      </c>
      <c r="T205" s="55">
        <v>0</v>
      </c>
      <c r="U205" s="54" t="s">
        <v>79</v>
      </c>
      <c r="V205" s="57">
        <f t="shared" si="49"/>
        <v>-2410</v>
      </c>
      <c r="W205" s="55">
        <v>0</v>
      </c>
      <c r="X205" s="55">
        <f t="shared" si="47"/>
        <v>-91916.518477786143</v>
      </c>
      <c r="Y205" s="117">
        <f t="shared" si="48"/>
        <v>834562.34934480896</v>
      </c>
    </row>
    <row r="206" spans="1:25" ht="13.5" thickBot="1" x14ac:dyDescent="0.35">
      <c r="A206" s="54">
        <v>193</v>
      </c>
      <c r="B206" s="54">
        <v>40</v>
      </c>
      <c r="C206" s="54">
        <f t="shared" si="53"/>
        <v>1</v>
      </c>
      <c r="D206" s="55">
        <f t="shared" ref="D206:D216" si="62">$D205</f>
        <v>17462.996707055496</v>
      </c>
      <c r="E206" s="57">
        <f t="shared" ref="E206:E269" si="63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f t="shared" si="52"/>
        <v>-510</v>
      </c>
      <c r="K206" s="54">
        <v>121</v>
      </c>
      <c r="L206" s="55">
        <v>0</v>
      </c>
      <c r="M206" s="55">
        <v>0</v>
      </c>
      <c r="N206" s="54" t="s">
        <v>79</v>
      </c>
      <c r="O206" s="55">
        <v>0</v>
      </c>
      <c r="P206" s="55">
        <v>0</v>
      </c>
      <c r="Q206" s="54" t="s">
        <v>79</v>
      </c>
      <c r="R206" s="57">
        <v>0</v>
      </c>
      <c r="S206" s="55">
        <f t="shared" ref="S206:S237" si="64">PMT(5%/12,180,400000)</f>
        <v>-3163.1745069661783</v>
      </c>
      <c r="T206" s="55">
        <v>0</v>
      </c>
      <c r="U206" s="54">
        <v>1</v>
      </c>
      <c r="V206" s="57">
        <f t="shared" si="49"/>
        <v>-2420</v>
      </c>
      <c r="W206" s="55">
        <v>0</v>
      </c>
      <c r="X206" s="55">
        <f t="shared" ref="X206:X269" si="65">D206+E206+F206+G206+H206+I206+J206+L206+M206+R206+S206+T206+V206+W206+O206+P206</f>
        <v>4907.3070152476785</v>
      </c>
      <c r="Y206" s="117">
        <f t="shared" ref="Y206:Y269" si="66">X206+(Y205*(1+($D$7/12)))</f>
        <v>842946.99948232668</v>
      </c>
    </row>
    <row r="207" spans="1:25" ht="13.5" thickBot="1" x14ac:dyDescent="0.35">
      <c r="A207" s="54">
        <v>194</v>
      </c>
      <c r="B207" s="54">
        <v>40</v>
      </c>
      <c r="C207" s="54">
        <f t="shared" si="53"/>
        <v>2</v>
      </c>
      <c r="D207" s="55">
        <f t="shared" si="62"/>
        <v>17462.996707055496</v>
      </c>
      <c r="E207" s="57">
        <f t="shared" si="63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f t="shared" si="52"/>
        <v>-513</v>
      </c>
      <c r="K207" s="54">
        <v>122</v>
      </c>
      <c r="L207" s="55">
        <v>0</v>
      </c>
      <c r="M207" s="55">
        <v>0</v>
      </c>
      <c r="N207" s="54" t="s">
        <v>79</v>
      </c>
      <c r="O207" s="55">
        <v>0</v>
      </c>
      <c r="P207" s="55">
        <v>0</v>
      </c>
      <c r="Q207" s="54" t="s">
        <v>79</v>
      </c>
      <c r="R207" s="57">
        <v>0</v>
      </c>
      <c r="S207" s="55">
        <f t="shared" si="64"/>
        <v>-3163.1745069661783</v>
      </c>
      <c r="T207" s="55">
        <v>0</v>
      </c>
      <c r="U207" s="54">
        <v>2</v>
      </c>
      <c r="V207" s="57">
        <f t="shared" ref="V207:V270" si="67">$V206-10</f>
        <v>-2430</v>
      </c>
      <c r="W207" s="55">
        <v>0</v>
      </c>
      <c r="X207" s="55">
        <f t="shared" si="65"/>
        <v>4894.3070152476785</v>
      </c>
      <c r="Y207" s="117">
        <f t="shared" si="66"/>
        <v>851353.58566208405</v>
      </c>
    </row>
    <row r="208" spans="1:25" ht="13.5" thickBot="1" x14ac:dyDescent="0.35">
      <c r="A208" s="54">
        <v>195</v>
      </c>
      <c r="B208" s="54">
        <v>40</v>
      </c>
      <c r="C208" s="54">
        <f t="shared" si="53"/>
        <v>3</v>
      </c>
      <c r="D208" s="55">
        <f t="shared" si="62"/>
        <v>17462.996707055496</v>
      </c>
      <c r="E208" s="57">
        <f t="shared" si="63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f t="shared" si="52"/>
        <v>-516</v>
      </c>
      <c r="K208" s="54">
        <v>123</v>
      </c>
      <c r="L208" s="55">
        <v>0</v>
      </c>
      <c r="M208" s="55">
        <v>0</v>
      </c>
      <c r="N208" s="54" t="s">
        <v>79</v>
      </c>
      <c r="O208" s="55">
        <v>0</v>
      </c>
      <c r="P208" s="55">
        <v>0</v>
      </c>
      <c r="Q208" s="54" t="s">
        <v>79</v>
      </c>
      <c r="R208" s="57">
        <v>0</v>
      </c>
      <c r="S208" s="55">
        <f t="shared" si="64"/>
        <v>-3163.1745069661783</v>
      </c>
      <c r="T208" s="55">
        <v>0</v>
      </c>
      <c r="U208" s="54">
        <v>3</v>
      </c>
      <c r="V208" s="57">
        <f t="shared" si="67"/>
        <v>-2440</v>
      </c>
      <c r="W208" s="55">
        <v>0</v>
      </c>
      <c r="X208" s="55">
        <f t="shared" si="65"/>
        <v>4881.3070152476785</v>
      </c>
      <c r="Y208" s="117">
        <f t="shared" si="66"/>
        <v>859782.19928425702</v>
      </c>
    </row>
    <row r="209" spans="1:25" ht="13.5" thickBot="1" x14ac:dyDescent="0.35">
      <c r="A209" s="54">
        <v>196</v>
      </c>
      <c r="B209" s="54">
        <v>40</v>
      </c>
      <c r="C209" s="54">
        <f t="shared" si="53"/>
        <v>4</v>
      </c>
      <c r="D209" s="55">
        <f t="shared" si="62"/>
        <v>17462.996707055496</v>
      </c>
      <c r="E209" s="57">
        <f t="shared" si="63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f t="shared" si="52"/>
        <v>-519</v>
      </c>
      <c r="K209" s="54">
        <v>124</v>
      </c>
      <c r="L209" s="55">
        <v>0</v>
      </c>
      <c r="M209" s="55">
        <v>0</v>
      </c>
      <c r="N209" s="54" t="s">
        <v>79</v>
      </c>
      <c r="O209" s="55">
        <v>0</v>
      </c>
      <c r="P209" s="55">
        <v>0</v>
      </c>
      <c r="Q209" s="54" t="s">
        <v>79</v>
      </c>
      <c r="R209" s="57">
        <v>0</v>
      </c>
      <c r="S209" s="55">
        <f t="shared" si="64"/>
        <v>-3163.1745069661783</v>
      </c>
      <c r="T209" s="55">
        <v>0</v>
      </c>
      <c r="U209" s="54">
        <v>4</v>
      </c>
      <c r="V209" s="57">
        <f t="shared" si="67"/>
        <v>-2450</v>
      </c>
      <c r="W209" s="55">
        <v>0</v>
      </c>
      <c r="X209" s="55">
        <f t="shared" si="65"/>
        <v>4868.3070152476785</v>
      </c>
      <c r="Y209" s="117">
        <f t="shared" si="66"/>
        <v>868232.93212985573</v>
      </c>
    </row>
    <row r="210" spans="1:25" ht="13.5" thickBot="1" x14ac:dyDescent="0.35">
      <c r="A210" s="54">
        <v>197</v>
      </c>
      <c r="B210" s="54">
        <v>40</v>
      </c>
      <c r="C210" s="54">
        <f t="shared" si="53"/>
        <v>5</v>
      </c>
      <c r="D210" s="55">
        <f t="shared" si="62"/>
        <v>17462.996707055496</v>
      </c>
      <c r="E210" s="57">
        <f t="shared" si="63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f t="shared" si="52"/>
        <v>-522</v>
      </c>
      <c r="K210" s="54">
        <v>125</v>
      </c>
      <c r="L210" s="55">
        <v>0</v>
      </c>
      <c r="M210" s="55">
        <v>0</v>
      </c>
      <c r="N210" s="54" t="s">
        <v>79</v>
      </c>
      <c r="O210" s="55">
        <v>0</v>
      </c>
      <c r="P210" s="55">
        <v>0</v>
      </c>
      <c r="Q210" s="54" t="s">
        <v>79</v>
      </c>
      <c r="R210" s="57">
        <v>0</v>
      </c>
      <c r="S210" s="55">
        <f t="shared" si="64"/>
        <v>-3163.1745069661783</v>
      </c>
      <c r="T210" s="55">
        <v>0</v>
      </c>
      <c r="U210" s="54">
        <v>5</v>
      </c>
      <c r="V210" s="57">
        <f t="shared" si="67"/>
        <v>-2460</v>
      </c>
      <c r="W210" s="55">
        <v>0</v>
      </c>
      <c r="X210" s="55">
        <f t="shared" si="65"/>
        <v>4855.3070152476785</v>
      </c>
      <c r="Y210" s="117">
        <f t="shared" si="66"/>
        <v>876705.87636231107</v>
      </c>
    </row>
    <row r="211" spans="1:25" ht="13.5" thickBot="1" x14ac:dyDescent="0.35">
      <c r="A211" s="54">
        <v>198</v>
      </c>
      <c r="B211" s="54">
        <v>40</v>
      </c>
      <c r="C211" s="54">
        <f t="shared" si="53"/>
        <v>6</v>
      </c>
      <c r="D211" s="55">
        <f t="shared" si="62"/>
        <v>17462.996707055496</v>
      </c>
      <c r="E211" s="57">
        <f t="shared" si="63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f t="shared" si="52"/>
        <v>-525</v>
      </c>
      <c r="K211" s="54">
        <v>126</v>
      </c>
      <c r="L211" s="55">
        <v>0</v>
      </c>
      <c r="M211" s="55">
        <v>0</v>
      </c>
      <c r="N211" s="54" t="s">
        <v>79</v>
      </c>
      <c r="O211" s="55">
        <v>0</v>
      </c>
      <c r="P211" s="55">
        <v>0</v>
      </c>
      <c r="Q211" s="54" t="s">
        <v>79</v>
      </c>
      <c r="R211" s="57">
        <v>0</v>
      </c>
      <c r="S211" s="55">
        <f t="shared" si="64"/>
        <v>-3163.1745069661783</v>
      </c>
      <c r="T211" s="55">
        <v>0</v>
      </c>
      <c r="U211" s="54">
        <v>6</v>
      </c>
      <c r="V211" s="57">
        <f t="shared" si="67"/>
        <v>-2470</v>
      </c>
      <c r="W211" s="55">
        <v>0</v>
      </c>
      <c r="X211" s="55">
        <f t="shared" si="65"/>
        <v>4842.3070152476785</v>
      </c>
      <c r="Y211" s="117">
        <f t="shared" si="66"/>
        <v>885201.12452906836</v>
      </c>
    </row>
    <row r="212" spans="1:25" ht="13.5" thickBot="1" x14ac:dyDescent="0.35">
      <c r="A212" s="54">
        <v>199</v>
      </c>
      <c r="B212" s="54">
        <v>40</v>
      </c>
      <c r="C212" s="54">
        <f t="shared" si="53"/>
        <v>7</v>
      </c>
      <c r="D212" s="55">
        <f t="shared" si="62"/>
        <v>17462.996707055496</v>
      </c>
      <c r="E212" s="57">
        <f t="shared" si="63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f t="shared" si="52"/>
        <v>-528</v>
      </c>
      <c r="K212" s="54">
        <v>127</v>
      </c>
      <c r="L212" s="55">
        <v>0</v>
      </c>
      <c r="M212" s="55">
        <v>0</v>
      </c>
      <c r="N212" s="54" t="s">
        <v>79</v>
      </c>
      <c r="O212" s="55">
        <v>0</v>
      </c>
      <c r="P212" s="55">
        <v>0</v>
      </c>
      <c r="Q212" s="54" t="s">
        <v>79</v>
      </c>
      <c r="R212" s="57">
        <v>0</v>
      </c>
      <c r="S212" s="55">
        <f t="shared" si="64"/>
        <v>-3163.1745069661783</v>
      </c>
      <c r="T212" s="55">
        <v>0</v>
      </c>
      <c r="U212" s="54">
        <v>7</v>
      </c>
      <c r="V212" s="57">
        <f t="shared" si="67"/>
        <v>-2480</v>
      </c>
      <c r="W212" s="55">
        <v>0</v>
      </c>
      <c r="X212" s="55">
        <f t="shared" si="65"/>
        <v>4829.3070152476785</v>
      </c>
      <c r="Y212" s="117">
        <f t="shared" si="66"/>
        <v>893718.76956318715</v>
      </c>
    </row>
    <row r="213" spans="1:25" ht="13.5" thickBot="1" x14ac:dyDescent="0.35">
      <c r="A213" s="54">
        <v>200</v>
      </c>
      <c r="B213" s="54">
        <v>40</v>
      </c>
      <c r="C213" s="54">
        <f t="shared" si="53"/>
        <v>8</v>
      </c>
      <c r="D213" s="55">
        <f t="shared" si="62"/>
        <v>17462.996707055496</v>
      </c>
      <c r="E213" s="57">
        <f t="shared" si="63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f t="shared" si="52"/>
        <v>-531</v>
      </c>
      <c r="K213" s="54">
        <v>128</v>
      </c>
      <c r="L213" s="55">
        <v>0</v>
      </c>
      <c r="M213" s="55">
        <v>0</v>
      </c>
      <c r="N213" s="54" t="s">
        <v>79</v>
      </c>
      <c r="O213" s="55">
        <v>0</v>
      </c>
      <c r="P213" s="55">
        <v>0</v>
      </c>
      <c r="Q213" s="54" t="s">
        <v>79</v>
      </c>
      <c r="R213" s="57">
        <v>0</v>
      </c>
      <c r="S213" s="55">
        <f t="shared" si="64"/>
        <v>-3163.1745069661783</v>
      </c>
      <c r="T213" s="55">
        <v>0</v>
      </c>
      <c r="U213" s="54">
        <v>8</v>
      </c>
      <c r="V213" s="57">
        <f t="shared" si="67"/>
        <v>-2490</v>
      </c>
      <c r="W213" s="55">
        <v>0</v>
      </c>
      <c r="X213" s="55">
        <f t="shared" si="65"/>
        <v>4816.3070152476785</v>
      </c>
      <c r="Y213" s="117">
        <f t="shared" si="66"/>
        <v>902258.9047849481</v>
      </c>
    </row>
    <row r="214" spans="1:25" ht="13.5" thickBot="1" x14ac:dyDescent="0.35">
      <c r="A214" s="54">
        <v>201</v>
      </c>
      <c r="B214" s="54">
        <v>40</v>
      </c>
      <c r="C214" s="54">
        <f t="shared" si="53"/>
        <v>9</v>
      </c>
      <c r="D214" s="55">
        <f t="shared" si="62"/>
        <v>17462.996707055496</v>
      </c>
      <c r="E214" s="57">
        <f t="shared" si="63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f t="shared" si="52"/>
        <v>-534</v>
      </c>
      <c r="K214" s="54">
        <v>129</v>
      </c>
      <c r="L214" s="55">
        <v>0</v>
      </c>
      <c r="M214" s="55">
        <v>0</v>
      </c>
      <c r="N214" s="54" t="s">
        <v>79</v>
      </c>
      <c r="O214" s="55">
        <v>0</v>
      </c>
      <c r="P214" s="55">
        <v>0</v>
      </c>
      <c r="Q214" s="54" t="s">
        <v>79</v>
      </c>
      <c r="R214" s="57">
        <v>0</v>
      </c>
      <c r="S214" s="55">
        <f t="shared" si="64"/>
        <v>-3163.1745069661783</v>
      </c>
      <c r="T214" s="55">
        <v>0</v>
      </c>
      <c r="U214" s="54">
        <v>9</v>
      </c>
      <c r="V214" s="57">
        <f t="shared" si="67"/>
        <v>-2500</v>
      </c>
      <c r="W214" s="55">
        <v>0</v>
      </c>
      <c r="X214" s="55">
        <f t="shared" si="65"/>
        <v>4803.3070152476785</v>
      </c>
      <c r="Y214" s="117">
        <f t="shared" si="66"/>
        <v>910821.62390346639</v>
      </c>
    </row>
    <row r="215" spans="1:25" ht="13.5" thickBot="1" x14ac:dyDescent="0.35">
      <c r="A215" s="54">
        <v>202</v>
      </c>
      <c r="B215" s="54">
        <v>40</v>
      </c>
      <c r="C215" s="54">
        <f t="shared" si="53"/>
        <v>10</v>
      </c>
      <c r="D215" s="55">
        <f t="shared" si="62"/>
        <v>17462.996707055496</v>
      </c>
      <c r="E215" s="57">
        <f t="shared" si="63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f t="shared" ref="J215:J278" si="68">-150-3*K214</f>
        <v>-537</v>
      </c>
      <c r="K215" s="54">
        <v>130</v>
      </c>
      <c r="L215" s="55">
        <v>0</v>
      </c>
      <c r="M215" s="55">
        <v>0</v>
      </c>
      <c r="N215" s="54" t="s">
        <v>79</v>
      </c>
      <c r="O215" s="55">
        <v>0</v>
      </c>
      <c r="P215" s="55">
        <v>0</v>
      </c>
      <c r="Q215" s="54" t="s">
        <v>79</v>
      </c>
      <c r="R215" s="57">
        <v>0</v>
      </c>
      <c r="S215" s="55">
        <f t="shared" si="64"/>
        <v>-3163.1745069661783</v>
      </c>
      <c r="T215" s="55">
        <v>0</v>
      </c>
      <c r="U215" s="54">
        <v>10</v>
      </c>
      <c r="V215" s="57">
        <f t="shared" si="67"/>
        <v>-2510</v>
      </c>
      <c r="W215" s="55">
        <v>0</v>
      </c>
      <c r="X215" s="55">
        <f t="shared" si="65"/>
        <v>4790.3070152476785</v>
      </c>
      <c r="Y215" s="117">
        <f t="shared" si="66"/>
        <v>919407.02101831185</v>
      </c>
    </row>
    <row r="216" spans="1:25" ht="13.5" thickBot="1" x14ac:dyDescent="0.35">
      <c r="A216" s="54">
        <v>203</v>
      </c>
      <c r="B216" s="54">
        <v>40</v>
      </c>
      <c r="C216" s="54">
        <f t="shared" si="53"/>
        <v>11</v>
      </c>
      <c r="D216" s="55">
        <f t="shared" si="62"/>
        <v>17462.996707055496</v>
      </c>
      <c r="E216" s="57">
        <f t="shared" si="63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f t="shared" si="68"/>
        <v>-540</v>
      </c>
      <c r="K216" s="54">
        <v>131</v>
      </c>
      <c r="L216" s="55">
        <v>0</v>
      </c>
      <c r="M216" s="55">
        <v>0</v>
      </c>
      <c r="N216" s="54" t="s">
        <v>79</v>
      </c>
      <c r="O216" s="55">
        <v>0</v>
      </c>
      <c r="P216" s="55">
        <v>0</v>
      </c>
      <c r="Q216" s="54" t="s">
        <v>79</v>
      </c>
      <c r="R216" s="57">
        <v>0</v>
      </c>
      <c r="S216" s="55">
        <f t="shared" si="64"/>
        <v>-3163.1745069661783</v>
      </c>
      <c r="T216" s="55">
        <v>0</v>
      </c>
      <c r="U216" s="54">
        <v>11</v>
      </c>
      <c r="V216" s="57">
        <f t="shared" si="67"/>
        <v>-2520</v>
      </c>
      <c r="W216" s="55">
        <v>0</v>
      </c>
      <c r="X216" s="55">
        <f t="shared" si="65"/>
        <v>4777.3070152476785</v>
      </c>
      <c r="Y216" s="117">
        <f t="shared" si="66"/>
        <v>928015.19062113576</v>
      </c>
    </row>
    <row r="217" spans="1:25" ht="13.5" thickBot="1" x14ac:dyDescent="0.35">
      <c r="A217" s="54">
        <v>204</v>
      </c>
      <c r="B217" s="54">
        <v>41</v>
      </c>
      <c r="C217" s="54">
        <f t="shared" ref="C217:C280" si="69">C205</f>
        <v>0</v>
      </c>
      <c r="D217" s="55">
        <f>$D206*(1+$D$4)</f>
        <v>18336.146542408271</v>
      </c>
      <c r="E217" s="57">
        <f t="shared" si="63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f t="shared" si="68"/>
        <v>-543</v>
      </c>
      <c r="K217" s="54">
        <v>132</v>
      </c>
      <c r="L217" s="55">
        <v>0</v>
      </c>
      <c r="M217" s="55">
        <v>0</v>
      </c>
      <c r="N217" s="54" t="s">
        <v>79</v>
      </c>
      <c r="O217" s="55">
        <v>0</v>
      </c>
      <c r="P217" s="55">
        <v>0</v>
      </c>
      <c r="Q217" s="54" t="s">
        <v>79</v>
      </c>
      <c r="R217" s="57">
        <v>0</v>
      </c>
      <c r="S217" s="55">
        <f t="shared" si="64"/>
        <v>-3163.1745069661783</v>
      </c>
      <c r="T217" s="55">
        <v>0</v>
      </c>
      <c r="U217" s="54">
        <v>12</v>
      </c>
      <c r="V217" s="57">
        <f t="shared" si="67"/>
        <v>-2530</v>
      </c>
      <c r="W217" s="55">
        <v>0</v>
      </c>
      <c r="X217" s="55">
        <f t="shared" si="65"/>
        <v>5244.5394246917049</v>
      </c>
      <c r="Y217" s="117">
        <f t="shared" si="66"/>
        <v>937126.46000674879</v>
      </c>
    </row>
    <row r="218" spans="1:25" ht="13.5" thickBot="1" x14ac:dyDescent="0.35">
      <c r="A218" s="54">
        <v>205</v>
      </c>
      <c r="B218" s="54">
        <v>41</v>
      </c>
      <c r="C218" s="54">
        <f t="shared" si="69"/>
        <v>1</v>
      </c>
      <c r="D218" s="55">
        <f t="shared" ref="D218:D228" si="70">$D217</f>
        <v>18336.146542408271</v>
      </c>
      <c r="E218" s="57">
        <f t="shared" si="63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f t="shared" si="68"/>
        <v>-546</v>
      </c>
      <c r="K218" s="54">
        <v>133</v>
      </c>
      <c r="L218" s="55">
        <v>0</v>
      </c>
      <c r="M218" s="55">
        <v>0</v>
      </c>
      <c r="N218" s="54" t="s">
        <v>79</v>
      </c>
      <c r="O218" s="55">
        <v>0</v>
      </c>
      <c r="P218" s="55">
        <v>0</v>
      </c>
      <c r="Q218" s="54" t="s">
        <v>79</v>
      </c>
      <c r="R218" s="57">
        <v>0</v>
      </c>
      <c r="S218" s="55">
        <f t="shared" si="64"/>
        <v>-3163.1745069661783</v>
      </c>
      <c r="T218" s="55">
        <v>0</v>
      </c>
      <c r="U218" s="54">
        <v>13</v>
      </c>
      <c r="V218" s="57">
        <f t="shared" si="67"/>
        <v>-2540</v>
      </c>
      <c r="W218" s="55">
        <v>0</v>
      </c>
      <c r="X218" s="55">
        <f t="shared" si="65"/>
        <v>5231.5394246917049</v>
      </c>
      <c r="Y218" s="117">
        <f t="shared" si="66"/>
        <v>946262.69301480195</v>
      </c>
    </row>
    <row r="219" spans="1:25" ht="13.5" thickBot="1" x14ac:dyDescent="0.35">
      <c r="A219" s="54">
        <v>206</v>
      </c>
      <c r="B219" s="54">
        <v>41</v>
      </c>
      <c r="C219" s="54">
        <f t="shared" si="69"/>
        <v>2</v>
      </c>
      <c r="D219" s="55">
        <f t="shared" si="70"/>
        <v>18336.146542408271</v>
      </c>
      <c r="E219" s="57">
        <f t="shared" si="63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f t="shared" si="68"/>
        <v>-549</v>
      </c>
      <c r="K219" s="54">
        <v>134</v>
      </c>
      <c r="L219" s="55">
        <v>0</v>
      </c>
      <c r="M219" s="55">
        <v>0</v>
      </c>
      <c r="N219" s="54" t="s">
        <v>79</v>
      </c>
      <c r="O219" s="55">
        <v>0</v>
      </c>
      <c r="P219" s="55">
        <v>0</v>
      </c>
      <c r="Q219" s="54" t="s">
        <v>79</v>
      </c>
      <c r="R219" s="57">
        <v>0</v>
      </c>
      <c r="S219" s="55">
        <f t="shared" si="64"/>
        <v>-3163.1745069661783</v>
      </c>
      <c r="T219" s="55">
        <v>0</v>
      </c>
      <c r="U219" s="54">
        <v>14</v>
      </c>
      <c r="V219" s="57">
        <f t="shared" si="67"/>
        <v>-2550</v>
      </c>
      <c r="W219" s="55">
        <v>0</v>
      </c>
      <c r="X219" s="55">
        <f t="shared" si="65"/>
        <v>5218.5394246917049</v>
      </c>
      <c r="Y219" s="117">
        <f t="shared" si="66"/>
        <v>955423.99366038863</v>
      </c>
    </row>
    <row r="220" spans="1:25" ht="13.5" thickBot="1" x14ac:dyDescent="0.35">
      <c r="A220" s="54">
        <v>207</v>
      </c>
      <c r="B220" s="54">
        <v>41</v>
      </c>
      <c r="C220" s="54">
        <f t="shared" si="69"/>
        <v>3</v>
      </c>
      <c r="D220" s="55">
        <f t="shared" si="70"/>
        <v>18336.146542408271</v>
      </c>
      <c r="E220" s="57">
        <f t="shared" si="63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f t="shared" si="68"/>
        <v>-552</v>
      </c>
      <c r="K220" s="54">
        <v>135</v>
      </c>
      <c r="L220" s="55">
        <v>0</v>
      </c>
      <c r="M220" s="55">
        <v>0</v>
      </c>
      <c r="N220" s="54" t="s">
        <v>79</v>
      </c>
      <c r="O220" s="55">
        <v>0</v>
      </c>
      <c r="P220" s="55">
        <v>0</v>
      </c>
      <c r="Q220" s="54" t="s">
        <v>79</v>
      </c>
      <c r="R220" s="57">
        <v>0</v>
      </c>
      <c r="S220" s="55">
        <f t="shared" si="64"/>
        <v>-3163.1745069661783</v>
      </c>
      <c r="T220" s="55">
        <v>0</v>
      </c>
      <c r="U220" s="54">
        <v>15</v>
      </c>
      <c r="V220" s="57">
        <f t="shared" si="67"/>
        <v>-2560</v>
      </c>
      <c r="W220" s="55">
        <v>0</v>
      </c>
      <c r="X220" s="55">
        <f t="shared" si="65"/>
        <v>5205.5394246917049</v>
      </c>
      <c r="Y220" s="117">
        <f t="shared" si="66"/>
        <v>964610.46639199858</v>
      </c>
    </row>
    <row r="221" spans="1:25" ht="13.5" thickBot="1" x14ac:dyDescent="0.35">
      <c r="A221" s="54">
        <v>208</v>
      </c>
      <c r="B221" s="54">
        <v>41</v>
      </c>
      <c r="C221" s="54">
        <f t="shared" si="69"/>
        <v>4</v>
      </c>
      <c r="D221" s="55">
        <f t="shared" si="70"/>
        <v>18336.146542408271</v>
      </c>
      <c r="E221" s="57">
        <f t="shared" si="63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f t="shared" si="68"/>
        <v>-555</v>
      </c>
      <c r="K221" s="54">
        <v>136</v>
      </c>
      <c r="L221" s="55">
        <v>0</v>
      </c>
      <c r="M221" s="55">
        <v>0</v>
      </c>
      <c r="N221" s="54" t="s">
        <v>79</v>
      </c>
      <c r="O221" s="55">
        <v>0</v>
      </c>
      <c r="P221" s="55">
        <v>0</v>
      </c>
      <c r="Q221" s="54" t="s">
        <v>79</v>
      </c>
      <c r="R221" s="57">
        <v>0</v>
      </c>
      <c r="S221" s="55">
        <f t="shared" si="64"/>
        <v>-3163.1745069661783</v>
      </c>
      <c r="T221" s="55">
        <v>0</v>
      </c>
      <c r="U221" s="54">
        <v>16</v>
      </c>
      <c r="V221" s="57">
        <f t="shared" si="67"/>
        <v>-2570</v>
      </c>
      <c r="W221" s="55">
        <v>0</v>
      </c>
      <c r="X221" s="55">
        <f t="shared" si="65"/>
        <v>5192.5394246917049</v>
      </c>
      <c r="Y221" s="117">
        <f t="shared" si="66"/>
        <v>973822.21609332354</v>
      </c>
    </row>
    <row r="222" spans="1:25" ht="13.5" thickBot="1" x14ac:dyDescent="0.35">
      <c r="A222" s="54">
        <v>209</v>
      </c>
      <c r="B222" s="54">
        <v>41</v>
      </c>
      <c r="C222" s="54">
        <f t="shared" si="69"/>
        <v>5</v>
      </c>
      <c r="D222" s="55">
        <f t="shared" si="70"/>
        <v>18336.146542408271</v>
      </c>
      <c r="E222" s="57">
        <f t="shared" si="63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f t="shared" si="68"/>
        <v>-558</v>
      </c>
      <c r="K222" s="54">
        <v>137</v>
      </c>
      <c r="L222" s="55">
        <v>0</v>
      </c>
      <c r="M222" s="55">
        <v>0</v>
      </c>
      <c r="N222" s="54" t="s">
        <v>79</v>
      </c>
      <c r="O222" s="55">
        <v>0</v>
      </c>
      <c r="P222" s="55">
        <v>0</v>
      </c>
      <c r="Q222" s="54" t="s">
        <v>79</v>
      </c>
      <c r="R222" s="57">
        <v>0</v>
      </c>
      <c r="S222" s="55">
        <f t="shared" si="64"/>
        <v>-3163.1745069661783</v>
      </c>
      <c r="T222" s="55">
        <v>0</v>
      </c>
      <c r="U222" s="54">
        <v>17</v>
      </c>
      <c r="V222" s="57">
        <f t="shared" si="67"/>
        <v>-2580</v>
      </c>
      <c r="W222" s="55">
        <v>0</v>
      </c>
      <c r="X222" s="55">
        <f t="shared" si="65"/>
        <v>5179.5394246917049</v>
      </c>
      <c r="Y222" s="117">
        <f t="shared" si="66"/>
        <v>983059.34808507073</v>
      </c>
    </row>
    <row r="223" spans="1:25" ht="13.5" thickBot="1" x14ac:dyDescent="0.35">
      <c r="A223" s="54">
        <v>210</v>
      </c>
      <c r="B223" s="54">
        <v>41</v>
      </c>
      <c r="C223" s="54">
        <f t="shared" si="69"/>
        <v>6</v>
      </c>
      <c r="D223" s="55">
        <f t="shared" si="70"/>
        <v>18336.146542408271</v>
      </c>
      <c r="E223" s="57">
        <f t="shared" si="63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f t="shared" si="68"/>
        <v>-561</v>
      </c>
      <c r="K223" s="54">
        <v>138</v>
      </c>
      <c r="L223" s="55">
        <v>0</v>
      </c>
      <c r="M223" s="55">
        <v>0</v>
      </c>
      <c r="N223" s="54" t="s">
        <v>79</v>
      </c>
      <c r="O223" s="55">
        <v>0</v>
      </c>
      <c r="P223" s="55">
        <v>0</v>
      </c>
      <c r="Q223" s="54" t="s">
        <v>79</v>
      </c>
      <c r="R223" s="57">
        <v>0</v>
      </c>
      <c r="S223" s="55">
        <f t="shared" si="64"/>
        <v>-3163.1745069661783</v>
      </c>
      <c r="T223" s="55">
        <v>0</v>
      </c>
      <c r="U223" s="54">
        <v>18</v>
      </c>
      <c r="V223" s="57">
        <f t="shared" si="67"/>
        <v>-2590</v>
      </c>
      <c r="W223" s="55">
        <v>0</v>
      </c>
      <c r="X223" s="55">
        <f t="shared" si="65"/>
        <v>5166.5394246917049</v>
      </c>
      <c r="Y223" s="117">
        <f t="shared" si="66"/>
        <v>992321.9681267835</v>
      </c>
    </row>
    <row r="224" spans="1:25" ht="13.5" thickBot="1" x14ac:dyDescent="0.35">
      <c r="A224" s="54">
        <v>211</v>
      </c>
      <c r="B224" s="54">
        <v>41</v>
      </c>
      <c r="C224" s="54">
        <f t="shared" si="69"/>
        <v>7</v>
      </c>
      <c r="D224" s="55">
        <f t="shared" si="70"/>
        <v>18336.146542408271</v>
      </c>
      <c r="E224" s="57">
        <f t="shared" si="63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f t="shared" si="68"/>
        <v>-564</v>
      </c>
      <c r="K224" s="54">
        <v>139</v>
      </c>
      <c r="L224" s="55">
        <v>0</v>
      </c>
      <c r="M224" s="55">
        <v>0</v>
      </c>
      <c r="N224" s="54" t="s">
        <v>79</v>
      </c>
      <c r="O224" s="55">
        <v>0</v>
      </c>
      <c r="P224" s="55">
        <v>0</v>
      </c>
      <c r="Q224" s="54" t="s">
        <v>79</v>
      </c>
      <c r="R224" s="57">
        <v>0</v>
      </c>
      <c r="S224" s="55">
        <f t="shared" si="64"/>
        <v>-3163.1745069661783</v>
      </c>
      <c r="T224" s="55">
        <v>0</v>
      </c>
      <c r="U224" s="54">
        <v>19</v>
      </c>
      <c r="V224" s="57">
        <f t="shared" si="67"/>
        <v>-2600</v>
      </c>
      <c r="W224" s="55">
        <v>0</v>
      </c>
      <c r="X224" s="55">
        <f t="shared" si="65"/>
        <v>5153.5394246917049</v>
      </c>
      <c r="Y224" s="117">
        <f t="shared" si="66"/>
        <v>1001610.1824186702</v>
      </c>
    </row>
    <row r="225" spans="1:25" ht="13.5" thickBot="1" x14ac:dyDescent="0.35">
      <c r="A225" s="54">
        <v>212</v>
      </c>
      <c r="B225" s="54">
        <v>41</v>
      </c>
      <c r="C225" s="54">
        <f t="shared" si="69"/>
        <v>8</v>
      </c>
      <c r="D225" s="55">
        <f t="shared" si="70"/>
        <v>18336.146542408271</v>
      </c>
      <c r="E225" s="57">
        <f t="shared" si="63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f t="shared" si="68"/>
        <v>-567</v>
      </c>
      <c r="K225" s="54">
        <v>140</v>
      </c>
      <c r="L225" s="55">
        <v>0</v>
      </c>
      <c r="M225" s="55">
        <v>0</v>
      </c>
      <c r="N225" s="54" t="s">
        <v>79</v>
      </c>
      <c r="O225" s="55">
        <v>0</v>
      </c>
      <c r="P225" s="55">
        <v>0</v>
      </c>
      <c r="Q225" s="54" t="s">
        <v>79</v>
      </c>
      <c r="R225" s="57">
        <v>0</v>
      </c>
      <c r="S225" s="55">
        <f t="shared" si="64"/>
        <v>-3163.1745069661783</v>
      </c>
      <c r="T225" s="55">
        <v>0</v>
      </c>
      <c r="U225" s="54">
        <v>20</v>
      </c>
      <c r="V225" s="57">
        <f t="shared" si="67"/>
        <v>-2610</v>
      </c>
      <c r="W225" s="55">
        <v>0</v>
      </c>
      <c r="X225" s="55">
        <f t="shared" si="65"/>
        <v>5140.5394246917049</v>
      </c>
      <c r="Y225" s="117">
        <f t="shared" si="66"/>
        <v>1010924.0976034396</v>
      </c>
    </row>
    <row r="226" spans="1:25" ht="13.5" thickBot="1" x14ac:dyDescent="0.35">
      <c r="A226" s="54">
        <v>213</v>
      </c>
      <c r="B226" s="54">
        <v>41</v>
      </c>
      <c r="C226" s="54">
        <f t="shared" si="69"/>
        <v>9</v>
      </c>
      <c r="D226" s="55">
        <f t="shared" si="70"/>
        <v>18336.146542408271</v>
      </c>
      <c r="E226" s="57">
        <f t="shared" si="63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f t="shared" si="68"/>
        <v>-570</v>
      </c>
      <c r="K226" s="54">
        <v>141</v>
      </c>
      <c r="L226" s="55">
        <v>0</v>
      </c>
      <c r="M226" s="55">
        <v>0</v>
      </c>
      <c r="N226" s="54" t="s">
        <v>79</v>
      </c>
      <c r="O226" s="55">
        <v>0</v>
      </c>
      <c r="P226" s="55">
        <v>0</v>
      </c>
      <c r="Q226" s="54" t="s">
        <v>79</v>
      </c>
      <c r="R226" s="57">
        <v>0</v>
      </c>
      <c r="S226" s="55">
        <f t="shared" si="64"/>
        <v>-3163.1745069661783</v>
      </c>
      <c r="T226" s="55">
        <v>0</v>
      </c>
      <c r="U226" s="54">
        <v>21</v>
      </c>
      <c r="V226" s="57">
        <f t="shared" si="67"/>
        <v>-2620</v>
      </c>
      <c r="W226" s="55">
        <v>0</v>
      </c>
      <c r="X226" s="55">
        <f t="shared" si="65"/>
        <v>5127.5394246917049</v>
      </c>
      <c r="Y226" s="117">
        <f t="shared" si="66"/>
        <v>1020263.8207681456</v>
      </c>
    </row>
    <row r="227" spans="1:25" ht="13.5" thickBot="1" x14ac:dyDescent="0.35">
      <c r="A227" s="54">
        <v>214</v>
      </c>
      <c r="B227" s="54">
        <v>41</v>
      </c>
      <c r="C227" s="54">
        <f t="shared" si="69"/>
        <v>10</v>
      </c>
      <c r="D227" s="55">
        <f t="shared" si="70"/>
        <v>18336.146542408271</v>
      </c>
      <c r="E227" s="57">
        <f t="shared" si="63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f t="shared" si="68"/>
        <v>-573</v>
      </c>
      <c r="K227" s="54">
        <v>142</v>
      </c>
      <c r="L227" s="55">
        <v>0</v>
      </c>
      <c r="M227" s="55">
        <v>0</v>
      </c>
      <c r="N227" s="54" t="s">
        <v>79</v>
      </c>
      <c r="O227" s="55">
        <v>0</v>
      </c>
      <c r="P227" s="55">
        <v>0</v>
      </c>
      <c r="Q227" s="54" t="s">
        <v>79</v>
      </c>
      <c r="R227" s="57">
        <v>0</v>
      </c>
      <c r="S227" s="55">
        <f t="shared" si="64"/>
        <v>-3163.1745069661783</v>
      </c>
      <c r="T227" s="55">
        <v>0</v>
      </c>
      <c r="U227" s="54">
        <v>22</v>
      </c>
      <c r="V227" s="57">
        <f t="shared" si="67"/>
        <v>-2630</v>
      </c>
      <c r="W227" s="55">
        <v>0</v>
      </c>
      <c r="X227" s="55">
        <f t="shared" si="65"/>
        <v>5114.5394246917049</v>
      </c>
      <c r="Y227" s="117">
        <f t="shared" si="66"/>
        <v>1029629.4594460379</v>
      </c>
    </row>
    <row r="228" spans="1:25" ht="13.5" thickBot="1" x14ac:dyDescent="0.35">
      <c r="A228" s="54">
        <v>215</v>
      </c>
      <c r="B228" s="54">
        <v>41</v>
      </c>
      <c r="C228" s="54">
        <f t="shared" si="69"/>
        <v>11</v>
      </c>
      <c r="D228" s="55">
        <f t="shared" si="70"/>
        <v>18336.146542408271</v>
      </c>
      <c r="E228" s="57">
        <f t="shared" si="63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f t="shared" si="68"/>
        <v>-576</v>
      </c>
      <c r="K228" s="54">
        <v>143</v>
      </c>
      <c r="L228" s="55">
        <v>0</v>
      </c>
      <c r="M228" s="55">
        <v>0</v>
      </c>
      <c r="N228" s="54" t="s">
        <v>79</v>
      </c>
      <c r="O228" s="55">
        <v>0</v>
      </c>
      <c r="P228" s="55">
        <v>0</v>
      </c>
      <c r="Q228" s="54" t="s">
        <v>79</v>
      </c>
      <c r="R228" s="57">
        <v>0</v>
      </c>
      <c r="S228" s="55">
        <f t="shared" si="64"/>
        <v>-3163.1745069661783</v>
      </c>
      <c r="T228" s="55">
        <v>0</v>
      </c>
      <c r="U228" s="54">
        <v>23</v>
      </c>
      <c r="V228" s="57">
        <f t="shared" si="67"/>
        <v>-2640</v>
      </c>
      <c r="W228" s="55">
        <v>0</v>
      </c>
      <c r="X228" s="55">
        <f t="shared" si="65"/>
        <v>5101.5394246917049</v>
      </c>
      <c r="Y228" s="117">
        <f t="shared" si="66"/>
        <v>1039021.1216184214</v>
      </c>
    </row>
    <row r="229" spans="1:25" ht="13.5" thickBot="1" x14ac:dyDescent="0.35">
      <c r="A229" s="54">
        <v>216</v>
      </c>
      <c r="B229" s="54">
        <v>42</v>
      </c>
      <c r="C229" s="54">
        <f t="shared" si="69"/>
        <v>0</v>
      </c>
      <c r="D229" s="55">
        <f>$D218*(1+$D$4)</f>
        <v>19252.953869528686</v>
      </c>
      <c r="E229" s="57">
        <f t="shared" si="63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f t="shared" si="68"/>
        <v>-579</v>
      </c>
      <c r="K229" s="54">
        <v>144</v>
      </c>
      <c r="L229" s="55">
        <v>0</v>
      </c>
      <c r="M229" s="55">
        <v>0</v>
      </c>
      <c r="N229" s="54" t="s">
        <v>79</v>
      </c>
      <c r="O229" s="55">
        <v>0</v>
      </c>
      <c r="P229" s="55">
        <v>0</v>
      </c>
      <c r="Q229" s="54" t="s">
        <v>79</v>
      </c>
      <c r="R229" s="57">
        <v>0</v>
      </c>
      <c r="S229" s="55">
        <f t="shared" si="64"/>
        <v>-3163.1745069661783</v>
      </c>
      <c r="T229" s="55">
        <v>0</v>
      </c>
      <c r="U229" s="54">
        <v>24</v>
      </c>
      <c r="V229" s="57">
        <f t="shared" si="67"/>
        <v>-2650</v>
      </c>
      <c r="W229" s="55">
        <v>0</v>
      </c>
      <c r="X229" s="55">
        <f t="shared" si="65"/>
        <v>5592.7834546079321</v>
      </c>
      <c r="Y229" s="117">
        <f t="shared" si="66"/>
        <v>1048943.1597464394</v>
      </c>
    </row>
    <row r="230" spans="1:25" ht="13.5" thickBot="1" x14ac:dyDescent="0.35">
      <c r="A230" s="54">
        <v>217</v>
      </c>
      <c r="B230" s="54">
        <v>42</v>
      </c>
      <c r="C230" s="54">
        <f t="shared" si="69"/>
        <v>1</v>
      </c>
      <c r="D230" s="55">
        <f t="shared" ref="D230:D240" si="71">$D229</f>
        <v>19252.953869528686</v>
      </c>
      <c r="E230" s="57">
        <f t="shared" si="63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f t="shared" si="68"/>
        <v>-582</v>
      </c>
      <c r="K230" s="54">
        <v>145</v>
      </c>
      <c r="L230" s="55">
        <v>0</v>
      </c>
      <c r="M230" s="55">
        <v>0</v>
      </c>
      <c r="N230" s="54" t="s">
        <v>79</v>
      </c>
      <c r="O230" s="55">
        <v>0</v>
      </c>
      <c r="P230" s="55">
        <v>0</v>
      </c>
      <c r="Q230" s="54" t="s">
        <v>79</v>
      </c>
      <c r="R230" s="57">
        <v>0</v>
      </c>
      <c r="S230" s="55">
        <f t="shared" si="64"/>
        <v>-3163.1745069661783</v>
      </c>
      <c r="T230" s="55">
        <v>0</v>
      </c>
      <c r="U230" s="54">
        <v>25</v>
      </c>
      <c r="V230" s="57">
        <f t="shared" si="67"/>
        <v>-2660</v>
      </c>
      <c r="W230" s="55">
        <v>0</v>
      </c>
      <c r="X230" s="55">
        <f t="shared" si="65"/>
        <v>5579.7834546079321</v>
      </c>
      <c r="Y230" s="117">
        <f t="shared" si="66"/>
        <v>1058893.5396999908</v>
      </c>
    </row>
    <row r="231" spans="1:25" ht="13.5" thickBot="1" x14ac:dyDescent="0.35">
      <c r="A231" s="54">
        <v>218</v>
      </c>
      <c r="B231" s="54">
        <v>42</v>
      </c>
      <c r="C231" s="54">
        <f t="shared" si="69"/>
        <v>2</v>
      </c>
      <c r="D231" s="55">
        <f t="shared" si="71"/>
        <v>19252.953869528686</v>
      </c>
      <c r="E231" s="57">
        <f t="shared" si="63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f t="shared" si="68"/>
        <v>-585</v>
      </c>
      <c r="K231" s="54">
        <v>146</v>
      </c>
      <c r="L231" s="55">
        <v>0</v>
      </c>
      <c r="M231" s="55">
        <v>0</v>
      </c>
      <c r="N231" s="54" t="s">
        <v>79</v>
      </c>
      <c r="O231" s="55">
        <v>0</v>
      </c>
      <c r="P231" s="55">
        <v>0</v>
      </c>
      <c r="Q231" s="54" t="s">
        <v>79</v>
      </c>
      <c r="R231" s="57">
        <v>0</v>
      </c>
      <c r="S231" s="55">
        <f t="shared" si="64"/>
        <v>-3163.1745069661783</v>
      </c>
      <c r="T231" s="55">
        <v>0</v>
      </c>
      <c r="U231" s="54">
        <v>26</v>
      </c>
      <c r="V231" s="57">
        <f t="shared" si="67"/>
        <v>-2670</v>
      </c>
      <c r="W231" s="55">
        <v>0</v>
      </c>
      <c r="X231" s="55">
        <f t="shared" si="65"/>
        <v>5566.7834546079321</v>
      </c>
      <c r="Y231" s="117">
        <f t="shared" si="66"/>
        <v>1068872.3795700152</v>
      </c>
    </row>
    <row r="232" spans="1:25" ht="13.5" thickBot="1" x14ac:dyDescent="0.35">
      <c r="A232" s="54">
        <v>219</v>
      </c>
      <c r="B232" s="54">
        <v>42</v>
      </c>
      <c r="C232" s="54">
        <f t="shared" si="69"/>
        <v>3</v>
      </c>
      <c r="D232" s="55">
        <f t="shared" si="71"/>
        <v>19252.953869528686</v>
      </c>
      <c r="E232" s="57">
        <f t="shared" si="63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f t="shared" si="68"/>
        <v>-588</v>
      </c>
      <c r="K232" s="54">
        <v>147</v>
      </c>
      <c r="L232" s="55">
        <v>0</v>
      </c>
      <c r="M232" s="55">
        <v>0</v>
      </c>
      <c r="N232" s="54" t="s">
        <v>79</v>
      </c>
      <c r="O232" s="55">
        <v>0</v>
      </c>
      <c r="P232" s="55">
        <v>0</v>
      </c>
      <c r="Q232" s="54" t="s">
        <v>79</v>
      </c>
      <c r="R232" s="57">
        <v>0</v>
      </c>
      <c r="S232" s="55">
        <f t="shared" si="64"/>
        <v>-3163.1745069661783</v>
      </c>
      <c r="T232" s="55">
        <v>0</v>
      </c>
      <c r="U232" s="54">
        <v>27</v>
      </c>
      <c r="V232" s="57">
        <f t="shared" si="67"/>
        <v>-2680</v>
      </c>
      <c r="W232" s="55">
        <v>0</v>
      </c>
      <c r="X232" s="55">
        <f t="shared" si="65"/>
        <v>5553.7834546079321</v>
      </c>
      <c r="Y232" s="117">
        <f t="shared" si="66"/>
        <v>1078879.7979394982</v>
      </c>
    </row>
    <row r="233" spans="1:25" ht="13.5" thickBot="1" x14ac:dyDescent="0.35">
      <c r="A233" s="54">
        <v>220</v>
      </c>
      <c r="B233" s="54">
        <v>42</v>
      </c>
      <c r="C233" s="54">
        <f t="shared" si="69"/>
        <v>4</v>
      </c>
      <c r="D233" s="55">
        <f t="shared" si="71"/>
        <v>19252.953869528686</v>
      </c>
      <c r="E233" s="57">
        <f t="shared" si="63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f t="shared" si="68"/>
        <v>-591</v>
      </c>
      <c r="K233" s="54">
        <v>148</v>
      </c>
      <c r="L233" s="55">
        <v>0</v>
      </c>
      <c r="M233" s="55">
        <v>0</v>
      </c>
      <c r="N233" s="54" t="s">
        <v>79</v>
      </c>
      <c r="O233" s="55">
        <v>0</v>
      </c>
      <c r="P233" s="55">
        <v>0</v>
      </c>
      <c r="Q233" s="54" t="s">
        <v>79</v>
      </c>
      <c r="R233" s="57">
        <v>0</v>
      </c>
      <c r="S233" s="55">
        <f t="shared" si="64"/>
        <v>-3163.1745069661783</v>
      </c>
      <c r="T233" s="55">
        <v>0</v>
      </c>
      <c r="U233" s="54">
        <v>28</v>
      </c>
      <c r="V233" s="57">
        <f t="shared" si="67"/>
        <v>-2690</v>
      </c>
      <c r="W233" s="55">
        <v>0</v>
      </c>
      <c r="X233" s="55">
        <f t="shared" si="65"/>
        <v>5540.7834546079321</v>
      </c>
      <c r="Y233" s="117">
        <f t="shared" si="66"/>
        <v>1088915.9138855208</v>
      </c>
    </row>
    <row r="234" spans="1:25" ht="13.5" thickBot="1" x14ac:dyDescent="0.35">
      <c r="A234" s="54">
        <v>221</v>
      </c>
      <c r="B234" s="54">
        <v>42</v>
      </c>
      <c r="C234" s="54">
        <f t="shared" si="69"/>
        <v>5</v>
      </c>
      <c r="D234" s="55">
        <f t="shared" si="71"/>
        <v>19252.953869528686</v>
      </c>
      <c r="E234" s="57">
        <f t="shared" si="63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f t="shared" si="68"/>
        <v>-594</v>
      </c>
      <c r="K234" s="54">
        <v>149</v>
      </c>
      <c r="L234" s="55">
        <v>0</v>
      </c>
      <c r="M234" s="55">
        <v>0</v>
      </c>
      <c r="N234" s="54" t="s">
        <v>79</v>
      </c>
      <c r="O234" s="55">
        <v>0</v>
      </c>
      <c r="P234" s="55">
        <v>0</v>
      </c>
      <c r="Q234" s="54" t="s">
        <v>79</v>
      </c>
      <c r="R234" s="57">
        <v>0</v>
      </c>
      <c r="S234" s="55">
        <f t="shared" si="64"/>
        <v>-3163.1745069661783</v>
      </c>
      <c r="T234" s="55">
        <v>0</v>
      </c>
      <c r="U234" s="54">
        <v>29</v>
      </c>
      <c r="V234" s="57">
        <f t="shared" si="67"/>
        <v>-2700</v>
      </c>
      <c r="W234" s="55">
        <v>0</v>
      </c>
      <c r="X234" s="55">
        <f t="shared" si="65"/>
        <v>5527.7834546079321</v>
      </c>
      <c r="Y234" s="117">
        <f t="shared" si="66"/>
        <v>1098980.8469813184</v>
      </c>
    </row>
    <row r="235" spans="1:25" ht="13.5" thickBot="1" x14ac:dyDescent="0.35">
      <c r="A235" s="54">
        <v>222</v>
      </c>
      <c r="B235" s="54">
        <v>42</v>
      </c>
      <c r="C235" s="54">
        <f t="shared" si="69"/>
        <v>6</v>
      </c>
      <c r="D235" s="55">
        <f t="shared" si="71"/>
        <v>19252.953869528686</v>
      </c>
      <c r="E235" s="57">
        <f t="shared" si="63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f t="shared" si="68"/>
        <v>-597</v>
      </c>
      <c r="K235" s="54">
        <v>150</v>
      </c>
      <c r="L235" s="55">
        <v>0</v>
      </c>
      <c r="M235" s="55">
        <v>0</v>
      </c>
      <c r="N235" s="54" t="s">
        <v>79</v>
      </c>
      <c r="O235" s="55">
        <v>0</v>
      </c>
      <c r="P235" s="55">
        <v>0</v>
      </c>
      <c r="Q235" s="54" t="s">
        <v>79</v>
      </c>
      <c r="R235" s="57">
        <v>0</v>
      </c>
      <c r="S235" s="55">
        <f t="shared" si="64"/>
        <v>-3163.1745069661783</v>
      </c>
      <c r="T235" s="55">
        <v>0</v>
      </c>
      <c r="U235" s="54">
        <v>30</v>
      </c>
      <c r="V235" s="57">
        <f t="shared" si="67"/>
        <v>-2710</v>
      </c>
      <c r="W235" s="55">
        <v>0</v>
      </c>
      <c r="X235" s="55">
        <f t="shared" si="65"/>
        <v>5514.7834546079321</v>
      </c>
      <c r="Y235" s="117">
        <f t="shared" si="66"/>
        <v>1109074.7172983484</v>
      </c>
    </row>
    <row r="236" spans="1:25" ht="13.5" thickBot="1" x14ac:dyDescent="0.35">
      <c r="A236" s="54">
        <v>223</v>
      </c>
      <c r="B236" s="54">
        <v>42</v>
      </c>
      <c r="C236" s="54">
        <f t="shared" si="69"/>
        <v>7</v>
      </c>
      <c r="D236" s="55">
        <f t="shared" si="71"/>
        <v>19252.953869528686</v>
      </c>
      <c r="E236" s="57">
        <f t="shared" si="63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f t="shared" si="68"/>
        <v>-600</v>
      </c>
      <c r="K236" s="54">
        <v>151</v>
      </c>
      <c r="L236" s="55">
        <v>0</v>
      </c>
      <c r="M236" s="55">
        <v>0</v>
      </c>
      <c r="N236" s="54" t="s">
        <v>79</v>
      </c>
      <c r="O236" s="55">
        <v>0</v>
      </c>
      <c r="P236" s="55">
        <v>0</v>
      </c>
      <c r="Q236" s="54" t="s">
        <v>79</v>
      </c>
      <c r="R236" s="57">
        <v>0</v>
      </c>
      <c r="S236" s="55">
        <f t="shared" si="64"/>
        <v>-3163.1745069661783</v>
      </c>
      <c r="T236" s="55">
        <v>0</v>
      </c>
      <c r="U236" s="54">
        <v>31</v>
      </c>
      <c r="V236" s="57">
        <f t="shared" si="67"/>
        <v>-2720</v>
      </c>
      <c r="W236" s="55">
        <v>0</v>
      </c>
      <c r="X236" s="55">
        <f t="shared" si="65"/>
        <v>5501.7834546079321</v>
      </c>
      <c r="Y236" s="117">
        <f t="shared" si="66"/>
        <v>1119197.6454083661</v>
      </c>
    </row>
    <row r="237" spans="1:25" ht="13.5" thickBot="1" x14ac:dyDescent="0.35">
      <c r="A237" s="54">
        <v>224</v>
      </c>
      <c r="B237" s="54">
        <v>42</v>
      </c>
      <c r="C237" s="54">
        <f t="shared" si="69"/>
        <v>8</v>
      </c>
      <c r="D237" s="55">
        <f t="shared" si="71"/>
        <v>19252.953869528686</v>
      </c>
      <c r="E237" s="57">
        <f t="shared" si="63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f t="shared" si="68"/>
        <v>-603</v>
      </c>
      <c r="K237" s="54">
        <v>152</v>
      </c>
      <c r="L237" s="55">
        <v>0</v>
      </c>
      <c r="M237" s="55">
        <v>0</v>
      </c>
      <c r="N237" s="54" t="s">
        <v>79</v>
      </c>
      <c r="O237" s="55">
        <v>0</v>
      </c>
      <c r="P237" s="55">
        <v>0</v>
      </c>
      <c r="Q237" s="54" t="s">
        <v>79</v>
      </c>
      <c r="R237" s="57">
        <v>0</v>
      </c>
      <c r="S237" s="55">
        <f t="shared" si="64"/>
        <v>-3163.1745069661783</v>
      </c>
      <c r="T237" s="55">
        <v>0</v>
      </c>
      <c r="U237" s="54">
        <v>32</v>
      </c>
      <c r="V237" s="57">
        <f t="shared" si="67"/>
        <v>-2730</v>
      </c>
      <c r="W237" s="55">
        <v>0</v>
      </c>
      <c r="X237" s="55">
        <f t="shared" si="65"/>
        <v>5488.7834546079321</v>
      </c>
      <c r="Y237" s="117">
        <f t="shared" si="66"/>
        <v>1129349.752385509</v>
      </c>
    </row>
    <row r="238" spans="1:25" ht="13.5" thickBot="1" x14ac:dyDescent="0.35">
      <c r="A238" s="54">
        <v>225</v>
      </c>
      <c r="B238" s="54">
        <v>42</v>
      </c>
      <c r="C238" s="54">
        <f t="shared" si="69"/>
        <v>9</v>
      </c>
      <c r="D238" s="55">
        <f t="shared" si="71"/>
        <v>19252.953869528686</v>
      </c>
      <c r="E238" s="57">
        <f t="shared" si="63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f t="shared" si="68"/>
        <v>-606</v>
      </c>
      <c r="K238" s="54">
        <v>153</v>
      </c>
      <c r="L238" s="55">
        <v>0</v>
      </c>
      <c r="M238" s="55">
        <v>0</v>
      </c>
      <c r="N238" s="54" t="s">
        <v>79</v>
      </c>
      <c r="O238" s="55">
        <v>0</v>
      </c>
      <c r="P238" s="55">
        <v>0</v>
      </c>
      <c r="Q238" s="54" t="s">
        <v>79</v>
      </c>
      <c r="R238" s="57">
        <v>0</v>
      </c>
      <c r="S238" s="55">
        <f t="shared" ref="S238:S269" si="72">PMT(5%/12,180,400000)</f>
        <v>-3163.1745069661783</v>
      </c>
      <c r="T238" s="55">
        <v>0</v>
      </c>
      <c r="U238" s="54">
        <v>33</v>
      </c>
      <c r="V238" s="57">
        <f t="shared" si="67"/>
        <v>-2740</v>
      </c>
      <c r="W238" s="55">
        <v>0</v>
      </c>
      <c r="X238" s="55">
        <f t="shared" si="65"/>
        <v>5475.7834546079321</v>
      </c>
      <c r="Y238" s="117">
        <f t="shared" si="66"/>
        <v>1139531.1598083898</v>
      </c>
    </row>
    <row r="239" spans="1:25" ht="13.5" thickBot="1" x14ac:dyDescent="0.35">
      <c r="A239" s="54">
        <v>226</v>
      </c>
      <c r="B239" s="54">
        <v>42</v>
      </c>
      <c r="C239" s="54">
        <f t="shared" si="69"/>
        <v>10</v>
      </c>
      <c r="D239" s="55">
        <f t="shared" si="71"/>
        <v>19252.953869528686</v>
      </c>
      <c r="E239" s="57">
        <f t="shared" si="63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f t="shared" si="68"/>
        <v>-609</v>
      </c>
      <c r="K239" s="54">
        <v>154</v>
      </c>
      <c r="L239" s="55">
        <v>0</v>
      </c>
      <c r="M239" s="55">
        <v>0</v>
      </c>
      <c r="N239" s="54" t="s">
        <v>79</v>
      </c>
      <c r="O239" s="55">
        <v>0</v>
      </c>
      <c r="P239" s="55">
        <v>0</v>
      </c>
      <c r="Q239" s="54" t="s">
        <v>79</v>
      </c>
      <c r="R239" s="57">
        <v>0</v>
      </c>
      <c r="S239" s="55">
        <f t="shared" si="72"/>
        <v>-3163.1745069661783</v>
      </c>
      <c r="T239" s="55">
        <v>0</v>
      </c>
      <c r="U239" s="54">
        <v>34</v>
      </c>
      <c r="V239" s="57">
        <f t="shared" si="67"/>
        <v>-2750</v>
      </c>
      <c r="W239" s="55">
        <v>0</v>
      </c>
      <c r="X239" s="55">
        <f t="shared" si="65"/>
        <v>5462.7834546079321</v>
      </c>
      <c r="Y239" s="117">
        <f t="shared" si="66"/>
        <v>1149741.9897621993</v>
      </c>
    </row>
    <row r="240" spans="1:25" ht="13.5" thickBot="1" x14ac:dyDescent="0.35">
      <c r="A240" s="54">
        <v>227</v>
      </c>
      <c r="B240" s="54">
        <v>42</v>
      </c>
      <c r="C240" s="54">
        <f t="shared" si="69"/>
        <v>11</v>
      </c>
      <c r="D240" s="55">
        <f t="shared" si="71"/>
        <v>19252.953869528686</v>
      </c>
      <c r="E240" s="57">
        <f t="shared" si="63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f t="shared" si="68"/>
        <v>-612</v>
      </c>
      <c r="K240" s="54">
        <v>155</v>
      </c>
      <c r="L240" s="55">
        <v>0</v>
      </c>
      <c r="M240" s="55">
        <v>0</v>
      </c>
      <c r="N240" s="54" t="s">
        <v>79</v>
      </c>
      <c r="O240" s="55">
        <v>0</v>
      </c>
      <c r="P240" s="55">
        <v>0</v>
      </c>
      <c r="Q240" s="54" t="s">
        <v>79</v>
      </c>
      <c r="R240" s="57">
        <v>0</v>
      </c>
      <c r="S240" s="55">
        <f t="shared" si="72"/>
        <v>-3163.1745069661783</v>
      </c>
      <c r="T240" s="55">
        <v>0</v>
      </c>
      <c r="U240" s="54">
        <v>35</v>
      </c>
      <c r="V240" s="57">
        <f t="shared" si="67"/>
        <v>-2760</v>
      </c>
      <c r="W240" s="55">
        <v>0</v>
      </c>
      <c r="X240" s="55">
        <f t="shared" si="65"/>
        <v>5449.7834546079321</v>
      </c>
      <c r="Y240" s="117">
        <f t="shared" si="66"/>
        <v>1159982.3648408165</v>
      </c>
    </row>
    <row r="241" spans="1:25" ht="13.5" thickBot="1" x14ac:dyDescent="0.35">
      <c r="A241" s="54">
        <v>228</v>
      </c>
      <c r="B241" s="54">
        <v>43</v>
      </c>
      <c r="C241" s="54">
        <f t="shared" si="69"/>
        <v>0</v>
      </c>
      <c r="D241" s="55">
        <f>$D230*(1+$D$4)</f>
        <v>20215.601563005122</v>
      </c>
      <c r="E241" s="57">
        <f t="shared" si="63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f t="shared" si="68"/>
        <v>-615</v>
      </c>
      <c r="K241" s="54">
        <v>156</v>
      </c>
      <c r="L241" s="55">
        <v>0</v>
      </c>
      <c r="M241" s="55">
        <v>0</v>
      </c>
      <c r="N241" s="54" t="s">
        <v>79</v>
      </c>
      <c r="O241" s="55">
        <v>0</v>
      </c>
      <c r="P241" s="55">
        <v>0</v>
      </c>
      <c r="Q241" s="54" t="s">
        <v>79</v>
      </c>
      <c r="R241" s="57">
        <v>0</v>
      </c>
      <c r="S241" s="55">
        <f t="shared" si="72"/>
        <v>-3163.1745069661783</v>
      </c>
      <c r="T241" s="55">
        <v>0</v>
      </c>
      <c r="U241" s="54">
        <v>36</v>
      </c>
      <c r="V241" s="57">
        <f t="shared" si="67"/>
        <v>-2770</v>
      </c>
      <c r="W241" s="55">
        <v>0</v>
      </c>
      <c r="X241" s="55">
        <f t="shared" si="65"/>
        <v>5966.2396860199733</v>
      </c>
      <c r="Y241" s="117">
        <f t="shared" si="66"/>
        <v>1170781.8643803399</v>
      </c>
    </row>
    <row r="242" spans="1:25" ht="13.5" thickBot="1" x14ac:dyDescent="0.35">
      <c r="A242" s="54">
        <v>229</v>
      </c>
      <c r="B242" s="54">
        <v>43</v>
      </c>
      <c r="C242" s="54">
        <f t="shared" si="69"/>
        <v>1</v>
      </c>
      <c r="D242" s="55">
        <f t="shared" ref="D242:D252" si="73">$D241</f>
        <v>20215.601563005122</v>
      </c>
      <c r="E242" s="57">
        <f t="shared" si="63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f t="shared" si="68"/>
        <v>-618</v>
      </c>
      <c r="K242" s="54">
        <v>157</v>
      </c>
      <c r="L242" s="55">
        <v>0</v>
      </c>
      <c r="M242" s="55">
        <v>0</v>
      </c>
      <c r="N242" s="54" t="s">
        <v>79</v>
      </c>
      <c r="O242" s="55">
        <v>0</v>
      </c>
      <c r="P242" s="55">
        <v>0</v>
      </c>
      <c r="Q242" s="54" t="s">
        <v>79</v>
      </c>
      <c r="R242" s="57">
        <v>0</v>
      </c>
      <c r="S242" s="55">
        <f t="shared" si="72"/>
        <v>-3163.1745069661783</v>
      </c>
      <c r="T242" s="55">
        <v>0</v>
      </c>
      <c r="U242" s="54">
        <v>37</v>
      </c>
      <c r="V242" s="57">
        <f t="shared" si="67"/>
        <v>-2780</v>
      </c>
      <c r="W242" s="55">
        <v>0</v>
      </c>
      <c r="X242" s="55">
        <f t="shared" si="65"/>
        <v>5953.2396860199733</v>
      </c>
      <c r="Y242" s="117">
        <f t="shared" si="66"/>
        <v>1181613.3618346113</v>
      </c>
    </row>
    <row r="243" spans="1:25" ht="13.5" thickBot="1" x14ac:dyDescent="0.35">
      <c r="A243" s="54">
        <v>230</v>
      </c>
      <c r="B243" s="54">
        <v>43</v>
      </c>
      <c r="C243" s="54">
        <f t="shared" si="69"/>
        <v>2</v>
      </c>
      <c r="D243" s="55">
        <f t="shared" si="73"/>
        <v>20215.601563005122</v>
      </c>
      <c r="E243" s="57">
        <f t="shared" si="63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f t="shared" si="68"/>
        <v>-621</v>
      </c>
      <c r="K243" s="54">
        <v>158</v>
      </c>
      <c r="L243" s="55">
        <v>0</v>
      </c>
      <c r="M243" s="55">
        <v>0</v>
      </c>
      <c r="N243" s="54" t="s">
        <v>79</v>
      </c>
      <c r="O243" s="55">
        <v>0</v>
      </c>
      <c r="P243" s="55">
        <v>0</v>
      </c>
      <c r="Q243" s="54" t="s">
        <v>79</v>
      </c>
      <c r="R243" s="57">
        <v>0</v>
      </c>
      <c r="S243" s="55">
        <f t="shared" si="72"/>
        <v>-3163.1745069661783</v>
      </c>
      <c r="T243" s="55">
        <v>0</v>
      </c>
      <c r="U243" s="54">
        <v>38</v>
      </c>
      <c r="V243" s="57">
        <f t="shared" si="67"/>
        <v>-2790</v>
      </c>
      <c r="W243" s="55">
        <v>0</v>
      </c>
      <c r="X243" s="55">
        <f t="shared" si="65"/>
        <v>5940.2396860199733</v>
      </c>
      <c r="Y243" s="117">
        <f t="shared" si="66"/>
        <v>1192476.9905282755</v>
      </c>
    </row>
    <row r="244" spans="1:25" ht="13.5" thickBot="1" x14ac:dyDescent="0.35">
      <c r="A244" s="54">
        <v>231</v>
      </c>
      <c r="B244" s="54">
        <v>43</v>
      </c>
      <c r="C244" s="54">
        <f t="shared" si="69"/>
        <v>3</v>
      </c>
      <c r="D244" s="55">
        <f t="shared" si="73"/>
        <v>20215.601563005122</v>
      </c>
      <c r="E244" s="57">
        <f t="shared" si="63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f t="shared" si="68"/>
        <v>-624</v>
      </c>
      <c r="K244" s="54">
        <v>159</v>
      </c>
      <c r="L244" s="55">
        <v>0</v>
      </c>
      <c r="M244" s="55">
        <v>0</v>
      </c>
      <c r="N244" s="54" t="s">
        <v>79</v>
      </c>
      <c r="O244" s="55">
        <v>0</v>
      </c>
      <c r="P244" s="55">
        <v>0</v>
      </c>
      <c r="Q244" s="54" t="s">
        <v>79</v>
      </c>
      <c r="R244" s="57">
        <v>0</v>
      </c>
      <c r="S244" s="55">
        <f t="shared" si="72"/>
        <v>-3163.1745069661783</v>
      </c>
      <c r="T244" s="55">
        <v>0</v>
      </c>
      <c r="U244" s="54">
        <v>39</v>
      </c>
      <c r="V244" s="57">
        <f t="shared" si="67"/>
        <v>-2800</v>
      </c>
      <c r="W244" s="55">
        <v>0</v>
      </c>
      <c r="X244" s="55">
        <f t="shared" si="65"/>
        <v>5927.2396860199733</v>
      </c>
      <c r="Y244" s="117">
        <f t="shared" si="66"/>
        <v>1203372.8843414965</v>
      </c>
    </row>
    <row r="245" spans="1:25" ht="13.5" thickBot="1" x14ac:dyDescent="0.35">
      <c r="A245" s="54">
        <v>232</v>
      </c>
      <c r="B245" s="54">
        <v>43</v>
      </c>
      <c r="C245" s="54">
        <f t="shared" si="69"/>
        <v>4</v>
      </c>
      <c r="D245" s="55">
        <f t="shared" si="73"/>
        <v>20215.601563005122</v>
      </c>
      <c r="E245" s="57">
        <f t="shared" si="63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f t="shared" si="68"/>
        <v>-627</v>
      </c>
      <c r="K245" s="54">
        <v>160</v>
      </c>
      <c r="L245" s="55">
        <v>0</v>
      </c>
      <c r="M245" s="55">
        <v>0</v>
      </c>
      <c r="N245" s="54" t="s">
        <v>79</v>
      </c>
      <c r="O245" s="55">
        <v>0</v>
      </c>
      <c r="P245" s="55">
        <v>0</v>
      </c>
      <c r="Q245" s="54" t="s">
        <v>79</v>
      </c>
      <c r="R245" s="57">
        <v>0</v>
      </c>
      <c r="S245" s="55">
        <f t="shared" si="72"/>
        <v>-3163.1745069661783</v>
      </c>
      <c r="T245" s="55">
        <v>0</v>
      </c>
      <c r="U245" s="54">
        <v>40</v>
      </c>
      <c r="V245" s="57">
        <f t="shared" si="67"/>
        <v>-2810</v>
      </c>
      <c r="W245" s="55">
        <v>0</v>
      </c>
      <c r="X245" s="55">
        <f t="shared" si="65"/>
        <v>5914.2396860199733</v>
      </c>
      <c r="Y245" s="117">
        <f t="shared" si="66"/>
        <v>1214301.1777122726</v>
      </c>
    </row>
    <row r="246" spans="1:25" ht="13.5" thickBot="1" x14ac:dyDescent="0.35">
      <c r="A246" s="54">
        <v>233</v>
      </c>
      <c r="B246" s="54">
        <v>43</v>
      </c>
      <c r="C246" s="54">
        <f t="shared" si="69"/>
        <v>5</v>
      </c>
      <c r="D246" s="55">
        <f t="shared" si="73"/>
        <v>20215.601563005122</v>
      </c>
      <c r="E246" s="57">
        <f t="shared" si="63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f t="shared" si="68"/>
        <v>-630</v>
      </c>
      <c r="K246" s="54">
        <v>161</v>
      </c>
      <c r="L246" s="55">
        <v>0</v>
      </c>
      <c r="M246" s="55">
        <v>0</v>
      </c>
      <c r="N246" s="54" t="s">
        <v>79</v>
      </c>
      <c r="O246" s="55">
        <v>0</v>
      </c>
      <c r="P246" s="55">
        <v>0</v>
      </c>
      <c r="Q246" s="54" t="s">
        <v>79</v>
      </c>
      <c r="R246" s="57">
        <v>0</v>
      </c>
      <c r="S246" s="55">
        <f t="shared" si="72"/>
        <v>-3163.1745069661783</v>
      </c>
      <c r="T246" s="55">
        <v>0</v>
      </c>
      <c r="U246" s="54">
        <v>41</v>
      </c>
      <c r="V246" s="57">
        <f t="shared" si="67"/>
        <v>-2820</v>
      </c>
      <c r="W246" s="55">
        <v>0</v>
      </c>
      <c r="X246" s="55">
        <f t="shared" si="65"/>
        <v>5901.2396860199733</v>
      </c>
      <c r="Y246" s="117">
        <f t="shared" si="66"/>
        <v>1225262.0056387603</v>
      </c>
    </row>
    <row r="247" spans="1:25" ht="13.5" thickBot="1" x14ac:dyDescent="0.35">
      <c r="A247" s="54">
        <v>234</v>
      </c>
      <c r="B247" s="54">
        <v>43</v>
      </c>
      <c r="C247" s="54">
        <f t="shared" si="69"/>
        <v>6</v>
      </c>
      <c r="D247" s="55">
        <f t="shared" si="73"/>
        <v>20215.601563005122</v>
      </c>
      <c r="E247" s="57">
        <f t="shared" si="63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f t="shared" si="68"/>
        <v>-633</v>
      </c>
      <c r="K247" s="54">
        <v>162</v>
      </c>
      <c r="L247" s="55">
        <v>0</v>
      </c>
      <c r="M247" s="55">
        <v>0</v>
      </c>
      <c r="N247" s="54" t="s">
        <v>79</v>
      </c>
      <c r="O247" s="55">
        <v>0</v>
      </c>
      <c r="P247" s="55">
        <v>0</v>
      </c>
      <c r="Q247" s="54" t="s">
        <v>79</v>
      </c>
      <c r="R247" s="57">
        <v>0</v>
      </c>
      <c r="S247" s="55">
        <f t="shared" si="72"/>
        <v>-3163.1745069661783</v>
      </c>
      <c r="T247" s="55">
        <v>0</v>
      </c>
      <c r="U247" s="54">
        <v>42</v>
      </c>
      <c r="V247" s="57">
        <f t="shared" si="67"/>
        <v>-2830</v>
      </c>
      <c r="W247" s="55">
        <v>0</v>
      </c>
      <c r="X247" s="55">
        <f t="shared" si="65"/>
        <v>5888.2396860199733</v>
      </c>
      <c r="Y247" s="117">
        <f t="shared" si="66"/>
        <v>1236255.5036816085</v>
      </c>
    </row>
    <row r="248" spans="1:25" ht="13.5" thickBot="1" x14ac:dyDescent="0.35">
      <c r="A248" s="54">
        <v>235</v>
      </c>
      <c r="B248" s="54">
        <v>43</v>
      </c>
      <c r="C248" s="54">
        <f t="shared" si="69"/>
        <v>7</v>
      </c>
      <c r="D248" s="55">
        <f t="shared" si="73"/>
        <v>20215.601563005122</v>
      </c>
      <c r="E248" s="57">
        <f t="shared" si="63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f t="shared" si="68"/>
        <v>-636</v>
      </c>
      <c r="K248" s="54">
        <v>163</v>
      </c>
      <c r="L248" s="55">
        <v>0</v>
      </c>
      <c r="M248" s="55">
        <v>0</v>
      </c>
      <c r="N248" s="54" t="s">
        <v>79</v>
      </c>
      <c r="O248" s="55">
        <v>0</v>
      </c>
      <c r="P248" s="55">
        <v>0</v>
      </c>
      <c r="Q248" s="54" t="s">
        <v>79</v>
      </c>
      <c r="R248" s="57">
        <v>0</v>
      </c>
      <c r="S248" s="55">
        <f t="shared" si="72"/>
        <v>-3163.1745069661783</v>
      </c>
      <c r="T248" s="55">
        <v>0</v>
      </c>
      <c r="U248" s="54">
        <v>43</v>
      </c>
      <c r="V248" s="57">
        <f t="shared" si="67"/>
        <v>-2840</v>
      </c>
      <c r="W248" s="55">
        <v>0</v>
      </c>
      <c r="X248" s="55">
        <f t="shared" si="65"/>
        <v>5875.2396860199733</v>
      </c>
      <c r="Y248" s="117">
        <f t="shared" si="66"/>
        <v>1247281.8079663017</v>
      </c>
    </row>
    <row r="249" spans="1:25" ht="13.5" thickBot="1" x14ac:dyDescent="0.35">
      <c r="A249" s="54">
        <v>236</v>
      </c>
      <c r="B249" s="54">
        <v>43</v>
      </c>
      <c r="C249" s="54">
        <f t="shared" si="69"/>
        <v>8</v>
      </c>
      <c r="D249" s="55">
        <f t="shared" si="73"/>
        <v>20215.601563005122</v>
      </c>
      <c r="E249" s="57">
        <f t="shared" si="63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f t="shared" si="68"/>
        <v>-639</v>
      </c>
      <c r="K249" s="54">
        <v>164</v>
      </c>
      <c r="L249" s="55">
        <v>0</v>
      </c>
      <c r="M249" s="55">
        <v>0</v>
      </c>
      <c r="N249" s="54" t="s">
        <v>79</v>
      </c>
      <c r="O249" s="55">
        <v>0</v>
      </c>
      <c r="P249" s="55">
        <v>0</v>
      </c>
      <c r="Q249" s="54" t="s">
        <v>79</v>
      </c>
      <c r="R249" s="57">
        <v>0</v>
      </c>
      <c r="S249" s="55">
        <f t="shared" si="72"/>
        <v>-3163.1745069661783</v>
      </c>
      <c r="T249" s="55">
        <v>0</v>
      </c>
      <c r="U249" s="54">
        <v>44</v>
      </c>
      <c r="V249" s="57">
        <f t="shared" si="67"/>
        <v>-2850</v>
      </c>
      <c r="W249" s="55">
        <v>0</v>
      </c>
      <c r="X249" s="55">
        <f t="shared" si="65"/>
        <v>5862.2396860199733</v>
      </c>
      <c r="Y249" s="117">
        <f t="shared" si="66"/>
        <v>1258341.0551855145</v>
      </c>
    </row>
    <row r="250" spans="1:25" ht="13.5" thickBot="1" x14ac:dyDescent="0.35">
      <c r="A250" s="54">
        <v>237</v>
      </c>
      <c r="B250" s="54">
        <v>43</v>
      </c>
      <c r="C250" s="54">
        <f t="shared" si="69"/>
        <v>9</v>
      </c>
      <c r="D250" s="55">
        <f t="shared" si="73"/>
        <v>20215.601563005122</v>
      </c>
      <c r="E250" s="57">
        <f t="shared" si="63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f t="shared" si="68"/>
        <v>-642</v>
      </c>
      <c r="K250" s="54">
        <v>165</v>
      </c>
      <c r="L250" s="55">
        <v>0</v>
      </c>
      <c r="M250" s="55">
        <v>0</v>
      </c>
      <c r="N250" s="54" t="s">
        <v>79</v>
      </c>
      <c r="O250" s="55">
        <v>0</v>
      </c>
      <c r="P250" s="55">
        <v>0</v>
      </c>
      <c r="Q250" s="54" t="s">
        <v>79</v>
      </c>
      <c r="R250" s="57">
        <v>0</v>
      </c>
      <c r="S250" s="55">
        <f t="shared" si="72"/>
        <v>-3163.1745069661783</v>
      </c>
      <c r="T250" s="55">
        <v>0</v>
      </c>
      <c r="U250" s="54">
        <v>45</v>
      </c>
      <c r="V250" s="57">
        <f t="shared" si="67"/>
        <v>-2860</v>
      </c>
      <c r="W250" s="55">
        <v>0</v>
      </c>
      <c r="X250" s="55">
        <f t="shared" si="65"/>
        <v>5849.2396860199733</v>
      </c>
      <c r="Y250" s="117">
        <f t="shared" si="66"/>
        <v>1269433.3826014742</v>
      </c>
    </row>
    <row r="251" spans="1:25" ht="13.5" thickBot="1" x14ac:dyDescent="0.35">
      <c r="A251" s="54">
        <v>238</v>
      </c>
      <c r="B251" s="54">
        <v>43</v>
      </c>
      <c r="C251" s="54">
        <f t="shared" si="69"/>
        <v>10</v>
      </c>
      <c r="D251" s="55">
        <f t="shared" si="73"/>
        <v>20215.601563005122</v>
      </c>
      <c r="E251" s="57">
        <f t="shared" si="63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f t="shared" si="68"/>
        <v>-645</v>
      </c>
      <c r="K251" s="54">
        <v>166</v>
      </c>
      <c r="L251" s="55">
        <v>0</v>
      </c>
      <c r="M251" s="55">
        <v>0</v>
      </c>
      <c r="N251" s="54" t="s">
        <v>79</v>
      </c>
      <c r="O251" s="55">
        <v>0</v>
      </c>
      <c r="P251" s="55">
        <v>0</v>
      </c>
      <c r="Q251" s="54" t="s">
        <v>79</v>
      </c>
      <c r="R251" s="57">
        <v>0</v>
      </c>
      <c r="S251" s="55">
        <f t="shared" si="72"/>
        <v>-3163.1745069661783</v>
      </c>
      <c r="T251" s="55">
        <v>0</v>
      </c>
      <c r="U251" s="54">
        <v>46</v>
      </c>
      <c r="V251" s="57">
        <f t="shared" si="67"/>
        <v>-2870</v>
      </c>
      <c r="W251" s="55">
        <v>0</v>
      </c>
      <c r="X251" s="55">
        <f t="shared" si="65"/>
        <v>5836.2396860199733</v>
      </c>
      <c r="Y251" s="117">
        <f t="shared" si="66"/>
        <v>1280558.9280483336</v>
      </c>
    </row>
    <row r="252" spans="1:25" ht="13.5" thickBot="1" x14ac:dyDescent="0.35">
      <c r="A252" s="54">
        <v>239</v>
      </c>
      <c r="B252" s="54">
        <v>43</v>
      </c>
      <c r="C252" s="54">
        <f t="shared" si="69"/>
        <v>11</v>
      </c>
      <c r="D252" s="55">
        <f t="shared" si="73"/>
        <v>20215.601563005122</v>
      </c>
      <c r="E252" s="57">
        <f t="shared" si="63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f t="shared" si="68"/>
        <v>-648</v>
      </c>
      <c r="K252" s="54">
        <v>167</v>
      </c>
      <c r="L252" s="55">
        <v>0</v>
      </c>
      <c r="M252" s="55">
        <v>0</v>
      </c>
      <c r="N252" s="54" t="s">
        <v>79</v>
      </c>
      <c r="O252" s="55">
        <v>0</v>
      </c>
      <c r="P252" s="55">
        <v>0</v>
      </c>
      <c r="Q252" s="54" t="s">
        <v>79</v>
      </c>
      <c r="R252" s="57">
        <v>0</v>
      </c>
      <c r="S252" s="55">
        <f t="shared" si="72"/>
        <v>-3163.1745069661783</v>
      </c>
      <c r="T252" s="55">
        <v>0</v>
      </c>
      <c r="U252" s="54">
        <v>47</v>
      </c>
      <c r="V252" s="57">
        <f t="shared" si="67"/>
        <v>-2880</v>
      </c>
      <c r="W252" s="55">
        <v>0</v>
      </c>
      <c r="X252" s="55">
        <f t="shared" si="65"/>
        <v>5823.2396860199733</v>
      </c>
      <c r="Y252" s="117">
        <f t="shared" si="66"/>
        <v>1291717.8299345549</v>
      </c>
    </row>
    <row r="253" spans="1:25" ht="13.5" thickBot="1" x14ac:dyDescent="0.35">
      <c r="A253" s="54">
        <v>240</v>
      </c>
      <c r="B253" s="54">
        <v>44</v>
      </c>
      <c r="C253" s="54">
        <f t="shared" si="69"/>
        <v>0</v>
      </c>
      <c r="D253" s="55">
        <f>$D242*(1+$D$4)</f>
        <v>21226.381641155378</v>
      </c>
      <c r="E253" s="57">
        <f t="shared" si="63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f t="shared" si="68"/>
        <v>-651</v>
      </c>
      <c r="K253" s="54">
        <v>168</v>
      </c>
      <c r="L253" s="55">
        <v>0</v>
      </c>
      <c r="M253" s="55">
        <v>0</v>
      </c>
      <c r="N253" s="54" t="s">
        <v>79</v>
      </c>
      <c r="O253" s="55">
        <v>0</v>
      </c>
      <c r="P253" s="55">
        <v>0</v>
      </c>
      <c r="Q253" s="54" t="s">
        <v>79</v>
      </c>
      <c r="R253" s="57">
        <v>0</v>
      </c>
      <c r="S253" s="55">
        <f t="shared" si="72"/>
        <v>-3163.1745069661783</v>
      </c>
      <c r="T253" s="55">
        <v>0</v>
      </c>
      <c r="U253" s="54">
        <v>48</v>
      </c>
      <c r="V253" s="57">
        <f t="shared" si="67"/>
        <v>-2890</v>
      </c>
      <c r="W253" s="55">
        <v>0</v>
      </c>
      <c r="X253" s="55">
        <f t="shared" si="65"/>
        <v>6366.168729002613</v>
      </c>
      <c r="Y253" s="117">
        <f t="shared" si="66"/>
        <v>1303466.1562882848</v>
      </c>
    </row>
    <row r="254" spans="1:25" ht="13.5" thickBot="1" x14ac:dyDescent="0.35">
      <c r="A254" s="54">
        <v>241</v>
      </c>
      <c r="B254" s="54">
        <v>44</v>
      </c>
      <c r="C254" s="54">
        <f t="shared" si="69"/>
        <v>1</v>
      </c>
      <c r="D254" s="55">
        <f t="shared" ref="D254:D264" si="74">$D253</f>
        <v>21226.381641155378</v>
      </c>
      <c r="E254" s="57">
        <f t="shared" si="63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f t="shared" si="68"/>
        <v>-654</v>
      </c>
      <c r="K254" s="54">
        <v>169</v>
      </c>
      <c r="L254" s="55">
        <v>0</v>
      </c>
      <c r="M254" s="55">
        <v>0</v>
      </c>
      <c r="N254" s="54" t="s">
        <v>79</v>
      </c>
      <c r="O254" s="55">
        <v>0</v>
      </c>
      <c r="P254" s="55">
        <v>0</v>
      </c>
      <c r="Q254" s="54" t="s">
        <v>79</v>
      </c>
      <c r="R254" s="57">
        <v>0</v>
      </c>
      <c r="S254" s="55">
        <f t="shared" si="72"/>
        <v>-3163.1745069661783</v>
      </c>
      <c r="T254" s="55">
        <v>0</v>
      </c>
      <c r="U254" s="54">
        <v>49</v>
      </c>
      <c r="V254" s="57">
        <f t="shared" si="67"/>
        <v>-2900</v>
      </c>
      <c r="W254" s="55">
        <v>0</v>
      </c>
      <c r="X254" s="55">
        <f t="shared" si="65"/>
        <v>6353.168729002613</v>
      </c>
      <c r="Y254" s="117">
        <f t="shared" si="66"/>
        <v>1315250.4340018218</v>
      </c>
    </row>
    <row r="255" spans="1:25" ht="13.5" thickBot="1" x14ac:dyDescent="0.35">
      <c r="A255" s="54">
        <v>242</v>
      </c>
      <c r="B255" s="54">
        <v>44</v>
      </c>
      <c r="C255" s="54">
        <f t="shared" si="69"/>
        <v>2</v>
      </c>
      <c r="D255" s="55">
        <f t="shared" si="74"/>
        <v>21226.381641155378</v>
      </c>
      <c r="E255" s="57">
        <f t="shared" si="63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f t="shared" si="68"/>
        <v>-657</v>
      </c>
      <c r="K255" s="54">
        <v>170</v>
      </c>
      <c r="L255" s="55">
        <v>0</v>
      </c>
      <c r="M255" s="55">
        <v>0</v>
      </c>
      <c r="N255" s="54" t="s">
        <v>79</v>
      </c>
      <c r="O255" s="55">
        <v>0</v>
      </c>
      <c r="P255" s="55">
        <v>0</v>
      </c>
      <c r="Q255" s="54" t="s">
        <v>79</v>
      </c>
      <c r="R255" s="57">
        <v>0</v>
      </c>
      <c r="S255" s="55">
        <f t="shared" si="72"/>
        <v>-3163.1745069661783</v>
      </c>
      <c r="T255" s="55">
        <v>0</v>
      </c>
      <c r="U255" s="54">
        <v>50</v>
      </c>
      <c r="V255" s="57">
        <f t="shared" si="67"/>
        <v>-2910</v>
      </c>
      <c r="W255" s="55">
        <v>0</v>
      </c>
      <c r="X255" s="55">
        <f t="shared" si="65"/>
        <v>6340.168729002613</v>
      </c>
      <c r="Y255" s="117">
        <f t="shared" si="66"/>
        <v>1327070.8128724985</v>
      </c>
    </row>
    <row r="256" spans="1:25" ht="13.5" thickBot="1" x14ac:dyDescent="0.35">
      <c r="A256" s="54">
        <v>243</v>
      </c>
      <c r="B256" s="54">
        <v>44</v>
      </c>
      <c r="C256" s="54">
        <f t="shared" si="69"/>
        <v>3</v>
      </c>
      <c r="D256" s="55">
        <f t="shared" si="74"/>
        <v>21226.381641155378</v>
      </c>
      <c r="E256" s="57">
        <f t="shared" si="63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f t="shared" si="68"/>
        <v>-660</v>
      </c>
      <c r="K256" s="54">
        <v>171</v>
      </c>
      <c r="L256" s="55">
        <v>0</v>
      </c>
      <c r="M256" s="55">
        <v>0</v>
      </c>
      <c r="N256" s="54" t="s">
        <v>79</v>
      </c>
      <c r="O256" s="55">
        <v>0</v>
      </c>
      <c r="P256" s="55">
        <v>0</v>
      </c>
      <c r="Q256" s="54" t="s">
        <v>79</v>
      </c>
      <c r="R256" s="57">
        <v>0</v>
      </c>
      <c r="S256" s="55">
        <f t="shared" si="72"/>
        <v>-3163.1745069661783</v>
      </c>
      <c r="T256" s="55">
        <v>0</v>
      </c>
      <c r="U256" s="54">
        <v>51</v>
      </c>
      <c r="V256" s="57">
        <f t="shared" si="67"/>
        <v>-2920</v>
      </c>
      <c r="W256" s="55">
        <v>0</v>
      </c>
      <c r="X256" s="55">
        <f t="shared" si="65"/>
        <v>6327.168729002613</v>
      </c>
      <c r="Y256" s="117">
        <f t="shared" si="66"/>
        <v>1338927.4433218031</v>
      </c>
    </row>
    <row r="257" spans="1:25" ht="13.5" thickBot="1" x14ac:dyDescent="0.35">
      <c r="A257" s="54">
        <v>244</v>
      </c>
      <c r="B257" s="54">
        <v>44</v>
      </c>
      <c r="C257" s="54">
        <f t="shared" si="69"/>
        <v>4</v>
      </c>
      <c r="D257" s="55">
        <f t="shared" si="74"/>
        <v>21226.381641155378</v>
      </c>
      <c r="E257" s="57">
        <f t="shared" si="63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f t="shared" si="68"/>
        <v>-663</v>
      </c>
      <c r="K257" s="54">
        <v>172</v>
      </c>
      <c r="L257" s="55">
        <v>0</v>
      </c>
      <c r="M257" s="55">
        <v>0</v>
      </c>
      <c r="N257" s="54" t="s">
        <v>79</v>
      </c>
      <c r="O257" s="55">
        <v>0</v>
      </c>
      <c r="P257" s="55">
        <v>0</v>
      </c>
      <c r="Q257" s="54" t="s">
        <v>79</v>
      </c>
      <c r="R257" s="57">
        <v>0</v>
      </c>
      <c r="S257" s="55">
        <f t="shared" si="72"/>
        <v>-3163.1745069661783</v>
      </c>
      <c r="T257" s="55">
        <v>0</v>
      </c>
      <c r="U257" s="54">
        <v>52</v>
      </c>
      <c r="V257" s="57">
        <f t="shared" si="67"/>
        <v>-2930</v>
      </c>
      <c r="W257" s="55">
        <v>0</v>
      </c>
      <c r="X257" s="55">
        <f t="shared" si="65"/>
        <v>6314.168729002613</v>
      </c>
      <c r="Y257" s="117">
        <f t="shared" si="66"/>
        <v>1350820.4763979798</v>
      </c>
    </row>
    <row r="258" spans="1:25" ht="13.5" thickBot="1" x14ac:dyDescent="0.35">
      <c r="A258" s="54">
        <v>245</v>
      </c>
      <c r="B258" s="54">
        <v>44</v>
      </c>
      <c r="C258" s="54">
        <f t="shared" si="69"/>
        <v>5</v>
      </c>
      <c r="D258" s="55">
        <f t="shared" si="74"/>
        <v>21226.381641155378</v>
      </c>
      <c r="E258" s="57">
        <f t="shared" si="63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f t="shared" si="68"/>
        <v>-666</v>
      </c>
      <c r="K258" s="54">
        <v>173</v>
      </c>
      <c r="L258" s="55">
        <v>0</v>
      </c>
      <c r="M258" s="55">
        <v>0</v>
      </c>
      <c r="N258" s="54" t="s">
        <v>79</v>
      </c>
      <c r="O258" s="55">
        <v>0</v>
      </c>
      <c r="P258" s="55">
        <v>0</v>
      </c>
      <c r="Q258" s="54" t="s">
        <v>79</v>
      </c>
      <c r="R258" s="57">
        <v>0</v>
      </c>
      <c r="S258" s="55">
        <f t="shared" si="72"/>
        <v>-3163.1745069661783</v>
      </c>
      <c r="T258" s="55">
        <v>0</v>
      </c>
      <c r="U258" s="54">
        <v>53</v>
      </c>
      <c r="V258" s="57">
        <f t="shared" si="67"/>
        <v>-2940</v>
      </c>
      <c r="W258" s="55">
        <v>0</v>
      </c>
      <c r="X258" s="55">
        <f t="shared" si="65"/>
        <v>6301.168729002613</v>
      </c>
      <c r="Y258" s="117">
        <f t="shared" si="66"/>
        <v>1362750.0637786407</v>
      </c>
    </row>
    <row r="259" spans="1:25" ht="13.5" thickBot="1" x14ac:dyDescent="0.35">
      <c r="A259" s="54">
        <v>246</v>
      </c>
      <c r="B259" s="54">
        <v>44</v>
      </c>
      <c r="C259" s="54">
        <f t="shared" si="69"/>
        <v>6</v>
      </c>
      <c r="D259" s="55">
        <f t="shared" si="74"/>
        <v>21226.381641155378</v>
      </c>
      <c r="E259" s="57">
        <f t="shared" si="63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f t="shared" si="68"/>
        <v>-669</v>
      </c>
      <c r="K259" s="54">
        <v>174</v>
      </c>
      <c r="L259" s="55">
        <v>0</v>
      </c>
      <c r="M259" s="55">
        <v>0</v>
      </c>
      <c r="N259" s="54" t="s">
        <v>79</v>
      </c>
      <c r="O259" s="55">
        <v>0</v>
      </c>
      <c r="P259" s="55">
        <v>0</v>
      </c>
      <c r="Q259" s="54" t="s">
        <v>79</v>
      </c>
      <c r="R259" s="57">
        <v>0</v>
      </c>
      <c r="S259" s="55">
        <f t="shared" si="72"/>
        <v>-3163.1745069661783</v>
      </c>
      <c r="T259" s="55">
        <v>0</v>
      </c>
      <c r="U259" s="54">
        <v>54</v>
      </c>
      <c r="V259" s="57">
        <f t="shared" si="67"/>
        <v>-2950</v>
      </c>
      <c r="W259" s="55">
        <v>0</v>
      </c>
      <c r="X259" s="55">
        <f t="shared" si="65"/>
        <v>6288.168729002613</v>
      </c>
      <c r="Y259" s="117">
        <f t="shared" si="66"/>
        <v>1374716.3577733876</v>
      </c>
    </row>
    <row r="260" spans="1:25" ht="13.5" thickBot="1" x14ac:dyDescent="0.35">
      <c r="A260" s="54">
        <v>247</v>
      </c>
      <c r="B260" s="54">
        <v>44</v>
      </c>
      <c r="C260" s="54">
        <f t="shared" si="69"/>
        <v>7</v>
      </c>
      <c r="D260" s="55">
        <f t="shared" si="74"/>
        <v>21226.381641155378</v>
      </c>
      <c r="E260" s="57">
        <f t="shared" si="63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f t="shared" si="68"/>
        <v>-672</v>
      </c>
      <c r="K260" s="54">
        <v>175</v>
      </c>
      <c r="L260" s="55">
        <v>0</v>
      </c>
      <c r="M260" s="55">
        <v>0</v>
      </c>
      <c r="N260" s="54" t="s">
        <v>79</v>
      </c>
      <c r="O260" s="55">
        <v>0</v>
      </c>
      <c r="P260" s="55">
        <v>0</v>
      </c>
      <c r="Q260" s="54" t="s">
        <v>79</v>
      </c>
      <c r="R260" s="57">
        <v>0</v>
      </c>
      <c r="S260" s="55">
        <f t="shared" si="72"/>
        <v>-3163.1745069661783</v>
      </c>
      <c r="T260" s="55">
        <v>0</v>
      </c>
      <c r="U260" s="54">
        <v>55</v>
      </c>
      <c r="V260" s="57">
        <f t="shared" si="67"/>
        <v>-2960</v>
      </c>
      <c r="W260" s="55">
        <v>0</v>
      </c>
      <c r="X260" s="55">
        <f t="shared" si="65"/>
        <v>6275.168729002613</v>
      </c>
      <c r="Y260" s="117">
        <f t="shared" si="66"/>
        <v>1386719.511326446</v>
      </c>
    </row>
    <row r="261" spans="1:25" ht="13.5" thickBot="1" x14ac:dyDescent="0.35">
      <c r="A261" s="54">
        <v>248</v>
      </c>
      <c r="B261" s="54">
        <v>44</v>
      </c>
      <c r="C261" s="54">
        <f t="shared" si="69"/>
        <v>8</v>
      </c>
      <c r="D261" s="55">
        <f t="shared" si="74"/>
        <v>21226.381641155378</v>
      </c>
      <c r="E261" s="57">
        <f t="shared" si="63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f t="shared" si="68"/>
        <v>-675</v>
      </c>
      <c r="K261" s="54">
        <v>176</v>
      </c>
      <c r="L261" s="55">
        <v>0</v>
      </c>
      <c r="M261" s="55">
        <v>0</v>
      </c>
      <c r="N261" s="54" t="s">
        <v>79</v>
      </c>
      <c r="O261" s="55">
        <v>0</v>
      </c>
      <c r="P261" s="55">
        <v>0</v>
      </c>
      <c r="Q261" s="54" t="s">
        <v>79</v>
      </c>
      <c r="R261" s="57">
        <v>0</v>
      </c>
      <c r="S261" s="55">
        <f t="shared" si="72"/>
        <v>-3163.1745069661783</v>
      </c>
      <c r="T261" s="55">
        <v>0</v>
      </c>
      <c r="U261" s="54">
        <v>56</v>
      </c>
      <c r="V261" s="57">
        <f t="shared" si="67"/>
        <v>-2970</v>
      </c>
      <c r="W261" s="55">
        <v>0</v>
      </c>
      <c r="X261" s="55">
        <f t="shared" si="65"/>
        <v>6262.168729002613</v>
      </c>
      <c r="Y261" s="117">
        <f t="shared" si="66"/>
        <v>1398759.6780193087</v>
      </c>
    </row>
    <row r="262" spans="1:25" ht="13.5" thickBot="1" x14ac:dyDescent="0.35">
      <c r="A262" s="54">
        <v>249</v>
      </c>
      <c r="B262" s="54">
        <v>44</v>
      </c>
      <c r="C262" s="54">
        <f t="shared" si="69"/>
        <v>9</v>
      </c>
      <c r="D262" s="55">
        <f t="shared" si="74"/>
        <v>21226.381641155378</v>
      </c>
      <c r="E262" s="57">
        <f t="shared" si="63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f t="shared" si="68"/>
        <v>-678</v>
      </c>
      <c r="K262" s="54">
        <v>177</v>
      </c>
      <c r="L262" s="55">
        <v>0</v>
      </c>
      <c r="M262" s="55">
        <v>0</v>
      </c>
      <c r="N262" s="54" t="s">
        <v>79</v>
      </c>
      <c r="O262" s="55">
        <v>0</v>
      </c>
      <c r="P262" s="55">
        <v>0</v>
      </c>
      <c r="Q262" s="54" t="s">
        <v>79</v>
      </c>
      <c r="R262" s="57">
        <v>0</v>
      </c>
      <c r="S262" s="55">
        <f t="shared" si="72"/>
        <v>-3163.1745069661783</v>
      </c>
      <c r="T262" s="55">
        <v>0</v>
      </c>
      <c r="U262" s="54">
        <v>57</v>
      </c>
      <c r="V262" s="57">
        <f t="shared" si="67"/>
        <v>-2980</v>
      </c>
      <c r="W262" s="55">
        <v>0</v>
      </c>
      <c r="X262" s="55">
        <f t="shared" si="65"/>
        <v>6249.168729002613</v>
      </c>
      <c r="Y262" s="117">
        <f t="shared" si="66"/>
        <v>1410837.0120733918</v>
      </c>
    </row>
    <row r="263" spans="1:25" ht="13.5" thickBot="1" x14ac:dyDescent="0.35">
      <c r="A263" s="54">
        <v>250</v>
      </c>
      <c r="B263" s="54">
        <v>44</v>
      </c>
      <c r="C263" s="54">
        <f t="shared" si="69"/>
        <v>10</v>
      </c>
      <c r="D263" s="55">
        <f t="shared" si="74"/>
        <v>21226.381641155378</v>
      </c>
      <c r="E263" s="57">
        <f t="shared" si="63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f t="shared" si="68"/>
        <v>-681</v>
      </c>
      <c r="K263" s="54">
        <v>178</v>
      </c>
      <c r="L263" s="55">
        <v>0</v>
      </c>
      <c r="M263" s="55">
        <v>0</v>
      </c>
      <c r="N263" s="54" t="s">
        <v>79</v>
      </c>
      <c r="O263" s="55">
        <v>0</v>
      </c>
      <c r="P263" s="55">
        <v>0</v>
      </c>
      <c r="Q263" s="54" t="s">
        <v>79</v>
      </c>
      <c r="R263" s="57">
        <v>0</v>
      </c>
      <c r="S263" s="55">
        <f t="shared" si="72"/>
        <v>-3163.1745069661783</v>
      </c>
      <c r="T263" s="55">
        <v>0</v>
      </c>
      <c r="U263" s="54">
        <v>58</v>
      </c>
      <c r="V263" s="57">
        <f t="shared" si="67"/>
        <v>-2990</v>
      </c>
      <c r="W263" s="55">
        <v>0</v>
      </c>
      <c r="X263" s="55">
        <f t="shared" si="65"/>
        <v>6236.168729002613</v>
      </c>
      <c r="Y263" s="117">
        <f t="shared" si="66"/>
        <v>1422951.6683527001</v>
      </c>
    </row>
    <row r="264" spans="1:25" ht="13.5" thickBot="1" x14ac:dyDescent="0.35">
      <c r="A264" s="54">
        <v>251</v>
      </c>
      <c r="B264" s="54">
        <v>44</v>
      </c>
      <c r="C264" s="54">
        <f t="shared" si="69"/>
        <v>11</v>
      </c>
      <c r="D264" s="55">
        <f t="shared" si="74"/>
        <v>21226.381641155378</v>
      </c>
      <c r="E264" s="57">
        <f t="shared" si="63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f t="shared" si="68"/>
        <v>-684</v>
      </c>
      <c r="K264" s="54">
        <v>179</v>
      </c>
      <c r="L264" s="55">
        <v>0</v>
      </c>
      <c r="M264" s="55">
        <v>0</v>
      </c>
      <c r="N264" s="54" t="s">
        <v>79</v>
      </c>
      <c r="O264" s="55">
        <v>0</v>
      </c>
      <c r="P264" s="55">
        <v>0</v>
      </c>
      <c r="Q264" s="54" t="s">
        <v>79</v>
      </c>
      <c r="R264" s="57">
        <v>0</v>
      </c>
      <c r="S264" s="55">
        <f t="shared" si="72"/>
        <v>-3163.1745069661783</v>
      </c>
      <c r="T264" s="55">
        <v>0</v>
      </c>
      <c r="U264" s="54">
        <v>59</v>
      </c>
      <c r="V264" s="57">
        <f t="shared" si="67"/>
        <v>-3000</v>
      </c>
      <c r="W264" s="55">
        <v>0</v>
      </c>
      <c r="X264" s="55">
        <f t="shared" si="65"/>
        <v>6223.168729002613</v>
      </c>
      <c r="Y264" s="117">
        <f t="shared" si="66"/>
        <v>1435103.8023665056</v>
      </c>
    </row>
    <row r="265" spans="1:25" ht="13.5" thickBot="1" x14ac:dyDescent="0.35">
      <c r="A265" s="54">
        <v>252</v>
      </c>
      <c r="B265" s="54">
        <v>45</v>
      </c>
      <c r="C265" s="54">
        <f t="shared" si="69"/>
        <v>0</v>
      </c>
      <c r="D265" s="55">
        <f>$D254*(1+$D$4)</f>
        <v>22287.700723213147</v>
      </c>
      <c r="E265" s="57">
        <f t="shared" si="63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f t="shared" si="68"/>
        <v>-687</v>
      </c>
      <c r="K265" s="54">
        <v>180</v>
      </c>
      <c r="L265" s="55">
        <v>0</v>
      </c>
      <c r="M265" s="55">
        <v>0</v>
      </c>
      <c r="N265" s="54" t="s">
        <v>79</v>
      </c>
      <c r="O265" s="55">
        <v>0</v>
      </c>
      <c r="P265" s="55">
        <v>0</v>
      </c>
      <c r="Q265" s="54" t="s">
        <v>79</v>
      </c>
      <c r="R265" s="57">
        <v>0</v>
      </c>
      <c r="S265" s="55">
        <f t="shared" si="72"/>
        <v>-3163.1745069661783</v>
      </c>
      <c r="T265" s="55">
        <v>0</v>
      </c>
      <c r="U265" s="54">
        <v>60</v>
      </c>
      <c r="V265" s="57">
        <f t="shared" si="67"/>
        <v>-3010</v>
      </c>
      <c r="W265" s="55">
        <v>0</v>
      </c>
      <c r="X265" s="55">
        <f t="shared" si="65"/>
        <v>6793.8942241343866</v>
      </c>
      <c r="Y265" s="117">
        <f t="shared" si="66"/>
        <v>1447877.2957671669</v>
      </c>
    </row>
    <row r="266" spans="1:25" ht="13.5" thickBot="1" x14ac:dyDescent="0.35">
      <c r="A266" s="54">
        <v>253</v>
      </c>
      <c r="B266" s="54">
        <v>45</v>
      </c>
      <c r="C266" s="54">
        <f t="shared" si="69"/>
        <v>1</v>
      </c>
      <c r="D266" s="55">
        <f t="shared" ref="D266:D276" si="75">$D265</f>
        <v>22287.700723213147</v>
      </c>
      <c r="E266" s="57">
        <f t="shared" si="63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f t="shared" si="68"/>
        <v>-690</v>
      </c>
      <c r="K266" s="54">
        <v>181</v>
      </c>
      <c r="L266" s="55">
        <v>0</v>
      </c>
      <c r="M266" s="55">
        <v>0</v>
      </c>
      <c r="N266" s="54" t="s">
        <v>79</v>
      </c>
      <c r="O266" s="55">
        <v>0</v>
      </c>
      <c r="P266" s="55">
        <v>0</v>
      </c>
      <c r="Q266" s="54" t="s">
        <v>79</v>
      </c>
      <c r="R266" s="57">
        <v>0</v>
      </c>
      <c r="S266" s="55">
        <f t="shared" si="72"/>
        <v>-3163.1745069661783</v>
      </c>
      <c r="T266" s="55">
        <v>0</v>
      </c>
      <c r="U266" s="54">
        <v>61</v>
      </c>
      <c r="V266" s="57">
        <f t="shared" si="67"/>
        <v>-3020</v>
      </c>
      <c r="W266" s="55">
        <v>0</v>
      </c>
      <c r="X266" s="55">
        <f t="shared" si="65"/>
        <v>6780.8942241343866</v>
      </c>
      <c r="Y266" s="117">
        <f t="shared" si="66"/>
        <v>1460691.0120569977</v>
      </c>
    </row>
    <row r="267" spans="1:25" ht="13.5" thickBot="1" x14ac:dyDescent="0.35">
      <c r="A267" s="54">
        <v>254</v>
      </c>
      <c r="B267" s="54">
        <v>45</v>
      </c>
      <c r="C267" s="54">
        <f t="shared" si="69"/>
        <v>2</v>
      </c>
      <c r="D267" s="55">
        <f t="shared" si="75"/>
        <v>22287.700723213147</v>
      </c>
      <c r="E267" s="57">
        <f t="shared" si="63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f t="shared" si="68"/>
        <v>-693</v>
      </c>
      <c r="K267" s="54">
        <v>182</v>
      </c>
      <c r="L267" s="55">
        <v>0</v>
      </c>
      <c r="M267" s="55">
        <v>0</v>
      </c>
      <c r="N267" s="54" t="s">
        <v>79</v>
      </c>
      <c r="O267" s="55">
        <v>0</v>
      </c>
      <c r="P267" s="55">
        <v>0</v>
      </c>
      <c r="Q267" s="54" t="s">
        <v>79</v>
      </c>
      <c r="R267" s="57">
        <v>0</v>
      </c>
      <c r="S267" s="55">
        <f t="shared" si="72"/>
        <v>-3163.1745069661783</v>
      </c>
      <c r="T267" s="55">
        <v>0</v>
      </c>
      <c r="U267" s="54">
        <v>62</v>
      </c>
      <c r="V267" s="57">
        <f t="shared" si="67"/>
        <v>-3030</v>
      </c>
      <c r="W267" s="55">
        <v>0</v>
      </c>
      <c r="X267" s="55">
        <f t="shared" si="65"/>
        <v>6767.8942241343866</v>
      </c>
      <c r="Y267" s="117">
        <f t="shared" si="66"/>
        <v>1473545.1188313696</v>
      </c>
    </row>
    <row r="268" spans="1:25" ht="13.5" thickBot="1" x14ac:dyDescent="0.35">
      <c r="A268" s="54">
        <v>255</v>
      </c>
      <c r="B268" s="54">
        <v>45</v>
      </c>
      <c r="C268" s="54">
        <f t="shared" si="69"/>
        <v>3</v>
      </c>
      <c r="D268" s="55">
        <f t="shared" si="75"/>
        <v>22287.700723213147</v>
      </c>
      <c r="E268" s="57">
        <f t="shared" si="63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f t="shared" si="68"/>
        <v>-696</v>
      </c>
      <c r="K268" s="54">
        <v>183</v>
      </c>
      <c r="L268" s="55">
        <v>0</v>
      </c>
      <c r="M268" s="55">
        <v>0</v>
      </c>
      <c r="N268" s="54" t="s">
        <v>79</v>
      </c>
      <c r="O268" s="55">
        <v>0</v>
      </c>
      <c r="P268" s="55">
        <v>0</v>
      </c>
      <c r="Q268" s="54" t="s">
        <v>79</v>
      </c>
      <c r="R268" s="57">
        <v>0</v>
      </c>
      <c r="S268" s="55">
        <f t="shared" si="72"/>
        <v>-3163.1745069661783</v>
      </c>
      <c r="T268" s="55">
        <v>0</v>
      </c>
      <c r="U268" s="54">
        <v>63</v>
      </c>
      <c r="V268" s="57">
        <f t="shared" si="67"/>
        <v>-3040</v>
      </c>
      <c r="W268" s="55">
        <v>0</v>
      </c>
      <c r="X268" s="55">
        <f t="shared" si="65"/>
        <v>6754.8942241343866</v>
      </c>
      <c r="Y268" s="117">
        <f t="shared" si="66"/>
        <v>1486439.7843839678</v>
      </c>
    </row>
    <row r="269" spans="1:25" ht="13.5" thickBot="1" x14ac:dyDescent="0.35">
      <c r="A269" s="54">
        <v>256</v>
      </c>
      <c r="B269" s="54">
        <v>45</v>
      </c>
      <c r="C269" s="54">
        <f t="shared" si="69"/>
        <v>4</v>
      </c>
      <c r="D269" s="55">
        <f t="shared" si="75"/>
        <v>22287.700723213147</v>
      </c>
      <c r="E269" s="57">
        <f t="shared" si="63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f t="shared" si="68"/>
        <v>-699</v>
      </c>
      <c r="K269" s="54">
        <v>184</v>
      </c>
      <c r="L269" s="55">
        <v>0</v>
      </c>
      <c r="M269" s="55">
        <v>0</v>
      </c>
      <c r="N269" s="54" t="s">
        <v>79</v>
      </c>
      <c r="O269" s="55">
        <v>0</v>
      </c>
      <c r="P269" s="55">
        <v>0</v>
      </c>
      <c r="Q269" s="54" t="s">
        <v>79</v>
      </c>
      <c r="R269" s="57">
        <v>0</v>
      </c>
      <c r="S269" s="55">
        <f t="shared" si="72"/>
        <v>-3163.1745069661783</v>
      </c>
      <c r="T269" s="55">
        <v>0</v>
      </c>
      <c r="U269" s="54">
        <v>64</v>
      </c>
      <c r="V269" s="57">
        <f t="shared" si="67"/>
        <v>-3050</v>
      </c>
      <c r="W269" s="55">
        <v>0</v>
      </c>
      <c r="X269" s="55">
        <f t="shared" si="65"/>
        <v>6741.8942241343866</v>
      </c>
      <c r="Y269" s="117">
        <f t="shared" si="66"/>
        <v>1499375.1777097019</v>
      </c>
    </row>
    <row r="270" spans="1:25" ht="13.5" thickBot="1" x14ac:dyDescent="0.35">
      <c r="A270" s="54">
        <v>257</v>
      </c>
      <c r="B270" s="54">
        <v>45</v>
      </c>
      <c r="C270" s="54">
        <f t="shared" si="69"/>
        <v>5</v>
      </c>
      <c r="D270" s="55">
        <f t="shared" si="75"/>
        <v>22287.700723213147</v>
      </c>
      <c r="E270" s="57">
        <f t="shared" ref="E270:E333" si="76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f t="shared" si="68"/>
        <v>-702</v>
      </c>
      <c r="K270" s="54">
        <v>185</v>
      </c>
      <c r="L270" s="55">
        <v>0</v>
      </c>
      <c r="M270" s="55">
        <v>0</v>
      </c>
      <c r="N270" s="54" t="s">
        <v>79</v>
      </c>
      <c r="O270" s="55">
        <v>0</v>
      </c>
      <c r="P270" s="55">
        <v>0</v>
      </c>
      <c r="Q270" s="54" t="s">
        <v>79</v>
      </c>
      <c r="R270" s="57">
        <v>0</v>
      </c>
      <c r="S270" s="55">
        <f t="shared" ref="S270:S301" si="77">PMT(5%/12,180,400000)</f>
        <v>-3163.1745069661783</v>
      </c>
      <c r="T270" s="55">
        <v>0</v>
      </c>
      <c r="U270" s="54">
        <v>65</v>
      </c>
      <c r="V270" s="57">
        <f t="shared" si="67"/>
        <v>-3060</v>
      </c>
      <c r="W270" s="55">
        <v>0</v>
      </c>
      <c r="X270" s="55">
        <f t="shared" ref="X270:X333" si="78">D270+E270+F270+G270+H270+I270+J270+L270+M270+R270+S270+T270+V270+W270+O270+P270</f>
        <v>6728.8942241343866</v>
      </c>
      <c r="Y270" s="117">
        <f t="shared" ref="Y270:Y333" si="79">X270+(Y269*(1+($D$7/12)))</f>
        <v>1512351.4685076266</v>
      </c>
    </row>
    <row r="271" spans="1:25" ht="13.5" thickBot="1" x14ac:dyDescent="0.35">
      <c r="A271" s="54">
        <v>258</v>
      </c>
      <c r="B271" s="54">
        <v>45</v>
      </c>
      <c r="C271" s="54">
        <f t="shared" si="69"/>
        <v>6</v>
      </c>
      <c r="D271" s="55">
        <f t="shared" si="75"/>
        <v>22287.700723213147</v>
      </c>
      <c r="E271" s="57">
        <f t="shared" si="76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f t="shared" si="68"/>
        <v>-705</v>
      </c>
      <c r="K271" s="54">
        <v>186</v>
      </c>
      <c r="L271" s="55">
        <v>0</v>
      </c>
      <c r="M271" s="55">
        <v>0</v>
      </c>
      <c r="N271" s="54" t="s">
        <v>79</v>
      </c>
      <c r="O271" s="55">
        <v>0</v>
      </c>
      <c r="P271" s="55">
        <v>0</v>
      </c>
      <c r="Q271" s="54" t="s">
        <v>79</v>
      </c>
      <c r="R271" s="57">
        <v>0</v>
      </c>
      <c r="S271" s="55">
        <f t="shared" si="77"/>
        <v>-3163.1745069661783</v>
      </c>
      <c r="T271" s="55">
        <v>0</v>
      </c>
      <c r="U271" s="54">
        <v>66</v>
      </c>
      <c r="V271" s="57">
        <f t="shared" ref="V271:V334" si="80">$V270-10</f>
        <v>-3070</v>
      </c>
      <c r="W271" s="55">
        <v>0</v>
      </c>
      <c r="X271" s="55">
        <f t="shared" si="78"/>
        <v>6715.8942241343866</v>
      </c>
      <c r="Y271" s="117">
        <f t="shared" si="79"/>
        <v>1525368.827183876</v>
      </c>
    </row>
    <row r="272" spans="1:25" ht="13.5" thickBot="1" x14ac:dyDescent="0.35">
      <c r="A272" s="54">
        <v>259</v>
      </c>
      <c r="B272" s="54">
        <v>45</v>
      </c>
      <c r="C272" s="54">
        <f t="shared" si="69"/>
        <v>7</v>
      </c>
      <c r="D272" s="55">
        <f t="shared" si="75"/>
        <v>22287.700723213147</v>
      </c>
      <c r="E272" s="57">
        <f t="shared" si="76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f t="shared" si="68"/>
        <v>-708</v>
      </c>
      <c r="K272" s="54">
        <v>187</v>
      </c>
      <c r="L272" s="55">
        <v>0</v>
      </c>
      <c r="M272" s="55">
        <v>0</v>
      </c>
      <c r="N272" s="54" t="s">
        <v>79</v>
      </c>
      <c r="O272" s="55">
        <v>0</v>
      </c>
      <c r="P272" s="55">
        <v>0</v>
      </c>
      <c r="Q272" s="54" t="s">
        <v>79</v>
      </c>
      <c r="R272" s="57">
        <v>0</v>
      </c>
      <c r="S272" s="55">
        <f t="shared" si="77"/>
        <v>-3163.1745069661783</v>
      </c>
      <c r="T272" s="55">
        <v>0</v>
      </c>
      <c r="U272" s="54">
        <v>67</v>
      </c>
      <c r="V272" s="57">
        <f t="shared" si="80"/>
        <v>-3080</v>
      </c>
      <c r="W272" s="55">
        <v>0</v>
      </c>
      <c r="X272" s="55">
        <f t="shared" si="78"/>
        <v>6702.8942241343866</v>
      </c>
      <c r="Y272" s="117">
        <f t="shared" si="79"/>
        <v>1538427.4248546096</v>
      </c>
    </row>
    <row r="273" spans="1:25" ht="13.5" thickBot="1" x14ac:dyDescent="0.35">
      <c r="A273" s="54">
        <v>260</v>
      </c>
      <c r="B273" s="54">
        <v>45</v>
      </c>
      <c r="C273" s="54">
        <f t="shared" si="69"/>
        <v>8</v>
      </c>
      <c r="D273" s="55">
        <f t="shared" si="75"/>
        <v>22287.700723213147</v>
      </c>
      <c r="E273" s="57">
        <f t="shared" si="76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f t="shared" si="68"/>
        <v>-711</v>
      </c>
      <c r="K273" s="54">
        <v>188</v>
      </c>
      <c r="L273" s="55">
        <v>0</v>
      </c>
      <c r="M273" s="55">
        <v>0</v>
      </c>
      <c r="N273" s="54" t="s">
        <v>79</v>
      </c>
      <c r="O273" s="55">
        <v>0</v>
      </c>
      <c r="P273" s="55">
        <v>0</v>
      </c>
      <c r="Q273" s="54" t="s">
        <v>79</v>
      </c>
      <c r="R273" s="57">
        <v>0</v>
      </c>
      <c r="S273" s="55">
        <f t="shared" si="77"/>
        <v>-3163.1745069661783</v>
      </c>
      <c r="T273" s="55">
        <v>0</v>
      </c>
      <c r="U273" s="54">
        <v>68</v>
      </c>
      <c r="V273" s="57">
        <f t="shared" si="80"/>
        <v>-3090</v>
      </c>
      <c r="W273" s="55">
        <v>0</v>
      </c>
      <c r="X273" s="55">
        <f t="shared" si="78"/>
        <v>6689.8942241343866</v>
      </c>
      <c r="Y273" s="117">
        <f t="shared" si="79"/>
        <v>1551527.4333489714</v>
      </c>
    </row>
    <row r="274" spans="1:25" ht="13.5" thickBot="1" x14ac:dyDescent="0.35">
      <c r="A274" s="54">
        <v>261</v>
      </c>
      <c r="B274" s="54">
        <v>45</v>
      </c>
      <c r="C274" s="54">
        <f t="shared" si="69"/>
        <v>9</v>
      </c>
      <c r="D274" s="55">
        <f t="shared" si="75"/>
        <v>22287.700723213147</v>
      </c>
      <c r="E274" s="57">
        <f t="shared" si="76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f t="shared" si="68"/>
        <v>-714</v>
      </c>
      <c r="K274" s="54">
        <v>189</v>
      </c>
      <c r="L274" s="55">
        <v>0</v>
      </c>
      <c r="M274" s="55">
        <v>0</v>
      </c>
      <c r="N274" s="54" t="s">
        <v>79</v>
      </c>
      <c r="O274" s="55">
        <v>0</v>
      </c>
      <c r="P274" s="55">
        <v>0</v>
      </c>
      <c r="Q274" s="54" t="s">
        <v>79</v>
      </c>
      <c r="R274" s="57">
        <v>0</v>
      </c>
      <c r="S274" s="55">
        <f t="shared" si="77"/>
        <v>-3163.1745069661783</v>
      </c>
      <c r="T274" s="55">
        <v>0</v>
      </c>
      <c r="U274" s="54">
        <v>69</v>
      </c>
      <c r="V274" s="57">
        <f t="shared" si="80"/>
        <v>-3100</v>
      </c>
      <c r="W274" s="55">
        <v>0</v>
      </c>
      <c r="X274" s="55">
        <f t="shared" si="78"/>
        <v>6676.8942241343866</v>
      </c>
      <c r="Y274" s="117">
        <f t="shared" si="79"/>
        <v>1564669.0252120597</v>
      </c>
    </row>
    <row r="275" spans="1:25" ht="13.5" thickBot="1" x14ac:dyDescent="0.35">
      <c r="A275" s="54">
        <v>262</v>
      </c>
      <c r="B275" s="54">
        <v>45</v>
      </c>
      <c r="C275" s="54">
        <f t="shared" si="69"/>
        <v>10</v>
      </c>
      <c r="D275" s="55">
        <f t="shared" si="75"/>
        <v>22287.700723213147</v>
      </c>
      <c r="E275" s="57">
        <f t="shared" si="76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f t="shared" si="68"/>
        <v>-717</v>
      </c>
      <c r="K275" s="54">
        <v>190</v>
      </c>
      <c r="L275" s="55">
        <v>0</v>
      </c>
      <c r="M275" s="55">
        <v>0</v>
      </c>
      <c r="N275" s="54" t="s">
        <v>79</v>
      </c>
      <c r="O275" s="55">
        <v>0</v>
      </c>
      <c r="P275" s="55">
        <v>0</v>
      </c>
      <c r="Q275" s="54" t="s">
        <v>79</v>
      </c>
      <c r="R275" s="57">
        <v>0</v>
      </c>
      <c r="S275" s="55">
        <f t="shared" si="77"/>
        <v>-3163.1745069661783</v>
      </c>
      <c r="T275" s="55">
        <v>0</v>
      </c>
      <c r="U275" s="54">
        <v>70</v>
      </c>
      <c r="V275" s="57">
        <f t="shared" si="80"/>
        <v>-3110</v>
      </c>
      <c r="W275" s="55">
        <v>0</v>
      </c>
      <c r="X275" s="55">
        <f t="shared" si="78"/>
        <v>6663.8942241343866</v>
      </c>
      <c r="Y275" s="117">
        <f t="shared" si="79"/>
        <v>1577852.373707911</v>
      </c>
    </row>
    <row r="276" spans="1:25" ht="13.5" thickBot="1" x14ac:dyDescent="0.35">
      <c r="A276" s="54">
        <v>263</v>
      </c>
      <c r="B276" s="54">
        <v>45</v>
      </c>
      <c r="C276" s="54">
        <f t="shared" si="69"/>
        <v>11</v>
      </c>
      <c r="D276" s="55">
        <f t="shared" si="75"/>
        <v>22287.700723213147</v>
      </c>
      <c r="E276" s="57">
        <f t="shared" si="76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f t="shared" si="68"/>
        <v>-720</v>
      </c>
      <c r="K276" s="54">
        <v>191</v>
      </c>
      <c r="L276" s="55">
        <v>0</v>
      </c>
      <c r="M276" s="55">
        <v>0</v>
      </c>
      <c r="N276" s="54" t="s">
        <v>79</v>
      </c>
      <c r="O276" s="55">
        <v>0</v>
      </c>
      <c r="P276" s="55">
        <v>0</v>
      </c>
      <c r="Q276" s="54" t="s">
        <v>79</v>
      </c>
      <c r="R276" s="57">
        <v>0</v>
      </c>
      <c r="S276" s="55">
        <f t="shared" si="77"/>
        <v>-3163.1745069661783</v>
      </c>
      <c r="T276" s="55">
        <v>0</v>
      </c>
      <c r="U276" s="54">
        <v>71</v>
      </c>
      <c r="V276" s="57">
        <f t="shared" si="80"/>
        <v>-3120</v>
      </c>
      <c r="W276" s="55">
        <v>0</v>
      </c>
      <c r="X276" s="55">
        <f t="shared" si="78"/>
        <v>6650.8942241343866</v>
      </c>
      <c r="Y276" s="117">
        <f t="shared" si="79"/>
        <v>1591077.652822495</v>
      </c>
    </row>
    <row r="277" spans="1:25" ht="13.5" thickBot="1" x14ac:dyDescent="0.35">
      <c r="A277" s="54">
        <v>264</v>
      </c>
      <c r="B277" s="54">
        <v>46</v>
      </c>
      <c r="C277" s="54">
        <f t="shared" si="69"/>
        <v>0</v>
      </c>
      <c r="D277" s="55">
        <f>$D266*(1+$D$4)</f>
        <v>23402.085759373807</v>
      </c>
      <c r="E277" s="57">
        <f t="shared" si="76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f t="shared" si="68"/>
        <v>-723</v>
      </c>
      <c r="K277" s="54">
        <v>192</v>
      </c>
      <c r="L277" s="55">
        <v>0</v>
      </c>
      <c r="M277" s="55">
        <v>0</v>
      </c>
      <c r="N277" s="54" t="s">
        <v>79</v>
      </c>
      <c r="O277" s="55">
        <v>0</v>
      </c>
      <c r="P277" s="55">
        <v>0</v>
      </c>
      <c r="Q277" s="54" t="s">
        <v>79</v>
      </c>
      <c r="R277" s="57">
        <v>0</v>
      </c>
      <c r="S277" s="55">
        <f t="shared" si="77"/>
        <v>-3163.1745069661783</v>
      </c>
      <c r="T277" s="55">
        <v>0</v>
      </c>
      <c r="U277" s="54">
        <v>72</v>
      </c>
      <c r="V277" s="57">
        <f t="shared" si="80"/>
        <v>-3130</v>
      </c>
      <c r="W277" s="55">
        <v>0</v>
      </c>
      <c r="X277" s="55">
        <f t="shared" si="78"/>
        <v>7250.8059940227467</v>
      </c>
      <c r="Y277" s="117">
        <f t="shared" si="79"/>
        <v>1604957.9490366112</v>
      </c>
    </row>
    <row r="278" spans="1:25" ht="13.5" thickBot="1" x14ac:dyDescent="0.35">
      <c r="A278" s="54">
        <v>265</v>
      </c>
      <c r="B278" s="54">
        <v>46</v>
      </c>
      <c r="C278" s="54">
        <f t="shared" si="69"/>
        <v>1</v>
      </c>
      <c r="D278" s="55">
        <f t="shared" ref="D278:D288" si="81">$D277</f>
        <v>23402.085759373807</v>
      </c>
      <c r="E278" s="57">
        <f t="shared" si="76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f t="shared" si="68"/>
        <v>-726</v>
      </c>
      <c r="K278" s="54">
        <v>193</v>
      </c>
      <c r="L278" s="55">
        <v>0</v>
      </c>
      <c r="M278" s="55">
        <v>0</v>
      </c>
      <c r="N278" s="54" t="s">
        <v>79</v>
      </c>
      <c r="O278" s="55">
        <v>0</v>
      </c>
      <c r="P278" s="55">
        <v>0</v>
      </c>
      <c r="Q278" s="54" t="s">
        <v>79</v>
      </c>
      <c r="R278" s="57">
        <v>0</v>
      </c>
      <c r="S278" s="55">
        <f t="shared" si="77"/>
        <v>-3163.1745069661783</v>
      </c>
      <c r="T278" s="55">
        <v>0</v>
      </c>
      <c r="U278" s="54">
        <v>73</v>
      </c>
      <c r="V278" s="57">
        <f t="shared" si="80"/>
        <v>-3140</v>
      </c>
      <c r="W278" s="55">
        <v>0</v>
      </c>
      <c r="X278" s="55">
        <f t="shared" si="78"/>
        <v>7237.8059940227467</v>
      </c>
      <c r="Y278" s="117">
        <f t="shared" si="79"/>
        <v>1618883.0798182865</v>
      </c>
    </row>
    <row r="279" spans="1:25" ht="13.5" thickBot="1" x14ac:dyDescent="0.35">
      <c r="A279" s="54">
        <v>266</v>
      </c>
      <c r="B279" s="54">
        <v>46</v>
      </c>
      <c r="C279" s="54">
        <f t="shared" si="69"/>
        <v>2</v>
      </c>
      <c r="D279" s="55">
        <f t="shared" si="81"/>
        <v>23402.085759373807</v>
      </c>
      <c r="E279" s="57">
        <f t="shared" si="76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f t="shared" ref="J279:J342" si="82">-150-3*K278</f>
        <v>-729</v>
      </c>
      <c r="K279" s="54">
        <v>194</v>
      </c>
      <c r="L279" s="55">
        <v>0</v>
      </c>
      <c r="M279" s="55">
        <v>0</v>
      </c>
      <c r="N279" s="54" t="s">
        <v>79</v>
      </c>
      <c r="O279" s="55">
        <v>0</v>
      </c>
      <c r="P279" s="55">
        <v>0</v>
      </c>
      <c r="Q279" s="54" t="s">
        <v>79</v>
      </c>
      <c r="R279" s="57">
        <v>0</v>
      </c>
      <c r="S279" s="55">
        <f t="shared" si="77"/>
        <v>-3163.1745069661783</v>
      </c>
      <c r="T279" s="55">
        <v>0</v>
      </c>
      <c r="U279" s="54">
        <v>74</v>
      </c>
      <c r="V279" s="57">
        <f t="shared" si="80"/>
        <v>-3150</v>
      </c>
      <c r="W279" s="55">
        <v>0</v>
      </c>
      <c r="X279" s="55">
        <f t="shared" si="78"/>
        <v>7224.8059940227467</v>
      </c>
      <c r="Y279" s="117">
        <f t="shared" si="79"/>
        <v>1632853.2319782185</v>
      </c>
    </row>
    <row r="280" spans="1:25" ht="13.5" thickBot="1" x14ac:dyDescent="0.35">
      <c r="A280" s="54">
        <v>267</v>
      </c>
      <c r="B280" s="54">
        <v>46</v>
      </c>
      <c r="C280" s="54">
        <f t="shared" si="69"/>
        <v>3</v>
      </c>
      <c r="D280" s="55">
        <f t="shared" si="81"/>
        <v>23402.085759373807</v>
      </c>
      <c r="E280" s="57">
        <f t="shared" si="76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f t="shared" si="82"/>
        <v>-732</v>
      </c>
      <c r="K280" s="54">
        <v>195</v>
      </c>
      <c r="L280" s="55">
        <v>0</v>
      </c>
      <c r="M280" s="55">
        <v>0</v>
      </c>
      <c r="N280" s="54" t="s">
        <v>79</v>
      </c>
      <c r="O280" s="55">
        <v>0</v>
      </c>
      <c r="P280" s="55">
        <v>0</v>
      </c>
      <c r="Q280" s="54" t="s">
        <v>79</v>
      </c>
      <c r="R280" s="57">
        <v>0</v>
      </c>
      <c r="S280" s="55">
        <f t="shared" si="77"/>
        <v>-3163.1745069661783</v>
      </c>
      <c r="T280" s="55">
        <v>0</v>
      </c>
      <c r="U280" s="54">
        <v>75</v>
      </c>
      <c r="V280" s="57">
        <f t="shared" si="80"/>
        <v>-3160</v>
      </c>
      <c r="W280" s="55">
        <v>0</v>
      </c>
      <c r="X280" s="55">
        <f t="shared" si="78"/>
        <v>7211.8059940227467</v>
      </c>
      <c r="Y280" s="117">
        <f t="shared" si="79"/>
        <v>1646868.5931054838</v>
      </c>
    </row>
    <row r="281" spans="1:25" ht="13.5" thickBot="1" x14ac:dyDescent="0.35">
      <c r="A281" s="54">
        <v>268</v>
      </c>
      <c r="B281" s="54">
        <v>46</v>
      </c>
      <c r="C281" s="54">
        <f t="shared" ref="C281:C344" si="83">C269</f>
        <v>4</v>
      </c>
      <c r="D281" s="55">
        <f t="shared" si="81"/>
        <v>23402.085759373807</v>
      </c>
      <c r="E281" s="57">
        <f t="shared" si="76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f t="shared" si="82"/>
        <v>-735</v>
      </c>
      <c r="K281" s="54">
        <v>196</v>
      </c>
      <c r="L281" s="55">
        <v>0</v>
      </c>
      <c r="M281" s="55">
        <v>0</v>
      </c>
      <c r="N281" s="54" t="s">
        <v>79</v>
      </c>
      <c r="O281" s="55">
        <v>0</v>
      </c>
      <c r="P281" s="55">
        <v>0</v>
      </c>
      <c r="Q281" s="54" t="s">
        <v>79</v>
      </c>
      <c r="R281" s="57">
        <v>0</v>
      </c>
      <c r="S281" s="55">
        <f t="shared" si="77"/>
        <v>-3163.1745069661783</v>
      </c>
      <c r="T281" s="55">
        <v>0</v>
      </c>
      <c r="U281" s="54">
        <v>76</v>
      </c>
      <c r="V281" s="57">
        <f t="shared" si="80"/>
        <v>-3170</v>
      </c>
      <c r="W281" s="55">
        <v>0</v>
      </c>
      <c r="X281" s="55">
        <f t="shared" si="78"/>
        <v>7198.8059940227467</v>
      </c>
      <c r="Y281" s="117">
        <f t="shared" si="79"/>
        <v>1660929.3515707792</v>
      </c>
    </row>
    <row r="282" spans="1:25" ht="13.5" thickBot="1" x14ac:dyDescent="0.35">
      <c r="A282" s="54">
        <v>269</v>
      </c>
      <c r="B282" s="54">
        <v>46</v>
      </c>
      <c r="C282" s="54">
        <f t="shared" si="83"/>
        <v>5</v>
      </c>
      <c r="D282" s="55">
        <f t="shared" si="81"/>
        <v>23402.085759373807</v>
      </c>
      <c r="E282" s="57">
        <f t="shared" si="76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f t="shared" si="82"/>
        <v>-738</v>
      </c>
      <c r="K282" s="54">
        <v>197</v>
      </c>
      <c r="L282" s="55">
        <v>0</v>
      </c>
      <c r="M282" s="55">
        <v>0</v>
      </c>
      <c r="N282" s="54" t="s">
        <v>79</v>
      </c>
      <c r="O282" s="55">
        <v>0</v>
      </c>
      <c r="P282" s="55">
        <v>0</v>
      </c>
      <c r="Q282" s="54" t="s">
        <v>79</v>
      </c>
      <c r="R282" s="57">
        <v>0</v>
      </c>
      <c r="S282" s="55">
        <f t="shared" si="77"/>
        <v>-3163.1745069661783</v>
      </c>
      <c r="T282" s="55">
        <v>0</v>
      </c>
      <c r="U282" s="54">
        <v>77</v>
      </c>
      <c r="V282" s="57">
        <f t="shared" si="80"/>
        <v>-3180</v>
      </c>
      <c r="W282" s="55">
        <v>0</v>
      </c>
      <c r="X282" s="55">
        <f t="shared" si="78"/>
        <v>7185.8059940227467</v>
      </c>
      <c r="Y282" s="117">
        <f t="shared" si="79"/>
        <v>1675035.6965296802</v>
      </c>
    </row>
    <row r="283" spans="1:25" ht="13.5" thickBot="1" x14ac:dyDescent="0.35">
      <c r="A283" s="54">
        <v>270</v>
      </c>
      <c r="B283" s="54">
        <v>46</v>
      </c>
      <c r="C283" s="54">
        <f t="shared" si="83"/>
        <v>6</v>
      </c>
      <c r="D283" s="55">
        <f t="shared" si="81"/>
        <v>23402.085759373807</v>
      </c>
      <c r="E283" s="57">
        <f t="shared" si="76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f t="shared" si="82"/>
        <v>-741</v>
      </c>
      <c r="K283" s="54">
        <v>198</v>
      </c>
      <c r="L283" s="55">
        <v>0</v>
      </c>
      <c r="M283" s="55">
        <v>0</v>
      </c>
      <c r="N283" s="54" t="s">
        <v>79</v>
      </c>
      <c r="O283" s="55">
        <v>0</v>
      </c>
      <c r="P283" s="55">
        <v>0</v>
      </c>
      <c r="Q283" s="54" t="s">
        <v>79</v>
      </c>
      <c r="R283" s="57">
        <v>0</v>
      </c>
      <c r="S283" s="55">
        <f t="shared" si="77"/>
        <v>-3163.1745069661783</v>
      </c>
      <c r="T283" s="55">
        <v>0</v>
      </c>
      <c r="U283" s="54">
        <v>78</v>
      </c>
      <c r="V283" s="57">
        <f t="shared" si="80"/>
        <v>-3190</v>
      </c>
      <c r="W283" s="55">
        <v>0</v>
      </c>
      <c r="X283" s="55">
        <f t="shared" si="78"/>
        <v>7172.8059940227467</v>
      </c>
      <c r="Y283" s="117">
        <f t="shared" si="79"/>
        <v>1689187.8179259098</v>
      </c>
    </row>
    <row r="284" spans="1:25" ht="13.5" thickBot="1" x14ac:dyDescent="0.35">
      <c r="A284" s="54">
        <v>271</v>
      </c>
      <c r="B284" s="54">
        <v>46</v>
      </c>
      <c r="C284" s="54">
        <f t="shared" si="83"/>
        <v>7</v>
      </c>
      <c r="D284" s="55">
        <f t="shared" si="81"/>
        <v>23402.085759373807</v>
      </c>
      <c r="E284" s="57">
        <f t="shared" si="76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f t="shared" si="82"/>
        <v>-744</v>
      </c>
      <c r="K284" s="54">
        <v>199</v>
      </c>
      <c r="L284" s="55">
        <v>0</v>
      </c>
      <c r="M284" s="55">
        <v>0</v>
      </c>
      <c r="N284" s="54" t="s">
        <v>79</v>
      </c>
      <c r="O284" s="55">
        <v>0</v>
      </c>
      <c r="P284" s="55">
        <v>0</v>
      </c>
      <c r="Q284" s="54" t="s">
        <v>79</v>
      </c>
      <c r="R284" s="57">
        <v>0</v>
      </c>
      <c r="S284" s="55">
        <f t="shared" si="77"/>
        <v>-3163.1745069661783</v>
      </c>
      <c r="T284" s="55">
        <v>0</v>
      </c>
      <c r="U284" s="54">
        <v>79</v>
      </c>
      <c r="V284" s="57">
        <f t="shared" si="80"/>
        <v>-3200</v>
      </c>
      <c r="W284" s="55">
        <v>0</v>
      </c>
      <c r="X284" s="55">
        <f t="shared" si="78"/>
        <v>7159.8059940227467</v>
      </c>
      <c r="Y284" s="117">
        <f t="shared" si="79"/>
        <v>1703385.9064946237</v>
      </c>
    </row>
    <row r="285" spans="1:25" ht="13.5" thickBot="1" x14ac:dyDescent="0.35">
      <c r="A285" s="54">
        <v>272</v>
      </c>
      <c r="B285" s="54">
        <v>46</v>
      </c>
      <c r="C285" s="54">
        <f t="shared" si="83"/>
        <v>8</v>
      </c>
      <c r="D285" s="55">
        <f t="shared" si="81"/>
        <v>23402.085759373807</v>
      </c>
      <c r="E285" s="57">
        <f t="shared" si="76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f t="shared" si="82"/>
        <v>-747</v>
      </c>
      <c r="K285" s="54">
        <v>200</v>
      </c>
      <c r="L285" s="55">
        <v>0</v>
      </c>
      <c r="M285" s="55">
        <v>0</v>
      </c>
      <c r="N285" s="54" t="s">
        <v>79</v>
      </c>
      <c r="O285" s="55">
        <v>0</v>
      </c>
      <c r="P285" s="55">
        <v>0</v>
      </c>
      <c r="Q285" s="54" t="s">
        <v>79</v>
      </c>
      <c r="R285" s="57">
        <v>0</v>
      </c>
      <c r="S285" s="55">
        <f t="shared" si="77"/>
        <v>-3163.1745069661783</v>
      </c>
      <c r="T285" s="55">
        <v>0</v>
      </c>
      <c r="U285" s="54">
        <v>80</v>
      </c>
      <c r="V285" s="57">
        <f t="shared" si="80"/>
        <v>-3210</v>
      </c>
      <c r="W285" s="55">
        <v>0</v>
      </c>
      <c r="X285" s="55">
        <f t="shared" si="78"/>
        <v>7146.8059940227467</v>
      </c>
      <c r="Y285" s="117">
        <f t="shared" si="79"/>
        <v>1717630.1537657073</v>
      </c>
    </row>
    <row r="286" spans="1:25" ht="13.5" thickBot="1" x14ac:dyDescent="0.35">
      <c r="A286" s="54">
        <v>273</v>
      </c>
      <c r="B286" s="54">
        <v>46</v>
      </c>
      <c r="C286" s="54">
        <f t="shared" si="83"/>
        <v>9</v>
      </c>
      <c r="D286" s="55">
        <f t="shared" si="81"/>
        <v>23402.085759373807</v>
      </c>
      <c r="E286" s="57">
        <f t="shared" si="76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f t="shared" si="82"/>
        <v>-750</v>
      </c>
      <c r="K286" s="54">
        <v>201</v>
      </c>
      <c r="L286" s="55">
        <v>0</v>
      </c>
      <c r="M286" s="55">
        <v>0</v>
      </c>
      <c r="N286" s="54" t="s">
        <v>79</v>
      </c>
      <c r="O286" s="55">
        <v>0</v>
      </c>
      <c r="P286" s="55">
        <v>0</v>
      </c>
      <c r="Q286" s="54" t="s">
        <v>79</v>
      </c>
      <c r="R286" s="57">
        <v>0</v>
      </c>
      <c r="S286" s="55">
        <f t="shared" si="77"/>
        <v>-3163.1745069661783</v>
      </c>
      <c r="T286" s="55">
        <v>0</v>
      </c>
      <c r="U286" s="54">
        <v>81</v>
      </c>
      <c r="V286" s="57">
        <f t="shared" si="80"/>
        <v>-3220</v>
      </c>
      <c r="W286" s="55">
        <v>0</v>
      </c>
      <c r="X286" s="55">
        <f t="shared" si="78"/>
        <v>7133.8059940227467</v>
      </c>
      <c r="Y286" s="117">
        <f t="shared" si="79"/>
        <v>1731920.752067087</v>
      </c>
    </row>
    <row r="287" spans="1:25" ht="13.5" thickBot="1" x14ac:dyDescent="0.35">
      <c r="A287" s="54">
        <v>274</v>
      </c>
      <c r="B287" s="54">
        <v>46</v>
      </c>
      <c r="C287" s="54">
        <f t="shared" si="83"/>
        <v>10</v>
      </c>
      <c r="D287" s="55">
        <f t="shared" si="81"/>
        <v>23402.085759373807</v>
      </c>
      <c r="E287" s="57">
        <f t="shared" si="76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f t="shared" si="82"/>
        <v>-753</v>
      </c>
      <c r="K287" s="54">
        <v>202</v>
      </c>
      <c r="L287" s="55">
        <v>0</v>
      </c>
      <c r="M287" s="55">
        <v>0</v>
      </c>
      <c r="N287" s="54" t="s">
        <v>79</v>
      </c>
      <c r="O287" s="55">
        <v>0</v>
      </c>
      <c r="P287" s="55">
        <v>0</v>
      </c>
      <c r="Q287" s="54" t="s">
        <v>79</v>
      </c>
      <c r="R287" s="57">
        <v>0</v>
      </c>
      <c r="S287" s="55">
        <f t="shared" si="77"/>
        <v>-3163.1745069661783</v>
      </c>
      <c r="T287" s="55">
        <v>0</v>
      </c>
      <c r="U287" s="54">
        <v>82</v>
      </c>
      <c r="V287" s="57">
        <f t="shared" si="80"/>
        <v>-3230</v>
      </c>
      <c r="W287" s="55">
        <v>0</v>
      </c>
      <c r="X287" s="55">
        <f t="shared" si="78"/>
        <v>7120.8059940227467</v>
      </c>
      <c r="Y287" s="117">
        <f t="shared" si="79"/>
        <v>1746257.8945280558</v>
      </c>
    </row>
    <row r="288" spans="1:25" ht="13.5" thickBot="1" x14ac:dyDescent="0.35">
      <c r="A288" s="54">
        <v>275</v>
      </c>
      <c r="B288" s="54">
        <v>46</v>
      </c>
      <c r="C288" s="54">
        <f t="shared" si="83"/>
        <v>11</v>
      </c>
      <c r="D288" s="55">
        <f t="shared" si="81"/>
        <v>23402.085759373807</v>
      </c>
      <c r="E288" s="57">
        <f t="shared" si="76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f t="shared" si="82"/>
        <v>-756</v>
      </c>
      <c r="K288" s="54">
        <v>203</v>
      </c>
      <c r="L288" s="55">
        <v>0</v>
      </c>
      <c r="M288" s="55">
        <v>0</v>
      </c>
      <c r="N288" s="54" t="s">
        <v>79</v>
      </c>
      <c r="O288" s="55">
        <v>0</v>
      </c>
      <c r="P288" s="55">
        <v>0</v>
      </c>
      <c r="Q288" s="54" t="s">
        <v>79</v>
      </c>
      <c r="R288" s="57">
        <v>0</v>
      </c>
      <c r="S288" s="55">
        <f t="shared" si="77"/>
        <v>-3163.1745069661783</v>
      </c>
      <c r="T288" s="55">
        <v>0</v>
      </c>
      <c r="U288" s="54">
        <v>83</v>
      </c>
      <c r="V288" s="57">
        <f t="shared" si="80"/>
        <v>-3240</v>
      </c>
      <c r="W288" s="55">
        <v>0</v>
      </c>
      <c r="X288" s="55">
        <f t="shared" si="78"/>
        <v>7107.8059940227467</v>
      </c>
      <c r="Y288" s="117">
        <f t="shared" si="79"/>
        <v>1760641.7750826119</v>
      </c>
    </row>
    <row r="289" spans="1:25" ht="13.5" thickBot="1" x14ac:dyDescent="0.35">
      <c r="A289" s="54">
        <v>276</v>
      </c>
      <c r="B289" s="54">
        <v>47</v>
      </c>
      <c r="C289" s="54">
        <f t="shared" si="83"/>
        <v>0</v>
      </c>
      <c r="D289" s="55">
        <f>$D278*(1+$D$4)</f>
        <v>24572.190047342498</v>
      </c>
      <c r="E289" s="57">
        <f t="shared" si="76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f t="shared" si="82"/>
        <v>-759</v>
      </c>
      <c r="K289" s="54">
        <v>204</v>
      </c>
      <c r="L289" s="55">
        <v>0</v>
      </c>
      <c r="M289" s="55">
        <v>0</v>
      </c>
      <c r="N289" s="54" t="s">
        <v>79</v>
      </c>
      <c r="O289" s="55">
        <v>0</v>
      </c>
      <c r="P289" s="55">
        <v>0</v>
      </c>
      <c r="Q289" s="54" t="s">
        <v>79</v>
      </c>
      <c r="R289" s="57">
        <v>0</v>
      </c>
      <c r="S289" s="55">
        <f t="shared" si="77"/>
        <v>-3163.1745069661783</v>
      </c>
      <c r="T289" s="55">
        <v>0</v>
      </c>
      <c r="U289" s="54">
        <v>84</v>
      </c>
      <c r="V289" s="57">
        <f t="shared" si="80"/>
        <v>-3250</v>
      </c>
      <c r="W289" s="55">
        <v>0</v>
      </c>
      <c r="X289" s="55">
        <f t="shared" si="78"/>
        <v>7738.3633524055294</v>
      </c>
      <c r="Y289" s="117">
        <f t="shared" si="79"/>
        <v>1775716.1458311952</v>
      </c>
    </row>
    <row r="290" spans="1:25" ht="13.5" thickBot="1" x14ac:dyDescent="0.35">
      <c r="A290" s="54">
        <v>277</v>
      </c>
      <c r="B290" s="54">
        <v>47</v>
      </c>
      <c r="C290" s="54">
        <f t="shared" si="83"/>
        <v>1</v>
      </c>
      <c r="D290" s="55">
        <f t="shared" ref="D290:D300" si="84">$D289</f>
        <v>24572.190047342498</v>
      </c>
      <c r="E290" s="57">
        <f t="shared" si="76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f t="shared" si="82"/>
        <v>-762</v>
      </c>
      <c r="K290" s="54">
        <v>205</v>
      </c>
      <c r="L290" s="55">
        <v>0</v>
      </c>
      <c r="M290" s="55">
        <v>0</v>
      </c>
      <c r="N290" s="54" t="s">
        <v>79</v>
      </c>
      <c r="O290" s="55">
        <v>0</v>
      </c>
      <c r="P290" s="55">
        <v>0</v>
      </c>
      <c r="Q290" s="54" t="s">
        <v>79</v>
      </c>
      <c r="R290" s="57">
        <v>0</v>
      </c>
      <c r="S290" s="55">
        <f t="shared" si="77"/>
        <v>-3163.1745069661783</v>
      </c>
      <c r="T290" s="55">
        <v>0</v>
      </c>
      <c r="U290" s="54">
        <v>85</v>
      </c>
      <c r="V290" s="57">
        <f t="shared" si="80"/>
        <v>-3260</v>
      </c>
      <c r="W290" s="55">
        <v>0</v>
      </c>
      <c r="X290" s="55">
        <f t="shared" si="78"/>
        <v>7725.3633524055294</v>
      </c>
      <c r="Y290" s="117">
        <f t="shared" si="79"/>
        <v>1790840.3264578974</v>
      </c>
    </row>
    <row r="291" spans="1:25" ht="13.5" thickBot="1" x14ac:dyDescent="0.35">
      <c r="A291" s="54">
        <v>278</v>
      </c>
      <c r="B291" s="54">
        <v>47</v>
      </c>
      <c r="C291" s="54">
        <f t="shared" si="83"/>
        <v>2</v>
      </c>
      <c r="D291" s="55">
        <f t="shared" si="84"/>
        <v>24572.190047342498</v>
      </c>
      <c r="E291" s="57">
        <f t="shared" si="76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f t="shared" si="82"/>
        <v>-765</v>
      </c>
      <c r="K291" s="54">
        <v>206</v>
      </c>
      <c r="L291" s="55">
        <v>0</v>
      </c>
      <c r="M291" s="55">
        <v>0</v>
      </c>
      <c r="N291" s="54" t="s">
        <v>79</v>
      </c>
      <c r="O291" s="55">
        <v>0</v>
      </c>
      <c r="P291" s="55">
        <v>0</v>
      </c>
      <c r="Q291" s="54" t="s">
        <v>79</v>
      </c>
      <c r="R291" s="57">
        <v>0</v>
      </c>
      <c r="S291" s="55">
        <f t="shared" si="77"/>
        <v>-3163.1745069661783</v>
      </c>
      <c r="T291" s="55">
        <v>0</v>
      </c>
      <c r="U291" s="54">
        <v>86</v>
      </c>
      <c r="V291" s="57">
        <f t="shared" si="80"/>
        <v>-3270</v>
      </c>
      <c r="W291" s="55">
        <v>0</v>
      </c>
      <c r="X291" s="55">
        <f t="shared" si="78"/>
        <v>7712.3633524055294</v>
      </c>
      <c r="Y291" s="117">
        <f t="shared" si="79"/>
        <v>1806014.5245038776</v>
      </c>
    </row>
    <row r="292" spans="1:25" ht="13.5" thickBot="1" x14ac:dyDescent="0.35">
      <c r="A292" s="54">
        <v>279</v>
      </c>
      <c r="B292" s="54">
        <v>47</v>
      </c>
      <c r="C292" s="54">
        <f t="shared" si="83"/>
        <v>3</v>
      </c>
      <c r="D292" s="55">
        <f t="shared" si="84"/>
        <v>24572.190047342498</v>
      </c>
      <c r="E292" s="57">
        <f t="shared" si="76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f t="shared" si="82"/>
        <v>-768</v>
      </c>
      <c r="K292" s="54">
        <v>207</v>
      </c>
      <c r="L292" s="55">
        <v>0</v>
      </c>
      <c r="M292" s="55">
        <v>0</v>
      </c>
      <c r="N292" s="54" t="s">
        <v>79</v>
      </c>
      <c r="O292" s="55">
        <v>0</v>
      </c>
      <c r="P292" s="55">
        <v>0</v>
      </c>
      <c r="Q292" s="54" t="s">
        <v>79</v>
      </c>
      <c r="R292" s="57">
        <v>0</v>
      </c>
      <c r="S292" s="55">
        <f t="shared" si="77"/>
        <v>-3163.1745069661783</v>
      </c>
      <c r="T292" s="55">
        <v>0</v>
      </c>
      <c r="U292" s="54">
        <v>87</v>
      </c>
      <c r="V292" s="57">
        <f t="shared" si="80"/>
        <v>-3280</v>
      </c>
      <c r="W292" s="55">
        <v>0</v>
      </c>
      <c r="X292" s="55">
        <f t="shared" si="78"/>
        <v>7699.3633524055294</v>
      </c>
      <c r="Y292" s="117">
        <f t="shared" si="79"/>
        <v>1821238.9483750493</v>
      </c>
    </row>
    <row r="293" spans="1:25" ht="13.5" thickBot="1" x14ac:dyDescent="0.35">
      <c r="A293" s="54">
        <v>280</v>
      </c>
      <c r="B293" s="54">
        <v>47</v>
      </c>
      <c r="C293" s="54">
        <f t="shared" si="83"/>
        <v>4</v>
      </c>
      <c r="D293" s="55">
        <f t="shared" si="84"/>
        <v>24572.190047342498</v>
      </c>
      <c r="E293" s="57">
        <f t="shared" si="76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f t="shared" si="82"/>
        <v>-771</v>
      </c>
      <c r="K293" s="54">
        <v>208</v>
      </c>
      <c r="L293" s="55">
        <v>0</v>
      </c>
      <c r="M293" s="55">
        <v>0</v>
      </c>
      <c r="N293" s="54" t="s">
        <v>79</v>
      </c>
      <c r="O293" s="55">
        <v>0</v>
      </c>
      <c r="P293" s="55">
        <v>0</v>
      </c>
      <c r="Q293" s="54" t="s">
        <v>79</v>
      </c>
      <c r="R293" s="57">
        <v>0</v>
      </c>
      <c r="S293" s="55">
        <f t="shared" si="77"/>
        <v>-3163.1745069661783</v>
      </c>
      <c r="T293" s="55">
        <v>0</v>
      </c>
      <c r="U293" s="54">
        <v>88</v>
      </c>
      <c r="V293" s="57">
        <f t="shared" si="80"/>
        <v>-3290</v>
      </c>
      <c r="W293" s="55">
        <v>0</v>
      </c>
      <c r="X293" s="55">
        <f t="shared" si="78"/>
        <v>7686.3633524055294</v>
      </c>
      <c r="Y293" s="117">
        <f t="shared" si="79"/>
        <v>1836513.8073456842</v>
      </c>
    </row>
    <row r="294" spans="1:25" ht="13.5" thickBot="1" x14ac:dyDescent="0.35">
      <c r="A294" s="54">
        <v>281</v>
      </c>
      <c r="B294" s="54">
        <v>47</v>
      </c>
      <c r="C294" s="54">
        <f t="shared" si="83"/>
        <v>5</v>
      </c>
      <c r="D294" s="55">
        <f t="shared" si="84"/>
        <v>24572.190047342498</v>
      </c>
      <c r="E294" s="57">
        <f t="shared" si="76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f t="shared" si="82"/>
        <v>-774</v>
      </c>
      <c r="K294" s="54">
        <v>209</v>
      </c>
      <c r="L294" s="55">
        <v>0</v>
      </c>
      <c r="M294" s="55">
        <v>0</v>
      </c>
      <c r="N294" s="54" t="s">
        <v>79</v>
      </c>
      <c r="O294" s="55">
        <v>0</v>
      </c>
      <c r="P294" s="55">
        <v>0</v>
      </c>
      <c r="Q294" s="54" t="s">
        <v>79</v>
      </c>
      <c r="R294" s="57">
        <v>0</v>
      </c>
      <c r="S294" s="55">
        <f t="shared" si="77"/>
        <v>-3163.1745069661783</v>
      </c>
      <c r="T294" s="55">
        <v>0</v>
      </c>
      <c r="U294" s="54">
        <v>89</v>
      </c>
      <c r="V294" s="57">
        <f t="shared" si="80"/>
        <v>-3300</v>
      </c>
      <c r="W294" s="55">
        <v>0</v>
      </c>
      <c r="X294" s="55">
        <f t="shared" si="78"/>
        <v>7673.3633524055294</v>
      </c>
      <c r="Y294" s="117">
        <f t="shared" si="79"/>
        <v>1851839.3115620301</v>
      </c>
    </row>
    <row r="295" spans="1:25" ht="13.5" thickBot="1" x14ac:dyDescent="0.35">
      <c r="A295" s="54">
        <v>282</v>
      </c>
      <c r="B295" s="54">
        <v>47</v>
      </c>
      <c r="C295" s="54">
        <f t="shared" si="83"/>
        <v>6</v>
      </c>
      <c r="D295" s="55">
        <f t="shared" si="84"/>
        <v>24572.190047342498</v>
      </c>
      <c r="E295" s="57">
        <f t="shared" si="76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f t="shared" si="82"/>
        <v>-777</v>
      </c>
      <c r="K295" s="54">
        <v>210</v>
      </c>
      <c r="L295" s="55">
        <v>0</v>
      </c>
      <c r="M295" s="55">
        <v>0</v>
      </c>
      <c r="N295" s="54" t="s">
        <v>79</v>
      </c>
      <c r="O295" s="55">
        <v>0</v>
      </c>
      <c r="P295" s="55">
        <v>0</v>
      </c>
      <c r="Q295" s="54" t="s">
        <v>79</v>
      </c>
      <c r="R295" s="57">
        <v>0</v>
      </c>
      <c r="S295" s="55">
        <f t="shared" si="77"/>
        <v>-3163.1745069661783</v>
      </c>
      <c r="T295" s="55">
        <v>0</v>
      </c>
      <c r="U295" s="54">
        <v>90</v>
      </c>
      <c r="V295" s="57">
        <f t="shared" si="80"/>
        <v>-3310</v>
      </c>
      <c r="W295" s="55">
        <v>0</v>
      </c>
      <c r="X295" s="55">
        <f t="shared" si="78"/>
        <v>7660.3633524055294</v>
      </c>
      <c r="Y295" s="117">
        <f t="shared" si="79"/>
        <v>1867215.6720459443</v>
      </c>
    </row>
    <row r="296" spans="1:25" ht="13.5" thickBot="1" x14ac:dyDescent="0.35">
      <c r="A296" s="54">
        <v>283</v>
      </c>
      <c r="B296" s="54">
        <v>47</v>
      </c>
      <c r="C296" s="54">
        <f t="shared" si="83"/>
        <v>7</v>
      </c>
      <c r="D296" s="55">
        <f t="shared" si="84"/>
        <v>24572.190047342498</v>
      </c>
      <c r="E296" s="57">
        <f t="shared" si="76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f t="shared" si="82"/>
        <v>-780</v>
      </c>
      <c r="K296" s="54">
        <v>211</v>
      </c>
      <c r="L296" s="55">
        <v>0</v>
      </c>
      <c r="M296" s="55">
        <v>0</v>
      </c>
      <c r="N296" s="54" t="s">
        <v>79</v>
      </c>
      <c r="O296" s="55">
        <v>0</v>
      </c>
      <c r="P296" s="55">
        <v>0</v>
      </c>
      <c r="Q296" s="54" t="s">
        <v>79</v>
      </c>
      <c r="R296" s="57">
        <v>0</v>
      </c>
      <c r="S296" s="55">
        <f t="shared" si="77"/>
        <v>-3163.1745069661783</v>
      </c>
      <c r="T296" s="55">
        <v>0</v>
      </c>
      <c r="U296" s="54">
        <v>91</v>
      </c>
      <c r="V296" s="57">
        <f t="shared" si="80"/>
        <v>-3320</v>
      </c>
      <c r="W296" s="55">
        <v>0</v>
      </c>
      <c r="X296" s="55">
        <f t="shared" si="78"/>
        <v>7647.3633524055294</v>
      </c>
      <c r="Y296" s="117">
        <f t="shared" si="79"/>
        <v>1882643.1006985414</v>
      </c>
    </row>
    <row r="297" spans="1:25" ht="13.5" thickBot="1" x14ac:dyDescent="0.35">
      <c r="A297" s="54">
        <v>284</v>
      </c>
      <c r="B297" s="54">
        <v>47</v>
      </c>
      <c r="C297" s="54">
        <f t="shared" si="83"/>
        <v>8</v>
      </c>
      <c r="D297" s="55">
        <f t="shared" si="84"/>
        <v>24572.190047342498</v>
      </c>
      <c r="E297" s="57">
        <f t="shared" si="76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f t="shared" si="82"/>
        <v>-783</v>
      </c>
      <c r="K297" s="54">
        <v>212</v>
      </c>
      <c r="L297" s="55">
        <v>0</v>
      </c>
      <c r="M297" s="55">
        <v>0</v>
      </c>
      <c r="N297" s="54" t="s">
        <v>79</v>
      </c>
      <c r="O297" s="55">
        <v>0</v>
      </c>
      <c r="P297" s="55">
        <v>0</v>
      </c>
      <c r="Q297" s="54" t="s">
        <v>79</v>
      </c>
      <c r="R297" s="57">
        <v>0</v>
      </c>
      <c r="S297" s="55">
        <f t="shared" si="77"/>
        <v>-3163.1745069661783</v>
      </c>
      <c r="T297" s="55">
        <v>0</v>
      </c>
      <c r="U297" s="54">
        <v>92</v>
      </c>
      <c r="V297" s="57">
        <f t="shared" si="80"/>
        <v>-3330</v>
      </c>
      <c r="W297" s="55">
        <v>0</v>
      </c>
      <c r="X297" s="55">
        <f t="shared" si="78"/>
        <v>7634.3633524055294</v>
      </c>
      <c r="Y297" s="117">
        <f t="shared" si="79"/>
        <v>1898121.8103038576</v>
      </c>
    </row>
    <row r="298" spans="1:25" ht="13.5" thickBot="1" x14ac:dyDescent="0.35">
      <c r="A298" s="54">
        <v>285</v>
      </c>
      <c r="B298" s="54">
        <v>47</v>
      </c>
      <c r="C298" s="54">
        <f t="shared" si="83"/>
        <v>9</v>
      </c>
      <c r="D298" s="55">
        <f t="shared" si="84"/>
        <v>24572.190047342498</v>
      </c>
      <c r="E298" s="57">
        <f t="shared" si="76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f t="shared" si="82"/>
        <v>-786</v>
      </c>
      <c r="K298" s="54">
        <v>213</v>
      </c>
      <c r="L298" s="55">
        <v>0</v>
      </c>
      <c r="M298" s="55">
        <v>0</v>
      </c>
      <c r="N298" s="54" t="s">
        <v>79</v>
      </c>
      <c r="O298" s="55">
        <v>0</v>
      </c>
      <c r="P298" s="55">
        <v>0</v>
      </c>
      <c r="Q298" s="54" t="s">
        <v>79</v>
      </c>
      <c r="R298" s="57">
        <v>0</v>
      </c>
      <c r="S298" s="55">
        <f t="shared" si="77"/>
        <v>-3163.1745069661783</v>
      </c>
      <c r="T298" s="55">
        <v>0</v>
      </c>
      <c r="U298" s="54">
        <v>93</v>
      </c>
      <c r="V298" s="57">
        <f t="shared" si="80"/>
        <v>-3340</v>
      </c>
      <c r="W298" s="55">
        <v>0</v>
      </c>
      <c r="X298" s="55">
        <f t="shared" si="78"/>
        <v>7621.3633524055294</v>
      </c>
      <c r="Y298" s="117">
        <f t="shared" si="79"/>
        <v>1913652.0145325293</v>
      </c>
    </row>
    <row r="299" spans="1:25" ht="13.5" thickBot="1" x14ac:dyDescent="0.35">
      <c r="A299" s="54">
        <v>286</v>
      </c>
      <c r="B299" s="54">
        <v>47</v>
      </c>
      <c r="C299" s="54">
        <f t="shared" si="83"/>
        <v>10</v>
      </c>
      <c r="D299" s="55">
        <f t="shared" si="84"/>
        <v>24572.190047342498</v>
      </c>
      <c r="E299" s="57">
        <f t="shared" si="76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f t="shared" si="82"/>
        <v>-789</v>
      </c>
      <c r="K299" s="54">
        <v>214</v>
      </c>
      <c r="L299" s="55">
        <v>0</v>
      </c>
      <c r="M299" s="55">
        <v>0</v>
      </c>
      <c r="N299" s="54" t="s">
        <v>79</v>
      </c>
      <c r="O299" s="55">
        <v>0</v>
      </c>
      <c r="P299" s="55">
        <v>0</v>
      </c>
      <c r="Q299" s="54" t="s">
        <v>79</v>
      </c>
      <c r="R299" s="57">
        <v>0</v>
      </c>
      <c r="S299" s="55">
        <f t="shared" si="77"/>
        <v>-3163.1745069661783</v>
      </c>
      <c r="T299" s="55">
        <v>0</v>
      </c>
      <c r="U299" s="54">
        <v>94</v>
      </c>
      <c r="V299" s="57">
        <f t="shared" si="80"/>
        <v>-3350</v>
      </c>
      <c r="W299" s="55">
        <v>0</v>
      </c>
      <c r="X299" s="55">
        <f t="shared" si="78"/>
        <v>7608.3633524055294</v>
      </c>
      <c r="Y299" s="117">
        <f t="shared" si="79"/>
        <v>1929233.927945487</v>
      </c>
    </row>
    <row r="300" spans="1:25" ht="13.5" thickBot="1" x14ac:dyDescent="0.35">
      <c r="A300" s="54">
        <v>287</v>
      </c>
      <c r="B300" s="54">
        <v>47</v>
      </c>
      <c r="C300" s="54">
        <f t="shared" si="83"/>
        <v>11</v>
      </c>
      <c r="D300" s="55">
        <f t="shared" si="84"/>
        <v>24572.190047342498</v>
      </c>
      <c r="E300" s="57">
        <f t="shared" si="76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f t="shared" si="82"/>
        <v>-792</v>
      </c>
      <c r="K300" s="54">
        <v>215</v>
      </c>
      <c r="L300" s="55">
        <v>0</v>
      </c>
      <c r="M300" s="55">
        <v>0</v>
      </c>
      <c r="N300" s="54" t="s">
        <v>79</v>
      </c>
      <c r="O300" s="55">
        <v>0</v>
      </c>
      <c r="P300" s="55">
        <v>0</v>
      </c>
      <c r="Q300" s="54" t="s">
        <v>79</v>
      </c>
      <c r="R300" s="57">
        <v>0</v>
      </c>
      <c r="S300" s="55">
        <f t="shared" si="77"/>
        <v>-3163.1745069661783</v>
      </c>
      <c r="T300" s="55">
        <v>0</v>
      </c>
      <c r="U300" s="54">
        <v>95</v>
      </c>
      <c r="V300" s="57">
        <f t="shared" si="80"/>
        <v>-3360</v>
      </c>
      <c r="W300" s="55">
        <v>0</v>
      </c>
      <c r="X300" s="55">
        <f t="shared" si="78"/>
        <v>7595.3633524055294</v>
      </c>
      <c r="Y300" s="117">
        <f t="shared" si="79"/>
        <v>1944867.7659976655</v>
      </c>
    </row>
    <row r="301" spans="1:25" ht="13.5" thickBot="1" x14ac:dyDescent="0.35">
      <c r="A301" s="54">
        <v>288</v>
      </c>
      <c r="B301" s="54">
        <v>48</v>
      </c>
      <c r="C301" s="54">
        <f t="shared" si="83"/>
        <v>0</v>
      </c>
      <c r="D301" s="55">
        <f>$D290*(1+$D$4)</f>
        <v>25800.799549709624</v>
      </c>
      <c r="E301" s="57">
        <f t="shared" si="76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f t="shared" si="82"/>
        <v>-795</v>
      </c>
      <c r="K301" s="54">
        <v>216</v>
      </c>
      <c r="L301" s="55">
        <v>0</v>
      </c>
      <c r="M301" s="55">
        <v>0</v>
      </c>
      <c r="N301" s="54" t="s">
        <v>79</v>
      </c>
      <c r="O301" s="55">
        <v>0</v>
      </c>
      <c r="P301" s="55">
        <v>0</v>
      </c>
      <c r="Q301" s="54" t="s">
        <v>79</v>
      </c>
      <c r="R301" s="57">
        <v>0</v>
      </c>
      <c r="S301" s="55">
        <f t="shared" si="77"/>
        <v>-3163.1745069661783</v>
      </c>
      <c r="T301" s="55">
        <v>0</v>
      </c>
      <c r="U301" s="54">
        <v>96</v>
      </c>
      <c r="V301" s="57">
        <f t="shared" si="80"/>
        <v>-3370</v>
      </c>
      <c r="W301" s="55">
        <v>0</v>
      </c>
      <c r="X301" s="55">
        <f t="shared" si="78"/>
        <v>8258.098578707446</v>
      </c>
      <c r="Y301" s="117">
        <f t="shared" si="79"/>
        <v>1961229.48026803</v>
      </c>
    </row>
    <row r="302" spans="1:25" ht="13.5" thickBot="1" x14ac:dyDescent="0.35">
      <c r="A302" s="54">
        <v>289</v>
      </c>
      <c r="B302" s="54">
        <v>48</v>
      </c>
      <c r="C302" s="54">
        <f t="shared" si="83"/>
        <v>1</v>
      </c>
      <c r="D302" s="55">
        <f t="shared" ref="D302:D312" si="85">$D301</f>
        <v>25800.799549709624</v>
      </c>
      <c r="E302" s="57">
        <f t="shared" si="76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f t="shared" si="82"/>
        <v>-798</v>
      </c>
      <c r="K302" s="54">
        <v>217</v>
      </c>
      <c r="L302" s="55">
        <v>0</v>
      </c>
      <c r="M302" s="55">
        <v>0</v>
      </c>
      <c r="N302" s="54" t="s">
        <v>79</v>
      </c>
      <c r="O302" s="55">
        <v>0</v>
      </c>
      <c r="P302" s="55">
        <v>0</v>
      </c>
      <c r="Q302" s="54" t="s">
        <v>79</v>
      </c>
      <c r="R302" s="57">
        <v>0</v>
      </c>
      <c r="S302" s="55">
        <f t="shared" ref="S302:S333" si="86">PMT(5%/12,180,400000)</f>
        <v>-3163.1745069661783</v>
      </c>
      <c r="T302" s="55">
        <v>0</v>
      </c>
      <c r="U302" s="54">
        <v>97</v>
      </c>
      <c r="V302" s="57">
        <f t="shared" si="80"/>
        <v>-3380</v>
      </c>
      <c r="W302" s="55">
        <v>0</v>
      </c>
      <c r="X302" s="55">
        <f t="shared" si="78"/>
        <v>8245.098578707446</v>
      </c>
      <c r="Y302" s="117">
        <f t="shared" si="79"/>
        <v>1977646.3683478544</v>
      </c>
    </row>
    <row r="303" spans="1:25" ht="13.5" thickBot="1" x14ac:dyDescent="0.35">
      <c r="A303" s="54">
        <v>290</v>
      </c>
      <c r="B303" s="54">
        <v>48</v>
      </c>
      <c r="C303" s="54">
        <f t="shared" si="83"/>
        <v>2</v>
      </c>
      <c r="D303" s="55">
        <f t="shared" si="85"/>
        <v>25800.799549709624</v>
      </c>
      <c r="E303" s="57">
        <f t="shared" si="76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f t="shared" si="82"/>
        <v>-801</v>
      </c>
      <c r="K303" s="54">
        <v>218</v>
      </c>
      <c r="L303" s="55">
        <v>0</v>
      </c>
      <c r="M303" s="55">
        <v>0</v>
      </c>
      <c r="N303" s="54" t="s">
        <v>79</v>
      </c>
      <c r="O303" s="55">
        <v>0</v>
      </c>
      <c r="P303" s="55">
        <v>0</v>
      </c>
      <c r="Q303" s="54" t="s">
        <v>79</v>
      </c>
      <c r="R303" s="57">
        <v>0</v>
      </c>
      <c r="S303" s="55">
        <f t="shared" si="86"/>
        <v>-3163.1745069661783</v>
      </c>
      <c r="T303" s="55">
        <v>0</v>
      </c>
      <c r="U303" s="54">
        <v>98</v>
      </c>
      <c r="V303" s="57">
        <f t="shared" si="80"/>
        <v>-3390</v>
      </c>
      <c r="W303" s="55">
        <v>0</v>
      </c>
      <c r="X303" s="55">
        <f t="shared" si="78"/>
        <v>8232.098578707446</v>
      </c>
      <c r="Y303" s="117">
        <f t="shared" si="79"/>
        <v>1994118.6601280114</v>
      </c>
    </row>
    <row r="304" spans="1:25" ht="13.5" thickBot="1" x14ac:dyDescent="0.35">
      <c r="A304" s="54">
        <v>291</v>
      </c>
      <c r="B304" s="54">
        <v>48</v>
      </c>
      <c r="C304" s="54">
        <f t="shared" si="83"/>
        <v>3</v>
      </c>
      <c r="D304" s="55">
        <f t="shared" si="85"/>
        <v>25800.799549709624</v>
      </c>
      <c r="E304" s="57">
        <f t="shared" si="76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f t="shared" si="82"/>
        <v>-804</v>
      </c>
      <c r="K304" s="54">
        <v>219</v>
      </c>
      <c r="L304" s="55">
        <v>0</v>
      </c>
      <c r="M304" s="55">
        <v>0</v>
      </c>
      <c r="N304" s="54" t="s">
        <v>79</v>
      </c>
      <c r="O304" s="55">
        <v>0</v>
      </c>
      <c r="P304" s="55">
        <v>0</v>
      </c>
      <c r="Q304" s="54" t="s">
        <v>79</v>
      </c>
      <c r="R304" s="57">
        <v>0</v>
      </c>
      <c r="S304" s="55">
        <f t="shared" si="86"/>
        <v>-3163.1745069661783</v>
      </c>
      <c r="T304" s="55">
        <v>0</v>
      </c>
      <c r="U304" s="54">
        <v>99</v>
      </c>
      <c r="V304" s="57">
        <f t="shared" si="80"/>
        <v>-3400</v>
      </c>
      <c r="W304" s="55">
        <v>0</v>
      </c>
      <c r="X304" s="55">
        <f t="shared" si="78"/>
        <v>8219.098578707446</v>
      </c>
      <c r="Y304" s="117">
        <f t="shared" si="79"/>
        <v>2010646.5864572523</v>
      </c>
    </row>
    <row r="305" spans="1:25" ht="13.5" thickBot="1" x14ac:dyDescent="0.35">
      <c r="A305" s="54">
        <v>292</v>
      </c>
      <c r="B305" s="54">
        <v>48</v>
      </c>
      <c r="C305" s="54">
        <f t="shared" si="83"/>
        <v>4</v>
      </c>
      <c r="D305" s="55">
        <f t="shared" si="85"/>
        <v>25800.799549709624</v>
      </c>
      <c r="E305" s="57">
        <f t="shared" si="76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f t="shared" si="82"/>
        <v>-807</v>
      </c>
      <c r="K305" s="54">
        <v>220</v>
      </c>
      <c r="L305" s="55">
        <v>0</v>
      </c>
      <c r="M305" s="55">
        <v>0</v>
      </c>
      <c r="N305" s="54" t="s">
        <v>79</v>
      </c>
      <c r="O305" s="55">
        <v>0</v>
      </c>
      <c r="P305" s="55">
        <v>0</v>
      </c>
      <c r="Q305" s="54" t="s">
        <v>79</v>
      </c>
      <c r="R305" s="57">
        <v>0</v>
      </c>
      <c r="S305" s="55">
        <f t="shared" si="86"/>
        <v>-3163.1745069661783</v>
      </c>
      <c r="T305" s="55">
        <v>0</v>
      </c>
      <c r="U305" s="54">
        <v>100</v>
      </c>
      <c r="V305" s="57">
        <f t="shared" si="80"/>
        <v>-3410</v>
      </c>
      <c r="W305" s="55">
        <v>0</v>
      </c>
      <c r="X305" s="55">
        <f t="shared" si="78"/>
        <v>8206.098578707446</v>
      </c>
      <c r="Y305" s="117">
        <f t="shared" si="79"/>
        <v>2027230.3791461983</v>
      </c>
    </row>
    <row r="306" spans="1:25" ht="13.5" thickBot="1" x14ac:dyDescent="0.35">
      <c r="A306" s="54">
        <v>293</v>
      </c>
      <c r="B306" s="54">
        <v>48</v>
      </c>
      <c r="C306" s="54">
        <f t="shared" si="83"/>
        <v>5</v>
      </c>
      <c r="D306" s="55">
        <f t="shared" si="85"/>
        <v>25800.799549709624</v>
      </c>
      <c r="E306" s="57">
        <f t="shared" si="76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f t="shared" si="82"/>
        <v>-810</v>
      </c>
      <c r="K306" s="54">
        <v>221</v>
      </c>
      <c r="L306" s="55">
        <v>0</v>
      </c>
      <c r="M306" s="55">
        <v>0</v>
      </c>
      <c r="N306" s="54" t="s">
        <v>79</v>
      </c>
      <c r="O306" s="55">
        <v>0</v>
      </c>
      <c r="P306" s="55">
        <v>0</v>
      </c>
      <c r="Q306" s="54" t="s">
        <v>79</v>
      </c>
      <c r="R306" s="57">
        <v>0</v>
      </c>
      <c r="S306" s="55">
        <f t="shared" si="86"/>
        <v>-3163.1745069661783</v>
      </c>
      <c r="T306" s="55">
        <v>0</v>
      </c>
      <c r="U306" s="54">
        <v>101</v>
      </c>
      <c r="V306" s="57">
        <f t="shared" si="80"/>
        <v>-3420</v>
      </c>
      <c r="W306" s="55">
        <v>0</v>
      </c>
      <c r="X306" s="55">
        <f t="shared" si="78"/>
        <v>8193.098578707446</v>
      </c>
      <c r="Y306" s="117">
        <f t="shared" si="79"/>
        <v>2043870.2709713483</v>
      </c>
    </row>
    <row r="307" spans="1:25" ht="13.5" thickBot="1" x14ac:dyDescent="0.35">
      <c r="A307" s="54">
        <v>294</v>
      </c>
      <c r="B307" s="54">
        <v>48</v>
      </c>
      <c r="C307" s="54">
        <f t="shared" si="83"/>
        <v>6</v>
      </c>
      <c r="D307" s="55">
        <f t="shared" si="85"/>
        <v>25800.799549709624</v>
      </c>
      <c r="E307" s="57">
        <f t="shared" si="76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f t="shared" si="82"/>
        <v>-813</v>
      </c>
      <c r="K307" s="54">
        <v>222</v>
      </c>
      <c r="L307" s="55">
        <v>0</v>
      </c>
      <c r="M307" s="55">
        <v>0</v>
      </c>
      <c r="N307" s="54" t="s">
        <v>79</v>
      </c>
      <c r="O307" s="55">
        <v>0</v>
      </c>
      <c r="P307" s="55">
        <v>0</v>
      </c>
      <c r="Q307" s="54" t="s">
        <v>79</v>
      </c>
      <c r="R307" s="57">
        <v>0</v>
      </c>
      <c r="S307" s="55">
        <f t="shared" si="86"/>
        <v>-3163.1745069661783</v>
      </c>
      <c r="T307" s="55">
        <v>0</v>
      </c>
      <c r="U307" s="54">
        <v>102</v>
      </c>
      <c r="V307" s="57">
        <f t="shared" si="80"/>
        <v>-3430</v>
      </c>
      <c r="W307" s="55">
        <v>0</v>
      </c>
      <c r="X307" s="55">
        <f t="shared" si="78"/>
        <v>8180.098578707446</v>
      </c>
      <c r="Y307" s="117">
        <f t="shared" si="79"/>
        <v>2060566.4956791031</v>
      </c>
    </row>
    <row r="308" spans="1:25" ht="13.5" thickBot="1" x14ac:dyDescent="0.35">
      <c r="A308" s="54">
        <v>295</v>
      </c>
      <c r="B308" s="54">
        <v>48</v>
      </c>
      <c r="C308" s="54">
        <f t="shared" si="83"/>
        <v>7</v>
      </c>
      <c r="D308" s="55">
        <f t="shared" si="85"/>
        <v>25800.799549709624</v>
      </c>
      <c r="E308" s="57">
        <f t="shared" si="76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f t="shared" si="82"/>
        <v>-816</v>
      </c>
      <c r="K308" s="54">
        <v>223</v>
      </c>
      <c r="L308" s="55">
        <v>0</v>
      </c>
      <c r="M308" s="55">
        <v>0</v>
      </c>
      <c r="N308" s="54" t="s">
        <v>79</v>
      </c>
      <c r="O308" s="55">
        <v>0</v>
      </c>
      <c r="P308" s="55">
        <v>0</v>
      </c>
      <c r="Q308" s="54" t="s">
        <v>79</v>
      </c>
      <c r="R308" s="57">
        <v>0</v>
      </c>
      <c r="S308" s="55">
        <f t="shared" si="86"/>
        <v>-3163.1745069661783</v>
      </c>
      <c r="T308" s="55">
        <v>0</v>
      </c>
      <c r="U308" s="54">
        <v>103</v>
      </c>
      <c r="V308" s="57">
        <f t="shared" si="80"/>
        <v>-3440</v>
      </c>
      <c r="W308" s="55">
        <v>0</v>
      </c>
      <c r="X308" s="55">
        <f t="shared" si="78"/>
        <v>8167.098578707446</v>
      </c>
      <c r="Y308" s="117">
        <f t="shared" si="79"/>
        <v>2077319.2879898068</v>
      </c>
    </row>
    <row r="309" spans="1:25" ht="13.5" thickBot="1" x14ac:dyDescent="0.35">
      <c r="A309" s="54">
        <v>296</v>
      </c>
      <c r="B309" s="54">
        <v>48</v>
      </c>
      <c r="C309" s="54">
        <f t="shared" si="83"/>
        <v>8</v>
      </c>
      <c r="D309" s="55">
        <f t="shared" si="85"/>
        <v>25800.799549709624</v>
      </c>
      <c r="E309" s="57">
        <f t="shared" si="76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f t="shared" si="82"/>
        <v>-819</v>
      </c>
      <c r="K309" s="54">
        <v>224</v>
      </c>
      <c r="L309" s="55">
        <v>0</v>
      </c>
      <c r="M309" s="55">
        <v>0</v>
      </c>
      <c r="N309" s="54" t="s">
        <v>79</v>
      </c>
      <c r="O309" s="55">
        <v>0</v>
      </c>
      <c r="P309" s="55">
        <v>0</v>
      </c>
      <c r="Q309" s="54" t="s">
        <v>79</v>
      </c>
      <c r="R309" s="57">
        <v>0</v>
      </c>
      <c r="S309" s="55">
        <f t="shared" si="86"/>
        <v>-3163.1745069661783</v>
      </c>
      <c r="T309" s="55">
        <v>0</v>
      </c>
      <c r="U309" s="54">
        <v>104</v>
      </c>
      <c r="V309" s="57">
        <f t="shared" si="80"/>
        <v>-3450</v>
      </c>
      <c r="W309" s="55">
        <v>0</v>
      </c>
      <c r="X309" s="55">
        <f t="shared" si="78"/>
        <v>8154.098578707446</v>
      </c>
      <c r="Y309" s="117">
        <f t="shared" si="79"/>
        <v>2094128.8836018052</v>
      </c>
    </row>
    <row r="310" spans="1:25" ht="13.5" thickBot="1" x14ac:dyDescent="0.35">
      <c r="A310" s="54">
        <v>297</v>
      </c>
      <c r="B310" s="54">
        <v>48</v>
      </c>
      <c r="C310" s="54">
        <f t="shared" si="83"/>
        <v>9</v>
      </c>
      <c r="D310" s="55">
        <f t="shared" si="85"/>
        <v>25800.799549709624</v>
      </c>
      <c r="E310" s="57">
        <f t="shared" si="76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f t="shared" si="82"/>
        <v>-822</v>
      </c>
      <c r="K310" s="54">
        <v>225</v>
      </c>
      <c r="L310" s="55">
        <v>0</v>
      </c>
      <c r="M310" s="55">
        <v>0</v>
      </c>
      <c r="N310" s="54" t="s">
        <v>79</v>
      </c>
      <c r="O310" s="55">
        <v>0</v>
      </c>
      <c r="P310" s="55">
        <v>0</v>
      </c>
      <c r="Q310" s="54" t="s">
        <v>79</v>
      </c>
      <c r="R310" s="57">
        <v>0</v>
      </c>
      <c r="S310" s="55">
        <f t="shared" si="86"/>
        <v>-3163.1745069661783</v>
      </c>
      <c r="T310" s="55">
        <v>0</v>
      </c>
      <c r="U310" s="54">
        <v>105</v>
      </c>
      <c r="V310" s="57">
        <f t="shared" si="80"/>
        <v>-3460</v>
      </c>
      <c r="W310" s="55">
        <v>0</v>
      </c>
      <c r="X310" s="55">
        <f t="shared" si="78"/>
        <v>8141.098578707446</v>
      </c>
      <c r="Y310" s="117">
        <f t="shared" si="79"/>
        <v>2110995.5191955199</v>
      </c>
    </row>
    <row r="311" spans="1:25" ht="13.5" thickBot="1" x14ac:dyDescent="0.35">
      <c r="A311" s="54">
        <v>298</v>
      </c>
      <c r="B311" s="54">
        <v>48</v>
      </c>
      <c r="C311" s="54">
        <f t="shared" si="83"/>
        <v>10</v>
      </c>
      <c r="D311" s="55">
        <f t="shared" si="85"/>
        <v>25800.799549709624</v>
      </c>
      <c r="E311" s="57">
        <f t="shared" si="76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f t="shared" si="82"/>
        <v>-825</v>
      </c>
      <c r="K311" s="54">
        <v>226</v>
      </c>
      <c r="L311" s="55">
        <v>0</v>
      </c>
      <c r="M311" s="55">
        <v>0</v>
      </c>
      <c r="N311" s="54" t="s">
        <v>79</v>
      </c>
      <c r="O311" s="55">
        <v>0</v>
      </c>
      <c r="P311" s="55">
        <v>0</v>
      </c>
      <c r="Q311" s="54" t="s">
        <v>79</v>
      </c>
      <c r="R311" s="57">
        <v>0</v>
      </c>
      <c r="S311" s="55">
        <f t="shared" si="86"/>
        <v>-3163.1745069661783</v>
      </c>
      <c r="T311" s="55">
        <v>0</v>
      </c>
      <c r="U311" s="54">
        <v>106</v>
      </c>
      <c r="V311" s="57">
        <f t="shared" si="80"/>
        <v>-3470</v>
      </c>
      <c r="W311" s="55">
        <v>0</v>
      </c>
      <c r="X311" s="55">
        <f t="shared" si="78"/>
        <v>8128.098578707446</v>
      </c>
      <c r="Y311" s="117">
        <f t="shared" si="79"/>
        <v>2127919.4324375419</v>
      </c>
    </row>
    <row r="312" spans="1:25" ht="13.5" thickBot="1" x14ac:dyDescent="0.35">
      <c r="A312" s="54">
        <v>299</v>
      </c>
      <c r="B312" s="54">
        <v>48</v>
      </c>
      <c r="C312" s="54">
        <f t="shared" si="83"/>
        <v>11</v>
      </c>
      <c r="D312" s="55">
        <f t="shared" si="85"/>
        <v>25800.799549709624</v>
      </c>
      <c r="E312" s="57">
        <f t="shared" si="76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f t="shared" si="82"/>
        <v>-828</v>
      </c>
      <c r="K312" s="54">
        <v>227</v>
      </c>
      <c r="L312" s="55">
        <v>0</v>
      </c>
      <c r="M312" s="55">
        <v>0</v>
      </c>
      <c r="N312" s="54" t="s">
        <v>79</v>
      </c>
      <c r="O312" s="55">
        <v>0</v>
      </c>
      <c r="P312" s="55">
        <v>0</v>
      </c>
      <c r="Q312" s="54" t="s">
        <v>79</v>
      </c>
      <c r="R312" s="57">
        <v>0</v>
      </c>
      <c r="S312" s="55">
        <f t="shared" si="86"/>
        <v>-3163.1745069661783</v>
      </c>
      <c r="T312" s="55">
        <v>0</v>
      </c>
      <c r="U312" s="54">
        <v>107</v>
      </c>
      <c r="V312" s="57">
        <f t="shared" si="80"/>
        <v>-3480</v>
      </c>
      <c r="W312" s="55">
        <v>0</v>
      </c>
      <c r="X312" s="55">
        <f t="shared" si="78"/>
        <v>8115.098578707446</v>
      </c>
      <c r="Y312" s="117">
        <f t="shared" si="79"/>
        <v>2144900.8619847391</v>
      </c>
    </row>
    <row r="313" spans="1:25" ht="13.5" thickBot="1" x14ac:dyDescent="0.35">
      <c r="A313" s="54">
        <v>300</v>
      </c>
      <c r="B313" s="54">
        <v>49</v>
      </c>
      <c r="C313" s="54">
        <f t="shared" si="83"/>
        <v>0</v>
      </c>
      <c r="D313" s="55">
        <f>$D302*(1+$D$4)</f>
        <v>27090.839527195105</v>
      </c>
      <c r="E313" s="57">
        <f t="shared" si="76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f t="shared" si="82"/>
        <v>-831</v>
      </c>
      <c r="K313" s="54">
        <v>228</v>
      </c>
      <c r="L313" s="55">
        <v>0</v>
      </c>
      <c r="M313" s="55">
        <v>0</v>
      </c>
      <c r="N313" s="54" t="s">
        <v>79</v>
      </c>
      <c r="O313" s="55">
        <v>0</v>
      </c>
      <c r="P313" s="55">
        <v>0</v>
      </c>
      <c r="Q313" s="54" t="s">
        <v>79</v>
      </c>
      <c r="R313" s="57">
        <v>0</v>
      </c>
      <c r="S313" s="55">
        <f t="shared" si="86"/>
        <v>-3163.1745069661783</v>
      </c>
      <c r="T313" s="55">
        <v>0</v>
      </c>
      <c r="U313" s="54">
        <v>108</v>
      </c>
      <c r="V313" s="57">
        <f t="shared" si="80"/>
        <v>-3490</v>
      </c>
      <c r="W313" s="55">
        <v>0</v>
      </c>
      <c r="X313" s="55">
        <f t="shared" si="78"/>
        <v>8811.6205663244618</v>
      </c>
      <c r="Y313" s="117">
        <f t="shared" si="79"/>
        <v>2162649.5694759996</v>
      </c>
    </row>
    <row r="314" spans="1:25" ht="13.5" thickBot="1" x14ac:dyDescent="0.35">
      <c r="A314" s="54">
        <v>301</v>
      </c>
      <c r="B314" s="54">
        <v>49</v>
      </c>
      <c r="C314" s="54">
        <f t="shared" si="83"/>
        <v>1</v>
      </c>
      <c r="D314" s="55">
        <f t="shared" ref="D314:D324" si="87">$D313</f>
        <v>27090.839527195105</v>
      </c>
      <c r="E314" s="57">
        <f t="shared" si="76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f t="shared" si="82"/>
        <v>-834</v>
      </c>
      <c r="K314" s="54">
        <v>229</v>
      </c>
      <c r="L314" s="55">
        <v>0</v>
      </c>
      <c r="M314" s="55">
        <v>0</v>
      </c>
      <c r="N314" s="54" t="s">
        <v>79</v>
      </c>
      <c r="O314" s="55">
        <v>0</v>
      </c>
      <c r="P314" s="55">
        <v>0</v>
      </c>
      <c r="Q314" s="54" t="s">
        <v>79</v>
      </c>
      <c r="R314" s="57">
        <v>0</v>
      </c>
      <c r="S314" s="55">
        <f t="shared" si="86"/>
        <v>-3163.1745069661783</v>
      </c>
      <c r="T314" s="55">
        <v>0</v>
      </c>
      <c r="U314" s="54">
        <v>109</v>
      </c>
      <c r="V314" s="57">
        <f t="shared" si="80"/>
        <v>-3500</v>
      </c>
      <c r="W314" s="55">
        <v>0</v>
      </c>
      <c r="X314" s="55">
        <f t="shared" si="78"/>
        <v>8798.6205663244618</v>
      </c>
      <c r="Y314" s="117">
        <f t="shared" si="79"/>
        <v>2180459.2299151407</v>
      </c>
    </row>
    <row r="315" spans="1:25" ht="13.5" thickBot="1" x14ac:dyDescent="0.35">
      <c r="A315" s="54">
        <v>302</v>
      </c>
      <c r="B315" s="54">
        <v>49</v>
      </c>
      <c r="C315" s="54">
        <f t="shared" si="83"/>
        <v>2</v>
      </c>
      <c r="D315" s="55">
        <f t="shared" si="87"/>
        <v>27090.839527195105</v>
      </c>
      <c r="E315" s="57">
        <f t="shared" si="76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f t="shared" si="82"/>
        <v>-837</v>
      </c>
      <c r="K315" s="54">
        <v>230</v>
      </c>
      <c r="L315" s="55">
        <v>0</v>
      </c>
      <c r="M315" s="55">
        <v>0</v>
      </c>
      <c r="N315" s="54" t="s">
        <v>79</v>
      </c>
      <c r="O315" s="55">
        <v>0</v>
      </c>
      <c r="P315" s="55">
        <v>0</v>
      </c>
      <c r="Q315" s="54" t="s">
        <v>79</v>
      </c>
      <c r="R315" s="57">
        <v>0</v>
      </c>
      <c r="S315" s="55">
        <f t="shared" si="86"/>
        <v>-3163.1745069661783</v>
      </c>
      <c r="T315" s="55">
        <v>0</v>
      </c>
      <c r="U315" s="54">
        <v>110</v>
      </c>
      <c r="V315" s="57">
        <f t="shared" si="80"/>
        <v>-3510</v>
      </c>
      <c r="W315" s="55">
        <v>0</v>
      </c>
      <c r="X315" s="55">
        <f t="shared" si="78"/>
        <v>8785.6205663244618</v>
      </c>
      <c r="Y315" s="117">
        <f t="shared" si="79"/>
        <v>2198330.0972727779</v>
      </c>
    </row>
    <row r="316" spans="1:25" ht="13.5" thickBot="1" x14ac:dyDescent="0.35">
      <c r="A316" s="54">
        <v>303</v>
      </c>
      <c r="B316" s="54">
        <v>49</v>
      </c>
      <c r="C316" s="54">
        <f t="shared" si="83"/>
        <v>3</v>
      </c>
      <c r="D316" s="55">
        <f t="shared" si="87"/>
        <v>27090.839527195105</v>
      </c>
      <c r="E316" s="57">
        <f t="shared" si="76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f t="shared" si="82"/>
        <v>-840</v>
      </c>
      <c r="K316" s="54">
        <v>231</v>
      </c>
      <c r="L316" s="55">
        <v>0</v>
      </c>
      <c r="M316" s="55">
        <v>0</v>
      </c>
      <c r="N316" s="54" t="s">
        <v>79</v>
      </c>
      <c r="O316" s="55">
        <v>0</v>
      </c>
      <c r="P316" s="55">
        <v>0</v>
      </c>
      <c r="Q316" s="54" t="s">
        <v>79</v>
      </c>
      <c r="R316" s="57">
        <v>0</v>
      </c>
      <c r="S316" s="55">
        <f t="shared" si="86"/>
        <v>-3163.1745069661783</v>
      </c>
      <c r="T316" s="55">
        <v>0</v>
      </c>
      <c r="U316" s="54">
        <v>111</v>
      </c>
      <c r="V316" s="57">
        <f t="shared" si="80"/>
        <v>-3520</v>
      </c>
      <c r="W316" s="55">
        <v>0</v>
      </c>
      <c r="X316" s="55">
        <f t="shared" si="78"/>
        <v>8772.6205663244618</v>
      </c>
      <c r="Y316" s="117">
        <f t="shared" si="79"/>
        <v>2216262.426577739</v>
      </c>
    </row>
    <row r="317" spans="1:25" ht="13.5" thickBot="1" x14ac:dyDescent="0.35">
      <c r="A317" s="54">
        <v>304</v>
      </c>
      <c r="B317" s="54">
        <v>49</v>
      </c>
      <c r="C317" s="54">
        <f t="shared" si="83"/>
        <v>4</v>
      </c>
      <c r="D317" s="55">
        <f t="shared" si="87"/>
        <v>27090.839527195105</v>
      </c>
      <c r="E317" s="57">
        <f t="shared" si="76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f t="shared" si="82"/>
        <v>-843</v>
      </c>
      <c r="K317" s="54">
        <v>232</v>
      </c>
      <c r="L317" s="55">
        <v>0</v>
      </c>
      <c r="M317" s="55">
        <v>0</v>
      </c>
      <c r="N317" s="54" t="s">
        <v>79</v>
      </c>
      <c r="O317" s="55">
        <v>0</v>
      </c>
      <c r="P317" s="55">
        <v>0</v>
      </c>
      <c r="Q317" s="54" t="s">
        <v>79</v>
      </c>
      <c r="R317" s="57">
        <v>0</v>
      </c>
      <c r="S317" s="55">
        <f t="shared" si="86"/>
        <v>-3163.1745069661783</v>
      </c>
      <c r="T317" s="55">
        <v>0</v>
      </c>
      <c r="U317" s="54">
        <v>112</v>
      </c>
      <c r="V317" s="57">
        <f t="shared" si="80"/>
        <v>-3530</v>
      </c>
      <c r="W317" s="55">
        <v>0</v>
      </c>
      <c r="X317" s="55">
        <f t="shared" si="78"/>
        <v>8759.6205663244618</v>
      </c>
      <c r="Y317" s="117">
        <f t="shared" si="79"/>
        <v>2234256.4739214703</v>
      </c>
    </row>
    <row r="318" spans="1:25" ht="13.5" thickBot="1" x14ac:dyDescent="0.35">
      <c r="A318" s="54">
        <v>305</v>
      </c>
      <c r="B318" s="54">
        <v>49</v>
      </c>
      <c r="C318" s="54">
        <f t="shared" si="83"/>
        <v>5</v>
      </c>
      <c r="D318" s="55">
        <f t="shared" si="87"/>
        <v>27090.839527195105</v>
      </c>
      <c r="E318" s="57">
        <f t="shared" si="76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f t="shared" si="82"/>
        <v>-846</v>
      </c>
      <c r="K318" s="54">
        <v>233</v>
      </c>
      <c r="L318" s="55">
        <v>0</v>
      </c>
      <c r="M318" s="55">
        <v>0</v>
      </c>
      <c r="N318" s="54" t="s">
        <v>79</v>
      </c>
      <c r="O318" s="55">
        <v>0</v>
      </c>
      <c r="P318" s="55">
        <v>0</v>
      </c>
      <c r="Q318" s="54" t="s">
        <v>79</v>
      </c>
      <c r="R318" s="57">
        <v>0</v>
      </c>
      <c r="S318" s="55">
        <f t="shared" si="86"/>
        <v>-3163.1745069661783</v>
      </c>
      <c r="T318" s="55">
        <v>0</v>
      </c>
      <c r="U318" s="54">
        <v>113</v>
      </c>
      <c r="V318" s="57">
        <f t="shared" si="80"/>
        <v>-3540</v>
      </c>
      <c r="W318" s="55">
        <v>0</v>
      </c>
      <c r="X318" s="55">
        <f t="shared" si="78"/>
        <v>8746.6205663244618</v>
      </c>
      <c r="Y318" s="117">
        <f t="shared" si="79"/>
        <v>2252312.4964624676</v>
      </c>
    </row>
    <row r="319" spans="1:25" ht="13.5" thickBot="1" x14ac:dyDescent="0.35">
      <c r="A319" s="54">
        <v>306</v>
      </c>
      <c r="B319" s="54">
        <v>49</v>
      </c>
      <c r="C319" s="54">
        <f t="shared" si="83"/>
        <v>6</v>
      </c>
      <c r="D319" s="55">
        <f t="shared" si="87"/>
        <v>27090.839527195105</v>
      </c>
      <c r="E319" s="57">
        <f t="shared" si="76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f t="shared" si="82"/>
        <v>-849</v>
      </c>
      <c r="K319" s="54">
        <v>234</v>
      </c>
      <c r="L319" s="55">
        <v>0</v>
      </c>
      <c r="M319" s="55">
        <v>0</v>
      </c>
      <c r="N319" s="54" t="s">
        <v>79</v>
      </c>
      <c r="O319" s="55">
        <v>0</v>
      </c>
      <c r="P319" s="55">
        <v>0</v>
      </c>
      <c r="Q319" s="54" t="s">
        <v>79</v>
      </c>
      <c r="R319" s="57">
        <v>0</v>
      </c>
      <c r="S319" s="55">
        <f t="shared" si="86"/>
        <v>-3163.1745069661783</v>
      </c>
      <c r="T319" s="55">
        <v>0</v>
      </c>
      <c r="U319" s="54">
        <v>114</v>
      </c>
      <c r="V319" s="57">
        <f t="shared" si="80"/>
        <v>-3550</v>
      </c>
      <c r="W319" s="55">
        <v>0</v>
      </c>
      <c r="X319" s="55">
        <f t="shared" si="78"/>
        <v>8733.6205663244618</v>
      </c>
      <c r="Y319" s="117">
        <f t="shared" si="79"/>
        <v>2270430.7524307189</v>
      </c>
    </row>
    <row r="320" spans="1:25" ht="13.5" thickBot="1" x14ac:dyDescent="0.35">
      <c r="A320" s="54">
        <v>307</v>
      </c>
      <c r="B320" s="54">
        <v>49</v>
      </c>
      <c r="C320" s="54">
        <f t="shared" si="83"/>
        <v>7</v>
      </c>
      <c r="D320" s="55">
        <f t="shared" si="87"/>
        <v>27090.839527195105</v>
      </c>
      <c r="E320" s="57">
        <f t="shared" si="76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f t="shared" si="82"/>
        <v>-852</v>
      </c>
      <c r="K320" s="54">
        <v>235</v>
      </c>
      <c r="L320" s="55">
        <v>0</v>
      </c>
      <c r="M320" s="55">
        <v>0</v>
      </c>
      <c r="N320" s="54" t="s">
        <v>79</v>
      </c>
      <c r="O320" s="55">
        <v>0</v>
      </c>
      <c r="P320" s="55">
        <v>0</v>
      </c>
      <c r="Q320" s="54" t="s">
        <v>79</v>
      </c>
      <c r="R320" s="57">
        <v>0</v>
      </c>
      <c r="S320" s="55">
        <f t="shared" si="86"/>
        <v>-3163.1745069661783</v>
      </c>
      <c r="T320" s="55">
        <v>0</v>
      </c>
      <c r="U320" s="54">
        <v>115</v>
      </c>
      <c r="V320" s="57">
        <f t="shared" si="80"/>
        <v>-3560</v>
      </c>
      <c r="W320" s="55">
        <v>0</v>
      </c>
      <c r="X320" s="55">
        <f t="shared" si="78"/>
        <v>8720.6205663244618</v>
      </c>
      <c r="Y320" s="117">
        <f t="shared" si="79"/>
        <v>2288611.5011321711</v>
      </c>
    </row>
    <row r="321" spans="1:25" ht="13.5" thickBot="1" x14ac:dyDescent="0.35">
      <c r="A321" s="54">
        <v>308</v>
      </c>
      <c r="B321" s="54">
        <v>49</v>
      </c>
      <c r="C321" s="54">
        <f t="shared" si="83"/>
        <v>8</v>
      </c>
      <c r="D321" s="55">
        <f t="shared" si="87"/>
        <v>27090.839527195105</v>
      </c>
      <c r="E321" s="57">
        <f t="shared" si="76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f t="shared" si="82"/>
        <v>-855</v>
      </c>
      <c r="K321" s="54">
        <v>236</v>
      </c>
      <c r="L321" s="55">
        <v>0</v>
      </c>
      <c r="M321" s="55">
        <v>0</v>
      </c>
      <c r="N321" s="54" t="s">
        <v>79</v>
      </c>
      <c r="O321" s="55">
        <v>0</v>
      </c>
      <c r="P321" s="55">
        <v>0</v>
      </c>
      <c r="Q321" s="54" t="s">
        <v>79</v>
      </c>
      <c r="R321" s="57">
        <v>0</v>
      </c>
      <c r="S321" s="55">
        <f t="shared" si="86"/>
        <v>-3163.1745069661783</v>
      </c>
      <c r="T321" s="55">
        <v>0</v>
      </c>
      <c r="U321" s="54">
        <v>116</v>
      </c>
      <c r="V321" s="57">
        <f t="shared" si="80"/>
        <v>-3570</v>
      </c>
      <c r="W321" s="55">
        <v>0</v>
      </c>
      <c r="X321" s="55">
        <f t="shared" si="78"/>
        <v>8707.6205663244618</v>
      </c>
      <c r="Y321" s="117">
        <f t="shared" si="79"/>
        <v>2306855.0029532127</v>
      </c>
    </row>
    <row r="322" spans="1:25" ht="13.5" thickBot="1" x14ac:dyDescent="0.35">
      <c r="A322" s="54">
        <v>309</v>
      </c>
      <c r="B322" s="54">
        <v>49</v>
      </c>
      <c r="C322" s="54">
        <f t="shared" si="83"/>
        <v>9</v>
      </c>
      <c r="D322" s="55">
        <f t="shared" si="87"/>
        <v>27090.839527195105</v>
      </c>
      <c r="E322" s="57">
        <f t="shared" si="76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f t="shared" si="82"/>
        <v>-858</v>
      </c>
      <c r="K322" s="54">
        <v>237</v>
      </c>
      <c r="L322" s="55">
        <v>0</v>
      </c>
      <c r="M322" s="55">
        <v>0</v>
      </c>
      <c r="N322" s="54" t="s">
        <v>79</v>
      </c>
      <c r="O322" s="55">
        <v>0</v>
      </c>
      <c r="P322" s="55">
        <v>0</v>
      </c>
      <c r="Q322" s="54" t="s">
        <v>79</v>
      </c>
      <c r="R322" s="57">
        <v>0</v>
      </c>
      <c r="S322" s="55">
        <f t="shared" si="86"/>
        <v>-3163.1745069661783</v>
      </c>
      <c r="T322" s="55">
        <v>0</v>
      </c>
      <c r="U322" s="54">
        <v>117</v>
      </c>
      <c r="V322" s="57">
        <f t="shared" si="80"/>
        <v>-3580</v>
      </c>
      <c r="W322" s="55">
        <v>0</v>
      </c>
      <c r="X322" s="55">
        <f t="shared" si="78"/>
        <v>8694.6205663244618</v>
      </c>
      <c r="Y322" s="117">
        <f t="shared" si="79"/>
        <v>2325161.5193651752</v>
      </c>
    </row>
    <row r="323" spans="1:25" ht="13.5" thickBot="1" x14ac:dyDescent="0.35">
      <c r="A323" s="54">
        <v>310</v>
      </c>
      <c r="B323" s="54">
        <v>49</v>
      </c>
      <c r="C323" s="54">
        <f t="shared" si="83"/>
        <v>10</v>
      </c>
      <c r="D323" s="55">
        <f t="shared" si="87"/>
        <v>27090.839527195105</v>
      </c>
      <c r="E323" s="57">
        <f t="shared" si="76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f t="shared" si="82"/>
        <v>-861</v>
      </c>
      <c r="K323" s="54">
        <v>238</v>
      </c>
      <c r="L323" s="55">
        <v>0</v>
      </c>
      <c r="M323" s="55">
        <v>0</v>
      </c>
      <c r="N323" s="54" t="s">
        <v>79</v>
      </c>
      <c r="O323" s="55">
        <v>0</v>
      </c>
      <c r="P323" s="55">
        <v>0</v>
      </c>
      <c r="Q323" s="54" t="s">
        <v>79</v>
      </c>
      <c r="R323" s="57">
        <v>0</v>
      </c>
      <c r="S323" s="55">
        <f t="shared" si="86"/>
        <v>-3163.1745069661783</v>
      </c>
      <c r="T323" s="55">
        <v>0</v>
      </c>
      <c r="U323" s="54">
        <v>118</v>
      </c>
      <c r="V323" s="57">
        <f t="shared" si="80"/>
        <v>-3590</v>
      </c>
      <c r="W323" s="55">
        <v>0</v>
      </c>
      <c r="X323" s="55">
        <f t="shared" si="78"/>
        <v>8681.6205663244618</v>
      </c>
      <c r="Y323" s="117">
        <f t="shared" si="79"/>
        <v>2343531.3129288545</v>
      </c>
    </row>
    <row r="324" spans="1:25" ht="13.5" thickBot="1" x14ac:dyDescent="0.35">
      <c r="A324" s="54">
        <v>311</v>
      </c>
      <c r="B324" s="54">
        <v>49</v>
      </c>
      <c r="C324" s="54">
        <f t="shared" si="83"/>
        <v>11</v>
      </c>
      <c r="D324" s="55">
        <f t="shared" si="87"/>
        <v>27090.839527195105</v>
      </c>
      <c r="E324" s="57">
        <f t="shared" si="76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f t="shared" si="82"/>
        <v>-864</v>
      </c>
      <c r="K324" s="54">
        <v>239</v>
      </c>
      <c r="L324" s="55">
        <v>0</v>
      </c>
      <c r="M324" s="55">
        <v>0</v>
      </c>
      <c r="N324" s="54" t="s">
        <v>79</v>
      </c>
      <c r="O324" s="55">
        <v>0</v>
      </c>
      <c r="P324" s="55">
        <v>0</v>
      </c>
      <c r="Q324" s="54" t="s">
        <v>79</v>
      </c>
      <c r="R324" s="57">
        <v>0</v>
      </c>
      <c r="S324" s="55">
        <f t="shared" si="86"/>
        <v>-3163.1745069661783</v>
      </c>
      <c r="T324" s="55">
        <v>0</v>
      </c>
      <c r="U324" s="54">
        <v>119</v>
      </c>
      <c r="V324" s="57">
        <f t="shared" si="80"/>
        <v>-3600</v>
      </c>
      <c r="W324" s="55">
        <v>0</v>
      </c>
      <c r="X324" s="55">
        <f t="shared" si="78"/>
        <v>8668.6205663244618</v>
      </c>
      <c r="Y324" s="117">
        <f t="shared" si="79"/>
        <v>2361964.647299049</v>
      </c>
    </row>
    <row r="325" spans="1:25" ht="13.5" thickBot="1" x14ac:dyDescent="0.35">
      <c r="A325" s="54">
        <v>312</v>
      </c>
      <c r="B325" s="54">
        <v>50</v>
      </c>
      <c r="C325" s="54">
        <f t="shared" si="83"/>
        <v>0</v>
      </c>
      <c r="D325" s="55">
        <f>$D314*(1+$D$4)</f>
        <v>28445.381503554861</v>
      </c>
      <c r="E325" s="57">
        <f t="shared" si="76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f t="shared" si="82"/>
        <v>-867</v>
      </c>
      <c r="K325" s="54">
        <v>240</v>
      </c>
      <c r="L325" s="55">
        <v>0</v>
      </c>
      <c r="M325" s="55">
        <v>0</v>
      </c>
      <c r="N325" s="54" t="s">
        <v>79</v>
      </c>
      <c r="O325" s="55">
        <v>0</v>
      </c>
      <c r="P325" s="55">
        <v>0</v>
      </c>
      <c r="Q325" s="54" t="s">
        <v>79</v>
      </c>
      <c r="R325" s="57">
        <v>0</v>
      </c>
      <c r="S325" s="55">
        <f t="shared" si="86"/>
        <v>-3163.1745069661783</v>
      </c>
      <c r="T325" s="55">
        <v>0</v>
      </c>
      <c r="U325" s="54">
        <v>120</v>
      </c>
      <c r="V325" s="57">
        <f t="shared" si="80"/>
        <v>-3610</v>
      </c>
      <c r="W325" s="55">
        <v>0</v>
      </c>
      <c r="X325" s="55">
        <f t="shared" si="78"/>
        <v>9427.0543951667387</v>
      </c>
      <c r="Y325" s="117">
        <f t="shared" si="79"/>
        <v>2381233.2210579617</v>
      </c>
    </row>
    <row r="326" spans="1:25" ht="13.5" thickBot="1" x14ac:dyDescent="0.35">
      <c r="A326" s="54">
        <v>313</v>
      </c>
      <c r="B326" s="54">
        <v>50</v>
      </c>
      <c r="C326" s="54">
        <f t="shared" si="83"/>
        <v>1</v>
      </c>
      <c r="D326" s="55">
        <f t="shared" ref="D326:D336" si="88">$D325</f>
        <v>28445.381503554861</v>
      </c>
      <c r="E326" s="57">
        <f t="shared" si="76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f t="shared" si="82"/>
        <v>-870</v>
      </c>
      <c r="K326" s="54">
        <v>241</v>
      </c>
      <c r="L326" s="55">
        <v>0</v>
      </c>
      <c r="M326" s="55">
        <v>0</v>
      </c>
      <c r="N326" s="54" t="s">
        <v>79</v>
      </c>
      <c r="O326" s="55">
        <v>0</v>
      </c>
      <c r="P326" s="55">
        <v>0</v>
      </c>
      <c r="Q326" s="54" t="s">
        <v>79</v>
      </c>
      <c r="R326" s="57">
        <v>0</v>
      </c>
      <c r="S326" s="55">
        <f t="shared" si="86"/>
        <v>-3163.1745069661783</v>
      </c>
      <c r="T326" s="55">
        <v>0</v>
      </c>
      <c r="U326" s="54">
        <v>121</v>
      </c>
      <c r="V326" s="57">
        <f t="shared" si="80"/>
        <v>-3620</v>
      </c>
      <c r="W326" s="55">
        <v>0</v>
      </c>
      <c r="X326" s="55">
        <f t="shared" si="78"/>
        <v>9414.0543951667387</v>
      </c>
      <c r="Y326" s="117">
        <f t="shared" si="79"/>
        <v>2400569.0805408699</v>
      </c>
    </row>
    <row r="327" spans="1:25" ht="13.5" thickBot="1" x14ac:dyDescent="0.35">
      <c r="A327" s="54">
        <v>314</v>
      </c>
      <c r="B327" s="54">
        <v>50</v>
      </c>
      <c r="C327" s="54">
        <f t="shared" si="83"/>
        <v>2</v>
      </c>
      <c r="D327" s="55">
        <f t="shared" si="88"/>
        <v>28445.381503554861</v>
      </c>
      <c r="E327" s="57">
        <f t="shared" si="76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f t="shared" si="82"/>
        <v>-873</v>
      </c>
      <c r="K327" s="54">
        <v>242</v>
      </c>
      <c r="L327" s="55">
        <v>0</v>
      </c>
      <c r="M327" s="55">
        <v>0</v>
      </c>
      <c r="N327" s="54" t="s">
        <v>79</v>
      </c>
      <c r="O327" s="55">
        <v>0</v>
      </c>
      <c r="P327" s="55">
        <v>0</v>
      </c>
      <c r="Q327" s="54" t="s">
        <v>79</v>
      </c>
      <c r="R327" s="57">
        <v>0</v>
      </c>
      <c r="S327" s="55">
        <f t="shared" si="86"/>
        <v>-3163.1745069661783</v>
      </c>
      <c r="T327" s="55">
        <v>0</v>
      </c>
      <c r="U327" s="54">
        <v>122</v>
      </c>
      <c r="V327" s="57">
        <f t="shared" si="80"/>
        <v>-3630</v>
      </c>
      <c r="W327" s="55">
        <v>0</v>
      </c>
      <c r="X327" s="55">
        <f t="shared" si="78"/>
        <v>9401.0543951667387</v>
      </c>
      <c r="Y327" s="117">
        <f t="shared" si="79"/>
        <v>2419972.5061049568</v>
      </c>
    </row>
    <row r="328" spans="1:25" ht="13.5" thickBot="1" x14ac:dyDescent="0.35">
      <c r="A328" s="54">
        <v>315</v>
      </c>
      <c r="B328" s="54">
        <v>50</v>
      </c>
      <c r="C328" s="54">
        <f t="shared" si="83"/>
        <v>3</v>
      </c>
      <c r="D328" s="55">
        <f t="shared" si="88"/>
        <v>28445.381503554861</v>
      </c>
      <c r="E328" s="57">
        <f t="shared" si="76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f t="shared" si="82"/>
        <v>-876</v>
      </c>
      <c r="K328" s="54">
        <v>243</v>
      </c>
      <c r="L328" s="55">
        <v>0</v>
      </c>
      <c r="M328" s="55">
        <v>0</v>
      </c>
      <c r="N328" s="54" t="s">
        <v>79</v>
      </c>
      <c r="O328" s="55">
        <v>0</v>
      </c>
      <c r="P328" s="55">
        <v>0</v>
      </c>
      <c r="Q328" s="54" t="s">
        <v>79</v>
      </c>
      <c r="R328" s="57">
        <v>0</v>
      </c>
      <c r="S328" s="55">
        <f t="shared" si="86"/>
        <v>-3163.1745069661783</v>
      </c>
      <c r="T328" s="55">
        <v>0</v>
      </c>
      <c r="U328" s="54">
        <v>123</v>
      </c>
      <c r="V328" s="57">
        <f t="shared" si="80"/>
        <v>-3640</v>
      </c>
      <c r="W328" s="55">
        <v>0</v>
      </c>
      <c r="X328" s="55">
        <f t="shared" si="78"/>
        <v>9388.0543951667387</v>
      </c>
      <c r="Y328" s="117">
        <f t="shared" si="79"/>
        <v>2439443.7792755608</v>
      </c>
    </row>
    <row r="329" spans="1:25" ht="13.5" thickBot="1" x14ac:dyDescent="0.35">
      <c r="A329" s="54">
        <v>316</v>
      </c>
      <c r="B329" s="54">
        <v>50</v>
      </c>
      <c r="C329" s="54">
        <f t="shared" si="83"/>
        <v>4</v>
      </c>
      <c r="D329" s="55">
        <f t="shared" si="88"/>
        <v>28445.381503554861</v>
      </c>
      <c r="E329" s="57">
        <f t="shared" si="76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f t="shared" si="82"/>
        <v>-879</v>
      </c>
      <c r="K329" s="54">
        <v>244</v>
      </c>
      <c r="L329" s="55">
        <v>0</v>
      </c>
      <c r="M329" s="55">
        <v>0</v>
      </c>
      <c r="N329" s="54" t="s">
        <v>79</v>
      </c>
      <c r="O329" s="55">
        <v>0</v>
      </c>
      <c r="P329" s="55">
        <v>0</v>
      </c>
      <c r="Q329" s="54" t="s">
        <v>79</v>
      </c>
      <c r="R329" s="57">
        <v>0</v>
      </c>
      <c r="S329" s="55">
        <f t="shared" si="86"/>
        <v>-3163.1745069661783</v>
      </c>
      <c r="T329" s="55">
        <v>0</v>
      </c>
      <c r="U329" s="54">
        <v>124</v>
      </c>
      <c r="V329" s="57">
        <f t="shared" si="80"/>
        <v>-3650</v>
      </c>
      <c r="W329" s="55">
        <v>0</v>
      </c>
      <c r="X329" s="55">
        <f t="shared" si="78"/>
        <v>9375.0543951667387</v>
      </c>
      <c r="Y329" s="117">
        <f t="shared" si="79"/>
        <v>2458983.1827510423</v>
      </c>
    </row>
    <row r="330" spans="1:25" ht="13.5" thickBot="1" x14ac:dyDescent="0.35">
      <c r="A330" s="54">
        <v>317</v>
      </c>
      <c r="B330" s="54">
        <v>50</v>
      </c>
      <c r="C330" s="54">
        <f t="shared" si="83"/>
        <v>5</v>
      </c>
      <c r="D330" s="55">
        <f t="shared" si="88"/>
        <v>28445.381503554861</v>
      </c>
      <c r="E330" s="57">
        <f t="shared" si="76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f t="shared" si="82"/>
        <v>-882</v>
      </c>
      <c r="K330" s="54">
        <v>245</v>
      </c>
      <c r="L330" s="55">
        <v>0</v>
      </c>
      <c r="M330" s="55">
        <v>0</v>
      </c>
      <c r="N330" s="54" t="s">
        <v>79</v>
      </c>
      <c r="O330" s="55">
        <v>0</v>
      </c>
      <c r="P330" s="55">
        <v>0</v>
      </c>
      <c r="Q330" s="54" t="s">
        <v>79</v>
      </c>
      <c r="R330" s="57">
        <v>0</v>
      </c>
      <c r="S330" s="55">
        <f t="shared" si="86"/>
        <v>-3163.1745069661783</v>
      </c>
      <c r="T330" s="55">
        <v>0</v>
      </c>
      <c r="U330" s="54">
        <v>125</v>
      </c>
      <c r="V330" s="57">
        <f t="shared" si="80"/>
        <v>-3660</v>
      </c>
      <c r="W330" s="55">
        <v>0</v>
      </c>
      <c r="X330" s="55">
        <f t="shared" si="78"/>
        <v>9362.0543951667387</v>
      </c>
      <c r="Y330" s="117">
        <f t="shared" si="79"/>
        <v>2478591.0004076716</v>
      </c>
    </row>
    <row r="331" spans="1:25" ht="13.5" thickBot="1" x14ac:dyDescent="0.35">
      <c r="A331" s="54">
        <v>318</v>
      </c>
      <c r="B331" s="54">
        <v>50</v>
      </c>
      <c r="C331" s="54">
        <f t="shared" si="83"/>
        <v>6</v>
      </c>
      <c r="D331" s="55">
        <f t="shared" si="88"/>
        <v>28445.381503554861</v>
      </c>
      <c r="E331" s="57">
        <f t="shared" si="76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f t="shared" si="82"/>
        <v>-885</v>
      </c>
      <c r="K331" s="54">
        <v>246</v>
      </c>
      <c r="L331" s="55">
        <v>0</v>
      </c>
      <c r="M331" s="55">
        <v>0</v>
      </c>
      <c r="N331" s="54" t="s">
        <v>79</v>
      </c>
      <c r="O331" s="55">
        <v>0</v>
      </c>
      <c r="P331" s="55">
        <v>0</v>
      </c>
      <c r="Q331" s="54" t="s">
        <v>79</v>
      </c>
      <c r="R331" s="57">
        <v>0</v>
      </c>
      <c r="S331" s="55">
        <f t="shared" si="86"/>
        <v>-3163.1745069661783</v>
      </c>
      <c r="T331" s="55">
        <v>0</v>
      </c>
      <c r="U331" s="54">
        <v>126</v>
      </c>
      <c r="V331" s="57">
        <f t="shared" si="80"/>
        <v>-3670</v>
      </c>
      <c r="W331" s="55">
        <v>0</v>
      </c>
      <c r="X331" s="55">
        <f t="shared" si="78"/>
        <v>9349.0543951667387</v>
      </c>
      <c r="Y331" s="117">
        <f t="shared" si="79"/>
        <v>2498267.5173045369</v>
      </c>
    </row>
    <row r="332" spans="1:25" ht="13.5" thickBot="1" x14ac:dyDescent="0.35">
      <c r="A332" s="54">
        <v>319</v>
      </c>
      <c r="B332" s="54">
        <v>50</v>
      </c>
      <c r="C332" s="54">
        <f t="shared" si="83"/>
        <v>7</v>
      </c>
      <c r="D332" s="55">
        <f t="shared" si="88"/>
        <v>28445.381503554861</v>
      </c>
      <c r="E332" s="57">
        <f t="shared" si="76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f t="shared" si="82"/>
        <v>-888</v>
      </c>
      <c r="K332" s="54">
        <v>247</v>
      </c>
      <c r="L332" s="55">
        <v>0</v>
      </c>
      <c r="M332" s="55">
        <v>0</v>
      </c>
      <c r="N332" s="54" t="s">
        <v>79</v>
      </c>
      <c r="O332" s="55">
        <v>0</v>
      </c>
      <c r="P332" s="55">
        <v>0</v>
      </c>
      <c r="Q332" s="54" t="s">
        <v>79</v>
      </c>
      <c r="R332" s="57">
        <v>0</v>
      </c>
      <c r="S332" s="55">
        <f t="shared" si="86"/>
        <v>-3163.1745069661783</v>
      </c>
      <c r="T332" s="55">
        <v>0</v>
      </c>
      <c r="U332" s="54">
        <v>127</v>
      </c>
      <c r="V332" s="57">
        <f t="shared" si="80"/>
        <v>-3680</v>
      </c>
      <c r="W332" s="55">
        <v>0</v>
      </c>
      <c r="X332" s="55">
        <f t="shared" si="78"/>
        <v>9336.0543951667387</v>
      </c>
      <c r="Y332" s="117">
        <f t="shared" si="79"/>
        <v>2518013.0196884726</v>
      </c>
    </row>
    <row r="333" spans="1:25" ht="13.5" thickBot="1" x14ac:dyDescent="0.35">
      <c r="A333" s="54">
        <v>320</v>
      </c>
      <c r="B333" s="54">
        <v>50</v>
      </c>
      <c r="C333" s="54">
        <f t="shared" si="83"/>
        <v>8</v>
      </c>
      <c r="D333" s="55">
        <f t="shared" si="88"/>
        <v>28445.381503554861</v>
      </c>
      <c r="E333" s="57">
        <f t="shared" si="76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f t="shared" si="82"/>
        <v>-891</v>
      </c>
      <c r="K333" s="54">
        <v>248</v>
      </c>
      <c r="L333" s="55">
        <v>0</v>
      </c>
      <c r="M333" s="55">
        <v>0</v>
      </c>
      <c r="N333" s="54" t="s">
        <v>79</v>
      </c>
      <c r="O333" s="55">
        <v>0</v>
      </c>
      <c r="P333" s="55">
        <v>0</v>
      </c>
      <c r="Q333" s="54" t="s">
        <v>79</v>
      </c>
      <c r="R333" s="57">
        <v>0</v>
      </c>
      <c r="S333" s="55">
        <f t="shared" si="86"/>
        <v>-3163.1745069661783</v>
      </c>
      <c r="T333" s="55">
        <v>0</v>
      </c>
      <c r="U333" s="54">
        <v>128</v>
      </c>
      <c r="V333" s="57">
        <f t="shared" si="80"/>
        <v>-3690</v>
      </c>
      <c r="W333" s="55">
        <v>0</v>
      </c>
      <c r="X333" s="55">
        <f t="shared" si="78"/>
        <v>9323.0543951667387</v>
      </c>
      <c r="Y333" s="117">
        <f t="shared" si="79"/>
        <v>2537827.7949990081</v>
      </c>
    </row>
    <row r="334" spans="1:25" ht="13.5" thickBot="1" x14ac:dyDescent="0.35">
      <c r="A334" s="54">
        <v>321</v>
      </c>
      <c r="B334" s="54">
        <v>50</v>
      </c>
      <c r="C334" s="54">
        <f t="shared" si="83"/>
        <v>9</v>
      </c>
      <c r="D334" s="55">
        <f t="shared" si="88"/>
        <v>28445.381503554861</v>
      </c>
      <c r="E334" s="57">
        <f t="shared" ref="E334:E397" si="89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f t="shared" si="82"/>
        <v>-894</v>
      </c>
      <c r="K334" s="54">
        <v>249</v>
      </c>
      <c r="L334" s="55">
        <v>0</v>
      </c>
      <c r="M334" s="55">
        <v>0</v>
      </c>
      <c r="N334" s="54" t="s">
        <v>79</v>
      </c>
      <c r="O334" s="55">
        <v>0</v>
      </c>
      <c r="P334" s="55">
        <v>0</v>
      </c>
      <c r="Q334" s="54" t="s">
        <v>79</v>
      </c>
      <c r="R334" s="57">
        <v>0</v>
      </c>
      <c r="S334" s="55">
        <f t="shared" ref="S334:S365" si="90">PMT(5%/12,180,400000)</f>
        <v>-3163.1745069661783</v>
      </c>
      <c r="T334" s="55">
        <v>0</v>
      </c>
      <c r="U334" s="54">
        <v>129</v>
      </c>
      <c r="V334" s="57">
        <f t="shared" si="80"/>
        <v>-3700</v>
      </c>
      <c r="W334" s="55">
        <v>0</v>
      </c>
      <c r="X334" s="55">
        <f t="shared" ref="X334:X397" si="91">D334+E334+F334+G334+H334+I334+J334+L334+M334+R334+S334+T334+V334+W334+O334+P334</f>
        <v>9310.0543951667387</v>
      </c>
      <c r="Y334" s="117">
        <f t="shared" ref="Y334:Y397" si="92">X334+(Y333*(1+($D$7/12)))</f>
        <v>2557712.1318733371</v>
      </c>
    </row>
    <row r="335" spans="1:25" ht="13.5" thickBot="1" x14ac:dyDescent="0.35">
      <c r="A335" s="54">
        <v>322</v>
      </c>
      <c r="B335" s="54">
        <v>50</v>
      </c>
      <c r="C335" s="54">
        <f t="shared" si="83"/>
        <v>10</v>
      </c>
      <c r="D335" s="55">
        <f t="shared" si="88"/>
        <v>28445.381503554861</v>
      </c>
      <c r="E335" s="57">
        <f t="shared" si="89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f t="shared" si="82"/>
        <v>-897</v>
      </c>
      <c r="K335" s="54">
        <v>250</v>
      </c>
      <c r="L335" s="55">
        <v>0</v>
      </c>
      <c r="M335" s="55">
        <v>0</v>
      </c>
      <c r="N335" s="54" t="s">
        <v>79</v>
      </c>
      <c r="O335" s="55">
        <v>0</v>
      </c>
      <c r="P335" s="55">
        <v>0</v>
      </c>
      <c r="Q335" s="54" t="s">
        <v>79</v>
      </c>
      <c r="R335" s="57">
        <v>0</v>
      </c>
      <c r="S335" s="55">
        <f t="shared" si="90"/>
        <v>-3163.1745069661783</v>
      </c>
      <c r="T335" s="55">
        <v>0</v>
      </c>
      <c r="U335" s="54">
        <v>130</v>
      </c>
      <c r="V335" s="57">
        <f t="shared" ref="V335:V398" si="93">$V334-10</f>
        <v>-3710</v>
      </c>
      <c r="W335" s="55">
        <v>0</v>
      </c>
      <c r="X335" s="55">
        <f t="shared" si="91"/>
        <v>9297.0543951667387</v>
      </c>
      <c r="Y335" s="117">
        <f t="shared" si="92"/>
        <v>2577666.3201513095</v>
      </c>
    </row>
    <row r="336" spans="1:25" ht="13.5" thickBot="1" x14ac:dyDescent="0.35">
      <c r="A336" s="54">
        <v>323</v>
      </c>
      <c r="B336" s="54">
        <v>50</v>
      </c>
      <c r="C336" s="54">
        <f t="shared" si="83"/>
        <v>11</v>
      </c>
      <c r="D336" s="55">
        <f t="shared" si="88"/>
        <v>28445.381503554861</v>
      </c>
      <c r="E336" s="57">
        <f t="shared" si="89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f t="shared" si="82"/>
        <v>-900</v>
      </c>
      <c r="K336" s="54">
        <v>251</v>
      </c>
      <c r="L336" s="55">
        <v>0</v>
      </c>
      <c r="M336" s="55">
        <v>0</v>
      </c>
      <c r="N336" s="54" t="s">
        <v>79</v>
      </c>
      <c r="O336" s="55">
        <v>0</v>
      </c>
      <c r="P336" s="55">
        <v>0</v>
      </c>
      <c r="Q336" s="54" t="s">
        <v>79</v>
      </c>
      <c r="R336" s="57">
        <v>0</v>
      </c>
      <c r="S336" s="55">
        <f t="shared" si="90"/>
        <v>-3163.1745069661783</v>
      </c>
      <c r="T336" s="55">
        <v>0</v>
      </c>
      <c r="U336" s="54">
        <v>131</v>
      </c>
      <c r="V336" s="57">
        <f t="shared" si="93"/>
        <v>-3720</v>
      </c>
      <c r="W336" s="55">
        <v>0</v>
      </c>
      <c r="X336" s="55">
        <f t="shared" si="91"/>
        <v>9284.0543951667387</v>
      </c>
      <c r="Y336" s="117">
        <f t="shared" si="92"/>
        <v>2597690.6508804401</v>
      </c>
    </row>
    <row r="337" spans="1:25" ht="13.5" thickBot="1" x14ac:dyDescent="0.35">
      <c r="A337" s="54">
        <v>324</v>
      </c>
      <c r="B337" s="54">
        <v>51</v>
      </c>
      <c r="C337" s="54">
        <f t="shared" si="83"/>
        <v>0</v>
      </c>
      <c r="D337" s="55">
        <f>$D326*(1+$D$4)</f>
        <v>29867.650578732606</v>
      </c>
      <c r="E337" s="57">
        <f t="shared" si="89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f t="shared" si="82"/>
        <v>-903</v>
      </c>
      <c r="K337" s="54">
        <v>252</v>
      </c>
      <c r="L337" s="55">
        <v>0</v>
      </c>
      <c r="M337" s="55">
        <v>0</v>
      </c>
      <c r="N337" s="54" t="s">
        <v>79</v>
      </c>
      <c r="O337" s="55">
        <v>0</v>
      </c>
      <c r="P337" s="55">
        <v>0</v>
      </c>
      <c r="Q337" s="54" t="s">
        <v>79</v>
      </c>
      <c r="R337" s="57">
        <v>0</v>
      </c>
      <c r="S337" s="55">
        <f t="shared" si="90"/>
        <v>-3163.1745069661783</v>
      </c>
      <c r="T337" s="55">
        <v>0</v>
      </c>
      <c r="U337" s="54">
        <v>132</v>
      </c>
      <c r="V337" s="57">
        <f t="shared" si="93"/>
        <v>-3730</v>
      </c>
      <c r="W337" s="55">
        <v>0</v>
      </c>
      <c r="X337" s="55">
        <f t="shared" si="91"/>
        <v>10124.415840273388</v>
      </c>
      <c r="Y337" s="117">
        <f t="shared" si="92"/>
        <v>2618638.7777660484</v>
      </c>
    </row>
    <row r="338" spans="1:25" ht="13.5" thickBot="1" x14ac:dyDescent="0.35">
      <c r="A338" s="54">
        <v>325</v>
      </c>
      <c r="B338" s="54">
        <v>51</v>
      </c>
      <c r="C338" s="54">
        <f t="shared" si="83"/>
        <v>1</v>
      </c>
      <c r="D338" s="55">
        <f t="shared" ref="D338:D348" si="94">$D337</f>
        <v>29867.650578732606</v>
      </c>
      <c r="E338" s="57">
        <f t="shared" si="89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f t="shared" si="82"/>
        <v>-906</v>
      </c>
      <c r="K338" s="54">
        <v>253</v>
      </c>
      <c r="L338" s="55">
        <v>0</v>
      </c>
      <c r="M338" s="55">
        <v>0</v>
      </c>
      <c r="N338" s="54" t="s">
        <v>79</v>
      </c>
      <c r="O338" s="55">
        <v>0</v>
      </c>
      <c r="P338" s="55">
        <v>0</v>
      </c>
      <c r="Q338" s="54" t="s">
        <v>79</v>
      </c>
      <c r="R338" s="57">
        <v>0</v>
      </c>
      <c r="S338" s="55">
        <f t="shared" si="90"/>
        <v>-3163.1745069661783</v>
      </c>
      <c r="T338" s="55">
        <v>0</v>
      </c>
      <c r="U338" s="54">
        <v>133</v>
      </c>
      <c r="V338" s="57">
        <f t="shared" si="93"/>
        <v>-3740</v>
      </c>
      <c r="W338" s="55">
        <v>0</v>
      </c>
      <c r="X338" s="55">
        <f t="shared" si="91"/>
        <v>10111.415840273388</v>
      </c>
      <c r="Y338" s="117">
        <f t="shared" si="92"/>
        <v>2639661.1885136804</v>
      </c>
    </row>
    <row r="339" spans="1:25" ht="13.5" thickBot="1" x14ac:dyDescent="0.35">
      <c r="A339" s="54">
        <v>326</v>
      </c>
      <c r="B339" s="54">
        <v>51</v>
      </c>
      <c r="C339" s="54">
        <f t="shared" si="83"/>
        <v>2</v>
      </c>
      <c r="D339" s="55">
        <f t="shared" si="94"/>
        <v>29867.650578732606</v>
      </c>
      <c r="E339" s="57">
        <f t="shared" si="89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f t="shared" si="82"/>
        <v>-909</v>
      </c>
      <c r="K339" s="54">
        <v>254</v>
      </c>
      <c r="L339" s="55">
        <v>0</v>
      </c>
      <c r="M339" s="55">
        <v>0</v>
      </c>
      <c r="N339" s="54" t="s">
        <v>79</v>
      </c>
      <c r="O339" s="55">
        <v>0</v>
      </c>
      <c r="P339" s="55">
        <v>0</v>
      </c>
      <c r="Q339" s="54" t="s">
        <v>79</v>
      </c>
      <c r="R339" s="57">
        <v>0</v>
      </c>
      <c r="S339" s="55">
        <f t="shared" si="90"/>
        <v>-3163.1745069661783</v>
      </c>
      <c r="T339" s="55">
        <v>0</v>
      </c>
      <c r="U339" s="54">
        <v>134</v>
      </c>
      <c r="V339" s="57">
        <f t="shared" si="93"/>
        <v>-3750</v>
      </c>
      <c r="W339" s="55">
        <v>0</v>
      </c>
      <c r="X339" s="55">
        <f t="shared" si="91"/>
        <v>10098.415840273388</v>
      </c>
      <c r="Y339" s="117">
        <f t="shared" si="92"/>
        <v>2660758.1926394273</v>
      </c>
    </row>
    <row r="340" spans="1:25" ht="13.5" thickBot="1" x14ac:dyDescent="0.35">
      <c r="A340" s="54">
        <v>327</v>
      </c>
      <c r="B340" s="54">
        <v>51</v>
      </c>
      <c r="C340" s="54">
        <f t="shared" si="83"/>
        <v>3</v>
      </c>
      <c r="D340" s="55">
        <f t="shared" si="94"/>
        <v>29867.650578732606</v>
      </c>
      <c r="E340" s="57">
        <f t="shared" si="89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f t="shared" si="82"/>
        <v>-912</v>
      </c>
      <c r="K340" s="54">
        <v>255</v>
      </c>
      <c r="L340" s="55">
        <v>0</v>
      </c>
      <c r="M340" s="55">
        <v>0</v>
      </c>
      <c r="N340" s="54" t="s">
        <v>79</v>
      </c>
      <c r="O340" s="55">
        <v>0</v>
      </c>
      <c r="P340" s="55">
        <v>0</v>
      </c>
      <c r="Q340" s="54" t="s">
        <v>79</v>
      </c>
      <c r="R340" s="57">
        <v>0</v>
      </c>
      <c r="S340" s="55">
        <f t="shared" si="90"/>
        <v>-3163.1745069661783</v>
      </c>
      <c r="T340" s="55">
        <v>0</v>
      </c>
      <c r="U340" s="54">
        <v>135</v>
      </c>
      <c r="V340" s="57">
        <f t="shared" si="93"/>
        <v>-3760</v>
      </c>
      <c r="W340" s="55">
        <v>0</v>
      </c>
      <c r="X340" s="55">
        <f t="shared" si="91"/>
        <v>10085.415840273388</v>
      </c>
      <c r="Y340" s="117">
        <f t="shared" si="92"/>
        <v>2681930.1009490313</v>
      </c>
    </row>
    <row r="341" spans="1:25" ht="13.5" thickBot="1" x14ac:dyDescent="0.35">
      <c r="A341" s="54">
        <v>328</v>
      </c>
      <c r="B341" s="54">
        <v>51</v>
      </c>
      <c r="C341" s="54">
        <f t="shared" si="83"/>
        <v>4</v>
      </c>
      <c r="D341" s="55">
        <f t="shared" si="94"/>
        <v>29867.650578732606</v>
      </c>
      <c r="E341" s="57">
        <f t="shared" si="89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f t="shared" si="82"/>
        <v>-915</v>
      </c>
      <c r="K341" s="54">
        <v>256</v>
      </c>
      <c r="L341" s="55">
        <v>0</v>
      </c>
      <c r="M341" s="55">
        <v>0</v>
      </c>
      <c r="N341" s="54" t="s">
        <v>79</v>
      </c>
      <c r="O341" s="55">
        <v>0</v>
      </c>
      <c r="P341" s="55">
        <v>0</v>
      </c>
      <c r="Q341" s="54" t="s">
        <v>79</v>
      </c>
      <c r="R341" s="57">
        <v>0</v>
      </c>
      <c r="S341" s="55">
        <f t="shared" si="90"/>
        <v>-3163.1745069661783</v>
      </c>
      <c r="T341" s="55">
        <v>0</v>
      </c>
      <c r="U341" s="54">
        <v>136</v>
      </c>
      <c r="V341" s="57">
        <f t="shared" si="93"/>
        <v>-3770</v>
      </c>
      <c r="W341" s="55">
        <v>0</v>
      </c>
      <c r="X341" s="55">
        <f t="shared" si="91"/>
        <v>10072.415840273388</v>
      </c>
      <c r="Y341" s="117">
        <f t="shared" si="92"/>
        <v>2703177.2255432587</v>
      </c>
    </row>
    <row r="342" spans="1:25" ht="13.5" thickBot="1" x14ac:dyDescent="0.35">
      <c r="A342" s="54">
        <v>329</v>
      </c>
      <c r="B342" s="54">
        <v>51</v>
      </c>
      <c r="C342" s="54">
        <f t="shared" si="83"/>
        <v>5</v>
      </c>
      <c r="D342" s="55">
        <f t="shared" si="94"/>
        <v>29867.650578732606</v>
      </c>
      <c r="E342" s="57">
        <f t="shared" si="89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f t="shared" si="82"/>
        <v>-918</v>
      </c>
      <c r="K342" s="54">
        <v>257</v>
      </c>
      <c r="L342" s="55">
        <v>0</v>
      </c>
      <c r="M342" s="55">
        <v>0</v>
      </c>
      <c r="N342" s="54" t="s">
        <v>79</v>
      </c>
      <c r="O342" s="55">
        <v>0</v>
      </c>
      <c r="P342" s="55">
        <v>0</v>
      </c>
      <c r="Q342" s="54" t="s">
        <v>79</v>
      </c>
      <c r="R342" s="57">
        <v>0</v>
      </c>
      <c r="S342" s="55">
        <f t="shared" si="90"/>
        <v>-3163.1745069661783</v>
      </c>
      <c r="T342" s="55">
        <v>0</v>
      </c>
      <c r="U342" s="54">
        <v>137</v>
      </c>
      <c r="V342" s="57">
        <f t="shared" si="93"/>
        <v>-3780</v>
      </c>
      <c r="W342" s="55">
        <v>0</v>
      </c>
      <c r="X342" s="55">
        <f t="shared" si="91"/>
        <v>10059.415840273388</v>
      </c>
      <c r="Y342" s="117">
        <f t="shared" si="92"/>
        <v>2724499.8798232954</v>
      </c>
    </row>
    <row r="343" spans="1:25" ht="13.5" thickBot="1" x14ac:dyDescent="0.35">
      <c r="A343" s="54">
        <v>330</v>
      </c>
      <c r="B343" s="54">
        <v>51</v>
      </c>
      <c r="C343" s="54">
        <f t="shared" si="83"/>
        <v>6</v>
      </c>
      <c r="D343" s="55">
        <f t="shared" si="94"/>
        <v>29867.650578732606</v>
      </c>
      <c r="E343" s="57">
        <f t="shared" si="89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f t="shared" ref="J343:J406" si="95">-150-3*K342</f>
        <v>-921</v>
      </c>
      <c r="K343" s="54">
        <v>258</v>
      </c>
      <c r="L343" s="55">
        <v>0</v>
      </c>
      <c r="M343" s="55">
        <v>0</v>
      </c>
      <c r="N343" s="54" t="s">
        <v>79</v>
      </c>
      <c r="O343" s="55">
        <v>0</v>
      </c>
      <c r="P343" s="55">
        <v>0</v>
      </c>
      <c r="Q343" s="54" t="s">
        <v>79</v>
      </c>
      <c r="R343" s="57">
        <v>0</v>
      </c>
      <c r="S343" s="55">
        <f t="shared" si="90"/>
        <v>-3163.1745069661783</v>
      </c>
      <c r="T343" s="55">
        <v>0</v>
      </c>
      <c r="U343" s="54">
        <v>138</v>
      </c>
      <c r="V343" s="57">
        <f t="shared" si="93"/>
        <v>-3790</v>
      </c>
      <c r="W343" s="55">
        <v>0</v>
      </c>
      <c r="X343" s="55">
        <f t="shared" si="91"/>
        <v>10046.415840273388</v>
      </c>
      <c r="Y343" s="117">
        <f t="shared" si="92"/>
        <v>2745898.3784961659</v>
      </c>
    </row>
    <row r="344" spans="1:25" ht="13.5" thickBot="1" x14ac:dyDescent="0.35">
      <c r="A344" s="54">
        <v>331</v>
      </c>
      <c r="B344" s="54">
        <v>51</v>
      </c>
      <c r="C344" s="54">
        <f t="shared" si="83"/>
        <v>7</v>
      </c>
      <c r="D344" s="55">
        <f t="shared" si="94"/>
        <v>29867.650578732606</v>
      </c>
      <c r="E344" s="57">
        <f t="shared" si="89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f t="shared" si="95"/>
        <v>-924</v>
      </c>
      <c r="K344" s="54">
        <v>259</v>
      </c>
      <c r="L344" s="55">
        <v>0</v>
      </c>
      <c r="M344" s="55">
        <v>0</v>
      </c>
      <c r="N344" s="54" t="s">
        <v>79</v>
      </c>
      <c r="O344" s="55">
        <v>0</v>
      </c>
      <c r="P344" s="55">
        <v>0</v>
      </c>
      <c r="Q344" s="54" t="s">
        <v>79</v>
      </c>
      <c r="R344" s="57">
        <v>0</v>
      </c>
      <c r="S344" s="55">
        <f t="shared" si="90"/>
        <v>-3163.1745069661783</v>
      </c>
      <c r="T344" s="55">
        <v>0</v>
      </c>
      <c r="U344" s="54">
        <v>139</v>
      </c>
      <c r="V344" s="57">
        <f t="shared" si="93"/>
        <v>-3800</v>
      </c>
      <c r="W344" s="55">
        <v>0</v>
      </c>
      <c r="X344" s="55">
        <f t="shared" si="91"/>
        <v>10033.415840273388</v>
      </c>
      <c r="Y344" s="117">
        <f t="shared" si="92"/>
        <v>2767373.037580173</v>
      </c>
    </row>
    <row r="345" spans="1:25" ht="13.5" thickBot="1" x14ac:dyDescent="0.35">
      <c r="A345" s="54">
        <v>332</v>
      </c>
      <c r="B345" s="54">
        <v>51</v>
      </c>
      <c r="C345" s="54">
        <f t="shared" ref="C345:C408" si="96">C333</f>
        <v>8</v>
      </c>
      <c r="D345" s="55">
        <f t="shared" si="94"/>
        <v>29867.650578732606</v>
      </c>
      <c r="E345" s="57">
        <f t="shared" si="89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f t="shared" si="95"/>
        <v>-927</v>
      </c>
      <c r="K345" s="54">
        <v>260</v>
      </c>
      <c r="L345" s="55">
        <v>0</v>
      </c>
      <c r="M345" s="55">
        <v>0</v>
      </c>
      <c r="N345" s="54" t="s">
        <v>79</v>
      </c>
      <c r="O345" s="55">
        <v>0</v>
      </c>
      <c r="P345" s="55">
        <v>0</v>
      </c>
      <c r="Q345" s="54" t="s">
        <v>79</v>
      </c>
      <c r="R345" s="57">
        <v>0</v>
      </c>
      <c r="S345" s="55">
        <f t="shared" si="90"/>
        <v>-3163.1745069661783</v>
      </c>
      <c r="T345" s="55">
        <v>0</v>
      </c>
      <c r="U345" s="54">
        <v>140</v>
      </c>
      <c r="V345" s="57">
        <f t="shared" si="93"/>
        <v>-3810</v>
      </c>
      <c r="W345" s="55">
        <v>0</v>
      </c>
      <c r="X345" s="55">
        <f t="shared" si="91"/>
        <v>10020.415840273388</v>
      </c>
      <c r="Y345" s="117">
        <f t="shared" si="92"/>
        <v>2788924.1744103637</v>
      </c>
    </row>
    <row r="346" spans="1:25" ht="13.5" thickBot="1" x14ac:dyDescent="0.35">
      <c r="A346" s="54">
        <v>333</v>
      </c>
      <c r="B346" s="54">
        <v>51</v>
      </c>
      <c r="C346" s="54">
        <f t="shared" si="96"/>
        <v>9</v>
      </c>
      <c r="D346" s="55">
        <f t="shared" si="94"/>
        <v>29867.650578732606</v>
      </c>
      <c r="E346" s="57">
        <f t="shared" si="89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f t="shared" si="95"/>
        <v>-930</v>
      </c>
      <c r="K346" s="54">
        <v>261</v>
      </c>
      <c r="L346" s="55">
        <v>0</v>
      </c>
      <c r="M346" s="55">
        <v>0</v>
      </c>
      <c r="N346" s="54" t="s">
        <v>79</v>
      </c>
      <c r="O346" s="55">
        <v>0</v>
      </c>
      <c r="P346" s="55">
        <v>0</v>
      </c>
      <c r="Q346" s="54" t="s">
        <v>79</v>
      </c>
      <c r="R346" s="57">
        <v>0</v>
      </c>
      <c r="S346" s="55">
        <f t="shared" si="90"/>
        <v>-3163.1745069661783</v>
      </c>
      <c r="T346" s="55">
        <v>0</v>
      </c>
      <c r="U346" s="54">
        <v>141</v>
      </c>
      <c r="V346" s="57">
        <f t="shared" si="93"/>
        <v>-3820</v>
      </c>
      <c r="W346" s="55">
        <v>0</v>
      </c>
      <c r="X346" s="55">
        <f t="shared" si="91"/>
        <v>10007.415840273388</v>
      </c>
      <c r="Y346" s="117">
        <f t="shared" si="92"/>
        <v>2810552.1076440136</v>
      </c>
    </row>
    <row r="347" spans="1:25" ht="13.5" thickBot="1" x14ac:dyDescent="0.35">
      <c r="A347" s="54">
        <v>334</v>
      </c>
      <c r="B347" s="54">
        <v>51</v>
      </c>
      <c r="C347" s="54">
        <f t="shared" si="96"/>
        <v>10</v>
      </c>
      <c r="D347" s="55">
        <f t="shared" si="94"/>
        <v>29867.650578732606</v>
      </c>
      <c r="E347" s="57">
        <f t="shared" si="89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f t="shared" si="95"/>
        <v>-933</v>
      </c>
      <c r="K347" s="54">
        <v>262</v>
      </c>
      <c r="L347" s="55">
        <v>0</v>
      </c>
      <c r="M347" s="55">
        <v>0</v>
      </c>
      <c r="N347" s="54" t="s">
        <v>79</v>
      </c>
      <c r="O347" s="55">
        <v>0</v>
      </c>
      <c r="P347" s="55">
        <v>0</v>
      </c>
      <c r="Q347" s="54" t="s">
        <v>79</v>
      </c>
      <c r="R347" s="57">
        <v>0</v>
      </c>
      <c r="S347" s="55">
        <f t="shared" si="90"/>
        <v>-3163.1745069661783</v>
      </c>
      <c r="T347" s="55">
        <v>0</v>
      </c>
      <c r="U347" s="54">
        <v>142</v>
      </c>
      <c r="V347" s="57">
        <f t="shared" si="93"/>
        <v>-3830</v>
      </c>
      <c r="W347" s="55">
        <v>0</v>
      </c>
      <c r="X347" s="55">
        <f t="shared" si="91"/>
        <v>9994.4158402733883</v>
      </c>
      <c r="Y347" s="117">
        <f t="shared" si="92"/>
        <v>2832257.1572661367</v>
      </c>
    </row>
    <row r="348" spans="1:25" ht="13.5" thickBot="1" x14ac:dyDescent="0.35">
      <c r="A348" s="54">
        <v>335</v>
      </c>
      <c r="B348" s="54">
        <v>51</v>
      </c>
      <c r="C348" s="54">
        <f t="shared" si="96"/>
        <v>11</v>
      </c>
      <c r="D348" s="55">
        <f t="shared" si="94"/>
        <v>29867.650578732606</v>
      </c>
      <c r="E348" s="57">
        <f t="shared" si="89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f t="shared" si="95"/>
        <v>-936</v>
      </c>
      <c r="K348" s="54">
        <v>263</v>
      </c>
      <c r="L348" s="55">
        <v>0</v>
      </c>
      <c r="M348" s="55">
        <v>0</v>
      </c>
      <c r="N348" s="54" t="s">
        <v>79</v>
      </c>
      <c r="O348" s="55">
        <v>0</v>
      </c>
      <c r="P348" s="55">
        <v>0</v>
      </c>
      <c r="Q348" s="54" t="s">
        <v>79</v>
      </c>
      <c r="R348" s="57">
        <v>0</v>
      </c>
      <c r="S348" s="55">
        <f t="shared" si="90"/>
        <v>-3163.1745069661783</v>
      </c>
      <c r="T348" s="55">
        <v>0</v>
      </c>
      <c r="U348" s="54">
        <v>143</v>
      </c>
      <c r="V348" s="57">
        <f t="shared" si="93"/>
        <v>-3840</v>
      </c>
      <c r="W348" s="55">
        <v>0</v>
      </c>
      <c r="X348" s="55">
        <f t="shared" si="91"/>
        <v>9981.4158402733883</v>
      </c>
      <c r="Y348" s="117">
        <f t="shared" si="92"/>
        <v>2854039.6445950191</v>
      </c>
    </row>
    <row r="349" spans="1:25" ht="13.5" thickBot="1" x14ac:dyDescent="0.35">
      <c r="A349" s="54">
        <v>336</v>
      </c>
      <c r="B349" s="54">
        <v>52</v>
      </c>
      <c r="C349" s="54">
        <f t="shared" si="96"/>
        <v>0</v>
      </c>
      <c r="D349" s="55">
        <f>$D338*(1+$D$4)</f>
        <v>31361.033107669238</v>
      </c>
      <c r="E349" s="57">
        <f t="shared" si="89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f t="shared" si="95"/>
        <v>-939</v>
      </c>
      <c r="K349" s="54">
        <v>264</v>
      </c>
      <c r="L349" s="55">
        <v>0</v>
      </c>
      <c r="M349" s="55">
        <v>0</v>
      </c>
      <c r="N349" s="54" t="s">
        <v>79</v>
      </c>
      <c r="O349" s="55">
        <v>0</v>
      </c>
      <c r="P349" s="55">
        <v>0</v>
      </c>
      <c r="Q349" s="54" t="s">
        <v>79</v>
      </c>
      <c r="R349" s="57">
        <v>0</v>
      </c>
      <c r="S349" s="55">
        <f t="shared" si="90"/>
        <v>-3163.1745069661783</v>
      </c>
      <c r="T349" s="55">
        <v>0</v>
      </c>
      <c r="U349" s="54">
        <v>144</v>
      </c>
      <c r="V349" s="57">
        <f t="shared" si="93"/>
        <v>-3850</v>
      </c>
      <c r="W349" s="55">
        <v>0</v>
      </c>
      <c r="X349" s="55">
        <f t="shared" si="91"/>
        <v>10864.44535763537</v>
      </c>
      <c r="Y349" s="117">
        <f t="shared" si="92"/>
        <v>2876795.9218051336</v>
      </c>
    </row>
    <row r="350" spans="1:25" ht="13.5" thickBot="1" x14ac:dyDescent="0.35">
      <c r="A350" s="54">
        <v>337</v>
      </c>
      <c r="B350" s="54">
        <v>52</v>
      </c>
      <c r="C350" s="54">
        <f t="shared" si="96"/>
        <v>1</v>
      </c>
      <c r="D350" s="55">
        <f t="shared" ref="D350:D360" si="97">$D349</f>
        <v>31361.033107669238</v>
      </c>
      <c r="E350" s="57">
        <f t="shared" si="89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f t="shared" si="95"/>
        <v>-942</v>
      </c>
      <c r="K350" s="54">
        <v>265</v>
      </c>
      <c r="L350" s="55">
        <v>0</v>
      </c>
      <c r="M350" s="55">
        <v>0</v>
      </c>
      <c r="N350" s="54" t="s">
        <v>79</v>
      </c>
      <c r="O350" s="55">
        <v>0</v>
      </c>
      <c r="P350" s="55">
        <v>0</v>
      </c>
      <c r="Q350" s="54" t="s">
        <v>79</v>
      </c>
      <c r="R350" s="57">
        <v>0</v>
      </c>
      <c r="S350" s="55">
        <f t="shared" si="90"/>
        <v>-3163.1745069661783</v>
      </c>
      <c r="T350" s="55">
        <v>0</v>
      </c>
      <c r="U350" s="54">
        <v>145</v>
      </c>
      <c r="V350" s="57">
        <f t="shared" si="93"/>
        <v>-3860</v>
      </c>
      <c r="W350" s="55">
        <v>0</v>
      </c>
      <c r="X350" s="55">
        <f t="shared" si="91"/>
        <v>10851.44535763537</v>
      </c>
      <c r="Y350" s="117">
        <f t="shared" si="92"/>
        <v>2899634.0168369566</v>
      </c>
    </row>
    <row r="351" spans="1:25" ht="13.5" thickBot="1" x14ac:dyDescent="0.35">
      <c r="A351" s="54">
        <v>338</v>
      </c>
      <c r="B351" s="54">
        <v>52</v>
      </c>
      <c r="C351" s="54">
        <f t="shared" si="96"/>
        <v>2</v>
      </c>
      <c r="D351" s="55">
        <f t="shared" si="97"/>
        <v>31361.033107669238</v>
      </c>
      <c r="E351" s="57">
        <f t="shared" si="89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f t="shared" si="95"/>
        <v>-945</v>
      </c>
      <c r="K351" s="54">
        <v>266</v>
      </c>
      <c r="L351" s="55">
        <v>0</v>
      </c>
      <c r="M351" s="55">
        <v>0</v>
      </c>
      <c r="N351" s="54" t="s">
        <v>79</v>
      </c>
      <c r="O351" s="55">
        <v>0</v>
      </c>
      <c r="P351" s="55">
        <v>0</v>
      </c>
      <c r="Q351" s="54" t="s">
        <v>79</v>
      </c>
      <c r="R351" s="57">
        <v>0</v>
      </c>
      <c r="S351" s="55">
        <f t="shared" si="90"/>
        <v>-3163.1745069661783</v>
      </c>
      <c r="T351" s="55">
        <v>0</v>
      </c>
      <c r="U351" s="54">
        <v>146</v>
      </c>
      <c r="V351" s="57">
        <f t="shared" si="93"/>
        <v>-3870</v>
      </c>
      <c r="W351" s="55">
        <v>0</v>
      </c>
      <c r="X351" s="55">
        <f t="shared" si="91"/>
        <v>10838.44535763537</v>
      </c>
      <c r="Y351" s="117">
        <f t="shared" si="92"/>
        <v>2922554.2705980791</v>
      </c>
    </row>
    <row r="352" spans="1:25" ht="13.5" thickBot="1" x14ac:dyDescent="0.35">
      <c r="A352" s="54">
        <v>339</v>
      </c>
      <c r="B352" s="54">
        <v>52</v>
      </c>
      <c r="C352" s="54">
        <f t="shared" si="96"/>
        <v>3</v>
      </c>
      <c r="D352" s="55">
        <f t="shared" si="97"/>
        <v>31361.033107669238</v>
      </c>
      <c r="E352" s="57">
        <f t="shared" si="89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f t="shared" si="95"/>
        <v>-948</v>
      </c>
      <c r="K352" s="54">
        <v>267</v>
      </c>
      <c r="L352" s="55">
        <v>0</v>
      </c>
      <c r="M352" s="55">
        <v>0</v>
      </c>
      <c r="N352" s="54" t="s">
        <v>79</v>
      </c>
      <c r="O352" s="55">
        <v>0</v>
      </c>
      <c r="P352" s="55">
        <v>0</v>
      </c>
      <c r="Q352" s="54" t="s">
        <v>79</v>
      </c>
      <c r="R352" s="57">
        <v>0</v>
      </c>
      <c r="S352" s="55">
        <f t="shared" si="90"/>
        <v>-3163.1745069661783</v>
      </c>
      <c r="T352" s="55">
        <v>0</v>
      </c>
      <c r="U352" s="54">
        <v>147</v>
      </c>
      <c r="V352" s="57">
        <f t="shared" si="93"/>
        <v>-3880</v>
      </c>
      <c r="W352" s="55">
        <v>0</v>
      </c>
      <c r="X352" s="55">
        <f t="shared" si="91"/>
        <v>10825.44535763537</v>
      </c>
      <c r="Y352" s="117">
        <f t="shared" si="92"/>
        <v>2945557.0254165395</v>
      </c>
    </row>
    <row r="353" spans="1:25" ht="13.5" thickBot="1" x14ac:dyDescent="0.35">
      <c r="A353" s="54">
        <v>340</v>
      </c>
      <c r="B353" s="54">
        <v>52</v>
      </c>
      <c r="C353" s="54">
        <f t="shared" si="96"/>
        <v>4</v>
      </c>
      <c r="D353" s="55">
        <f t="shared" si="97"/>
        <v>31361.033107669238</v>
      </c>
      <c r="E353" s="57">
        <f t="shared" si="89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f t="shared" si="95"/>
        <v>-951</v>
      </c>
      <c r="K353" s="54">
        <v>268</v>
      </c>
      <c r="L353" s="55">
        <v>0</v>
      </c>
      <c r="M353" s="55">
        <v>0</v>
      </c>
      <c r="N353" s="54" t="s">
        <v>79</v>
      </c>
      <c r="O353" s="55">
        <v>0</v>
      </c>
      <c r="P353" s="55">
        <v>0</v>
      </c>
      <c r="Q353" s="54" t="s">
        <v>79</v>
      </c>
      <c r="R353" s="57">
        <v>0</v>
      </c>
      <c r="S353" s="55">
        <f t="shared" si="90"/>
        <v>-3163.1745069661783</v>
      </c>
      <c r="T353" s="55">
        <v>0</v>
      </c>
      <c r="U353" s="54">
        <v>148</v>
      </c>
      <c r="V353" s="57">
        <f t="shared" si="93"/>
        <v>-3890</v>
      </c>
      <c r="W353" s="55">
        <v>0</v>
      </c>
      <c r="X353" s="55">
        <f t="shared" si="91"/>
        <v>10812.44535763537</v>
      </c>
      <c r="Y353" s="117">
        <f t="shared" si="92"/>
        <v>2968642.6250467435</v>
      </c>
    </row>
    <row r="354" spans="1:25" ht="13.5" thickBot="1" x14ac:dyDescent="0.35">
      <c r="A354" s="54">
        <v>341</v>
      </c>
      <c r="B354" s="54">
        <v>52</v>
      </c>
      <c r="C354" s="54">
        <f t="shared" si="96"/>
        <v>5</v>
      </c>
      <c r="D354" s="55">
        <f t="shared" si="97"/>
        <v>31361.033107669238</v>
      </c>
      <c r="E354" s="57">
        <f t="shared" si="89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f t="shared" si="95"/>
        <v>-954</v>
      </c>
      <c r="K354" s="54">
        <v>269</v>
      </c>
      <c r="L354" s="55">
        <v>0</v>
      </c>
      <c r="M354" s="55">
        <v>0</v>
      </c>
      <c r="N354" s="54" t="s">
        <v>79</v>
      </c>
      <c r="O354" s="55">
        <v>0</v>
      </c>
      <c r="P354" s="55">
        <v>0</v>
      </c>
      <c r="Q354" s="54" t="s">
        <v>79</v>
      </c>
      <c r="R354" s="57">
        <v>0</v>
      </c>
      <c r="S354" s="55">
        <f t="shared" si="90"/>
        <v>-3163.1745069661783</v>
      </c>
      <c r="T354" s="55">
        <v>0</v>
      </c>
      <c r="U354" s="54">
        <v>149</v>
      </c>
      <c r="V354" s="57">
        <f t="shared" si="93"/>
        <v>-3900</v>
      </c>
      <c r="W354" s="55">
        <v>0</v>
      </c>
      <c r="X354" s="55">
        <f t="shared" si="91"/>
        <v>10799.44535763537</v>
      </c>
      <c r="Y354" s="117">
        <f t="shared" si="92"/>
        <v>2991811.4146754066</v>
      </c>
    </row>
    <row r="355" spans="1:25" ht="13.5" thickBot="1" x14ac:dyDescent="0.35">
      <c r="A355" s="54">
        <v>342</v>
      </c>
      <c r="B355" s="54">
        <v>52</v>
      </c>
      <c r="C355" s="54">
        <f t="shared" si="96"/>
        <v>6</v>
      </c>
      <c r="D355" s="55">
        <f t="shared" si="97"/>
        <v>31361.033107669238</v>
      </c>
      <c r="E355" s="57">
        <f t="shared" si="89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f t="shared" si="95"/>
        <v>-957</v>
      </c>
      <c r="K355" s="54">
        <v>270</v>
      </c>
      <c r="L355" s="55">
        <v>0</v>
      </c>
      <c r="M355" s="55">
        <v>0</v>
      </c>
      <c r="N355" s="54" t="s">
        <v>79</v>
      </c>
      <c r="O355" s="55">
        <v>0</v>
      </c>
      <c r="P355" s="55">
        <v>0</v>
      </c>
      <c r="Q355" s="54" t="s">
        <v>79</v>
      </c>
      <c r="R355" s="57">
        <v>0</v>
      </c>
      <c r="S355" s="55">
        <f t="shared" si="90"/>
        <v>-3163.1745069661783</v>
      </c>
      <c r="T355" s="55">
        <v>0</v>
      </c>
      <c r="U355" s="54">
        <v>150</v>
      </c>
      <c r="V355" s="57">
        <f t="shared" si="93"/>
        <v>-3910</v>
      </c>
      <c r="W355" s="55">
        <v>0</v>
      </c>
      <c r="X355" s="55">
        <f t="shared" si="91"/>
        <v>10786.44535763537</v>
      </c>
      <c r="Y355" s="117">
        <f t="shared" si="92"/>
        <v>3015063.7409275225</v>
      </c>
    </row>
    <row r="356" spans="1:25" ht="13.5" thickBot="1" x14ac:dyDescent="0.35">
      <c r="A356" s="54">
        <v>343</v>
      </c>
      <c r="B356" s="54">
        <v>52</v>
      </c>
      <c r="C356" s="54">
        <f t="shared" si="96"/>
        <v>7</v>
      </c>
      <c r="D356" s="55">
        <f t="shared" si="97"/>
        <v>31361.033107669238</v>
      </c>
      <c r="E356" s="57">
        <f t="shared" si="89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f t="shared" si="95"/>
        <v>-960</v>
      </c>
      <c r="K356" s="54">
        <v>271</v>
      </c>
      <c r="L356" s="55">
        <v>0</v>
      </c>
      <c r="M356" s="55">
        <v>0</v>
      </c>
      <c r="N356" s="54" t="s">
        <v>79</v>
      </c>
      <c r="O356" s="55">
        <v>0</v>
      </c>
      <c r="P356" s="55">
        <v>0</v>
      </c>
      <c r="Q356" s="54" t="s">
        <v>79</v>
      </c>
      <c r="R356" s="57">
        <v>0</v>
      </c>
      <c r="S356" s="55">
        <f t="shared" si="90"/>
        <v>-3163.1745069661783</v>
      </c>
      <c r="T356" s="55">
        <v>0</v>
      </c>
      <c r="U356" s="54">
        <v>151</v>
      </c>
      <c r="V356" s="57">
        <f t="shared" si="93"/>
        <v>-3920</v>
      </c>
      <c r="W356" s="55">
        <v>0</v>
      </c>
      <c r="X356" s="55">
        <f t="shared" si="91"/>
        <v>10773.44535763537</v>
      </c>
      <c r="Y356" s="117">
        <f t="shared" si="92"/>
        <v>3038399.9518723558</v>
      </c>
    </row>
    <row r="357" spans="1:25" ht="13.5" thickBot="1" x14ac:dyDescent="0.35">
      <c r="A357" s="54">
        <v>344</v>
      </c>
      <c r="B357" s="54">
        <v>52</v>
      </c>
      <c r="C357" s="54">
        <f t="shared" si="96"/>
        <v>8</v>
      </c>
      <c r="D357" s="55">
        <f t="shared" si="97"/>
        <v>31361.033107669238</v>
      </c>
      <c r="E357" s="57">
        <f t="shared" si="89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f t="shared" si="95"/>
        <v>-963</v>
      </c>
      <c r="K357" s="54">
        <v>272</v>
      </c>
      <c r="L357" s="55">
        <v>0</v>
      </c>
      <c r="M357" s="55">
        <v>0</v>
      </c>
      <c r="N357" s="54" t="s">
        <v>79</v>
      </c>
      <c r="O357" s="55">
        <v>0</v>
      </c>
      <c r="P357" s="55">
        <v>0</v>
      </c>
      <c r="Q357" s="54" t="s">
        <v>79</v>
      </c>
      <c r="R357" s="57">
        <v>0</v>
      </c>
      <c r="S357" s="55">
        <f t="shared" si="90"/>
        <v>-3163.1745069661783</v>
      </c>
      <c r="T357" s="55">
        <v>0</v>
      </c>
      <c r="U357" s="54">
        <v>152</v>
      </c>
      <c r="V357" s="57">
        <f t="shared" si="93"/>
        <v>-3930</v>
      </c>
      <c r="W357" s="55">
        <v>0</v>
      </c>
      <c r="X357" s="55">
        <f t="shared" si="91"/>
        <v>10760.44535763537</v>
      </c>
      <c r="Y357" s="117">
        <f t="shared" si="92"/>
        <v>3061820.397029459</v>
      </c>
    </row>
    <row r="358" spans="1:25" ht="13.5" thickBot="1" x14ac:dyDescent="0.35">
      <c r="A358" s="54">
        <v>345</v>
      </c>
      <c r="B358" s="54">
        <v>52</v>
      </c>
      <c r="C358" s="54">
        <f t="shared" si="96"/>
        <v>9</v>
      </c>
      <c r="D358" s="55">
        <f t="shared" si="97"/>
        <v>31361.033107669238</v>
      </c>
      <c r="E358" s="57">
        <f t="shared" si="89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f t="shared" si="95"/>
        <v>-966</v>
      </c>
      <c r="K358" s="54">
        <v>273</v>
      </c>
      <c r="L358" s="55">
        <v>0</v>
      </c>
      <c r="M358" s="55">
        <v>0</v>
      </c>
      <c r="N358" s="54" t="s">
        <v>79</v>
      </c>
      <c r="O358" s="55">
        <v>0</v>
      </c>
      <c r="P358" s="55">
        <v>0</v>
      </c>
      <c r="Q358" s="54" t="s">
        <v>79</v>
      </c>
      <c r="R358" s="57">
        <v>0</v>
      </c>
      <c r="S358" s="55">
        <f t="shared" si="90"/>
        <v>-3163.1745069661783</v>
      </c>
      <c r="T358" s="55">
        <v>0</v>
      </c>
      <c r="U358" s="54">
        <v>153</v>
      </c>
      <c r="V358" s="57">
        <f t="shared" si="93"/>
        <v>-3940</v>
      </c>
      <c r="W358" s="55">
        <v>0</v>
      </c>
      <c r="X358" s="55">
        <f t="shared" si="91"/>
        <v>10747.44535763537</v>
      </c>
      <c r="Y358" s="117">
        <f t="shared" si="92"/>
        <v>3085325.4273747168</v>
      </c>
    </row>
    <row r="359" spans="1:25" ht="13.5" thickBot="1" x14ac:dyDescent="0.35">
      <c r="A359" s="54">
        <v>346</v>
      </c>
      <c r="B359" s="54">
        <v>52</v>
      </c>
      <c r="C359" s="54">
        <f t="shared" si="96"/>
        <v>10</v>
      </c>
      <c r="D359" s="55">
        <f t="shared" si="97"/>
        <v>31361.033107669238</v>
      </c>
      <c r="E359" s="57">
        <f t="shared" si="89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f t="shared" si="95"/>
        <v>-969</v>
      </c>
      <c r="K359" s="54">
        <v>274</v>
      </c>
      <c r="L359" s="55">
        <v>0</v>
      </c>
      <c r="M359" s="55">
        <v>0</v>
      </c>
      <c r="N359" s="54" t="s">
        <v>79</v>
      </c>
      <c r="O359" s="55">
        <v>0</v>
      </c>
      <c r="P359" s="55">
        <v>0</v>
      </c>
      <c r="Q359" s="54" t="s">
        <v>79</v>
      </c>
      <c r="R359" s="57">
        <v>0</v>
      </c>
      <c r="S359" s="55">
        <f t="shared" si="90"/>
        <v>-3163.1745069661783</v>
      </c>
      <c r="T359" s="55">
        <v>0</v>
      </c>
      <c r="U359" s="54">
        <v>154</v>
      </c>
      <c r="V359" s="57">
        <f t="shared" si="93"/>
        <v>-3950</v>
      </c>
      <c r="W359" s="55">
        <v>0</v>
      </c>
      <c r="X359" s="55">
        <f t="shared" si="91"/>
        <v>10734.44535763537</v>
      </c>
      <c r="Y359" s="117">
        <f t="shared" si="92"/>
        <v>3108915.3953464134</v>
      </c>
    </row>
    <row r="360" spans="1:25" ht="13.5" thickBot="1" x14ac:dyDescent="0.35">
      <c r="A360" s="54">
        <v>347</v>
      </c>
      <c r="B360" s="54">
        <v>52</v>
      </c>
      <c r="C360" s="54">
        <f t="shared" si="96"/>
        <v>11</v>
      </c>
      <c r="D360" s="55">
        <f t="shared" si="97"/>
        <v>31361.033107669238</v>
      </c>
      <c r="E360" s="57">
        <f t="shared" si="89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f t="shared" si="95"/>
        <v>-972</v>
      </c>
      <c r="K360" s="54">
        <v>275</v>
      </c>
      <c r="L360" s="55">
        <v>0</v>
      </c>
      <c r="M360" s="55">
        <v>0</v>
      </c>
      <c r="N360" s="54" t="s">
        <v>79</v>
      </c>
      <c r="O360" s="55">
        <v>0</v>
      </c>
      <c r="P360" s="55">
        <v>0</v>
      </c>
      <c r="Q360" s="54" t="s">
        <v>79</v>
      </c>
      <c r="R360" s="57">
        <v>0</v>
      </c>
      <c r="S360" s="55">
        <f t="shared" si="90"/>
        <v>-3163.1745069661783</v>
      </c>
      <c r="T360" s="55">
        <v>0</v>
      </c>
      <c r="U360" s="54">
        <v>155</v>
      </c>
      <c r="V360" s="57">
        <f t="shared" si="93"/>
        <v>-3960</v>
      </c>
      <c r="W360" s="55">
        <v>0</v>
      </c>
      <c r="X360" s="55">
        <f t="shared" si="91"/>
        <v>10721.44535763537</v>
      </c>
      <c r="Y360" s="117">
        <f t="shared" si="92"/>
        <v>3132590.6548513253</v>
      </c>
    </row>
    <row r="361" spans="1:25" ht="13.5" thickBot="1" x14ac:dyDescent="0.35">
      <c r="A361" s="54">
        <v>348</v>
      </c>
      <c r="B361" s="54">
        <v>53</v>
      </c>
      <c r="C361" s="54">
        <f t="shared" si="96"/>
        <v>0</v>
      </c>
      <c r="D361" s="55">
        <f>$D350*(1+$D$4)</f>
        <v>32929.084763052699</v>
      </c>
      <c r="E361" s="57">
        <f t="shared" si="89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f t="shared" si="95"/>
        <v>-975</v>
      </c>
      <c r="K361" s="54">
        <v>276</v>
      </c>
      <c r="L361" s="55">
        <v>0</v>
      </c>
      <c r="M361" s="55">
        <v>0</v>
      </c>
      <c r="N361" s="54" t="s">
        <v>79</v>
      </c>
      <c r="O361" s="55">
        <v>0</v>
      </c>
      <c r="P361" s="55">
        <v>0</v>
      </c>
      <c r="Q361" s="54" t="s">
        <v>79</v>
      </c>
      <c r="R361" s="57">
        <v>0</v>
      </c>
      <c r="S361" s="55">
        <f t="shared" si="90"/>
        <v>-3163.1745069661783</v>
      </c>
      <c r="T361" s="55">
        <v>0</v>
      </c>
      <c r="U361" s="54">
        <v>156</v>
      </c>
      <c r="V361" s="57">
        <f t="shared" si="93"/>
        <v>-3970</v>
      </c>
      <c r="W361" s="55">
        <v>0</v>
      </c>
      <c r="X361" s="55">
        <f t="shared" si="91"/>
        <v>11649.276350865443</v>
      </c>
      <c r="Y361" s="117">
        <f t="shared" si="92"/>
        <v>3157292.3922640714</v>
      </c>
    </row>
    <row r="362" spans="1:25" ht="13.5" thickBot="1" x14ac:dyDescent="0.35">
      <c r="A362" s="54">
        <v>349</v>
      </c>
      <c r="B362" s="54">
        <v>53</v>
      </c>
      <c r="C362" s="54">
        <f t="shared" si="96"/>
        <v>1</v>
      </c>
      <c r="D362" s="55">
        <f t="shared" ref="D362:D372" si="98">$D361</f>
        <v>32929.084763052699</v>
      </c>
      <c r="E362" s="57">
        <f t="shared" si="89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f t="shared" si="95"/>
        <v>-978</v>
      </c>
      <c r="K362" s="54">
        <v>277</v>
      </c>
      <c r="L362" s="55">
        <v>0</v>
      </c>
      <c r="M362" s="55">
        <v>0</v>
      </c>
      <c r="N362" s="54" t="s">
        <v>79</v>
      </c>
      <c r="O362" s="55">
        <v>0</v>
      </c>
      <c r="P362" s="55">
        <v>0</v>
      </c>
      <c r="Q362" s="54" t="s">
        <v>79</v>
      </c>
      <c r="R362" s="57">
        <v>0</v>
      </c>
      <c r="S362" s="55">
        <f t="shared" si="90"/>
        <v>-3163.1745069661783</v>
      </c>
      <c r="T362" s="55">
        <v>0</v>
      </c>
      <c r="U362" s="54">
        <v>157</v>
      </c>
      <c r="V362" s="57">
        <f t="shared" si="93"/>
        <v>-3980</v>
      </c>
      <c r="W362" s="55">
        <v>0</v>
      </c>
      <c r="X362" s="55">
        <f t="shared" si="91"/>
        <v>11636.276350865443</v>
      </c>
      <c r="Y362" s="117">
        <f t="shared" si="92"/>
        <v>3182084.0535827037</v>
      </c>
    </row>
    <row r="363" spans="1:25" ht="13.5" thickBot="1" x14ac:dyDescent="0.35">
      <c r="A363" s="54">
        <v>350</v>
      </c>
      <c r="B363" s="54">
        <v>53</v>
      </c>
      <c r="C363" s="54">
        <f t="shared" si="96"/>
        <v>2</v>
      </c>
      <c r="D363" s="55">
        <f t="shared" si="98"/>
        <v>32929.084763052699</v>
      </c>
      <c r="E363" s="57">
        <f t="shared" si="89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f t="shared" si="95"/>
        <v>-981</v>
      </c>
      <c r="K363" s="54">
        <v>278</v>
      </c>
      <c r="L363" s="55">
        <v>0</v>
      </c>
      <c r="M363" s="55">
        <v>0</v>
      </c>
      <c r="N363" s="54" t="s">
        <v>79</v>
      </c>
      <c r="O363" s="55">
        <v>0</v>
      </c>
      <c r="P363" s="55">
        <v>0</v>
      </c>
      <c r="Q363" s="54" t="s">
        <v>79</v>
      </c>
      <c r="R363" s="57">
        <v>0</v>
      </c>
      <c r="S363" s="55">
        <f t="shared" si="90"/>
        <v>-3163.1745069661783</v>
      </c>
      <c r="T363" s="55">
        <v>0</v>
      </c>
      <c r="U363" s="54">
        <v>158</v>
      </c>
      <c r="V363" s="57">
        <f t="shared" si="93"/>
        <v>-3990</v>
      </c>
      <c r="W363" s="55">
        <v>0</v>
      </c>
      <c r="X363" s="55">
        <f t="shared" si="91"/>
        <v>11623.276350865443</v>
      </c>
      <c r="Y363" s="117">
        <f t="shared" si="92"/>
        <v>3206966.0134901637</v>
      </c>
    </row>
    <row r="364" spans="1:25" ht="13.5" thickBot="1" x14ac:dyDescent="0.35">
      <c r="A364" s="54">
        <v>351</v>
      </c>
      <c r="B364" s="54">
        <v>53</v>
      </c>
      <c r="C364" s="54">
        <f t="shared" si="96"/>
        <v>3</v>
      </c>
      <c r="D364" s="55">
        <f t="shared" si="98"/>
        <v>32929.084763052699</v>
      </c>
      <c r="E364" s="57">
        <f t="shared" si="89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f t="shared" si="95"/>
        <v>-984</v>
      </c>
      <c r="K364" s="54">
        <v>279</v>
      </c>
      <c r="L364" s="55">
        <v>0</v>
      </c>
      <c r="M364" s="55">
        <v>0</v>
      </c>
      <c r="N364" s="54" t="s">
        <v>79</v>
      </c>
      <c r="O364" s="55">
        <v>0</v>
      </c>
      <c r="P364" s="55">
        <v>0</v>
      </c>
      <c r="Q364" s="54" t="s">
        <v>79</v>
      </c>
      <c r="R364" s="57">
        <v>0</v>
      </c>
      <c r="S364" s="55">
        <f t="shared" si="90"/>
        <v>-3163.1745069661783</v>
      </c>
      <c r="T364" s="55">
        <v>0</v>
      </c>
      <c r="U364" s="54">
        <v>159</v>
      </c>
      <c r="V364" s="57">
        <f t="shared" si="93"/>
        <v>-4000</v>
      </c>
      <c r="W364" s="55">
        <v>0</v>
      </c>
      <c r="X364" s="55">
        <f t="shared" si="91"/>
        <v>11610.276350865443</v>
      </c>
      <c r="Y364" s="117">
        <f t="shared" si="92"/>
        <v>3231938.6482305718</v>
      </c>
    </row>
    <row r="365" spans="1:25" ht="13.5" thickBot="1" x14ac:dyDescent="0.35">
      <c r="A365" s="54">
        <v>352</v>
      </c>
      <c r="B365" s="54">
        <v>53</v>
      </c>
      <c r="C365" s="54">
        <f t="shared" si="96"/>
        <v>4</v>
      </c>
      <c r="D365" s="55">
        <f t="shared" si="98"/>
        <v>32929.084763052699</v>
      </c>
      <c r="E365" s="57">
        <f t="shared" si="89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f t="shared" si="95"/>
        <v>-987</v>
      </c>
      <c r="K365" s="54">
        <v>280</v>
      </c>
      <c r="L365" s="55">
        <v>0</v>
      </c>
      <c r="M365" s="55">
        <v>0</v>
      </c>
      <c r="N365" s="54" t="s">
        <v>79</v>
      </c>
      <c r="O365" s="55">
        <v>0</v>
      </c>
      <c r="P365" s="55">
        <v>0</v>
      </c>
      <c r="Q365" s="54" t="s">
        <v>79</v>
      </c>
      <c r="R365" s="57">
        <v>0</v>
      </c>
      <c r="S365" s="55">
        <f t="shared" si="90"/>
        <v>-3163.1745069661783</v>
      </c>
      <c r="T365" s="55">
        <v>0</v>
      </c>
      <c r="U365" s="54">
        <v>160</v>
      </c>
      <c r="V365" s="57">
        <f t="shared" si="93"/>
        <v>-4010</v>
      </c>
      <c r="W365" s="55">
        <v>0</v>
      </c>
      <c r="X365" s="55">
        <f t="shared" si="91"/>
        <v>11597.276350865443</v>
      </c>
      <c r="Y365" s="117">
        <f t="shared" si="92"/>
        <v>3257002.3356157313</v>
      </c>
    </row>
    <row r="366" spans="1:25" ht="13.5" thickBot="1" x14ac:dyDescent="0.35">
      <c r="A366" s="54">
        <v>353</v>
      </c>
      <c r="B366" s="54">
        <v>53</v>
      </c>
      <c r="C366" s="54">
        <f t="shared" si="96"/>
        <v>5</v>
      </c>
      <c r="D366" s="55">
        <f t="shared" si="98"/>
        <v>32929.084763052699</v>
      </c>
      <c r="E366" s="57">
        <f t="shared" si="89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f t="shared" si="95"/>
        <v>-990</v>
      </c>
      <c r="K366" s="54">
        <v>281</v>
      </c>
      <c r="L366" s="55">
        <v>0</v>
      </c>
      <c r="M366" s="55">
        <v>0</v>
      </c>
      <c r="N366" s="54" t="s">
        <v>79</v>
      </c>
      <c r="O366" s="55">
        <v>0</v>
      </c>
      <c r="P366" s="55">
        <v>0</v>
      </c>
      <c r="Q366" s="54" t="s">
        <v>79</v>
      </c>
      <c r="R366" s="57">
        <v>0</v>
      </c>
      <c r="S366" s="55">
        <f t="shared" ref="S366:S385" si="99">PMT(5%/12,180,400000)</f>
        <v>-3163.1745069661783</v>
      </c>
      <c r="T366" s="55">
        <v>0</v>
      </c>
      <c r="U366" s="54">
        <v>161</v>
      </c>
      <c r="V366" s="57">
        <f t="shared" si="93"/>
        <v>-4020</v>
      </c>
      <c r="W366" s="55">
        <v>0</v>
      </c>
      <c r="X366" s="55">
        <f t="shared" si="91"/>
        <v>11584.276350865443</v>
      </c>
      <c r="Y366" s="117">
        <f t="shared" si="92"/>
        <v>3282157.4550316622</v>
      </c>
    </row>
    <row r="367" spans="1:25" ht="13.5" thickBot="1" x14ac:dyDescent="0.35">
      <c r="A367" s="54">
        <v>354</v>
      </c>
      <c r="B367" s="54">
        <v>53</v>
      </c>
      <c r="C367" s="54">
        <f t="shared" si="96"/>
        <v>6</v>
      </c>
      <c r="D367" s="55">
        <f t="shared" si="98"/>
        <v>32929.084763052699</v>
      </c>
      <c r="E367" s="57">
        <f t="shared" si="89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f t="shared" si="95"/>
        <v>-993</v>
      </c>
      <c r="K367" s="54">
        <v>282</v>
      </c>
      <c r="L367" s="55">
        <v>0</v>
      </c>
      <c r="M367" s="55">
        <v>0</v>
      </c>
      <c r="N367" s="54" t="s">
        <v>79</v>
      </c>
      <c r="O367" s="55">
        <v>0</v>
      </c>
      <c r="P367" s="55">
        <v>0</v>
      </c>
      <c r="Q367" s="54" t="s">
        <v>79</v>
      </c>
      <c r="R367" s="57">
        <v>0</v>
      </c>
      <c r="S367" s="55">
        <f t="shared" si="99"/>
        <v>-3163.1745069661783</v>
      </c>
      <c r="T367" s="55">
        <v>0</v>
      </c>
      <c r="U367" s="54">
        <v>162</v>
      </c>
      <c r="V367" s="57">
        <f t="shared" si="93"/>
        <v>-4030</v>
      </c>
      <c r="W367" s="55">
        <v>0</v>
      </c>
      <c r="X367" s="55">
        <f t="shared" si="91"/>
        <v>11571.276350865443</v>
      </c>
      <c r="Y367" s="117">
        <f t="shared" si="92"/>
        <v>3307404.3874451597</v>
      </c>
    </row>
    <row r="368" spans="1:25" ht="13.5" thickBot="1" x14ac:dyDescent="0.35">
      <c r="A368" s="54">
        <v>355</v>
      </c>
      <c r="B368" s="54">
        <v>53</v>
      </c>
      <c r="C368" s="54">
        <f t="shared" si="96"/>
        <v>7</v>
      </c>
      <c r="D368" s="55">
        <f t="shared" si="98"/>
        <v>32929.084763052699</v>
      </c>
      <c r="E368" s="57">
        <f t="shared" si="89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f t="shared" si="95"/>
        <v>-996</v>
      </c>
      <c r="K368" s="54">
        <v>283</v>
      </c>
      <c r="L368" s="55">
        <v>0</v>
      </c>
      <c r="M368" s="55">
        <v>0</v>
      </c>
      <c r="N368" s="54" t="s">
        <v>79</v>
      </c>
      <c r="O368" s="55">
        <v>0</v>
      </c>
      <c r="P368" s="55">
        <v>0</v>
      </c>
      <c r="Q368" s="54" t="s">
        <v>79</v>
      </c>
      <c r="R368" s="57">
        <v>0</v>
      </c>
      <c r="S368" s="55">
        <f t="shared" si="99"/>
        <v>-3163.1745069661783</v>
      </c>
      <c r="T368" s="55">
        <v>0</v>
      </c>
      <c r="U368" s="54">
        <v>163</v>
      </c>
      <c r="V368" s="57">
        <f t="shared" si="93"/>
        <v>-4040</v>
      </c>
      <c r="W368" s="55">
        <v>0</v>
      </c>
      <c r="X368" s="55">
        <f t="shared" si="91"/>
        <v>11558.276350865443</v>
      </c>
      <c r="Y368" s="117">
        <f t="shared" si="92"/>
        <v>3332743.51541038</v>
      </c>
    </row>
    <row r="369" spans="1:25" ht="13.5" thickBot="1" x14ac:dyDescent="0.35">
      <c r="A369" s="54">
        <v>356</v>
      </c>
      <c r="B369" s="54">
        <v>53</v>
      </c>
      <c r="C369" s="54">
        <f t="shared" si="96"/>
        <v>8</v>
      </c>
      <c r="D369" s="55">
        <f t="shared" si="98"/>
        <v>32929.084763052699</v>
      </c>
      <c r="E369" s="57">
        <f t="shared" si="89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f t="shared" si="95"/>
        <v>-999</v>
      </c>
      <c r="K369" s="54">
        <v>284</v>
      </c>
      <c r="L369" s="55">
        <v>0</v>
      </c>
      <c r="M369" s="55">
        <v>0</v>
      </c>
      <c r="N369" s="54" t="s">
        <v>79</v>
      </c>
      <c r="O369" s="55">
        <v>0</v>
      </c>
      <c r="P369" s="55">
        <v>0</v>
      </c>
      <c r="Q369" s="54" t="s">
        <v>79</v>
      </c>
      <c r="R369" s="57">
        <v>0</v>
      </c>
      <c r="S369" s="55">
        <f t="shared" si="99"/>
        <v>-3163.1745069661783</v>
      </c>
      <c r="T369" s="55">
        <v>0</v>
      </c>
      <c r="U369" s="54">
        <v>164</v>
      </c>
      <c r="V369" s="57">
        <f t="shared" si="93"/>
        <v>-4050</v>
      </c>
      <c r="W369" s="55">
        <v>0</v>
      </c>
      <c r="X369" s="55">
        <f t="shared" si="91"/>
        <v>11545.276350865443</v>
      </c>
      <c r="Y369" s="117">
        <f t="shared" si="92"/>
        <v>3358175.2230754555</v>
      </c>
    </row>
    <row r="370" spans="1:25" ht="13.5" thickBot="1" x14ac:dyDescent="0.35">
      <c r="A370" s="54">
        <v>357</v>
      </c>
      <c r="B370" s="54">
        <v>53</v>
      </c>
      <c r="C370" s="54">
        <f t="shared" si="96"/>
        <v>9</v>
      </c>
      <c r="D370" s="55">
        <f t="shared" si="98"/>
        <v>32929.084763052699</v>
      </c>
      <c r="E370" s="57">
        <f t="shared" si="89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f t="shared" si="95"/>
        <v>-1002</v>
      </c>
      <c r="K370" s="54">
        <v>285</v>
      </c>
      <c r="L370" s="55">
        <v>0</v>
      </c>
      <c r="M370" s="55">
        <v>0</v>
      </c>
      <c r="N370" s="54" t="s">
        <v>79</v>
      </c>
      <c r="O370" s="55">
        <v>0</v>
      </c>
      <c r="P370" s="55">
        <v>0</v>
      </c>
      <c r="Q370" s="54" t="s">
        <v>79</v>
      </c>
      <c r="R370" s="57">
        <v>0</v>
      </c>
      <c r="S370" s="55">
        <f t="shared" si="99"/>
        <v>-3163.1745069661783</v>
      </c>
      <c r="T370" s="55">
        <v>0</v>
      </c>
      <c r="U370" s="54">
        <v>165</v>
      </c>
      <c r="V370" s="57">
        <f t="shared" si="93"/>
        <v>-4060</v>
      </c>
      <c r="W370" s="55">
        <v>0</v>
      </c>
      <c r="X370" s="55">
        <f t="shared" si="91"/>
        <v>11532.276350865443</v>
      </c>
      <c r="Y370" s="117">
        <f t="shared" si="92"/>
        <v>3383699.8961891355</v>
      </c>
    </row>
    <row r="371" spans="1:25" ht="13.5" thickBot="1" x14ac:dyDescent="0.35">
      <c r="A371" s="54">
        <v>358</v>
      </c>
      <c r="B371" s="54">
        <v>53</v>
      </c>
      <c r="C371" s="54">
        <f t="shared" si="96"/>
        <v>10</v>
      </c>
      <c r="D371" s="55">
        <f t="shared" si="98"/>
        <v>32929.084763052699</v>
      </c>
      <c r="E371" s="57">
        <f t="shared" si="89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f t="shared" si="95"/>
        <v>-1005</v>
      </c>
      <c r="K371" s="54">
        <v>286</v>
      </c>
      <c r="L371" s="55">
        <v>0</v>
      </c>
      <c r="M371" s="55">
        <v>0</v>
      </c>
      <c r="N371" s="54" t="s">
        <v>79</v>
      </c>
      <c r="O371" s="55">
        <v>0</v>
      </c>
      <c r="P371" s="55">
        <v>0</v>
      </c>
      <c r="Q371" s="54" t="s">
        <v>79</v>
      </c>
      <c r="R371" s="57">
        <v>0</v>
      </c>
      <c r="S371" s="55">
        <f t="shared" si="99"/>
        <v>-3163.1745069661783</v>
      </c>
      <c r="T371" s="55">
        <v>0</v>
      </c>
      <c r="U371" s="54">
        <v>166</v>
      </c>
      <c r="V371" s="57">
        <f t="shared" si="93"/>
        <v>-4070</v>
      </c>
      <c r="W371" s="55">
        <v>0</v>
      </c>
      <c r="X371" s="55">
        <f t="shared" si="91"/>
        <v>11519.276350865443</v>
      </c>
      <c r="Y371" s="117">
        <f t="shared" si="92"/>
        <v>3409317.9221074558</v>
      </c>
    </row>
    <row r="372" spans="1:25" ht="13.5" thickBot="1" x14ac:dyDescent="0.35">
      <c r="A372" s="54">
        <v>359</v>
      </c>
      <c r="B372" s="54">
        <v>53</v>
      </c>
      <c r="C372" s="54">
        <f t="shared" si="96"/>
        <v>11</v>
      </c>
      <c r="D372" s="55">
        <f t="shared" si="98"/>
        <v>32929.084763052699</v>
      </c>
      <c r="E372" s="57">
        <f t="shared" si="89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f t="shared" si="95"/>
        <v>-1008</v>
      </c>
      <c r="K372" s="54">
        <v>287</v>
      </c>
      <c r="L372" s="55">
        <v>0</v>
      </c>
      <c r="M372" s="55">
        <v>0</v>
      </c>
      <c r="N372" s="54" t="s">
        <v>79</v>
      </c>
      <c r="O372" s="55">
        <v>0</v>
      </c>
      <c r="P372" s="55">
        <v>0</v>
      </c>
      <c r="Q372" s="54" t="s">
        <v>79</v>
      </c>
      <c r="R372" s="57">
        <v>0</v>
      </c>
      <c r="S372" s="55">
        <f t="shared" si="99"/>
        <v>-3163.1745069661783</v>
      </c>
      <c r="T372" s="55">
        <v>0</v>
      </c>
      <c r="U372" s="54">
        <v>167</v>
      </c>
      <c r="V372" s="57">
        <f t="shared" si="93"/>
        <v>-4080</v>
      </c>
      <c r="W372" s="55">
        <v>0</v>
      </c>
      <c r="X372" s="55">
        <f t="shared" si="91"/>
        <v>11506.276350865443</v>
      </c>
      <c r="Y372" s="117">
        <f t="shared" si="92"/>
        <v>3435029.6898004357</v>
      </c>
    </row>
    <row r="373" spans="1:25" ht="13.5" thickBot="1" x14ac:dyDescent="0.35">
      <c r="A373" s="54">
        <v>360</v>
      </c>
      <c r="B373" s="54">
        <v>54</v>
      </c>
      <c r="C373" s="54">
        <f t="shared" si="96"/>
        <v>0</v>
      </c>
      <c r="D373" s="55">
        <f>$D362*(1+$D$4)</f>
        <v>34575.539001205332</v>
      </c>
      <c r="E373" s="57">
        <f t="shared" si="89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f t="shared" si="95"/>
        <v>-1011</v>
      </c>
      <c r="K373" s="54">
        <v>288</v>
      </c>
      <c r="L373" s="55">
        <v>0</v>
      </c>
      <c r="M373" s="55">
        <v>0</v>
      </c>
      <c r="N373" s="54" t="s">
        <v>79</v>
      </c>
      <c r="O373" s="55">
        <v>0</v>
      </c>
      <c r="P373" s="55">
        <v>0</v>
      </c>
      <c r="Q373" s="54" t="s">
        <v>79</v>
      </c>
      <c r="R373" s="57">
        <v>0</v>
      </c>
      <c r="S373" s="55">
        <f t="shared" si="99"/>
        <v>-3163.1745069661783</v>
      </c>
      <c r="T373" s="55">
        <v>0</v>
      </c>
      <c r="U373" s="54">
        <v>168</v>
      </c>
      <c r="V373" s="57">
        <f t="shared" si="93"/>
        <v>-4090</v>
      </c>
      <c r="W373" s="55">
        <v>0</v>
      </c>
      <c r="X373" s="55">
        <f t="shared" si="91"/>
        <v>12481.148893757018</v>
      </c>
      <c r="Y373" s="117">
        <f t="shared" si="92"/>
        <v>3461823.4624016942</v>
      </c>
    </row>
    <row r="374" spans="1:25" ht="13.5" thickBot="1" x14ac:dyDescent="0.35">
      <c r="A374" s="54">
        <v>361</v>
      </c>
      <c r="B374" s="54">
        <v>54</v>
      </c>
      <c r="C374" s="54">
        <f t="shared" si="96"/>
        <v>1</v>
      </c>
      <c r="D374" s="55">
        <f t="shared" ref="D374:D384" si="100">$D373</f>
        <v>34575.539001205332</v>
      </c>
      <c r="E374" s="57">
        <f t="shared" si="89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f t="shared" si="95"/>
        <v>-1014</v>
      </c>
      <c r="K374" s="54">
        <v>289</v>
      </c>
      <c r="L374" s="55">
        <v>0</v>
      </c>
      <c r="M374" s="55">
        <v>0</v>
      </c>
      <c r="N374" s="54" t="s">
        <v>79</v>
      </c>
      <c r="O374" s="55">
        <v>0</v>
      </c>
      <c r="P374" s="55">
        <v>0</v>
      </c>
      <c r="Q374" s="54" t="s">
        <v>79</v>
      </c>
      <c r="R374" s="57">
        <v>0</v>
      </c>
      <c r="S374" s="55">
        <f t="shared" si="99"/>
        <v>-3163.1745069661783</v>
      </c>
      <c r="T374" s="55">
        <v>0</v>
      </c>
      <c r="U374" s="54">
        <v>169</v>
      </c>
      <c r="V374" s="57">
        <f t="shared" si="93"/>
        <v>-4100</v>
      </c>
      <c r="W374" s="55">
        <v>0</v>
      </c>
      <c r="X374" s="55">
        <f t="shared" si="91"/>
        <v>12468.148893757018</v>
      </c>
      <c r="Y374" s="117">
        <f t="shared" si="92"/>
        <v>3488715.8757221247</v>
      </c>
    </row>
    <row r="375" spans="1:25" ht="13.5" thickBot="1" x14ac:dyDescent="0.35">
      <c r="A375" s="54">
        <v>362</v>
      </c>
      <c r="B375" s="54">
        <v>54</v>
      </c>
      <c r="C375" s="54">
        <f t="shared" si="96"/>
        <v>2</v>
      </c>
      <c r="D375" s="55">
        <f t="shared" si="100"/>
        <v>34575.539001205332</v>
      </c>
      <c r="E375" s="57">
        <f t="shared" si="89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f t="shared" si="95"/>
        <v>-1017</v>
      </c>
      <c r="K375" s="54">
        <v>290</v>
      </c>
      <c r="L375" s="55">
        <v>0</v>
      </c>
      <c r="M375" s="55">
        <v>0</v>
      </c>
      <c r="N375" s="54" t="s">
        <v>79</v>
      </c>
      <c r="O375" s="55">
        <v>0</v>
      </c>
      <c r="P375" s="55">
        <v>0</v>
      </c>
      <c r="Q375" s="54" t="s">
        <v>79</v>
      </c>
      <c r="R375" s="57">
        <v>0</v>
      </c>
      <c r="S375" s="55">
        <f t="shared" si="99"/>
        <v>-3163.1745069661783</v>
      </c>
      <c r="T375" s="55">
        <v>0</v>
      </c>
      <c r="U375" s="54">
        <v>170</v>
      </c>
      <c r="V375" s="57">
        <f t="shared" si="93"/>
        <v>-4110</v>
      </c>
      <c r="W375" s="55">
        <v>0</v>
      </c>
      <c r="X375" s="55">
        <f t="shared" si="91"/>
        <v>12455.148893757018</v>
      </c>
      <c r="Y375" s="117">
        <f t="shared" si="92"/>
        <v>3515707.3407647237</v>
      </c>
    </row>
    <row r="376" spans="1:25" ht="13.5" thickBot="1" x14ac:dyDescent="0.35">
      <c r="A376" s="54">
        <v>363</v>
      </c>
      <c r="B376" s="54">
        <v>54</v>
      </c>
      <c r="C376" s="54">
        <f t="shared" si="96"/>
        <v>3</v>
      </c>
      <c r="D376" s="55">
        <f t="shared" si="100"/>
        <v>34575.539001205332</v>
      </c>
      <c r="E376" s="57">
        <f t="shared" si="89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f t="shared" si="95"/>
        <v>-1020</v>
      </c>
      <c r="K376" s="54">
        <v>291</v>
      </c>
      <c r="L376" s="55">
        <v>0</v>
      </c>
      <c r="M376" s="55">
        <v>0</v>
      </c>
      <c r="N376" s="54" t="s">
        <v>79</v>
      </c>
      <c r="O376" s="55">
        <v>0</v>
      </c>
      <c r="P376" s="55">
        <v>0</v>
      </c>
      <c r="Q376" s="54" t="s">
        <v>79</v>
      </c>
      <c r="R376" s="57">
        <v>0</v>
      </c>
      <c r="S376" s="55">
        <f t="shared" si="99"/>
        <v>-3163.1745069661783</v>
      </c>
      <c r="T376" s="55">
        <v>0</v>
      </c>
      <c r="U376" s="54">
        <v>171</v>
      </c>
      <c r="V376" s="57">
        <f t="shared" si="93"/>
        <v>-4120</v>
      </c>
      <c r="W376" s="55">
        <v>0</v>
      </c>
      <c r="X376" s="55">
        <f t="shared" si="91"/>
        <v>12442.148893757018</v>
      </c>
      <c r="Y376" s="117">
        <f t="shared" si="92"/>
        <v>3542798.2702450003</v>
      </c>
    </row>
    <row r="377" spans="1:25" ht="13.5" thickBot="1" x14ac:dyDescent="0.35">
      <c r="A377" s="54">
        <v>364</v>
      </c>
      <c r="B377" s="54">
        <v>54</v>
      </c>
      <c r="C377" s="54">
        <f t="shared" si="96"/>
        <v>4</v>
      </c>
      <c r="D377" s="55">
        <f t="shared" si="100"/>
        <v>34575.539001205332</v>
      </c>
      <c r="E377" s="57">
        <f t="shared" si="89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f t="shared" si="95"/>
        <v>-1023</v>
      </c>
      <c r="K377" s="54">
        <v>292</v>
      </c>
      <c r="L377" s="55">
        <v>0</v>
      </c>
      <c r="M377" s="55">
        <v>0</v>
      </c>
      <c r="N377" s="54" t="s">
        <v>79</v>
      </c>
      <c r="O377" s="55">
        <v>0</v>
      </c>
      <c r="P377" s="55">
        <v>0</v>
      </c>
      <c r="Q377" s="54" t="s">
        <v>79</v>
      </c>
      <c r="R377" s="57">
        <v>0</v>
      </c>
      <c r="S377" s="55">
        <f t="shared" si="99"/>
        <v>-3163.1745069661783</v>
      </c>
      <c r="T377" s="55">
        <v>0</v>
      </c>
      <c r="U377" s="54">
        <v>172</v>
      </c>
      <c r="V377" s="57">
        <f t="shared" si="93"/>
        <v>-4130</v>
      </c>
      <c r="W377" s="55">
        <v>0</v>
      </c>
      <c r="X377" s="55">
        <f t="shared" si="91"/>
        <v>12429.148893757018</v>
      </c>
      <c r="Y377" s="117">
        <f t="shared" si="92"/>
        <v>3569989.0785981109</v>
      </c>
    </row>
    <row r="378" spans="1:25" ht="13.5" thickBot="1" x14ac:dyDescent="0.35">
      <c r="A378" s="54">
        <v>365</v>
      </c>
      <c r="B378" s="54">
        <v>54</v>
      </c>
      <c r="C378" s="54">
        <f t="shared" si="96"/>
        <v>5</v>
      </c>
      <c r="D378" s="55">
        <f t="shared" si="100"/>
        <v>34575.539001205332</v>
      </c>
      <c r="E378" s="57">
        <f t="shared" si="89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f t="shared" si="95"/>
        <v>-1026</v>
      </c>
      <c r="K378" s="54">
        <v>293</v>
      </c>
      <c r="L378" s="55">
        <v>0</v>
      </c>
      <c r="M378" s="55">
        <v>0</v>
      </c>
      <c r="N378" s="54" t="s">
        <v>79</v>
      </c>
      <c r="O378" s="55">
        <v>0</v>
      </c>
      <c r="P378" s="55">
        <v>0</v>
      </c>
      <c r="Q378" s="54" t="s">
        <v>79</v>
      </c>
      <c r="R378" s="57">
        <v>0</v>
      </c>
      <c r="S378" s="55">
        <f t="shared" si="99"/>
        <v>-3163.1745069661783</v>
      </c>
      <c r="T378" s="55">
        <v>0</v>
      </c>
      <c r="U378" s="54">
        <v>173</v>
      </c>
      <c r="V378" s="57">
        <f t="shared" si="93"/>
        <v>-4140</v>
      </c>
      <c r="W378" s="55">
        <v>0</v>
      </c>
      <c r="X378" s="55">
        <f t="shared" si="91"/>
        <v>12416.148893757018</v>
      </c>
      <c r="Y378" s="117">
        <f t="shared" si="92"/>
        <v>3597280.1819860265</v>
      </c>
    </row>
    <row r="379" spans="1:25" ht="13.5" thickBot="1" x14ac:dyDescent="0.35">
      <c r="A379" s="54">
        <v>366</v>
      </c>
      <c r="B379" s="54">
        <v>54</v>
      </c>
      <c r="C379" s="54">
        <f t="shared" si="96"/>
        <v>6</v>
      </c>
      <c r="D379" s="55">
        <f t="shared" si="100"/>
        <v>34575.539001205332</v>
      </c>
      <c r="E379" s="57">
        <f t="shared" si="89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f t="shared" si="95"/>
        <v>-1029</v>
      </c>
      <c r="K379" s="54">
        <v>294</v>
      </c>
      <c r="L379" s="55">
        <v>0</v>
      </c>
      <c r="M379" s="55">
        <v>0</v>
      </c>
      <c r="N379" s="54" t="s">
        <v>79</v>
      </c>
      <c r="O379" s="55">
        <v>0</v>
      </c>
      <c r="P379" s="55">
        <v>0</v>
      </c>
      <c r="Q379" s="54" t="s">
        <v>79</v>
      </c>
      <c r="R379" s="57">
        <v>0</v>
      </c>
      <c r="S379" s="55">
        <f t="shared" si="99"/>
        <v>-3163.1745069661783</v>
      </c>
      <c r="T379" s="55">
        <v>0</v>
      </c>
      <c r="U379" s="54">
        <v>174</v>
      </c>
      <c r="V379" s="57">
        <f t="shared" si="93"/>
        <v>-4150</v>
      </c>
      <c r="W379" s="55">
        <v>0</v>
      </c>
      <c r="X379" s="55">
        <f t="shared" si="91"/>
        <v>12403.148893757018</v>
      </c>
      <c r="Y379" s="117">
        <f t="shared" si="92"/>
        <v>3624671.9983047252</v>
      </c>
    </row>
    <row r="380" spans="1:25" ht="13.5" thickBot="1" x14ac:dyDescent="0.35">
      <c r="A380" s="54">
        <v>367</v>
      </c>
      <c r="B380" s="54">
        <v>54</v>
      </c>
      <c r="C380" s="54">
        <f t="shared" si="96"/>
        <v>7</v>
      </c>
      <c r="D380" s="55">
        <f t="shared" si="100"/>
        <v>34575.539001205332</v>
      </c>
      <c r="E380" s="57">
        <f t="shared" si="89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f t="shared" si="95"/>
        <v>-1032</v>
      </c>
      <c r="K380" s="54">
        <v>295</v>
      </c>
      <c r="L380" s="55">
        <v>0</v>
      </c>
      <c r="M380" s="55">
        <v>0</v>
      </c>
      <c r="N380" s="54" t="s">
        <v>79</v>
      </c>
      <c r="O380" s="55">
        <v>0</v>
      </c>
      <c r="P380" s="55">
        <v>0</v>
      </c>
      <c r="Q380" s="54" t="s">
        <v>79</v>
      </c>
      <c r="R380" s="57">
        <v>0</v>
      </c>
      <c r="S380" s="55">
        <f t="shared" si="99"/>
        <v>-3163.1745069661783</v>
      </c>
      <c r="T380" s="55">
        <v>0</v>
      </c>
      <c r="U380" s="54">
        <v>175</v>
      </c>
      <c r="V380" s="57">
        <f t="shared" si="93"/>
        <v>-4160</v>
      </c>
      <c r="W380" s="55">
        <v>0</v>
      </c>
      <c r="X380" s="55">
        <f t="shared" si="91"/>
        <v>12390.148893757018</v>
      </c>
      <c r="Y380" s="117">
        <f t="shared" si="92"/>
        <v>3652164.9471914181</v>
      </c>
    </row>
    <row r="381" spans="1:25" ht="13.5" thickBot="1" x14ac:dyDescent="0.35">
      <c r="A381" s="54">
        <v>368</v>
      </c>
      <c r="B381" s="54">
        <v>54</v>
      </c>
      <c r="C381" s="54">
        <f t="shared" si="96"/>
        <v>8</v>
      </c>
      <c r="D381" s="55">
        <f t="shared" si="100"/>
        <v>34575.539001205332</v>
      </c>
      <c r="E381" s="57">
        <f t="shared" si="89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f t="shared" si="95"/>
        <v>-1035</v>
      </c>
      <c r="K381" s="54">
        <v>296</v>
      </c>
      <c r="L381" s="55">
        <v>0</v>
      </c>
      <c r="M381" s="55">
        <v>0</v>
      </c>
      <c r="N381" s="54" t="s">
        <v>79</v>
      </c>
      <c r="O381" s="55">
        <v>0</v>
      </c>
      <c r="P381" s="55">
        <v>0</v>
      </c>
      <c r="Q381" s="54" t="s">
        <v>79</v>
      </c>
      <c r="R381" s="57">
        <v>0</v>
      </c>
      <c r="S381" s="55">
        <f t="shared" si="99"/>
        <v>-3163.1745069661783</v>
      </c>
      <c r="T381" s="55">
        <v>0</v>
      </c>
      <c r="U381" s="54">
        <v>176</v>
      </c>
      <c r="V381" s="57">
        <f t="shared" si="93"/>
        <v>-4170</v>
      </c>
      <c r="W381" s="55">
        <v>0</v>
      </c>
      <c r="X381" s="55">
        <f t="shared" si="91"/>
        <v>12377.148893757018</v>
      </c>
      <c r="Y381" s="117">
        <f t="shared" si="92"/>
        <v>3679759.4500318058</v>
      </c>
    </row>
    <row r="382" spans="1:25" ht="13.5" thickBot="1" x14ac:dyDescent="0.35">
      <c r="A382" s="54">
        <v>369</v>
      </c>
      <c r="B382" s="54">
        <v>54</v>
      </c>
      <c r="C382" s="54">
        <f t="shared" si="96"/>
        <v>9</v>
      </c>
      <c r="D382" s="55">
        <f t="shared" si="100"/>
        <v>34575.539001205332</v>
      </c>
      <c r="E382" s="57">
        <f t="shared" si="89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f t="shared" si="95"/>
        <v>-1038</v>
      </c>
      <c r="K382" s="54">
        <v>297</v>
      </c>
      <c r="L382" s="55">
        <v>0</v>
      </c>
      <c r="M382" s="55">
        <v>0</v>
      </c>
      <c r="N382" s="54" t="s">
        <v>79</v>
      </c>
      <c r="O382" s="55">
        <v>0</v>
      </c>
      <c r="P382" s="55">
        <v>0</v>
      </c>
      <c r="Q382" s="54" t="s">
        <v>79</v>
      </c>
      <c r="R382" s="57">
        <v>0</v>
      </c>
      <c r="S382" s="55">
        <f t="shared" si="99"/>
        <v>-3163.1745069661783</v>
      </c>
      <c r="T382" s="55">
        <v>0</v>
      </c>
      <c r="U382" s="54">
        <v>177</v>
      </c>
      <c r="V382" s="57">
        <f t="shared" si="93"/>
        <v>-4180</v>
      </c>
      <c r="W382" s="55">
        <v>0</v>
      </c>
      <c r="X382" s="55">
        <f t="shared" si="91"/>
        <v>12364.148893757018</v>
      </c>
      <c r="Y382" s="117">
        <f t="shared" si="92"/>
        <v>3707455.9299673615</v>
      </c>
    </row>
    <row r="383" spans="1:25" ht="13.5" thickBot="1" x14ac:dyDescent="0.35">
      <c r="A383" s="54">
        <v>370</v>
      </c>
      <c r="B383" s="54">
        <v>54</v>
      </c>
      <c r="C383" s="54">
        <f t="shared" si="96"/>
        <v>10</v>
      </c>
      <c r="D383" s="55">
        <f t="shared" si="100"/>
        <v>34575.539001205332</v>
      </c>
      <c r="E383" s="57">
        <f t="shared" si="89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f t="shared" si="95"/>
        <v>-1041</v>
      </c>
      <c r="K383" s="54">
        <v>298</v>
      </c>
      <c r="L383" s="55">
        <v>0</v>
      </c>
      <c r="M383" s="55">
        <v>0</v>
      </c>
      <c r="N383" s="54" t="s">
        <v>79</v>
      </c>
      <c r="O383" s="55">
        <v>0</v>
      </c>
      <c r="P383" s="55">
        <v>0</v>
      </c>
      <c r="Q383" s="54" t="s">
        <v>79</v>
      </c>
      <c r="R383" s="57">
        <v>0</v>
      </c>
      <c r="S383" s="55">
        <f t="shared" si="99"/>
        <v>-3163.1745069661783</v>
      </c>
      <c r="T383" s="55">
        <v>0</v>
      </c>
      <c r="U383" s="54">
        <v>178</v>
      </c>
      <c r="V383" s="57">
        <f t="shared" si="93"/>
        <v>-4190</v>
      </c>
      <c r="W383" s="55">
        <v>0</v>
      </c>
      <c r="X383" s="55">
        <f t="shared" si="91"/>
        <v>12351.148893757018</v>
      </c>
      <c r="Y383" s="117">
        <f t="shared" si="92"/>
        <v>3735254.8119026488</v>
      </c>
    </row>
    <row r="384" spans="1:25" ht="13.5" thickBot="1" x14ac:dyDescent="0.35">
      <c r="A384" s="54">
        <v>371</v>
      </c>
      <c r="B384" s="54">
        <v>54</v>
      </c>
      <c r="C384" s="54">
        <f t="shared" si="96"/>
        <v>11</v>
      </c>
      <c r="D384" s="55">
        <f t="shared" si="100"/>
        <v>34575.539001205332</v>
      </c>
      <c r="E384" s="57">
        <f t="shared" si="89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f t="shared" si="95"/>
        <v>-1044</v>
      </c>
      <c r="K384" s="54">
        <v>299</v>
      </c>
      <c r="L384" s="55">
        <v>0</v>
      </c>
      <c r="M384" s="55">
        <v>0</v>
      </c>
      <c r="N384" s="54" t="s">
        <v>79</v>
      </c>
      <c r="O384" s="55">
        <v>0</v>
      </c>
      <c r="P384" s="55">
        <v>0</v>
      </c>
      <c r="Q384" s="54" t="s">
        <v>79</v>
      </c>
      <c r="R384" s="57">
        <v>0</v>
      </c>
      <c r="S384" s="55">
        <f t="shared" si="99"/>
        <v>-3163.1745069661783</v>
      </c>
      <c r="T384" s="55">
        <v>0</v>
      </c>
      <c r="U384" s="54">
        <v>179</v>
      </c>
      <c r="V384" s="57">
        <f t="shared" si="93"/>
        <v>-4200</v>
      </c>
      <c r="W384" s="55">
        <v>0</v>
      </c>
      <c r="X384" s="55">
        <f t="shared" si="91"/>
        <v>12338.148893757018</v>
      </c>
      <c r="Y384" s="117">
        <f t="shared" si="92"/>
        <v>3763156.5225126664</v>
      </c>
    </row>
    <row r="385" spans="1:25" ht="13.5" thickBot="1" x14ac:dyDescent="0.35">
      <c r="A385" s="54">
        <v>372</v>
      </c>
      <c r="B385" s="54">
        <v>55</v>
      </c>
      <c r="C385" s="54">
        <f t="shared" si="96"/>
        <v>0</v>
      </c>
      <c r="D385" s="55">
        <f>$D374*(1+$D$4)</f>
        <v>36304.315951265598</v>
      </c>
      <c r="E385" s="57">
        <f t="shared" si="89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f t="shared" si="95"/>
        <v>-1047</v>
      </c>
      <c r="K385" s="54">
        <v>300</v>
      </c>
      <c r="L385" s="55">
        <v>0</v>
      </c>
      <c r="M385" s="55">
        <v>0</v>
      </c>
      <c r="N385" s="54" t="s">
        <v>79</v>
      </c>
      <c r="O385" s="55">
        <v>0</v>
      </c>
      <c r="P385" s="55">
        <v>0</v>
      </c>
      <c r="Q385" s="54" t="s">
        <v>79</v>
      </c>
      <c r="R385" s="57">
        <v>0</v>
      </c>
      <c r="S385" s="55">
        <f t="shared" si="99"/>
        <v>-3163.1745069661783</v>
      </c>
      <c r="T385" s="55">
        <v>0</v>
      </c>
      <c r="U385" s="54">
        <v>180</v>
      </c>
      <c r="V385" s="57">
        <f t="shared" si="93"/>
        <v>-4210</v>
      </c>
      <c r="W385" s="55">
        <v>0</v>
      </c>
      <c r="X385" s="55">
        <f t="shared" si="91"/>
        <v>13362.415063793182</v>
      </c>
      <c r="Y385" s="117">
        <f t="shared" si="92"/>
        <v>3792198.7564202626</v>
      </c>
    </row>
    <row r="386" spans="1:25" ht="13.5" thickBot="1" x14ac:dyDescent="0.35">
      <c r="A386" s="54">
        <v>373</v>
      </c>
      <c r="B386" s="54">
        <v>55</v>
      </c>
      <c r="C386" s="54">
        <f t="shared" si="96"/>
        <v>1</v>
      </c>
      <c r="D386" s="55">
        <f t="shared" ref="D386:D396" si="101">$D385</f>
        <v>36304.315951265598</v>
      </c>
      <c r="E386" s="57">
        <f t="shared" si="89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f t="shared" si="95"/>
        <v>-1050</v>
      </c>
      <c r="K386" s="54">
        <v>301</v>
      </c>
      <c r="L386" s="55">
        <v>0</v>
      </c>
      <c r="M386" s="55">
        <v>0</v>
      </c>
      <c r="N386" s="54" t="s">
        <v>79</v>
      </c>
      <c r="O386" s="55">
        <v>0</v>
      </c>
      <c r="P386" s="55">
        <v>0</v>
      </c>
      <c r="Q386" s="54" t="s">
        <v>79</v>
      </c>
      <c r="R386" s="57">
        <v>0</v>
      </c>
      <c r="S386" s="55">
        <v>0</v>
      </c>
      <c r="T386" s="55">
        <v>0</v>
      </c>
      <c r="U386" s="54">
        <v>181</v>
      </c>
      <c r="V386" s="57">
        <f t="shared" si="93"/>
        <v>-4220</v>
      </c>
      <c r="W386" s="55">
        <v>0</v>
      </c>
      <c r="X386" s="55">
        <f t="shared" si="91"/>
        <v>16512.589570759359</v>
      </c>
      <c r="Y386" s="117">
        <f t="shared" si="92"/>
        <v>3824512.1741427728</v>
      </c>
    </row>
    <row r="387" spans="1:25" ht="13.5" thickBot="1" x14ac:dyDescent="0.35">
      <c r="A387" s="54">
        <v>374</v>
      </c>
      <c r="B387" s="54">
        <v>55</v>
      </c>
      <c r="C387" s="54">
        <f t="shared" si="96"/>
        <v>2</v>
      </c>
      <c r="D387" s="55">
        <f t="shared" si="101"/>
        <v>36304.315951265598</v>
      </c>
      <c r="E387" s="57">
        <f t="shared" si="89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f t="shared" si="95"/>
        <v>-1053</v>
      </c>
      <c r="K387" s="54">
        <v>302</v>
      </c>
      <c r="L387" s="55">
        <v>0</v>
      </c>
      <c r="M387" s="55">
        <v>0</v>
      </c>
      <c r="N387" s="54" t="s">
        <v>79</v>
      </c>
      <c r="O387" s="55">
        <v>0</v>
      </c>
      <c r="P387" s="55">
        <v>0</v>
      </c>
      <c r="Q387" s="54" t="s">
        <v>79</v>
      </c>
      <c r="R387" s="57">
        <v>0</v>
      </c>
      <c r="S387" s="55">
        <v>0</v>
      </c>
      <c r="T387" s="55">
        <v>0</v>
      </c>
      <c r="U387" s="54">
        <v>182</v>
      </c>
      <c r="V387" s="57">
        <f t="shared" si="93"/>
        <v>-4230</v>
      </c>
      <c r="W387" s="55">
        <v>0</v>
      </c>
      <c r="X387" s="55">
        <f t="shared" si="91"/>
        <v>16499.589570759359</v>
      </c>
      <c r="Y387" s="117">
        <f t="shared" si="92"/>
        <v>3856947.2311057937</v>
      </c>
    </row>
    <row r="388" spans="1:25" ht="13.5" thickBot="1" x14ac:dyDescent="0.35">
      <c r="A388" s="54">
        <v>375</v>
      </c>
      <c r="B388" s="54">
        <v>55</v>
      </c>
      <c r="C388" s="54">
        <f t="shared" si="96"/>
        <v>3</v>
      </c>
      <c r="D388" s="55">
        <f t="shared" si="101"/>
        <v>36304.315951265598</v>
      </c>
      <c r="E388" s="57">
        <f t="shared" si="89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f t="shared" si="95"/>
        <v>-1056</v>
      </c>
      <c r="K388" s="54">
        <v>303</v>
      </c>
      <c r="L388" s="55">
        <v>0</v>
      </c>
      <c r="M388" s="55">
        <v>0</v>
      </c>
      <c r="N388" s="54" t="s">
        <v>79</v>
      </c>
      <c r="O388" s="55">
        <v>0</v>
      </c>
      <c r="P388" s="55">
        <v>0</v>
      </c>
      <c r="Q388" s="54" t="s">
        <v>79</v>
      </c>
      <c r="R388" s="57">
        <v>0</v>
      </c>
      <c r="S388" s="55">
        <v>0</v>
      </c>
      <c r="T388" s="55">
        <v>0</v>
      </c>
      <c r="U388" s="54">
        <v>183</v>
      </c>
      <c r="V388" s="57">
        <f t="shared" si="93"/>
        <v>-4240</v>
      </c>
      <c r="W388" s="55">
        <v>0</v>
      </c>
      <c r="X388" s="55">
        <f t="shared" si="91"/>
        <v>16486.589570759359</v>
      </c>
      <c r="Y388" s="117">
        <f t="shared" si="92"/>
        <v>3889504.4341394939</v>
      </c>
    </row>
    <row r="389" spans="1:25" ht="13.5" thickBot="1" x14ac:dyDescent="0.35">
      <c r="A389" s="54">
        <v>376</v>
      </c>
      <c r="B389" s="54">
        <v>55</v>
      </c>
      <c r="C389" s="54">
        <f t="shared" si="96"/>
        <v>4</v>
      </c>
      <c r="D389" s="55">
        <f t="shared" si="101"/>
        <v>36304.315951265598</v>
      </c>
      <c r="E389" s="57">
        <f t="shared" si="89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f t="shared" si="95"/>
        <v>-1059</v>
      </c>
      <c r="K389" s="54">
        <v>304</v>
      </c>
      <c r="L389" s="55">
        <v>0</v>
      </c>
      <c r="M389" s="55">
        <v>0</v>
      </c>
      <c r="N389" s="54" t="s">
        <v>79</v>
      </c>
      <c r="O389" s="55">
        <v>0</v>
      </c>
      <c r="P389" s="55">
        <v>0</v>
      </c>
      <c r="Q389" s="54" t="s">
        <v>79</v>
      </c>
      <c r="R389" s="57">
        <v>0</v>
      </c>
      <c r="S389" s="55">
        <v>0</v>
      </c>
      <c r="T389" s="55">
        <v>0</v>
      </c>
      <c r="U389" s="54">
        <v>184</v>
      </c>
      <c r="V389" s="57">
        <f t="shared" si="93"/>
        <v>-4250</v>
      </c>
      <c r="W389" s="55">
        <v>0</v>
      </c>
      <c r="X389" s="55">
        <f t="shared" si="91"/>
        <v>16473.589570759359</v>
      </c>
      <c r="Y389" s="117">
        <f t="shared" si="92"/>
        <v>3922184.2921858341</v>
      </c>
    </row>
    <row r="390" spans="1:25" ht="13.5" thickBot="1" x14ac:dyDescent="0.35">
      <c r="A390" s="54">
        <v>377</v>
      </c>
      <c r="B390" s="54">
        <v>55</v>
      </c>
      <c r="C390" s="54">
        <f t="shared" si="96"/>
        <v>5</v>
      </c>
      <c r="D390" s="55">
        <f t="shared" si="101"/>
        <v>36304.315951265598</v>
      </c>
      <c r="E390" s="57">
        <f t="shared" si="89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f t="shared" si="95"/>
        <v>-1062</v>
      </c>
      <c r="K390" s="54">
        <v>305</v>
      </c>
      <c r="L390" s="55">
        <v>0</v>
      </c>
      <c r="M390" s="55">
        <v>0</v>
      </c>
      <c r="N390" s="54" t="s">
        <v>79</v>
      </c>
      <c r="O390" s="55">
        <v>0</v>
      </c>
      <c r="P390" s="55">
        <v>0</v>
      </c>
      <c r="Q390" s="54" t="s">
        <v>79</v>
      </c>
      <c r="R390" s="57">
        <v>0</v>
      </c>
      <c r="S390" s="55">
        <v>0</v>
      </c>
      <c r="T390" s="55">
        <v>0</v>
      </c>
      <c r="U390" s="54">
        <v>185</v>
      </c>
      <c r="V390" s="57">
        <f t="shared" si="93"/>
        <v>-4260</v>
      </c>
      <c r="W390" s="55">
        <v>0</v>
      </c>
      <c r="X390" s="55">
        <f t="shared" si="91"/>
        <v>16460.589570759359</v>
      </c>
      <c r="Y390" s="117">
        <f t="shared" si="92"/>
        <v>3954987.3163073678</v>
      </c>
    </row>
    <row r="391" spans="1:25" ht="13.5" thickBot="1" x14ac:dyDescent="0.35">
      <c r="A391" s="54">
        <v>378</v>
      </c>
      <c r="B391" s="54">
        <v>55</v>
      </c>
      <c r="C391" s="54">
        <f t="shared" si="96"/>
        <v>6</v>
      </c>
      <c r="D391" s="55">
        <f t="shared" si="101"/>
        <v>36304.315951265598</v>
      </c>
      <c r="E391" s="57">
        <f t="shared" si="89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f t="shared" si="95"/>
        <v>-1065</v>
      </c>
      <c r="K391" s="54">
        <v>306</v>
      </c>
      <c r="L391" s="55">
        <v>0</v>
      </c>
      <c r="M391" s="55">
        <v>0</v>
      </c>
      <c r="N391" s="54" t="s">
        <v>79</v>
      </c>
      <c r="O391" s="55">
        <v>0</v>
      </c>
      <c r="P391" s="55">
        <v>0</v>
      </c>
      <c r="Q391" s="54" t="s">
        <v>79</v>
      </c>
      <c r="R391" s="57">
        <v>0</v>
      </c>
      <c r="S391" s="55">
        <v>0</v>
      </c>
      <c r="T391" s="55">
        <v>0</v>
      </c>
      <c r="U391" s="54">
        <v>186</v>
      </c>
      <c r="V391" s="57">
        <f t="shared" si="93"/>
        <v>-4270</v>
      </c>
      <c r="W391" s="55">
        <v>0</v>
      </c>
      <c r="X391" s="55">
        <f t="shared" si="91"/>
        <v>16447.589570759359</v>
      </c>
      <c r="Y391" s="117">
        <f t="shared" si="92"/>
        <v>3987914.0196960745</v>
      </c>
    </row>
    <row r="392" spans="1:25" ht="13.5" thickBot="1" x14ac:dyDescent="0.35">
      <c r="A392" s="54">
        <v>379</v>
      </c>
      <c r="B392" s="54">
        <v>55</v>
      </c>
      <c r="C392" s="54">
        <f t="shared" si="96"/>
        <v>7</v>
      </c>
      <c r="D392" s="55">
        <f t="shared" si="101"/>
        <v>36304.315951265598</v>
      </c>
      <c r="E392" s="57">
        <f t="shared" si="89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f t="shared" si="95"/>
        <v>-1068</v>
      </c>
      <c r="K392" s="54">
        <v>307</v>
      </c>
      <c r="L392" s="55">
        <v>0</v>
      </c>
      <c r="M392" s="55">
        <v>0</v>
      </c>
      <c r="N392" s="54" t="s">
        <v>79</v>
      </c>
      <c r="O392" s="55">
        <v>0</v>
      </c>
      <c r="P392" s="55">
        <v>0</v>
      </c>
      <c r="Q392" s="54" t="s">
        <v>79</v>
      </c>
      <c r="R392" s="57">
        <v>0</v>
      </c>
      <c r="S392" s="55">
        <v>0</v>
      </c>
      <c r="T392" s="55">
        <v>0</v>
      </c>
      <c r="U392" s="54">
        <v>187</v>
      </c>
      <c r="V392" s="57">
        <f t="shared" si="93"/>
        <v>-4280</v>
      </c>
      <c r="W392" s="55">
        <v>0</v>
      </c>
      <c r="X392" s="55">
        <f t="shared" si="91"/>
        <v>16434.589570759359</v>
      </c>
      <c r="Y392" s="117">
        <f t="shared" si="92"/>
        <v>4020964.9176822342</v>
      </c>
    </row>
    <row r="393" spans="1:25" ht="13.5" thickBot="1" x14ac:dyDescent="0.35">
      <c r="A393" s="54">
        <v>380</v>
      </c>
      <c r="B393" s="54">
        <v>55</v>
      </c>
      <c r="C393" s="54">
        <f t="shared" si="96"/>
        <v>8</v>
      </c>
      <c r="D393" s="55">
        <f t="shared" si="101"/>
        <v>36304.315951265598</v>
      </c>
      <c r="E393" s="57">
        <f t="shared" si="89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f t="shared" si="95"/>
        <v>-1071</v>
      </c>
      <c r="K393" s="54">
        <v>308</v>
      </c>
      <c r="L393" s="55">
        <v>0</v>
      </c>
      <c r="M393" s="55">
        <v>0</v>
      </c>
      <c r="N393" s="54" t="s">
        <v>79</v>
      </c>
      <c r="O393" s="55">
        <v>0</v>
      </c>
      <c r="P393" s="55">
        <v>0</v>
      </c>
      <c r="Q393" s="54" t="s">
        <v>79</v>
      </c>
      <c r="R393" s="57">
        <v>0</v>
      </c>
      <c r="S393" s="55">
        <v>0</v>
      </c>
      <c r="T393" s="55">
        <v>0</v>
      </c>
      <c r="U393" s="54">
        <v>188</v>
      </c>
      <c r="V393" s="57">
        <f t="shared" si="93"/>
        <v>-4290</v>
      </c>
      <c r="W393" s="55">
        <v>0</v>
      </c>
      <c r="X393" s="55">
        <f t="shared" si="91"/>
        <v>16421.589570759359</v>
      </c>
      <c r="Y393" s="117">
        <f t="shared" si="92"/>
        <v>4054140.5277433363</v>
      </c>
    </row>
    <row r="394" spans="1:25" ht="13.5" thickBot="1" x14ac:dyDescent="0.35">
      <c r="A394" s="54">
        <v>381</v>
      </c>
      <c r="B394" s="54">
        <v>55</v>
      </c>
      <c r="C394" s="54">
        <f t="shared" si="96"/>
        <v>9</v>
      </c>
      <c r="D394" s="55">
        <f t="shared" si="101"/>
        <v>36304.315951265598</v>
      </c>
      <c r="E394" s="57">
        <f t="shared" si="89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f t="shared" si="95"/>
        <v>-1074</v>
      </c>
      <c r="K394" s="54">
        <v>309</v>
      </c>
      <c r="L394" s="55">
        <v>0</v>
      </c>
      <c r="M394" s="55">
        <v>0</v>
      </c>
      <c r="N394" s="54" t="s">
        <v>79</v>
      </c>
      <c r="O394" s="55">
        <v>0</v>
      </c>
      <c r="P394" s="55">
        <v>0</v>
      </c>
      <c r="Q394" s="54" t="s">
        <v>79</v>
      </c>
      <c r="R394" s="57">
        <v>0</v>
      </c>
      <c r="S394" s="55">
        <v>0</v>
      </c>
      <c r="T394" s="55">
        <v>0</v>
      </c>
      <c r="U394" s="54">
        <v>189</v>
      </c>
      <c r="V394" s="57">
        <f t="shared" si="93"/>
        <v>-4300</v>
      </c>
      <c r="W394" s="55">
        <v>0</v>
      </c>
      <c r="X394" s="55">
        <f t="shared" si="91"/>
        <v>16408.589570759359</v>
      </c>
      <c r="Y394" s="117">
        <f t="shared" si="92"/>
        <v>4087441.369513026</v>
      </c>
    </row>
    <row r="395" spans="1:25" ht="13.5" thickBot="1" x14ac:dyDescent="0.35">
      <c r="A395" s="54">
        <v>382</v>
      </c>
      <c r="B395" s="54">
        <v>55</v>
      </c>
      <c r="C395" s="54">
        <f t="shared" si="96"/>
        <v>10</v>
      </c>
      <c r="D395" s="55">
        <f t="shared" si="101"/>
        <v>36304.315951265598</v>
      </c>
      <c r="E395" s="57">
        <f t="shared" si="89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f t="shared" si="95"/>
        <v>-1077</v>
      </c>
      <c r="K395" s="54">
        <v>310</v>
      </c>
      <c r="L395" s="55">
        <v>0</v>
      </c>
      <c r="M395" s="55">
        <v>0</v>
      </c>
      <c r="N395" s="54" t="s">
        <v>79</v>
      </c>
      <c r="O395" s="55">
        <v>0</v>
      </c>
      <c r="P395" s="55">
        <v>0</v>
      </c>
      <c r="Q395" s="54" t="s">
        <v>79</v>
      </c>
      <c r="R395" s="57">
        <v>0</v>
      </c>
      <c r="S395" s="55">
        <v>0</v>
      </c>
      <c r="T395" s="55">
        <v>0</v>
      </c>
      <c r="U395" s="54">
        <v>190</v>
      </c>
      <c r="V395" s="57">
        <f t="shared" si="93"/>
        <v>-4310</v>
      </c>
      <c r="W395" s="55">
        <v>0</v>
      </c>
      <c r="X395" s="55">
        <f t="shared" si="91"/>
        <v>16395.589570759359</v>
      </c>
      <c r="Y395" s="117">
        <f t="shared" si="92"/>
        <v>4120867.9647900895</v>
      </c>
    </row>
    <row r="396" spans="1:25" ht="13.5" thickBot="1" x14ac:dyDescent="0.35">
      <c r="A396" s="54">
        <v>383</v>
      </c>
      <c r="B396" s="54">
        <v>55</v>
      </c>
      <c r="C396" s="54">
        <f t="shared" si="96"/>
        <v>11</v>
      </c>
      <c r="D396" s="55">
        <f t="shared" si="101"/>
        <v>36304.315951265598</v>
      </c>
      <c r="E396" s="57">
        <f t="shared" si="89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f t="shared" si="95"/>
        <v>-1080</v>
      </c>
      <c r="K396" s="54">
        <v>311</v>
      </c>
      <c r="L396" s="55">
        <v>0</v>
      </c>
      <c r="M396" s="55">
        <v>0</v>
      </c>
      <c r="N396" s="54" t="s">
        <v>79</v>
      </c>
      <c r="O396" s="55">
        <v>0</v>
      </c>
      <c r="P396" s="55">
        <v>0</v>
      </c>
      <c r="Q396" s="54" t="s">
        <v>79</v>
      </c>
      <c r="R396" s="57">
        <v>0</v>
      </c>
      <c r="S396" s="55">
        <v>0</v>
      </c>
      <c r="T396" s="55">
        <v>0</v>
      </c>
      <c r="U396" s="54">
        <v>191</v>
      </c>
      <c r="V396" s="57">
        <f t="shared" si="93"/>
        <v>-4320</v>
      </c>
      <c r="W396" s="55">
        <v>0</v>
      </c>
      <c r="X396" s="55">
        <f t="shared" si="91"/>
        <v>16382.589570759359</v>
      </c>
      <c r="Y396" s="117">
        <f t="shared" si="92"/>
        <v>4154420.8375474741</v>
      </c>
    </row>
    <row r="397" spans="1:25" ht="13.5" thickBot="1" x14ac:dyDescent="0.35">
      <c r="A397" s="54">
        <v>384</v>
      </c>
      <c r="B397" s="54">
        <v>56</v>
      </c>
      <c r="C397" s="54">
        <f t="shared" si="96"/>
        <v>0</v>
      </c>
      <c r="D397" s="55">
        <f>$D386*(1+$D$4)</f>
        <v>38119.531748828878</v>
      </c>
      <c r="E397" s="57">
        <f t="shared" si="89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f t="shared" si="95"/>
        <v>-1083</v>
      </c>
      <c r="K397" s="54">
        <v>312</v>
      </c>
      <c r="L397" s="55">
        <v>0</v>
      </c>
      <c r="M397" s="55">
        <v>0</v>
      </c>
      <c r="N397" s="54" t="s">
        <v>79</v>
      </c>
      <c r="O397" s="55">
        <v>0</v>
      </c>
      <c r="P397" s="55">
        <v>0</v>
      </c>
      <c r="Q397" s="54" t="s">
        <v>79</v>
      </c>
      <c r="R397" s="57">
        <v>0</v>
      </c>
      <c r="S397" s="55">
        <v>0</v>
      </c>
      <c r="T397" s="55">
        <v>0</v>
      </c>
      <c r="U397" s="54">
        <v>192</v>
      </c>
      <c r="V397" s="57">
        <f t="shared" si="93"/>
        <v>-4330</v>
      </c>
      <c r="W397" s="55">
        <v>0</v>
      </c>
      <c r="X397" s="55">
        <f t="shared" si="91"/>
        <v>17458.719049297331</v>
      </c>
      <c r="Y397" s="117">
        <f t="shared" si="92"/>
        <v>4189189.6434198855</v>
      </c>
    </row>
    <row r="398" spans="1:25" ht="13.5" thickBot="1" x14ac:dyDescent="0.35">
      <c r="A398" s="54">
        <v>385</v>
      </c>
      <c r="B398" s="54">
        <v>56</v>
      </c>
      <c r="C398" s="54">
        <f t="shared" si="96"/>
        <v>1</v>
      </c>
      <c r="D398" s="55">
        <f t="shared" ref="D398:D408" si="102">$D397</f>
        <v>38119.531748828878</v>
      </c>
      <c r="E398" s="57">
        <f t="shared" ref="E398:E445" si="103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f t="shared" si="95"/>
        <v>-1086</v>
      </c>
      <c r="K398" s="54">
        <v>313</v>
      </c>
      <c r="L398" s="55">
        <v>0</v>
      </c>
      <c r="M398" s="55">
        <v>0</v>
      </c>
      <c r="N398" s="54" t="s">
        <v>79</v>
      </c>
      <c r="O398" s="55">
        <v>0</v>
      </c>
      <c r="P398" s="55">
        <v>0</v>
      </c>
      <c r="Q398" s="54" t="s">
        <v>79</v>
      </c>
      <c r="R398" s="57">
        <v>0</v>
      </c>
      <c r="S398" s="55">
        <v>0</v>
      </c>
      <c r="T398" s="55">
        <v>0</v>
      </c>
      <c r="U398" s="54">
        <v>193</v>
      </c>
      <c r="V398" s="57">
        <f t="shared" si="93"/>
        <v>-4340</v>
      </c>
      <c r="W398" s="55">
        <v>0</v>
      </c>
      <c r="X398" s="55">
        <f t="shared" ref="X398:X444" si="104">D398+E398+F398+G398+H398+I398+J398+L398+M398+R398+S398+T398+V398+W398+O398+P398</f>
        <v>17445.719049297331</v>
      </c>
      <c r="Y398" s="117">
        <f t="shared" ref="Y398:Y445" si="105">X398+(Y397*(1+($D$7/12)))</f>
        <v>4224090.3193167653</v>
      </c>
    </row>
    <row r="399" spans="1:25" ht="13.5" thickBot="1" x14ac:dyDescent="0.35">
      <c r="A399" s="54">
        <v>386</v>
      </c>
      <c r="B399" s="54">
        <v>56</v>
      </c>
      <c r="C399" s="54">
        <f t="shared" si="96"/>
        <v>2</v>
      </c>
      <c r="D399" s="55">
        <f t="shared" si="102"/>
        <v>38119.531748828878</v>
      </c>
      <c r="E399" s="57">
        <f t="shared" si="103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f t="shared" si="95"/>
        <v>-1089</v>
      </c>
      <c r="K399" s="54">
        <v>314</v>
      </c>
      <c r="L399" s="55">
        <v>0</v>
      </c>
      <c r="M399" s="55">
        <v>0</v>
      </c>
      <c r="N399" s="54" t="s">
        <v>79</v>
      </c>
      <c r="O399" s="55">
        <v>0</v>
      </c>
      <c r="P399" s="55">
        <v>0</v>
      </c>
      <c r="Q399" s="54" t="s">
        <v>79</v>
      </c>
      <c r="R399" s="57">
        <v>0</v>
      </c>
      <c r="S399" s="55">
        <v>0</v>
      </c>
      <c r="T399" s="55">
        <v>0</v>
      </c>
      <c r="U399" s="54">
        <v>194</v>
      </c>
      <c r="V399" s="57">
        <f t="shared" ref="V399:V445" si="106">$V398-10</f>
        <v>-4350</v>
      </c>
      <c r="W399" s="55">
        <v>0</v>
      </c>
      <c r="X399" s="55">
        <f t="shared" si="104"/>
        <v>17432.719049297331</v>
      </c>
      <c r="Y399" s="117">
        <f t="shared" si="105"/>
        <v>4259123.4146965491</v>
      </c>
    </row>
    <row r="400" spans="1:25" ht="13.5" thickBot="1" x14ac:dyDescent="0.35">
      <c r="A400" s="54">
        <v>387</v>
      </c>
      <c r="B400" s="54">
        <v>56</v>
      </c>
      <c r="C400" s="54">
        <f t="shared" si="96"/>
        <v>3</v>
      </c>
      <c r="D400" s="55">
        <f t="shared" si="102"/>
        <v>38119.531748828878</v>
      </c>
      <c r="E400" s="57">
        <f t="shared" si="103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f t="shared" si="95"/>
        <v>-1092</v>
      </c>
      <c r="K400" s="54">
        <v>315</v>
      </c>
      <c r="L400" s="55">
        <v>0</v>
      </c>
      <c r="M400" s="55">
        <v>0</v>
      </c>
      <c r="N400" s="54" t="s">
        <v>79</v>
      </c>
      <c r="O400" s="55">
        <v>0</v>
      </c>
      <c r="P400" s="55">
        <v>0</v>
      </c>
      <c r="Q400" s="54" t="s">
        <v>79</v>
      </c>
      <c r="R400" s="57">
        <v>0</v>
      </c>
      <c r="S400" s="55">
        <v>0</v>
      </c>
      <c r="T400" s="55">
        <v>0</v>
      </c>
      <c r="U400" s="54">
        <v>195</v>
      </c>
      <c r="V400" s="57">
        <f t="shared" si="106"/>
        <v>-4360</v>
      </c>
      <c r="W400" s="55">
        <v>0</v>
      </c>
      <c r="X400" s="55">
        <f t="shared" si="104"/>
        <v>17419.719049297331</v>
      </c>
      <c r="Y400" s="117">
        <f t="shared" si="105"/>
        <v>4294289.4813070819</v>
      </c>
    </row>
    <row r="401" spans="1:25" ht="13.5" thickBot="1" x14ac:dyDescent="0.35">
      <c r="A401" s="54">
        <v>388</v>
      </c>
      <c r="B401" s="54">
        <v>56</v>
      </c>
      <c r="C401" s="54">
        <f t="shared" si="96"/>
        <v>4</v>
      </c>
      <c r="D401" s="55">
        <f t="shared" si="102"/>
        <v>38119.531748828878</v>
      </c>
      <c r="E401" s="57">
        <f t="shared" si="103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f t="shared" si="95"/>
        <v>-1095</v>
      </c>
      <c r="K401" s="54">
        <v>316</v>
      </c>
      <c r="L401" s="55">
        <v>0</v>
      </c>
      <c r="M401" s="55">
        <v>0</v>
      </c>
      <c r="N401" s="54" t="s">
        <v>79</v>
      </c>
      <c r="O401" s="55">
        <v>0</v>
      </c>
      <c r="P401" s="55">
        <v>0</v>
      </c>
      <c r="Q401" s="54" t="s">
        <v>79</v>
      </c>
      <c r="R401" s="57">
        <v>0</v>
      </c>
      <c r="S401" s="55">
        <v>0</v>
      </c>
      <c r="T401" s="55">
        <v>0</v>
      </c>
      <c r="U401" s="54">
        <v>196</v>
      </c>
      <c r="V401" s="57">
        <f t="shared" si="106"/>
        <v>-4370</v>
      </c>
      <c r="W401" s="55">
        <v>0</v>
      </c>
      <c r="X401" s="55">
        <f t="shared" si="104"/>
        <v>17406.719049297331</v>
      </c>
      <c r="Y401" s="117">
        <f t="shared" si="105"/>
        <v>4329589.0731951585</v>
      </c>
    </row>
    <row r="402" spans="1:25" ht="13.5" thickBot="1" x14ac:dyDescent="0.35">
      <c r="A402" s="54">
        <v>389</v>
      </c>
      <c r="B402" s="54">
        <v>56</v>
      </c>
      <c r="C402" s="54">
        <f t="shared" si="96"/>
        <v>5</v>
      </c>
      <c r="D402" s="55">
        <f t="shared" si="102"/>
        <v>38119.531748828878</v>
      </c>
      <c r="E402" s="57">
        <f t="shared" si="103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f t="shared" si="95"/>
        <v>-1098</v>
      </c>
      <c r="K402" s="54">
        <v>317</v>
      </c>
      <c r="L402" s="55">
        <v>0</v>
      </c>
      <c r="M402" s="55">
        <v>0</v>
      </c>
      <c r="N402" s="54" t="s">
        <v>79</v>
      </c>
      <c r="O402" s="55">
        <v>0</v>
      </c>
      <c r="P402" s="55">
        <v>0</v>
      </c>
      <c r="Q402" s="54" t="s">
        <v>79</v>
      </c>
      <c r="R402" s="57">
        <v>0</v>
      </c>
      <c r="S402" s="55">
        <v>0</v>
      </c>
      <c r="T402" s="55">
        <v>0</v>
      </c>
      <c r="U402" s="54">
        <v>197</v>
      </c>
      <c r="V402" s="57">
        <f t="shared" si="106"/>
        <v>-4380</v>
      </c>
      <c r="W402" s="55">
        <v>0</v>
      </c>
      <c r="X402" s="55">
        <f t="shared" si="104"/>
        <v>17393.719049297331</v>
      </c>
      <c r="Y402" s="117">
        <f t="shared" si="105"/>
        <v>4365022.7467161026</v>
      </c>
    </row>
    <row r="403" spans="1:25" ht="13.5" thickBot="1" x14ac:dyDescent="0.35">
      <c r="A403" s="54">
        <v>390</v>
      </c>
      <c r="B403" s="54">
        <v>56</v>
      </c>
      <c r="C403" s="54">
        <f t="shared" si="96"/>
        <v>6</v>
      </c>
      <c r="D403" s="55">
        <f t="shared" si="102"/>
        <v>38119.531748828878</v>
      </c>
      <c r="E403" s="57">
        <f t="shared" si="103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f t="shared" si="95"/>
        <v>-1101</v>
      </c>
      <c r="K403" s="54">
        <v>318</v>
      </c>
      <c r="L403" s="55">
        <v>0</v>
      </c>
      <c r="M403" s="55">
        <v>0</v>
      </c>
      <c r="N403" s="54" t="s">
        <v>79</v>
      </c>
      <c r="O403" s="55">
        <v>0</v>
      </c>
      <c r="P403" s="55">
        <v>0</v>
      </c>
      <c r="Q403" s="54" t="s">
        <v>79</v>
      </c>
      <c r="R403" s="57">
        <v>0</v>
      </c>
      <c r="S403" s="55">
        <v>0</v>
      </c>
      <c r="T403" s="55">
        <v>0</v>
      </c>
      <c r="U403" s="54">
        <v>198</v>
      </c>
      <c r="V403" s="57">
        <f t="shared" si="106"/>
        <v>-4390</v>
      </c>
      <c r="W403" s="55">
        <v>0</v>
      </c>
      <c r="X403" s="55">
        <f t="shared" si="104"/>
        <v>17380.719049297331</v>
      </c>
      <c r="Y403" s="117">
        <f t="shared" si="105"/>
        <v>4400591.0605433835</v>
      </c>
    </row>
    <row r="404" spans="1:25" ht="13.5" thickBot="1" x14ac:dyDescent="0.35">
      <c r="A404" s="54">
        <v>391</v>
      </c>
      <c r="B404" s="54">
        <v>56</v>
      </c>
      <c r="C404" s="54">
        <f t="shared" si="96"/>
        <v>7</v>
      </c>
      <c r="D404" s="55">
        <f t="shared" si="102"/>
        <v>38119.531748828878</v>
      </c>
      <c r="E404" s="57">
        <f t="shared" si="103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f t="shared" si="95"/>
        <v>-1104</v>
      </c>
      <c r="K404" s="54">
        <v>319</v>
      </c>
      <c r="L404" s="55">
        <v>0</v>
      </c>
      <c r="M404" s="55">
        <v>0</v>
      </c>
      <c r="N404" s="54" t="s">
        <v>79</v>
      </c>
      <c r="O404" s="55">
        <v>0</v>
      </c>
      <c r="P404" s="55">
        <v>0</v>
      </c>
      <c r="Q404" s="54" t="s">
        <v>79</v>
      </c>
      <c r="R404" s="57">
        <v>0</v>
      </c>
      <c r="S404" s="55">
        <v>0</v>
      </c>
      <c r="T404" s="55">
        <v>0</v>
      </c>
      <c r="U404" s="54">
        <v>199</v>
      </c>
      <c r="V404" s="57">
        <f t="shared" si="106"/>
        <v>-4400</v>
      </c>
      <c r="W404" s="55">
        <v>0</v>
      </c>
      <c r="X404" s="55">
        <f t="shared" si="104"/>
        <v>17367.719049297331</v>
      </c>
      <c r="Y404" s="117">
        <f t="shared" si="105"/>
        <v>4436294.5756782778</v>
      </c>
    </row>
    <row r="405" spans="1:25" ht="13.5" thickBot="1" x14ac:dyDescent="0.35">
      <c r="A405" s="54">
        <v>392</v>
      </c>
      <c r="B405" s="54">
        <v>56</v>
      </c>
      <c r="C405" s="54">
        <f t="shared" si="96"/>
        <v>8</v>
      </c>
      <c r="D405" s="55">
        <f t="shared" si="102"/>
        <v>38119.531748828878</v>
      </c>
      <c r="E405" s="57">
        <f t="shared" si="103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f t="shared" si="95"/>
        <v>-1107</v>
      </c>
      <c r="K405" s="54">
        <v>320</v>
      </c>
      <c r="L405" s="55">
        <v>0</v>
      </c>
      <c r="M405" s="55">
        <v>0</v>
      </c>
      <c r="N405" s="54" t="s">
        <v>79</v>
      </c>
      <c r="O405" s="55">
        <v>0</v>
      </c>
      <c r="P405" s="55">
        <v>0</v>
      </c>
      <c r="Q405" s="54" t="s">
        <v>79</v>
      </c>
      <c r="R405" s="57">
        <v>0</v>
      </c>
      <c r="S405" s="55">
        <v>0</v>
      </c>
      <c r="T405" s="55">
        <v>0</v>
      </c>
      <c r="U405" s="54">
        <v>200</v>
      </c>
      <c r="V405" s="57">
        <f t="shared" si="106"/>
        <v>-4410</v>
      </c>
      <c r="W405" s="55">
        <v>0</v>
      </c>
      <c r="X405" s="55">
        <f t="shared" si="104"/>
        <v>17354.719049297331</v>
      </c>
      <c r="Y405" s="117">
        <f t="shared" si="105"/>
        <v>4472133.8554595681</v>
      </c>
    </row>
    <row r="406" spans="1:25" ht="13.5" thickBot="1" x14ac:dyDescent="0.35">
      <c r="A406" s="54">
        <v>393</v>
      </c>
      <c r="B406" s="54">
        <v>56</v>
      </c>
      <c r="C406" s="54">
        <f t="shared" si="96"/>
        <v>9</v>
      </c>
      <c r="D406" s="55">
        <f t="shared" si="102"/>
        <v>38119.531748828878</v>
      </c>
      <c r="E406" s="57">
        <f t="shared" si="103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f t="shared" si="95"/>
        <v>-1110</v>
      </c>
      <c r="K406" s="54">
        <v>321</v>
      </c>
      <c r="L406" s="55">
        <v>0</v>
      </c>
      <c r="M406" s="55">
        <v>0</v>
      </c>
      <c r="N406" s="54" t="s">
        <v>79</v>
      </c>
      <c r="O406" s="55">
        <v>0</v>
      </c>
      <c r="P406" s="55">
        <v>0</v>
      </c>
      <c r="Q406" s="54" t="s">
        <v>79</v>
      </c>
      <c r="R406" s="57">
        <v>0</v>
      </c>
      <c r="S406" s="55">
        <v>0</v>
      </c>
      <c r="T406" s="55">
        <v>0</v>
      </c>
      <c r="U406" s="54">
        <v>201</v>
      </c>
      <c r="V406" s="57">
        <f t="shared" si="106"/>
        <v>-4420</v>
      </c>
      <c r="W406" s="55">
        <v>0</v>
      </c>
      <c r="X406" s="55">
        <f t="shared" si="104"/>
        <v>17341.719049297331</v>
      </c>
      <c r="Y406" s="117">
        <f t="shared" si="105"/>
        <v>4508109.4655732801</v>
      </c>
    </row>
    <row r="407" spans="1:25" ht="13.5" thickBot="1" x14ac:dyDescent="0.35">
      <c r="A407" s="54">
        <v>394</v>
      </c>
      <c r="B407" s="54">
        <v>56</v>
      </c>
      <c r="C407" s="54">
        <f t="shared" si="96"/>
        <v>10</v>
      </c>
      <c r="D407" s="55">
        <f t="shared" si="102"/>
        <v>38119.531748828878</v>
      </c>
      <c r="E407" s="57">
        <f t="shared" si="103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f t="shared" ref="J407:J445" si="107">-150-3*K406</f>
        <v>-1113</v>
      </c>
      <c r="K407" s="54">
        <v>322</v>
      </c>
      <c r="L407" s="55">
        <v>0</v>
      </c>
      <c r="M407" s="55">
        <v>0</v>
      </c>
      <c r="N407" s="54" t="s">
        <v>79</v>
      </c>
      <c r="O407" s="55">
        <v>0</v>
      </c>
      <c r="P407" s="55">
        <v>0</v>
      </c>
      <c r="Q407" s="54" t="s">
        <v>79</v>
      </c>
      <c r="R407" s="57">
        <v>0</v>
      </c>
      <c r="S407" s="55">
        <v>0</v>
      </c>
      <c r="T407" s="55">
        <v>0</v>
      </c>
      <c r="U407" s="54">
        <v>202</v>
      </c>
      <c r="V407" s="57">
        <f t="shared" si="106"/>
        <v>-4430</v>
      </c>
      <c r="W407" s="55">
        <v>0</v>
      </c>
      <c r="X407" s="55">
        <f t="shared" si="104"/>
        <v>17328.719049297331</v>
      </c>
      <c r="Y407" s="117">
        <f t="shared" si="105"/>
        <v>4544221.9740624661</v>
      </c>
    </row>
    <row r="408" spans="1:25" ht="13.5" thickBot="1" x14ac:dyDescent="0.35">
      <c r="A408" s="54">
        <v>395</v>
      </c>
      <c r="B408" s="54">
        <v>56</v>
      </c>
      <c r="C408" s="54">
        <f t="shared" si="96"/>
        <v>11</v>
      </c>
      <c r="D408" s="55">
        <f t="shared" si="102"/>
        <v>38119.531748828878</v>
      </c>
      <c r="E408" s="57">
        <f t="shared" si="103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f t="shared" si="107"/>
        <v>-1116</v>
      </c>
      <c r="K408" s="54">
        <v>323</v>
      </c>
      <c r="L408" s="55">
        <v>0</v>
      </c>
      <c r="M408" s="55">
        <v>0</v>
      </c>
      <c r="N408" s="54" t="s">
        <v>79</v>
      </c>
      <c r="O408" s="55">
        <v>0</v>
      </c>
      <c r="P408" s="55">
        <v>0</v>
      </c>
      <c r="Q408" s="54" t="s">
        <v>79</v>
      </c>
      <c r="R408" s="57">
        <v>0</v>
      </c>
      <c r="S408" s="55">
        <v>0</v>
      </c>
      <c r="T408" s="55">
        <v>0</v>
      </c>
      <c r="U408" s="54">
        <v>203</v>
      </c>
      <c r="V408" s="57">
        <f t="shared" si="106"/>
        <v>-4440</v>
      </c>
      <c r="W408" s="55">
        <v>0</v>
      </c>
      <c r="X408" s="55">
        <f t="shared" si="104"/>
        <v>17315.719049297331</v>
      </c>
      <c r="Y408" s="117">
        <f t="shared" si="105"/>
        <v>4580471.9513370236</v>
      </c>
    </row>
    <row r="409" spans="1:25" ht="13.5" thickBot="1" x14ac:dyDescent="0.35">
      <c r="A409" s="54">
        <v>396</v>
      </c>
      <c r="B409" s="54">
        <v>57</v>
      </c>
      <c r="C409" s="54">
        <f t="shared" ref="C409:C445" si="108">C397</f>
        <v>0</v>
      </c>
      <c r="D409" s="55">
        <f>$D398*(1+$D$4)</f>
        <v>40025.508336270323</v>
      </c>
      <c r="E409" s="57">
        <f t="shared" si="103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f t="shared" si="107"/>
        <v>-1119</v>
      </c>
      <c r="K409" s="54">
        <v>324</v>
      </c>
      <c r="L409" s="55">
        <v>0</v>
      </c>
      <c r="M409" s="55">
        <v>0</v>
      </c>
      <c r="N409" s="54" t="s">
        <v>79</v>
      </c>
      <c r="O409" s="55">
        <v>0</v>
      </c>
      <c r="P409" s="55">
        <v>0</v>
      </c>
      <c r="Q409" s="54" t="s">
        <v>79</v>
      </c>
      <c r="R409" s="57">
        <v>0</v>
      </c>
      <c r="S409" s="55">
        <v>0</v>
      </c>
      <c r="T409" s="55">
        <v>0</v>
      </c>
      <c r="U409" s="54">
        <v>204</v>
      </c>
      <c r="V409" s="57">
        <f t="shared" si="106"/>
        <v>-4450</v>
      </c>
      <c r="W409" s="55">
        <v>0</v>
      </c>
      <c r="X409" s="55">
        <f t="shared" si="104"/>
        <v>18446.305001762194</v>
      </c>
      <c r="Y409" s="117">
        <f t="shared" si="105"/>
        <v>4618003.5561360233</v>
      </c>
    </row>
    <row r="410" spans="1:25" ht="13.5" thickBot="1" x14ac:dyDescent="0.35">
      <c r="A410" s="54">
        <v>397</v>
      </c>
      <c r="B410" s="54">
        <v>57</v>
      </c>
      <c r="C410" s="54">
        <f t="shared" si="108"/>
        <v>1</v>
      </c>
      <c r="D410" s="55">
        <f t="shared" ref="D410:D420" si="109">$D409</f>
        <v>40025.508336270323</v>
      </c>
      <c r="E410" s="57">
        <f t="shared" si="103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f t="shared" si="107"/>
        <v>-1122</v>
      </c>
      <c r="K410" s="54">
        <v>325</v>
      </c>
      <c r="L410" s="55">
        <v>0</v>
      </c>
      <c r="M410" s="55">
        <v>0</v>
      </c>
      <c r="N410" s="54" t="s">
        <v>79</v>
      </c>
      <c r="O410" s="55">
        <v>0</v>
      </c>
      <c r="P410" s="55">
        <v>0</v>
      </c>
      <c r="Q410" s="54" t="s">
        <v>79</v>
      </c>
      <c r="R410" s="57">
        <v>0</v>
      </c>
      <c r="S410" s="55">
        <v>0</v>
      </c>
      <c r="T410" s="55">
        <v>0</v>
      </c>
      <c r="U410" s="54">
        <v>205</v>
      </c>
      <c r="V410" s="57">
        <f t="shared" si="106"/>
        <v>-4460</v>
      </c>
      <c r="W410" s="55">
        <v>0</v>
      </c>
      <c r="X410" s="55">
        <f t="shared" si="104"/>
        <v>18433.305001762194</v>
      </c>
      <c r="Y410" s="117">
        <f t="shared" si="105"/>
        <v>4655678.5426216852</v>
      </c>
    </row>
    <row r="411" spans="1:25" ht="13.5" thickBot="1" x14ac:dyDescent="0.35">
      <c r="A411" s="54">
        <v>398</v>
      </c>
      <c r="B411" s="54">
        <v>57</v>
      </c>
      <c r="C411" s="54">
        <f t="shared" si="108"/>
        <v>2</v>
      </c>
      <c r="D411" s="55">
        <f t="shared" si="109"/>
        <v>40025.508336270323</v>
      </c>
      <c r="E411" s="57">
        <f t="shared" si="103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f t="shared" si="107"/>
        <v>-1125</v>
      </c>
      <c r="K411" s="54">
        <v>326</v>
      </c>
      <c r="L411" s="55">
        <v>0</v>
      </c>
      <c r="M411" s="55">
        <v>0</v>
      </c>
      <c r="N411" s="54" t="s">
        <v>79</v>
      </c>
      <c r="O411" s="55">
        <v>0</v>
      </c>
      <c r="P411" s="55">
        <v>0</v>
      </c>
      <c r="Q411" s="54" t="s">
        <v>79</v>
      </c>
      <c r="R411" s="57">
        <v>0</v>
      </c>
      <c r="S411" s="55">
        <v>0</v>
      </c>
      <c r="T411" s="55">
        <v>0</v>
      </c>
      <c r="U411" s="54">
        <v>206</v>
      </c>
      <c r="V411" s="57">
        <f t="shared" si="106"/>
        <v>-4470</v>
      </c>
      <c r="W411" s="55">
        <v>0</v>
      </c>
      <c r="X411" s="55">
        <f t="shared" si="104"/>
        <v>18420.305001762194</v>
      </c>
      <c r="Y411" s="117">
        <f t="shared" si="105"/>
        <v>4693497.5082177036</v>
      </c>
    </row>
    <row r="412" spans="1:25" ht="13.5" thickBot="1" x14ac:dyDescent="0.35">
      <c r="A412" s="54">
        <v>399</v>
      </c>
      <c r="B412" s="54">
        <v>57</v>
      </c>
      <c r="C412" s="54">
        <f t="shared" si="108"/>
        <v>3</v>
      </c>
      <c r="D412" s="55">
        <f t="shared" si="109"/>
        <v>40025.508336270323</v>
      </c>
      <c r="E412" s="57">
        <f t="shared" si="103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f t="shared" si="107"/>
        <v>-1128</v>
      </c>
      <c r="K412" s="54">
        <v>327</v>
      </c>
      <c r="L412" s="55">
        <v>0</v>
      </c>
      <c r="M412" s="55">
        <v>0</v>
      </c>
      <c r="N412" s="54" t="s">
        <v>79</v>
      </c>
      <c r="O412" s="55">
        <v>0</v>
      </c>
      <c r="P412" s="55">
        <v>0</v>
      </c>
      <c r="Q412" s="54" t="s">
        <v>79</v>
      </c>
      <c r="R412" s="57">
        <v>0</v>
      </c>
      <c r="S412" s="55">
        <v>0</v>
      </c>
      <c r="T412" s="55">
        <v>0</v>
      </c>
      <c r="U412" s="54">
        <v>207</v>
      </c>
      <c r="V412" s="57">
        <f t="shared" si="106"/>
        <v>-4480</v>
      </c>
      <c r="W412" s="55">
        <v>0</v>
      </c>
      <c r="X412" s="55">
        <f t="shared" si="104"/>
        <v>18407.305001762194</v>
      </c>
      <c r="Y412" s="117">
        <f t="shared" si="105"/>
        <v>4731461.0528370393</v>
      </c>
    </row>
    <row r="413" spans="1:25" ht="13.5" thickBot="1" x14ac:dyDescent="0.35">
      <c r="A413" s="54">
        <v>400</v>
      </c>
      <c r="B413" s="54">
        <v>57</v>
      </c>
      <c r="C413" s="54">
        <f t="shared" si="108"/>
        <v>4</v>
      </c>
      <c r="D413" s="55">
        <f t="shared" si="109"/>
        <v>40025.508336270323</v>
      </c>
      <c r="E413" s="57">
        <f t="shared" si="103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f t="shared" si="107"/>
        <v>-1131</v>
      </c>
      <c r="K413" s="54">
        <v>328</v>
      </c>
      <c r="L413" s="55">
        <v>0</v>
      </c>
      <c r="M413" s="55">
        <v>0</v>
      </c>
      <c r="N413" s="54" t="s">
        <v>79</v>
      </c>
      <c r="O413" s="55">
        <v>0</v>
      </c>
      <c r="P413" s="55">
        <v>0</v>
      </c>
      <c r="Q413" s="54" t="s">
        <v>79</v>
      </c>
      <c r="R413" s="57">
        <v>0</v>
      </c>
      <c r="S413" s="55">
        <v>0</v>
      </c>
      <c r="T413" s="55">
        <v>0</v>
      </c>
      <c r="U413" s="54">
        <v>208</v>
      </c>
      <c r="V413" s="57">
        <f t="shared" si="106"/>
        <v>-4490</v>
      </c>
      <c r="W413" s="55">
        <v>0</v>
      </c>
      <c r="X413" s="55">
        <f t="shared" si="104"/>
        <v>18394.305001762194</v>
      </c>
      <c r="Y413" s="117">
        <f t="shared" si="105"/>
        <v>4769569.7788922889</v>
      </c>
    </row>
    <row r="414" spans="1:25" ht="13.5" thickBot="1" x14ac:dyDescent="0.35">
      <c r="A414" s="54">
        <v>401</v>
      </c>
      <c r="B414" s="54">
        <v>57</v>
      </c>
      <c r="C414" s="54">
        <f t="shared" si="108"/>
        <v>5</v>
      </c>
      <c r="D414" s="55">
        <f t="shared" si="109"/>
        <v>40025.508336270323</v>
      </c>
      <c r="E414" s="57">
        <f t="shared" si="103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f t="shared" si="107"/>
        <v>-1134</v>
      </c>
      <c r="K414" s="54">
        <v>329</v>
      </c>
      <c r="L414" s="55">
        <v>0</v>
      </c>
      <c r="M414" s="55">
        <v>0</v>
      </c>
      <c r="N414" s="54" t="s">
        <v>79</v>
      </c>
      <c r="O414" s="55">
        <v>0</v>
      </c>
      <c r="P414" s="55">
        <v>0</v>
      </c>
      <c r="Q414" s="54" t="s">
        <v>79</v>
      </c>
      <c r="R414" s="57">
        <v>0</v>
      </c>
      <c r="S414" s="55">
        <v>0</v>
      </c>
      <c r="T414" s="55">
        <v>0</v>
      </c>
      <c r="U414" s="54">
        <v>209</v>
      </c>
      <c r="V414" s="57">
        <f t="shared" si="106"/>
        <v>-4500</v>
      </c>
      <c r="W414" s="55">
        <v>0</v>
      </c>
      <c r="X414" s="55">
        <f t="shared" si="104"/>
        <v>18381.305001762194</v>
      </c>
      <c r="Y414" s="117">
        <f t="shared" si="105"/>
        <v>4807824.2913061017</v>
      </c>
    </row>
    <row r="415" spans="1:25" ht="13.5" thickBot="1" x14ac:dyDescent="0.35">
      <c r="A415" s="54">
        <v>402</v>
      </c>
      <c r="B415" s="54">
        <v>57</v>
      </c>
      <c r="C415" s="54">
        <f t="shared" si="108"/>
        <v>6</v>
      </c>
      <c r="D415" s="55">
        <f t="shared" si="109"/>
        <v>40025.508336270323</v>
      </c>
      <c r="E415" s="57">
        <f t="shared" si="103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f t="shared" si="107"/>
        <v>-1137</v>
      </c>
      <c r="K415" s="54">
        <v>330</v>
      </c>
      <c r="L415" s="55">
        <v>0</v>
      </c>
      <c r="M415" s="55">
        <v>0</v>
      </c>
      <c r="N415" s="54" t="s">
        <v>79</v>
      </c>
      <c r="O415" s="55">
        <v>0</v>
      </c>
      <c r="P415" s="55">
        <v>0</v>
      </c>
      <c r="Q415" s="54" t="s">
        <v>79</v>
      </c>
      <c r="R415" s="57">
        <v>0</v>
      </c>
      <c r="S415" s="55">
        <v>0</v>
      </c>
      <c r="T415" s="55">
        <v>0</v>
      </c>
      <c r="U415" s="54">
        <v>210</v>
      </c>
      <c r="V415" s="57">
        <f t="shared" si="106"/>
        <v>-4510</v>
      </c>
      <c r="W415" s="55">
        <v>0</v>
      </c>
      <c r="X415" s="55">
        <f t="shared" si="104"/>
        <v>18368.305001762194</v>
      </c>
      <c r="Y415" s="117">
        <f t="shared" si="105"/>
        <v>4846225.1975216391</v>
      </c>
    </row>
    <row r="416" spans="1:25" ht="13.5" thickBot="1" x14ac:dyDescent="0.35">
      <c r="A416" s="54">
        <v>403</v>
      </c>
      <c r="B416" s="54">
        <v>57</v>
      </c>
      <c r="C416" s="54">
        <f t="shared" si="108"/>
        <v>7</v>
      </c>
      <c r="D416" s="55">
        <f t="shared" si="109"/>
        <v>40025.508336270323</v>
      </c>
      <c r="E416" s="57">
        <f t="shared" si="103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f t="shared" si="107"/>
        <v>-1140</v>
      </c>
      <c r="K416" s="54">
        <v>331</v>
      </c>
      <c r="L416" s="55">
        <v>0</v>
      </c>
      <c r="M416" s="55">
        <v>0</v>
      </c>
      <c r="N416" s="54" t="s">
        <v>79</v>
      </c>
      <c r="O416" s="55">
        <v>0</v>
      </c>
      <c r="P416" s="55">
        <v>0</v>
      </c>
      <c r="Q416" s="54" t="s">
        <v>79</v>
      </c>
      <c r="R416" s="57">
        <v>0</v>
      </c>
      <c r="S416" s="55">
        <v>0</v>
      </c>
      <c r="T416" s="55">
        <v>0</v>
      </c>
      <c r="U416" s="54">
        <v>211</v>
      </c>
      <c r="V416" s="57">
        <f t="shared" si="106"/>
        <v>-4520</v>
      </c>
      <c r="W416" s="55">
        <v>0</v>
      </c>
      <c r="X416" s="55">
        <f t="shared" si="104"/>
        <v>18355.305001762194</v>
      </c>
      <c r="Y416" s="117">
        <f t="shared" si="105"/>
        <v>4884773.1075130738</v>
      </c>
    </row>
    <row r="417" spans="1:25" ht="13.5" thickBot="1" x14ac:dyDescent="0.35">
      <c r="A417" s="54">
        <v>404</v>
      </c>
      <c r="B417" s="54">
        <v>57</v>
      </c>
      <c r="C417" s="54">
        <f t="shared" si="108"/>
        <v>8</v>
      </c>
      <c r="D417" s="55">
        <f t="shared" si="109"/>
        <v>40025.508336270323</v>
      </c>
      <c r="E417" s="57">
        <f t="shared" si="103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f t="shared" si="107"/>
        <v>-1143</v>
      </c>
      <c r="K417" s="54">
        <v>332</v>
      </c>
      <c r="L417" s="55">
        <v>0</v>
      </c>
      <c r="M417" s="55">
        <v>0</v>
      </c>
      <c r="N417" s="54" t="s">
        <v>79</v>
      </c>
      <c r="O417" s="55">
        <v>0</v>
      </c>
      <c r="P417" s="55">
        <v>0</v>
      </c>
      <c r="Q417" s="54" t="s">
        <v>79</v>
      </c>
      <c r="R417" s="57">
        <v>0</v>
      </c>
      <c r="S417" s="55">
        <v>0</v>
      </c>
      <c r="T417" s="55">
        <v>0</v>
      </c>
      <c r="U417" s="54">
        <v>212</v>
      </c>
      <c r="V417" s="57">
        <f t="shared" si="106"/>
        <v>-4530</v>
      </c>
      <c r="W417" s="55">
        <v>0</v>
      </c>
      <c r="X417" s="55">
        <f t="shared" si="104"/>
        <v>18342.305001762194</v>
      </c>
      <c r="Y417" s="117">
        <f t="shared" si="105"/>
        <v>4923468.6337961396</v>
      </c>
    </row>
    <row r="418" spans="1:25" ht="13.5" thickBot="1" x14ac:dyDescent="0.35">
      <c r="A418" s="54">
        <v>405</v>
      </c>
      <c r="B418" s="54">
        <v>57</v>
      </c>
      <c r="C418" s="54">
        <f t="shared" si="108"/>
        <v>9</v>
      </c>
      <c r="D418" s="55">
        <f t="shared" si="109"/>
        <v>40025.508336270323</v>
      </c>
      <c r="E418" s="57">
        <f t="shared" si="103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f t="shared" si="107"/>
        <v>-1146</v>
      </c>
      <c r="K418" s="54">
        <v>333</v>
      </c>
      <c r="L418" s="55">
        <v>0</v>
      </c>
      <c r="M418" s="55">
        <v>0</v>
      </c>
      <c r="N418" s="54" t="s">
        <v>79</v>
      </c>
      <c r="O418" s="55">
        <v>0</v>
      </c>
      <c r="P418" s="55">
        <v>0</v>
      </c>
      <c r="Q418" s="54" t="s">
        <v>79</v>
      </c>
      <c r="R418" s="57">
        <v>0</v>
      </c>
      <c r="S418" s="55">
        <v>0</v>
      </c>
      <c r="T418" s="55">
        <v>0</v>
      </c>
      <c r="U418" s="54">
        <v>213</v>
      </c>
      <c r="V418" s="57">
        <f t="shared" si="106"/>
        <v>-4540</v>
      </c>
      <c r="W418" s="55">
        <v>0</v>
      </c>
      <c r="X418" s="55">
        <f t="shared" si="104"/>
        <v>18329.305001762194</v>
      </c>
      <c r="Y418" s="117">
        <f t="shared" si="105"/>
        <v>4962312.3914387189</v>
      </c>
    </row>
    <row r="419" spans="1:25" ht="13.5" thickBot="1" x14ac:dyDescent="0.35">
      <c r="A419" s="54">
        <v>406</v>
      </c>
      <c r="B419" s="54">
        <v>57</v>
      </c>
      <c r="C419" s="54">
        <f t="shared" si="108"/>
        <v>10</v>
      </c>
      <c r="D419" s="55">
        <f t="shared" si="109"/>
        <v>40025.508336270323</v>
      </c>
      <c r="E419" s="57">
        <f t="shared" si="103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f t="shared" si="107"/>
        <v>-1149</v>
      </c>
      <c r="K419" s="54">
        <v>334</v>
      </c>
      <c r="L419" s="55">
        <v>0</v>
      </c>
      <c r="M419" s="55">
        <v>0</v>
      </c>
      <c r="N419" s="54" t="s">
        <v>79</v>
      </c>
      <c r="O419" s="55">
        <v>0</v>
      </c>
      <c r="P419" s="55">
        <v>0</v>
      </c>
      <c r="Q419" s="54" t="s">
        <v>79</v>
      </c>
      <c r="R419" s="57">
        <v>0</v>
      </c>
      <c r="S419" s="55">
        <v>0</v>
      </c>
      <c r="T419" s="55">
        <v>0</v>
      </c>
      <c r="U419" s="54">
        <v>214</v>
      </c>
      <c r="V419" s="57">
        <f t="shared" si="106"/>
        <v>-4550</v>
      </c>
      <c r="W419" s="55">
        <v>0</v>
      </c>
      <c r="X419" s="55">
        <f t="shared" si="104"/>
        <v>18316.305001762194</v>
      </c>
      <c r="Y419" s="117">
        <f t="shared" si="105"/>
        <v>5001304.998071475</v>
      </c>
    </row>
    <row r="420" spans="1:25" ht="13.5" thickBot="1" x14ac:dyDescent="0.35">
      <c r="A420" s="54">
        <v>407</v>
      </c>
      <c r="B420" s="54">
        <v>57</v>
      </c>
      <c r="C420" s="54">
        <f t="shared" si="108"/>
        <v>11</v>
      </c>
      <c r="D420" s="55">
        <f t="shared" si="109"/>
        <v>40025.508336270323</v>
      </c>
      <c r="E420" s="57">
        <f t="shared" si="103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f t="shared" si="107"/>
        <v>-1152</v>
      </c>
      <c r="K420" s="54">
        <v>335</v>
      </c>
      <c r="L420" s="55">
        <v>0</v>
      </c>
      <c r="M420" s="55">
        <v>0</v>
      </c>
      <c r="N420" s="54" t="s">
        <v>79</v>
      </c>
      <c r="O420" s="55">
        <v>0</v>
      </c>
      <c r="P420" s="55">
        <v>0</v>
      </c>
      <c r="Q420" s="54" t="s">
        <v>79</v>
      </c>
      <c r="R420" s="57">
        <v>0</v>
      </c>
      <c r="S420" s="55">
        <v>0</v>
      </c>
      <c r="T420" s="55">
        <v>0</v>
      </c>
      <c r="U420" s="54">
        <v>215</v>
      </c>
      <c r="V420" s="57">
        <f t="shared" si="106"/>
        <v>-4560</v>
      </c>
      <c r="W420" s="55">
        <v>0</v>
      </c>
      <c r="X420" s="55">
        <f t="shared" si="104"/>
        <v>18303.305001762194</v>
      </c>
      <c r="Y420" s="117">
        <f t="shared" si="105"/>
        <v>5040447.0738985343</v>
      </c>
    </row>
    <row r="421" spans="1:25" ht="13.5" thickBot="1" x14ac:dyDescent="0.35">
      <c r="A421" s="54">
        <v>408</v>
      </c>
      <c r="B421" s="54">
        <v>58</v>
      </c>
      <c r="C421" s="54">
        <f t="shared" si="108"/>
        <v>0</v>
      </c>
      <c r="D421" s="55">
        <f>$D410*(1+$D$4)</f>
        <v>42026.783753083837</v>
      </c>
      <c r="E421" s="57">
        <f t="shared" si="103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f t="shared" si="107"/>
        <v>-1155</v>
      </c>
      <c r="K421" s="54">
        <v>336</v>
      </c>
      <c r="L421" s="55">
        <v>0</v>
      </c>
      <c r="M421" s="55">
        <v>0</v>
      </c>
      <c r="N421" s="54" t="s">
        <v>79</v>
      </c>
      <c r="O421" s="55">
        <v>0</v>
      </c>
      <c r="P421" s="55">
        <v>0</v>
      </c>
      <c r="Q421" s="54" t="s">
        <v>79</v>
      </c>
      <c r="R421" s="57">
        <v>0</v>
      </c>
      <c r="S421" s="55">
        <v>0</v>
      </c>
      <c r="T421" s="55">
        <v>0</v>
      </c>
      <c r="U421" s="54">
        <v>216</v>
      </c>
      <c r="V421" s="57">
        <f t="shared" si="106"/>
        <v>-4570</v>
      </c>
      <c r="W421" s="55">
        <v>0</v>
      </c>
      <c r="X421" s="55">
        <f t="shared" si="104"/>
        <v>19491.070251850302</v>
      </c>
      <c r="Y421" s="117">
        <f t="shared" si="105"/>
        <v>5080940.0069582956</v>
      </c>
    </row>
    <row r="422" spans="1:25" ht="13.5" thickBot="1" x14ac:dyDescent="0.35">
      <c r="A422" s="54">
        <v>409</v>
      </c>
      <c r="B422" s="54">
        <v>58</v>
      </c>
      <c r="C422" s="54">
        <f t="shared" si="108"/>
        <v>1</v>
      </c>
      <c r="D422" s="55">
        <f t="shared" ref="D422:D432" si="110">$D421</f>
        <v>42026.783753083837</v>
      </c>
      <c r="E422" s="57">
        <f t="shared" si="103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f t="shared" si="107"/>
        <v>-1158</v>
      </c>
      <c r="K422" s="54">
        <v>337</v>
      </c>
      <c r="L422" s="55">
        <v>0</v>
      </c>
      <c r="M422" s="55">
        <v>0</v>
      </c>
      <c r="N422" s="54" t="s">
        <v>79</v>
      </c>
      <c r="O422" s="55">
        <v>0</v>
      </c>
      <c r="P422" s="55">
        <v>0</v>
      </c>
      <c r="Q422" s="54" t="s">
        <v>79</v>
      </c>
      <c r="R422" s="57">
        <v>0</v>
      </c>
      <c r="S422" s="55">
        <v>0</v>
      </c>
      <c r="T422" s="55">
        <v>0</v>
      </c>
      <c r="U422" s="54">
        <v>217</v>
      </c>
      <c r="V422" s="57">
        <f t="shared" si="106"/>
        <v>-4580</v>
      </c>
      <c r="W422" s="55">
        <v>0</v>
      </c>
      <c r="X422" s="55">
        <f t="shared" si="104"/>
        <v>19478.070251850302</v>
      </c>
      <c r="Y422" s="117">
        <f t="shared" si="105"/>
        <v>5121588.660572472</v>
      </c>
    </row>
    <row r="423" spans="1:25" ht="13.5" thickBot="1" x14ac:dyDescent="0.35">
      <c r="A423" s="54">
        <v>410</v>
      </c>
      <c r="B423" s="54">
        <v>58</v>
      </c>
      <c r="C423" s="54">
        <f t="shared" si="108"/>
        <v>2</v>
      </c>
      <c r="D423" s="55">
        <f t="shared" si="110"/>
        <v>42026.783753083837</v>
      </c>
      <c r="E423" s="57">
        <f t="shared" si="103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f t="shared" si="107"/>
        <v>-1161</v>
      </c>
      <c r="K423" s="54">
        <v>338</v>
      </c>
      <c r="L423" s="55">
        <v>0</v>
      </c>
      <c r="M423" s="55">
        <v>0</v>
      </c>
      <c r="N423" s="54" t="s">
        <v>79</v>
      </c>
      <c r="O423" s="55">
        <v>0</v>
      </c>
      <c r="P423" s="55">
        <v>0</v>
      </c>
      <c r="Q423" s="54" t="s">
        <v>79</v>
      </c>
      <c r="R423" s="57">
        <v>0</v>
      </c>
      <c r="S423" s="55">
        <v>0</v>
      </c>
      <c r="T423" s="55">
        <v>0</v>
      </c>
      <c r="U423" s="54">
        <v>218</v>
      </c>
      <c r="V423" s="57">
        <f t="shared" si="106"/>
        <v>-4590</v>
      </c>
      <c r="W423" s="55">
        <v>0</v>
      </c>
      <c r="X423" s="55">
        <f t="shared" si="104"/>
        <v>19465.070251850302</v>
      </c>
      <c r="Y423" s="117">
        <f t="shared" si="105"/>
        <v>5162393.6835767077</v>
      </c>
    </row>
    <row r="424" spans="1:25" ht="13.5" thickBot="1" x14ac:dyDescent="0.35">
      <c r="A424" s="54">
        <v>411</v>
      </c>
      <c r="B424" s="54">
        <v>58</v>
      </c>
      <c r="C424" s="54">
        <f t="shared" si="108"/>
        <v>3</v>
      </c>
      <c r="D424" s="55">
        <f t="shared" si="110"/>
        <v>42026.783753083837</v>
      </c>
      <c r="E424" s="57">
        <f t="shared" si="103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f t="shared" si="107"/>
        <v>-1164</v>
      </c>
      <c r="K424" s="54">
        <v>339</v>
      </c>
      <c r="L424" s="55">
        <v>0</v>
      </c>
      <c r="M424" s="55">
        <v>0</v>
      </c>
      <c r="N424" s="54" t="s">
        <v>79</v>
      </c>
      <c r="O424" s="55">
        <v>0</v>
      </c>
      <c r="P424" s="55">
        <v>0</v>
      </c>
      <c r="Q424" s="54" t="s">
        <v>79</v>
      </c>
      <c r="R424" s="57">
        <v>0</v>
      </c>
      <c r="S424" s="55">
        <v>0</v>
      </c>
      <c r="T424" s="55">
        <v>0</v>
      </c>
      <c r="U424" s="54">
        <v>219</v>
      </c>
      <c r="V424" s="57">
        <f t="shared" si="106"/>
        <v>-4600</v>
      </c>
      <c r="W424" s="55">
        <v>0</v>
      </c>
      <c r="X424" s="55">
        <f t="shared" si="104"/>
        <v>19452.070251850302</v>
      </c>
      <c r="Y424" s="117">
        <f t="shared" si="105"/>
        <v>5203355.7275101272</v>
      </c>
    </row>
    <row r="425" spans="1:25" ht="13.5" thickBot="1" x14ac:dyDescent="0.35">
      <c r="A425" s="54">
        <v>412</v>
      </c>
      <c r="B425" s="54">
        <v>58</v>
      </c>
      <c r="C425" s="54">
        <f t="shared" si="108"/>
        <v>4</v>
      </c>
      <c r="D425" s="55">
        <f t="shared" si="110"/>
        <v>42026.783753083837</v>
      </c>
      <c r="E425" s="57">
        <f t="shared" si="103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f t="shared" si="107"/>
        <v>-1167</v>
      </c>
      <c r="K425" s="54">
        <v>340</v>
      </c>
      <c r="L425" s="55">
        <v>0</v>
      </c>
      <c r="M425" s="55">
        <v>0</v>
      </c>
      <c r="N425" s="54" t="s">
        <v>79</v>
      </c>
      <c r="O425" s="55">
        <v>0</v>
      </c>
      <c r="P425" s="55">
        <v>0</v>
      </c>
      <c r="Q425" s="54" t="s">
        <v>79</v>
      </c>
      <c r="R425" s="57">
        <v>0</v>
      </c>
      <c r="S425" s="55">
        <v>0</v>
      </c>
      <c r="T425" s="55">
        <v>0</v>
      </c>
      <c r="U425" s="54">
        <v>220</v>
      </c>
      <c r="V425" s="57">
        <f t="shared" si="106"/>
        <v>-4610</v>
      </c>
      <c r="W425" s="55">
        <v>0</v>
      </c>
      <c r="X425" s="55">
        <f t="shared" si="104"/>
        <v>19439.070251850302</v>
      </c>
      <c r="Y425" s="117">
        <f t="shared" si="105"/>
        <v>5244475.4466266027</v>
      </c>
    </row>
    <row r="426" spans="1:25" ht="13.5" thickBot="1" x14ac:dyDescent="0.35">
      <c r="A426" s="54">
        <v>413</v>
      </c>
      <c r="B426" s="54">
        <v>58</v>
      </c>
      <c r="C426" s="54">
        <f t="shared" si="108"/>
        <v>5</v>
      </c>
      <c r="D426" s="55">
        <f t="shared" si="110"/>
        <v>42026.783753083837</v>
      </c>
      <c r="E426" s="57">
        <f t="shared" si="103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f t="shared" si="107"/>
        <v>-1170</v>
      </c>
      <c r="K426" s="54">
        <v>341</v>
      </c>
      <c r="L426" s="55">
        <v>0</v>
      </c>
      <c r="M426" s="55">
        <v>0</v>
      </c>
      <c r="N426" s="54" t="s">
        <v>79</v>
      </c>
      <c r="O426" s="55">
        <v>0</v>
      </c>
      <c r="P426" s="55">
        <v>0</v>
      </c>
      <c r="Q426" s="54" t="s">
        <v>79</v>
      </c>
      <c r="R426" s="57">
        <v>0</v>
      </c>
      <c r="S426" s="55">
        <v>0</v>
      </c>
      <c r="T426" s="55">
        <v>0</v>
      </c>
      <c r="U426" s="54">
        <v>221</v>
      </c>
      <c r="V426" s="57">
        <f t="shared" si="106"/>
        <v>-4620</v>
      </c>
      <c r="W426" s="55">
        <v>0</v>
      </c>
      <c r="X426" s="55">
        <f t="shared" si="104"/>
        <v>19426.070251850302</v>
      </c>
      <c r="Y426" s="117">
        <f t="shared" si="105"/>
        <v>5285753.4979060637</v>
      </c>
    </row>
    <row r="427" spans="1:25" ht="13.5" thickBot="1" x14ac:dyDescent="0.35">
      <c r="A427" s="54">
        <v>414</v>
      </c>
      <c r="B427" s="54">
        <v>58</v>
      </c>
      <c r="C427" s="54">
        <f t="shared" si="108"/>
        <v>6</v>
      </c>
      <c r="D427" s="55">
        <f t="shared" si="110"/>
        <v>42026.783753083837</v>
      </c>
      <c r="E427" s="57">
        <f t="shared" si="103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f t="shared" si="107"/>
        <v>-1173</v>
      </c>
      <c r="K427" s="54">
        <v>342</v>
      </c>
      <c r="L427" s="55">
        <v>0</v>
      </c>
      <c r="M427" s="55">
        <v>0</v>
      </c>
      <c r="N427" s="54" t="s">
        <v>79</v>
      </c>
      <c r="O427" s="55">
        <v>0</v>
      </c>
      <c r="P427" s="55">
        <v>0</v>
      </c>
      <c r="Q427" s="54" t="s">
        <v>79</v>
      </c>
      <c r="R427" s="57">
        <v>0</v>
      </c>
      <c r="S427" s="55">
        <v>0</v>
      </c>
      <c r="T427" s="55">
        <v>0</v>
      </c>
      <c r="U427" s="54">
        <v>222</v>
      </c>
      <c r="V427" s="57">
        <f t="shared" si="106"/>
        <v>-4630</v>
      </c>
      <c r="W427" s="55">
        <v>0</v>
      </c>
      <c r="X427" s="55">
        <f t="shared" si="104"/>
        <v>19413.070251850302</v>
      </c>
      <c r="Y427" s="117">
        <f t="shared" si="105"/>
        <v>5327190.5410658559</v>
      </c>
    </row>
    <row r="428" spans="1:25" ht="13.5" thickBot="1" x14ac:dyDescent="0.35">
      <c r="A428" s="54">
        <v>415</v>
      </c>
      <c r="B428" s="54">
        <v>58</v>
      </c>
      <c r="C428" s="54">
        <f t="shared" si="108"/>
        <v>7</v>
      </c>
      <c r="D428" s="55">
        <f t="shared" si="110"/>
        <v>42026.783753083837</v>
      </c>
      <c r="E428" s="57">
        <f t="shared" si="103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f t="shared" si="107"/>
        <v>-1176</v>
      </c>
      <c r="K428" s="54">
        <v>343</v>
      </c>
      <c r="L428" s="55">
        <v>0</v>
      </c>
      <c r="M428" s="55">
        <v>0</v>
      </c>
      <c r="N428" s="54" t="s">
        <v>79</v>
      </c>
      <c r="O428" s="55">
        <v>0</v>
      </c>
      <c r="P428" s="55">
        <v>0</v>
      </c>
      <c r="Q428" s="54" t="s">
        <v>79</v>
      </c>
      <c r="R428" s="57">
        <v>0</v>
      </c>
      <c r="S428" s="55">
        <v>0</v>
      </c>
      <c r="T428" s="55">
        <v>0</v>
      </c>
      <c r="U428" s="54">
        <v>223</v>
      </c>
      <c r="V428" s="57">
        <f t="shared" si="106"/>
        <v>-4640</v>
      </c>
      <c r="W428" s="55">
        <v>0</v>
      </c>
      <c r="X428" s="55">
        <f t="shared" si="104"/>
        <v>19400.070251850302</v>
      </c>
      <c r="Y428" s="117">
        <f t="shared" si="105"/>
        <v>5368787.2385721477</v>
      </c>
    </row>
    <row r="429" spans="1:25" ht="13.5" thickBot="1" x14ac:dyDescent="0.35">
      <c r="A429" s="54">
        <v>416</v>
      </c>
      <c r="B429" s="54">
        <v>58</v>
      </c>
      <c r="C429" s="54">
        <f t="shared" si="108"/>
        <v>8</v>
      </c>
      <c r="D429" s="55">
        <f t="shared" si="110"/>
        <v>42026.783753083837</v>
      </c>
      <c r="E429" s="57">
        <f t="shared" si="103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f t="shared" si="107"/>
        <v>-1179</v>
      </c>
      <c r="K429" s="54">
        <v>344</v>
      </c>
      <c r="L429" s="55">
        <v>0</v>
      </c>
      <c r="M429" s="55">
        <v>0</v>
      </c>
      <c r="N429" s="54" t="s">
        <v>79</v>
      </c>
      <c r="O429" s="55">
        <v>0</v>
      </c>
      <c r="P429" s="55">
        <v>0</v>
      </c>
      <c r="Q429" s="54" t="s">
        <v>79</v>
      </c>
      <c r="R429" s="57">
        <v>0</v>
      </c>
      <c r="S429" s="55">
        <v>0</v>
      </c>
      <c r="T429" s="55">
        <v>0</v>
      </c>
      <c r="U429" s="54">
        <v>224</v>
      </c>
      <c r="V429" s="57">
        <f t="shared" si="106"/>
        <v>-4650</v>
      </c>
      <c r="W429" s="55">
        <v>0</v>
      </c>
      <c r="X429" s="55">
        <f t="shared" si="104"/>
        <v>19387.070251850302</v>
      </c>
      <c r="Y429" s="117">
        <f t="shared" si="105"/>
        <v>5410544.2556513818</v>
      </c>
    </row>
    <row r="430" spans="1:25" ht="13.5" thickBot="1" x14ac:dyDescent="0.35">
      <c r="A430" s="54">
        <v>417</v>
      </c>
      <c r="B430" s="54">
        <v>58</v>
      </c>
      <c r="C430" s="54">
        <f t="shared" si="108"/>
        <v>9</v>
      </c>
      <c r="D430" s="55">
        <f t="shared" si="110"/>
        <v>42026.783753083837</v>
      </c>
      <c r="E430" s="57">
        <f t="shared" si="103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f t="shared" si="107"/>
        <v>-1182</v>
      </c>
      <c r="K430" s="54">
        <v>345</v>
      </c>
      <c r="L430" s="55">
        <v>0</v>
      </c>
      <c r="M430" s="55">
        <v>0</v>
      </c>
      <c r="N430" s="54" t="s">
        <v>79</v>
      </c>
      <c r="O430" s="55">
        <v>0</v>
      </c>
      <c r="P430" s="55">
        <v>0</v>
      </c>
      <c r="Q430" s="54" t="s">
        <v>79</v>
      </c>
      <c r="R430" s="57">
        <v>0</v>
      </c>
      <c r="S430" s="55">
        <v>0</v>
      </c>
      <c r="T430" s="55">
        <v>0</v>
      </c>
      <c r="U430" s="54">
        <v>225</v>
      </c>
      <c r="V430" s="57">
        <f t="shared" si="106"/>
        <v>-4660</v>
      </c>
      <c r="W430" s="55">
        <v>0</v>
      </c>
      <c r="X430" s="55">
        <f t="shared" si="104"/>
        <v>19374.070251850302</v>
      </c>
      <c r="Y430" s="117">
        <f t="shared" si="105"/>
        <v>5452462.26030178</v>
      </c>
    </row>
    <row r="431" spans="1:25" ht="13.5" thickBot="1" x14ac:dyDescent="0.35">
      <c r="A431" s="54">
        <v>418</v>
      </c>
      <c r="B431" s="54">
        <v>58</v>
      </c>
      <c r="C431" s="54">
        <f t="shared" si="108"/>
        <v>10</v>
      </c>
      <c r="D431" s="55">
        <f t="shared" si="110"/>
        <v>42026.783753083837</v>
      </c>
      <c r="E431" s="57">
        <f t="shared" si="103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f t="shared" si="107"/>
        <v>-1185</v>
      </c>
      <c r="K431" s="54">
        <v>346</v>
      </c>
      <c r="L431" s="55">
        <v>0</v>
      </c>
      <c r="M431" s="55">
        <v>0</v>
      </c>
      <c r="N431" s="54" t="s">
        <v>79</v>
      </c>
      <c r="O431" s="55">
        <v>0</v>
      </c>
      <c r="P431" s="55">
        <v>0</v>
      </c>
      <c r="Q431" s="54" t="s">
        <v>79</v>
      </c>
      <c r="R431" s="57">
        <v>0</v>
      </c>
      <c r="S431" s="55">
        <v>0</v>
      </c>
      <c r="T431" s="55">
        <v>0</v>
      </c>
      <c r="U431" s="54">
        <v>226</v>
      </c>
      <c r="V431" s="57">
        <f t="shared" si="106"/>
        <v>-4670</v>
      </c>
      <c r="W431" s="55">
        <v>0</v>
      </c>
      <c r="X431" s="55">
        <f t="shared" si="104"/>
        <v>19361.070251850302</v>
      </c>
      <c r="Y431" s="117">
        <f t="shared" si="105"/>
        <v>5494541.9233048875</v>
      </c>
    </row>
    <row r="432" spans="1:25" ht="13.5" thickBot="1" x14ac:dyDescent="0.35">
      <c r="A432" s="54">
        <v>419</v>
      </c>
      <c r="B432" s="54">
        <v>58</v>
      </c>
      <c r="C432" s="54">
        <f t="shared" si="108"/>
        <v>11</v>
      </c>
      <c r="D432" s="55">
        <f t="shared" si="110"/>
        <v>42026.783753083837</v>
      </c>
      <c r="E432" s="57">
        <f t="shared" si="103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f t="shared" si="107"/>
        <v>-1188</v>
      </c>
      <c r="K432" s="54">
        <v>347</v>
      </c>
      <c r="L432" s="55">
        <v>0</v>
      </c>
      <c r="M432" s="55">
        <v>0</v>
      </c>
      <c r="N432" s="54" t="s">
        <v>79</v>
      </c>
      <c r="O432" s="55">
        <v>0</v>
      </c>
      <c r="P432" s="55">
        <v>0</v>
      </c>
      <c r="Q432" s="54" t="s">
        <v>79</v>
      </c>
      <c r="R432" s="57">
        <v>0</v>
      </c>
      <c r="S432" s="55">
        <v>0</v>
      </c>
      <c r="T432" s="55">
        <v>0</v>
      </c>
      <c r="U432" s="54">
        <v>227</v>
      </c>
      <c r="V432" s="57">
        <f t="shared" si="106"/>
        <v>-4680</v>
      </c>
      <c r="W432" s="55">
        <v>0</v>
      </c>
      <c r="X432" s="55">
        <f t="shared" si="104"/>
        <v>19348.070251850302</v>
      </c>
      <c r="Y432" s="117">
        <f t="shared" si="105"/>
        <v>5536783.9182371749</v>
      </c>
    </row>
    <row r="433" spans="1:25" ht="13.5" thickBot="1" x14ac:dyDescent="0.35">
      <c r="A433" s="54">
        <v>420</v>
      </c>
      <c r="B433" s="54">
        <v>59</v>
      </c>
      <c r="C433" s="54">
        <f t="shared" si="108"/>
        <v>0</v>
      </c>
      <c r="D433" s="55">
        <f>$D422*(1+$D$4)</f>
        <v>44128.122940738031</v>
      </c>
      <c r="E433" s="57">
        <f t="shared" si="103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f t="shared" si="107"/>
        <v>-1191</v>
      </c>
      <c r="K433" s="54">
        <v>348</v>
      </c>
      <c r="L433" s="55">
        <v>0</v>
      </c>
      <c r="M433" s="55">
        <v>0</v>
      </c>
      <c r="N433" s="54" t="s">
        <v>79</v>
      </c>
      <c r="O433" s="55">
        <v>0</v>
      </c>
      <c r="P433" s="55">
        <v>0</v>
      </c>
      <c r="Q433" s="54" t="s">
        <v>79</v>
      </c>
      <c r="R433" s="57">
        <v>0</v>
      </c>
      <c r="S433" s="55">
        <v>0</v>
      </c>
      <c r="T433" s="55">
        <v>0</v>
      </c>
      <c r="U433" s="54">
        <v>228</v>
      </c>
      <c r="V433" s="57">
        <f t="shared" si="106"/>
        <v>-4690</v>
      </c>
      <c r="W433" s="55">
        <v>0</v>
      </c>
      <c r="X433" s="55">
        <f t="shared" si="104"/>
        <v>20595.873764442818</v>
      </c>
      <c r="Y433" s="117">
        <f t="shared" si="105"/>
        <v>5580449.7249942729</v>
      </c>
    </row>
    <row r="434" spans="1:25" ht="13.5" thickBot="1" x14ac:dyDescent="0.35">
      <c r="A434" s="54">
        <v>421</v>
      </c>
      <c r="B434" s="54">
        <v>59</v>
      </c>
      <c r="C434" s="54">
        <f t="shared" si="108"/>
        <v>1</v>
      </c>
      <c r="D434" s="55">
        <f t="shared" ref="D434:D445" si="111">$D433</f>
        <v>44128.122940738031</v>
      </c>
      <c r="E434" s="57">
        <f t="shared" si="103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f t="shared" si="107"/>
        <v>-1194</v>
      </c>
      <c r="K434" s="54">
        <v>349</v>
      </c>
      <c r="L434" s="55">
        <v>0</v>
      </c>
      <c r="M434" s="55">
        <v>0</v>
      </c>
      <c r="N434" s="54" t="s">
        <v>79</v>
      </c>
      <c r="O434" s="55">
        <v>0</v>
      </c>
      <c r="P434" s="55">
        <v>0</v>
      </c>
      <c r="Q434" s="54" t="s">
        <v>79</v>
      </c>
      <c r="R434" s="57">
        <v>0</v>
      </c>
      <c r="S434" s="55">
        <v>0</v>
      </c>
      <c r="T434" s="55">
        <v>0</v>
      </c>
      <c r="U434" s="54">
        <v>229</v>
      </c>
      <c r="V434" s="57">
        <f t="shared" si="106"/>
        <v>-4700</v>
      </c>
      <c r="W434" s="55">
        <v>0</v>
      </c>
      <c r="X434" s="55">
        <f t="shared" si="104"/>
        <v>20582.873764442818</v>
      </c>
      <c r="Y434" s="117">
        <f t="shared" si="105"/>
        <v>5624284.4726128587</v>
      </c>
    </row>
    <row r="435" spans="1:25" ht="13.5" thickBot="1" x14ac:dyDescent="0.35">
      <c r="A435" s="54">
        <v>422</v>
      </c>
      <c r="B435" s="54">
        <v>59</v>
      </c>
      <c r="C435" s="54">
        <f t="shared" si="108"/>
        <v>2</v>
      </c>
      <c r="D435" s="55">
        <f t="shared" si="111"/>
        <v>44128.122940738031</v>
      </c>
      <c r="E435" s="57">
        <f t="shared" si="103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f t="shared" si="107"/>
        <v>-1197</v>
      </c>
      <c r="K435" s="54">
        <v>350</v>
      </c>
      <c r="L435" s="55">
        <v>0</v>
      </c>
      <c r="M435" s="55">
        <v>0</v>
      </c>
      <c r="N435" s="54" t="s">
        <v>79</v>
      </c>
      <c r="O435" s="55">
        <v>0</v>
      </c>
      <c r="P435" s="55">
        <v>0</v>
      </c>
      <c r="Q435" s="54" t="s">
        <v>79</v>
      </c>
      <c r="R435" s="57">
        <v>0</v>
      </c>
      <c r="S435" s="55">
        <v>0</v>
      </c>
      <c r="T435" s="55">
        <v>0</v>
      </c>
      <c r="U435" s="54">
        <v>230</v>
      </c>
      <c r="V435" s="57">
        <f t="shared" si="106"/>
        <v>-4710</v>
      </c>
      <c r="W435" s="55">
        <v>0</v>
      </c>
      <c r="X435" s="55">
        <f t="shared" si="104"/>
        <v>20569.873764442818</v>
      </c>
      <c r="Y435" s="117">
        <f t="shared" si="105"/>
        <v>5668288.8650131887</v>
      </c>
    </row>
    <row r="436" spans="1:25" ht="13.5" thickBot="1" x14ac:dyDescent="0.35">
      <c r="A436" s="54">
        <v>423</v>
      </c>
      <c r="B436" s="54">
        <v>59</v>
      </c>
      <c r="C436" s="54">
        <f t="shared" si="108"/>
        <v>3</v>
      </c>
      <c r="D436" s="55">
        <f t="shared" si="111"/>
        <v>44128.122940738031</v>
      </c>
      <c r="E436" s="57">
        <f t="shared" si="103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f t="shared" si="107"/>
        <v>-1200</v>
      </c>
      <c r="K436" s="54">
        <v>351</v>
      </c>
      <c r="L436" s="55">
        <v>0</v>
      </c>
      <c r="M436" s="55">
        <v>0</v>
      </c>
      <c r="N436" s="54" t="s">
        <v>79</v>
      </c>
      <c r="O436" s="55">
        <v>0</v>
      </c>
      <c r="P436" s="55">
        <v>0</v>
      </c>
      <c r="Q436" s="54" t="s">
        <v>79</v>
      </c>
      <c r="R436" s="57">
        <v>0</v>
      </c>
      <c r="S436" s="55">
        <v>0</v>
      </c>
      <c r="T436" s="55">
        <v>0</v>
      </c>
      <c r="U436" s="54">
        <v>231</v>
      </c>
      <c r="V436" s="57">
        <f t="shared" si="106"/>
        <v>-4720</v>
      </c>
      <c r="W436" s="55">
        <v>0</v>
      </c>
      <c r="X436" s="55">
        <f t="shared" si="104"/>
        <v>20556.873764442818</v>
      </c>
      <c r="Y436" s="117">
        <f t="shared" si="105"/>
        <v>5712463.6090485202</v>
      </c>
    </row>
    <row r="437" spans="1:25" ht="13.5" thickBot="1" x14ac:dyDescent="0.35">
      <c r="A437" s="54">
        <v>424</v>
      </c>
      <c r="B437" s="54">
        <v>59</v>
      </c>
      <c r="C437" s="54">
        <f t="shared" si="108"/>
        <v>4</v>
      </c>
      <c r="D437" s="55">
        <f t="shared" si="111"/>
        <v>44128.122940738031</v>
      </c>
      <c r="E437" s="57">
        <f t="shared" si="103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f t="shared" si="107"/>
        <v>-1203</v>
      </c>
      <c r="K437" s="54">
        <v>352</v>
      </c>
      <c r="L437" s="55">
        <v>0</v>
      </c>
      <c r="M437" s="55">
        <v>0</v>
      </c>
      <c r="N437" s="54" t="s">
        <v>79</v>
      </c>
      <c r="O437" s="55">
        <v>0</v>
      </c>
      <c r="P437" s="55">
        <v>0</v>
      </c>
      <c r="Q437" s="54" t="s">
        <v>79</v>
      </c>
      <c r="R437" s="57">
        <v>0</v>
      </c>
      <c r="S437" s="55">
        <v>0</v>
      </c>
      <c r="T437" s="55">
        <v>0</v>
      </c>
      <c r="U437" s="54">
        <v>232</v>
      </c>
      <c r="V437" s="57">
        <f t="shared" si="106"/>
        <v>-4730</v>
      </c>
      <c r="W437" s="55">
        <v>0</v>
      </c>
      <c r="X437" s="55">
        <f t="shared" si="104"/>
        <v>20543.873764442818</v>
      </c>
      <c r="Y437" s="117">
        <f t="shared" si="105"/>
        <v>5756809.4145173319</v>
      </c>
    </row>
    <row r="438" spans="1:25" ht="13.5" thickBot="1" x14ac:dyDescent="0.35">
      <c r="A438" s="54">
        <v>425</v>
      </c>
      <c r="B438" s="54">
        <v>59</v>
      </c>
      <c r="C438" s="54">
        <f t="shared" si="108"/>
        <v>5</v>
      </c>
      <c r="D438" s="55">
        <f t="shared" si="111"/>
        <v>44128.122940738031</v>
      </c>
      <c r="E438" s="57">
        <f t="shared" si="103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f t="shared" si="107"/>
        <v>-1206</v>
      </c>
      <c r="K438" s="54">
        <v>353</v>
      </c>
      <c r="L438" s="55">
        <v>0</v>
      </c>
      <c r="M438" s="55">
        <v>0</v>
      </c>
      <c r="N438" s="54" t="s">
        <v>79</v>
      </c>
      <c r="O438" s="55">
        <v>0</v>
      </c>
      <c r="P438" s="55">
        <v>0</v>
      </c>
      <c r="Q438" s="54" t="s">
        <v>79</v>
      </c>
      <c r="R438" s="57">
        <v>0</v>
      </c>
      <c r="S438" s="55">
        <v>0</v>
      </c>
      <c r="T438" s="55">
        <v>0</v>
      </c>
      <c r="U438" s="54">
        <v>233</v>
      </c>
      <c r="V438" s="57">
        <f t="shared" si="106"/>
        <v>-4740</v>
      </c>
      <c r="W438" s="55">
        <v>0</v>
      </c>
      <c r="X438" s="55">
        <f t="shared" si="104"/>
        <v>20530.873764442818</v>
      </c>
      <c r="Y438" s="117">
        <f t="shared" si="105"/>
        <v>5801326.9941755971</v>
      </c>
    </row>
    <row r="439" spans="1:25" ht="13.5" thickBot="1" x14ac:dyDescent="0.35">
      <c r="A439" s="54">
        <v>426</v>
      </c>
      <c r="B439" s="54">
        <v>59</v>
      </c>
      <c r="C439" s="54">
        <f t="shared" si="108"/>
        <v>6</v>
      </c>
      <c r="D439" s="55">
        <f t="shared" si="111"/>
        <v>44128.122940738031</v>
      </c>
      <c r="E439" s="57">
        <f t="shared" si="103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f t="shared" si="107"/>
        <v>-1209</v>
      </c>
      <c r="K439" s="54">
        <v>354</v>
      </c>
      <c r="L439" s="55">
        <v>0</v>
      </c>
      <c r="M439" s="55">
        <v>0</v>
      </c>
      <c r="N439" s="54" t="s">
        <v>79</v>
      </c>
      <c r="O439" s="55">
        <v>0</v>
      </c>
      <c r="P439" s="55">
        <v>0</v>
      </c>
      <c r="Q439" s="54" t="s">
        <v>79</v>
      </c>
      <c r="R439" s="57">
        <v>0</v>
      </c>
      <c r="S439" s="55">
        <v>0</v>
      </c>
      <c r="T439" s="55">
        <v>0</v>
      </c>
      <c r="U439" s="54">
        <v>234</v>
      </c>
      <c r="V439" s="57">
        <f t="shared" si="106"/>
        <v>-4750</v>
      </c>
      <c r="W439" s="55">
        <v>0</v>
      </c>
      <c r="X439" s="55">
        <f t="shared" si="104"/>
        <v>20517.873764442818</v>
      </c>
      <c r="Y439" s="117">
        <f t="shared" si="105"/>
        <v>5846017.0637491057</v>
      </c>
    </row>
    <row r="440" spans="1:25" ht="13.5" thickBot="1" x14ac:dyDescent="0.35">
      <c r="A440" s="54">
        <v>427</v>
      </c>
      <c r="B440" s="54">
        <v>59</v>
      </c>
      <c r="C440" s="54">
        <f t="shared" si="108"/>
        <v>7</v>
      </c>
      <c r="D440" s="55">
        <f t="shared" si="111"/>
        <v>44128.122940738031</v>
      </c>
      <c r="E440" s="57">
        <f t="shared" si="103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f t="shared" si="107"/>
        <v>-1212</v>
      </c>
      <c r="K440" s="54">
        <v>355</v>
      </c>
      <c r="L440" s="55">
        <v>0</v>
      </c>
      <c r="M440" s="55">
        <v>0</v>
      </c>
      <c r="N440" s="54" t="s">
        <v>79</v>
      </c>
      <c r="O440" s="55">
        <v>0</v>
      </c>
      <c r="P440" s="55">
        <v>0</v>
      </c>
      <c r="Q440" s="54" t="s">
        <v>79</v>
      </c>
      <c r="R440" s="57">
        <v>0</v>
      </c>
      <c r="S440" s="55">
        <v>0</v>
      </c>
      <c r="T440" s="55">
        <v>0</v>
      </c>
      <c r="U440" s="54">
        <v>235</v>
      </c>
      <c r="V440" s="57">
        <f t="shared" si="106"/>
        <v>-4760</v>
      </c>
      <c r="W440" s="55">
        <v>0</v>
      </c>
      <c r="X440" s="55">
        <f t="shared" si="104"/>
        <v>20504.873764442818</v>
      </c>
      <c r="Y440" s="117">
        <f t="shared" si="105"/>
        <v>5890880.3419458363</v>
      </c>
    </row>
    <row r="441" spans="1:25" ht="15.75" customHeight="1" thickBot="1" x14ac:dyDescent="0.35">
      <c r="A441" s="54">
        <v>428</v>
      </c>
      <c r="B441" s="54">
        <v>59</v>
      </c>
      <c r="C441" s="54">
        <f t="shared" si="108"/>
        <v>8</v>
      </c>
      <c r="D441" s="55">
        <f t="shared" si="111"/>
        <v>44128.122940738031</v>
      </c>
      <c r="E441" s="57">
        <f t="shared" si="103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f t="shared" si="107"/>
        <v>-1215</v>
      </c>
      <c r="K441" s="54">
        <v>356</v>
      </c>
      <c r="L441" s="55">
        <v>0</v>
      </c>
      <c r="M441" s="55">
        <v>0</v>
      </c>
      <c r="N441" s="54" t="s">
        <v>79</v>
      </c>
      <c r="O441" s="55">
        <v>0</v>
      </c>
      <c r="P441" s="55">
        <v>0</v>
      </c>
      <c r="Q441" s="54" t="s">
        <v>79</v>
      </c>
      <c r="R441" s="57">
        <v>0</v>
      </c>
      <c r="S441" s="55">
        <v>0</v>
      </c>
      <c r="T441" s="55">
        <v>0</v>
      </c>
      <c r="U441" s="54">
        <v>236</v>
      </c>
      <c r="V441" s="57">
        <f t="shared" si="106"/>
        <v>-4770</v>
      </c>
      <c r="W441" s="55">
        <v>0</v>
      </c>
      <c r="X441" s="55">
        <f t="shared" si="104"/>
        <v>20491.873764442818</v>
      </c>
      <c r="Y441" s="117">
        <f t="shared" si="105"/>
        <v>5935917.5504683871</v>
      </c>
    </row>
    <row r="442" spans="1:25" ht="15.75" customHeight="1" thickBot="1" x14ac:dyDescent="0.35">
      <c r="A442" s="54">
        <v>429</v>
      </c>
      <c r="B442" s="54">
        <v>59</v>
      </c>
      <c r="C442" s="54">
        <f t="shared" si="108"/>
        <v>9</v>
      </c>
      <c r="D442" s="55">
        <f t="shared" si="111"/>
        <v>44128.122940738031</v>
      </c>
      <c r="E442" s="57">
        <f t="shared" si="103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f t="shared" si="107"/>
        <v>-1218</v>
      </c>
      <c r="K442" s="54">
        <v>357</v>
      </c>
      <c r="L442" s="55">
        <v>0</v>
      </c>
      <c r="M442" s="55">
        <v>0</v>
      </c>
      <c r="N442" s="54" t="s">
        <v>79</v>
      </c>
      <c r="O442" s="55">
        <v>0</v>
      </c>
      <c r="P442" s="55">
        <v>0</v>
      </c>
      <c r="Q442" s="54" t="s">
        <v>79</v>
      </c>
      <c r="R442" s="57">
        <v>0</v>
      </c>
      <c r="S442" s="55">
        <v>0</v>
      </c>
      <c r="T442" s="55">
        <v>0</v>
      </c>
      <c r="U442" s="54">
        <v>237</v>
      </c>
      <c r="V442" s="57">
        <f t="shared" si="106"/>
        <v>-4780</v>
      </c>
      <c r="W442" s="55">
        <v>0</v>
      </c>
      <c r="X442" s="55">
        <f t="shared" si="104"/>
        <v>20478.873764442818</v>
      </c>
      <c r="Y442" s="117">
        <f t="shared" si="105"/>
        <v>5981129.4140264485</v>
      </c>
    </row>
    <row r="443" spans="1:25" ht="15.75" customHeight="1" thickBot="1" x14ac:dyDescent="0.35">
      <c r="A443" s="54">
        <v>430</v>
      </c>
      <c r="B443" s="54">
        <v>59</v>
      </c>
      <c r="C443" s="54">
        <f t="shared" si="108"/>
        <v>10</v>
      </c>
      <c r="D443" s="55">
        <f t="shared" si="111"/>
        <v>44128.122940738031</v>
      </c>
      <c r="E443" s="57">
        <f t="shared" si="103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f t="shared" si="107"/>
        <v>-1221</v>
      </c>
      <c r="K443" s="54">
        <v>358</v>
      </c>
      <c r="L443" s="55">
        <v>0</v>
      </c>
      <c r="M443" s="55">
        <v>0</v>
      </c>
      <c r="N443" s="54" t="s">
        <v>79</v>
      </c>
      <c r="O443" s="55">
        <v>0</v>
      </c>
      <c r="P443" s="55">
        <v>0</v>
      </c>
      <c r="Q443" s="54" t="s">
        <v>79</v>
      </c>
      <c r="R443" s="57">
        <v>0</v>
      </c>
      <c r="S443" s="55">
        <v>0</v>
      </c>
      <c r="T443" s="55">
        <v>0</v>
      </c>
      <c r="U443" s="54">
        <v>238</v>
      </c>
      <c r="V443" s="57">
        <f t="shared" si="106"/>
        <v>-4790</v>
      </c>
      <c r="W443" s="55">
        <v>0</v>
      </c>
      <c r="X443" s="55">
        <f t="shared" si="104"/>
        <v>20465.873764442818</v>
      </c>
      <c r="Y443" s="117">
        <f t="shared" si="105"/>
        <v>6026516.6603493355</v>
      </c>
    </row>
    <row r="444" spans="1:25" ht="15.75" customHeight="1" thickBot="1" x14ac:dyDescent="0.35">
      <c r="A444" s="54">
        <v>431</v>
      </c>
      <c r="B444" s="54">
        <v>59</v>
      </c>
      <c r="C444" s="54">
        <f t="shared" si="108"/>
        <v>11</v>
      </c>
      <c r="D444" s="55">
        <f t="shared" si="111"/>
        <v>44128.122940738031</v>
      </c>
      <c r="E444" s="57">
        <f t="shared" si="103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f t="shared" si="107"/>
        <v>-1224</v>
      </c>
      <c r="K444" s="54">
        <v>359</v>
      </c>
      <c r="L444" s="55">
        <v>0</v>
      </c>
      <c r="M444" s="55">
        <v>0</v>
      </c>
      <c r="N444" s="54" t="s">
        <v>79</v>
      </c>
      <c r="O444" s="55">
        <v>0</v>
      </c>
      <c r="P444" s="55">
        <v>0</v>
      </c>
      <c r="Q444" s="54" t="s">
        <v>79</v>
      </c>
      <c r="R444" s="57">
        <v>0</v>
      </c>
      <c r="S444" s="55">
        <v>0</v>
      </c>
      <c r="T444" s="55">
        <v>0</v>
      </c>
      <c r="U444" s="54">
        <v>239</v>
      </c>
      <c r="V444" s="57">
        <f t="shared" si="106"/>
        <v>-4800</v>
      </c>
      <c r="W444" s="55">
        <v>0</v>
      </c>
      <c r="X444" s="55">
        <f t="shared" si="104"/>
        <v>20452.873764442818</v>
      </c>
      <c r="Y444" s="117">
        <f t="shared" si="105"/>
        <v>6072080.0201985678</v>
      </c>
    </row>
    <row r="445" spans="1:25" ht="15.75" customHeight="1" thickBot="1" x14ac:dyDescent="0.35">
      <c r="A445" s="54">
        <v>432</v>
      </c>
      <c r="B445" s="54">
        <v>60</v>
      </c>
      <c r="C445" s="54">
        <f t="shared" si="108"/>
        <v>0</v>
      </c>
      <c r="D445" s="55">
        <f t="shared" si="111"/>
        <v>44128.122940738031</v>
      </c>
      <c r="E445" s="57">
        <f t="shared" si="103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f t="shared" si="107"/>
        <v>-1227</v>
      </c>
      <c r="K445" s="54">
        <v>360</v>
      </c>
      <c r="L445" s="55">
        <v>0</v>
      </c>
      <c r="M445" s="55">
        <v>0</v>
      </c>
      <c r="N445" s="54" t="s">
        <v>79</v>
      </c>
      <c r="O445" s="55">
        <v>0</v>
      </c>
      <c r="P445" s="55">
        <v>0</v>
      </c>
      <c r="Q445" s="54" t="s">
        <v>79</v>
      </c>
      <c r="R445" s="57">
        <v>0</v>
      </c>
      <c r="S445" s="55">
        <v>0</v>
      </c>
      <c r="T445" s="55">
        <v>902000</v>
      </c>
      <c r="U445" s="54">
        <v>240</v>
      </c>
      <c r="V445" s="57">
        <f t="shared" si="106"/>
        <v>-4810</v>
      </c>
      <c r="W445" s="55">
        <v>0</v>
      </c>
      <c r="X445" s="55">
        <f>D445+E445+F445+G445+H445+I445+J445+L445+M445+R445+S445+T445+V445+W445+E449+W447+O445+P445</f>
        <v>2676284.6751255621</v>
      </c>
      <c r="Y445" s="117">
        <f t="shared" si="105"/>
        <v>8773665.0287416242</v>
      </c>
    </row>
    <row r="446" spans="1:25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</row>
    <row r="447" spans="1:25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FV(8%/12,432,,-(NPV(8%/12,W14:W445)+W13))</f>
        <v>0</v>
      </c>
      <c r="X447" s="114"/>
      <c r="Y447" s="114"/>
    </row>
    <row r="448" spans="1:25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A1:AB1"/>
    <mergeCell ref="W11:W12"/>
    <mergeCell ref="X11:X12"/>
    <mergeCell ref="Y11:Y12"/>
    <mergeCell ref="A1:B1"/>
    <mergeCell ref="C1:K1"/>
    <mergeCell ref="A2:Z2"/>
    <mergeCell ref="A11:A12"/>
    <mergeCell ref="B11:C11"/>
    <mergeCell ref="D11:D12"/>
    <mergeCell ref="F11:F12"/>
    <mergeCell ref="G11:G12"/>
    <mergeCell ref="H11:Q11"/>
    <mergeCell ref="R11:U11"/>
    <mergeCell ref="V11:V12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E7FA4-14A0-41C5-BA1C-613E4612B315}">
  <sheetPr>
    <tabColor theme="9" tint="0.79998168889431442"/>
    <outlinePr summaryBelow="0" summaryRight="0"/>
  </sheetPr>
  <dimension ref="A1:AB449"/>
  <sheetViews>
    <sheetView zoomScale="70" zoomScaleNormal="70" workbookViewId="0">
      <pane ySplit="12" topLeftCell="A427" activePane="bottomLeft" state="frozen"/>
      <selection activeCell="O9" sqref="O9"/>
      <selection pane="bottomLeft" activeCell="O445" sqref="O445"/>
    </sheetView>
  </sheetViews>
  <sheetFormatPr defaultColWidth="12.7265625" defaultRowHeight="15.75" customHeight="1" x14ac:dyDescent="0.3"/>
  <cols>
    <col min="1" max="1" width="7.1796875" style="35" customWidth="1"/>
    <col min="2" max="2" width="15.1796875" style="35" customWidth="1"/>
    <col min="3" max="3" width="19.1796875" style="35" customWidth="1"/>
    <col min="4" max="4" width="21.26953125" style="35" bestFit="1" customWidth="1"/>
    <col min="5" max="5" width="18.81640625" style="35" bestFit="1" customWidth="1"/>
    <col min="6" max="7" width="15.1796875" style="35" customWidth="1"/>
    <col min="8" max="8" width="16.1796875" style="35" customWidth="1"/>
    <col min="9" max="9" width="15.1796875" style="35" customWidth="1"/>
    <col min="10" max="10" width="12.7265625" style="35" customWidth="1"/>
    <col min="11" max="11" width="9" style="35" customWidth="1"/>
    <col min="12" max="12" width="21.26953125" style="35" bestFit="1" customWidth="1"/>
    <col min="13" max="13" width="26" style="35" bestFit="1" customWidth="1"/>
    <col min="14" max="19" width="15.1796875" style="35" customWidth="1"/>
    <col min="20" max="20" width="17.7265625" style="35" bestFit="1" customWidth="1"/>
    <col min="21" max="22" width="15.1796875" style="35" customWidth="1"/>
    <col min="23" max="23" width="24.1796875" style="35" bestFit="1" customWidth="1"/>
    <col min="24" max="26" width="15.1796875" style="35" customWidth="1"/>
    <col min="27" max="27" width="14.26953125" style="35" bestFit="1" customWidth="1"/>
    <col min="28" max="28" width="19.26953125" style="35" bestFit="1" customWidth="1"/>
    <col min="29" max="16384" width="12.7265625" style="35"/>
  </cols>
  <sheetData>
    <row r="1" spans="1:28" s="33" customFormat="1" ht="45" customHeight="1" thickBot="1" x14ac:dyDescent="0.4">
      <c r="A1" s="142" t="s">
        <v>103</v>
      </c>
      <c r="B1" s="143"/>
      <c r="C1" s="139" t="s">
        <v>104</v>
      </c>
      <c r="D1" s="140"/>
      <c r="E1" s="140"/>
      <c r="F1" s="140"/>
      <c r="G1" s="140"/>
      <c r="H1" s="140"/>
      <c r="I1" s="140"/>
      <c r="J1" s="140"/>
      <c r="K1" s="141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133" t="s">
        <v>46</v>
      </c>
      <c r="AB1" s="134"/>
    </row>
    <row r="2" spans="1:28" ht="15.75" customHeight="1" thickBot="1" x14ac:dyDescent="0.4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96">
        <f>M5</f>
        <v>6599219.675213662</v>
      </c>
      <c r="AB2" s="118" t="s">
        <v>47</v>
      </c>
    </row>
    <row r="3" spans="1:28" ht="15.75" customHeight="1" thickBot="1" x14ac:dyDescent="0.4">
      <c r="A3" s="3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36" t="s">
        <v>48</v>
      </c>
      <c r="M3" s="37">
        <f>NPV(D7/12, X14:X445) + X13</f>
        <v>1094930.648754074</v>
      </c>
      <c r="N3" s="38"/>
      <c r="O3" s="38"/>
      <c r="P3" s="38"/>
      <c r="Q3" s="38"/>
      <c r="R3" s="39"/>
      <c r="S3" s="114"/>
      <c r="T3" s="114"/>
      <c r="U3" s="38"/>
      <c r="V3" s="114"/>
      <c r="W3" s="114"/>
      <c r="X3" s="38"/>
      <c r="Y3" s="38"/>
      <c r="Z3" s="38"/>
      <c r="AA3" s="97">
        <v>0.01</v>
      </c>
      <c r="AB3" s="119">
        <f t="dataTable" ref="AB3:AB10" dt2D="1" dtr="1" r1="Z1" r2="D7"/>
        <v>4161128.8367483816</v>
      </c>
    </row>
    <row r="4" spans="1:28" ht="26.5" thickBot="1" x14ac:dyDescent="0.4">
      <c r="A4" s="34"/>
      <c r="B4" s="114"/>
      <c r="C4" s="40" t="s">
        <v>49</v>
      </c>
      <c r="D4" s="41">
        <v>0.05</v>
      </c>
      <c r="E4" s="114"/>
      <c r="F4" s="114"/>
      <c r="G4" s="114"/>
      <c r="H4" s="114"/>
      <c r="I4" s="114"/>
      <c r="J4" s="114"/>
      <c r="K4" s="114"/>
      <c r="L4" s="114"/>
      <c r="M4" s="114"/>
      <c r="N4" s="39"/>
      <c r="O4" s="39"/>
      <c r="P4" s="39"/>
      <c r="Q4" s="39"/>
      <c r="R4" s="114"/>
      <c r="S4" s="114"/>
      <c r="T4" s="114"/>
      <c r="U4" s="39"/>
      <c r="V4" s="39"/>
      <c r="W4" s="39"/>
      <c r="X4" s="39"/>
      <c r="Y4" s="114"/>
      <c r="Z4" s="114"/>
      <c r="AA4" s="97">
        <v>0.05</v>
      </c>
      <c r="AB4" s="119">
        <v>6599219.675213662</v>
      </c>
    </row>
    <row r="5" spans="1:28" ht="26.5" thickBot="1" x14ac:dyDescent="0.4">
      <c r="A5" s="34"/>
      <c r="B5" s="114"/>
      <c r="C5" s="42" t="s">
        <v>50</v>
      </c>
      <c r="D5" s="43">
        <v>0.06</v>
      </c>
      <c r="E5" s="114"/>
      <c r="F5" s="114"/>
      <c r="G5" s="114"/>
      <c r="H5" s="114"/>
      <c r="I5" s="114"/>
      <c r="J5" s="114"/>
      <c r="K5" s="114"/>
      <c r="L5" s="36" t="s">
        <v>47</v>
      </c>
      <c r="M5" s="37">
        <f>FV(D7/12, 432, ,-M3)</f>
        <v>6599219.675213662</v>
      </c>
      <c r="N5" s="39"/>
      <c r="O5" s="39"/>
      <c r="P5" s="39"/>
      <c r="Q5" s="39"/>
      <c r="R5" s="114"/>
      <c r="S5" s="114"/>
      <c r="T5" s="114"/>
      <c r="U5" s="39"/>
      <c r="V5" s="39"/>
      <c r="W5" s="39"/>
      <c r="X5" s="39"/>
      <c r="Y5" s="114"/>
      <c r="Z5" s="114"/>
      <c r="AA5" s="97">
        <v>7.0000000000000007E-2</v>
      </c>
      <c r="AB5" s="119">
        <v>9100890.5269050375</v>
      </c>
    </row>
    <row r="6" spans="1:28" ht="26.5" thickBot="1" x14ac:dyDescent="0.4">
      <c r="A6" s="34"/>
      <c r="B6" s="114"/>
      <c r="C6" s="42" t="s">
        <v>51</v>
      </c>
      <c r="D6" s="43">
        <v>7.0000000000000007E-2</v>
      </c>
      <c r="E6" s="114"/>
      <c r="F6" s="114"/>
      <c r="G6" s="114"/>
      <c r="H6" s="114"/>
      <c r="I6" s="114"/>
      <c r="J6" s="114"/>
      <c r="K6" s="114"/>
      <c r="L6" s="114"/>
      <c r="M6" s="44"/>
      <c r="N6" s="39"/>
      <c r="O6" s="39"/>
      <c r="P6" s="39"/>
      <c r="Q6" s="39"/>
      <c r="R6" s="114"/>
      <c r="S6" s="114"/>
      <c r="T6" s="114"/>
      <c r="U6" s="39"/>
      <c r="V6" s="39"/>
      <c r="W6" s="39"/>
      <c r="X6" s="39"/>
      <c r="Y6" s="114"/>
      <c r="Z6" s="114"/>
      <c r="AA6" s="97">
        <v>0.15</v>
      </c>
      <c r="AB6" s="119">
        <v>57461749.646519847</v>
      </c>
    </row>
    <row r="7" spans="1:28" ht="15" thickBot="1" x14ac:dyDescent="0.4">
      <c r="A7" s="34"/>
      <c r="B7" s="114"/>
      <c r="C7" s="42" t="s">
        <v>52</v>
      </c>
      <c r="D7" s="45">
        <v>0.05</v>
      </c>
      <c r="E7" s="114"/>
      <c r="F7" s="114"/>
      <c r="G7" s="114"/>
      <c r="H7" s="114"/>
      <c r="I7" s="114"/>
      <c r="J7" s="114"/>
      <c r="K7" s="114"/>
      <c r="L7" s="114"/>
      <c r="M7" s="46"/>
      <c r="N7" s="39"/>
      <c r="O7" s="39"/>
      <c r="P7" s="39"/>
      <c r="Q7" s="39"/>
      <c r="R7" s="114"/>
      <c r="S7" s="114"/>
      <c r="T7" s="114"/>
      <c r="U7" s="39"/>
      <c r="V7" s="39"/>
      <c r="W7" s="39"/>
      <c r="X7" s="39"/>
      <c r="Y7" s="114"/>
      <c r="Z7" s="114"/>
      <c r="AA7" s="97">
        <v>0.2</v>
      </c>
      <c r="AB7" s="119">
        <v>241159206.57598582</v>
      </c>
    </row>
    <row r="8" spans="1:28" ht="15.75" customHeight="1" x14ac:dyDescent="0.35">
      <c r="A8" s="34"/>
      <c r="B8" s="114"/>
      <c r="C8" s="47"/>
      <c r="D8" s="48"/>
      <c r="E8" s="47"/>
      <c r="F8" s="48"/>
      <c r="G8" s="47"/>
      <c r="H8" s="48"/>
      <c r="I8" s="39"/>
      <c r="J8" s="47"/>
      <c r="K8" s="46"/>
      <c r="L8" s="46"/>
      <c r="M8" s="114"/>
      <c r="N8" s="114"/>
      <c r="O8" s="114"/>
      <c r="P8" s="114"/>
      <c r="Q8" s="114"/>
      <c r="R8" s="39"/>
      <c r="S8" s="114"/>
      <c r="T8" s="114"/>
      <c r="U8" s="39"/>
      <c r="V8" s="39"/>
      <c r="W8" s="39"/>
      <c r="X8" s="39"/>
      <c r="Y8" s="114"/>
      <c r="Z8" s="114"/>
      <c r="AA8" s="97">
        <v>0.3</v>
      </c>
      <c r="AB8" s="119">
        <v>5386453882.8939371</v>
      </c>
    </row>
    <row r="9" spans="1:28" ht="14.5" x14ac:dyDescent="0.35">
      <c r="A9" s="49"/>
      <c r="B9" s="49"/>
      <c r="C9" s="49"/>
      <c r="D9" s="49"/>
      <c r="E9" s="49"/>
      <c r="F9" s="49"/>
      <c r="G9" s="46"/>
      <c r="H9" s="48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114"/>
      <c r="Z9" s="114"/>
      <c r="AA9" s="97">
        <v>0.35</v>
      </c>
      <c r="AB9" s="119">
        <v>26808966967.221996</v>
      </c>
    </row>
    <row r="10" spans="1:28" ht="15" thickBot="1" x14ac:dyDescent="0.4">
      <c r="A10" s="49"/>
      <c r="B10" s="49"/>
      <c r="C10" s="49"/>
      <c r="D10" s="49"/>
      <c r="E10" s="49"/>
      <c r="F10" s="49"/>
      <c r="G10" s="46"/>
      <c r="H10" s="48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114"/>
      <c r="Z10" s="114"/>
      <c r="AA10" s="98">
        <v>0.4</v>
      </c>
      <c r="AB10" s="120">
        <v>135631585897.87312</v>
      </c>
    </row>
    <row r="11" spans="1:28" ht="13.9" customHeight="1" thickBot="1" x14ac:dyDescent="0.35">
      <c r="A11" s="137" t="s">
        <v>53</v>
      </c>
      <c r="B11" s="128" t="s">
        <v>5</v>
      </c>
      <c r="C11" s="129"/>
      <c r="D11" s="137" t="s">
        <v>54</v>
      </c>
      <c r="E11" s="51" t="s">
        <v>55</v>
      </c>
      <c r="F11" s="135" t="s">
        <v>56</v>
      </c>
      <c r="G11" s="156" t="s">
        <v>57</v>
      </c>
      <c r="H11" s="148" t="s">
        <v>58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 t="s">
        <v>59</v>
      </c>
      <c r="S11" s="148"/>
      <c r="T11" s="148"/>
      <c r="U11" s="148"/>
      <c r="V11" s="137" t="s">
        <v>60</v>
      </c>
      <c r="W11" s="137" t="s">
        <v>61</v>
      </c>
      <c r="X11" s="135" t="s">
        <v>62</v>
      </c>
      <c r="Y11" s="153" t="s">
        <v>63</v>
      </c>
      <c r="Z11" s="114"/>
      <c r="AA11" s="114"/>
      <c r="AB11" s="114"/>
    </row>
    <row r="12" spans="1:28" ht="39.5" thickBot="1" x14ac:dyDescent="0.35">
      <c r="A12" s="138"/>
      <c r="B12" s="52" t="s">
        <v>64</v>
      </c>
      <c r="C12" s="52" t="s">
        <v>65</v>
      </c>
      <c r="D12" s="146"/>
      <c r="E12" s="52" t="s">
        <v>66</v>
      </c>
      <c r="F12" s="155"/>
      <c r="G12" s="157"/>
      <c r="H12" s="53" t="s">
        <v>67</v>
      </c>
      <c r="I12" s="52" t="s">
        <v>68</v>
      </c>
      <c r="J12" s="52" t="s">
        <v>69</v>
      </c>
      <c r="K12" s="52" t="s">
        <v>70</v>
      </c>
      <c r="L12" s="52" t="s">
        <v>28</v>
      </c>
      <c r="M12" s="52" t="s">
        <v>71</v>
      </c>
      <c r="N12" s="52" t="s">
        <v>72</v>
      </c>
      <c r="O12" s="52" t="s">
        <v>29</v>
      </c>
      <c r="P12" s="52" t="s">
        <v>73</v>
      </c>
      <c r="Q12" s="52" t="s">
        <v>74</v>
      </c>
      <c r="R12" s="52" t="s">
        <v>75</v>
      </c>
      <c r="S12" s="52" t="s">
        <v>76</v>
      </c>
      <c r="T12" s="52" t="s">
        <v>77</v>
      </c>
      <c r="U12" s="52" t="s">
        <v>78</v>
      </c>
      <c r="V12" s="138"/>
      <c r="W12" s="138"/>
      <c r="X12" s="136"/>
      <c r="Y12" s="154"/>
      <c r="Z12" s="114"/>
      <c r="AA12" s="114"/>
      <c r="AB12" s="114"/>
    </row>
    <row r="13" spans="1:28" ht="15.75" customHeight="1" thickBot="1" x14ac:dyDescent="0.35">
      <c r="A13" s="54">
        <v>0</v>
      </c>
      <c r="B13" s="54">
        <v>24</v>
      </c>
      <c r="C13" s="54">
        <v>0</v>
      </c>
      <c r="D13" s="55">
        <f>'Data Sheet'!D7</f>
        <v>10000</v>
      </c>
      <c r="E13" s="55">
        <v>0</v>
      </c>
      <c r="F13" s="114">
        <v>0</v>
      </c>
      <c r="G13" s="115">
        <v>0</v>
      </c>
      <c r="H13" s="56">
        <v>0</v>
      </c>
      <c r="I13" s="55">
        <v>0</v>
      </c>
      <c r="J13" s="55">
        <v>0</v>
      </c>
      <c r="K13" s="54" t="s">
        <v>79</v>
      </c>
      <c r="L13" s="55">
        <v>0</v>
      </c>
      <c r="M13" s="55">
        <v>0</v>
      </c>
      <c r="N13" s="54" t="s">
        <v>79</v>
      </c>
      <c r="O13" s="55">
        <v>0</v>
      </c>
      <c r="P13" s="55">
        <v>0</v>
      </c>
      <c r="Q13" s="54" t="s">
        <v>79</v>
      </c>
      <c r="R13" s="57">
        <v>-1500</v>
      </c>
      <c r="S13" s="55">
        <v>0</v>
      </c>
      <c r="T13" s="55">
        <v>0</v>
      </c>
      <c r="U13" s="54" t="s">
        <v>79</v>
      </c>
      <c r="V13" s="55">
        <v>0</v>
      </c>
      <c r="W13" s="55">
        <v>0</v>
      </c>
      <c r="X13" s="55">
        <f>D13+E13+F13+G13+H13+I13+J13+L13+M13+R13+S13+T13+V13+W13+O13+P13</f>
        <v>8500</v>
      </c>
      <c r="Y13" s="58">
        <f>X13</f>
        <v>8500</v>
      </c>
      <c r="Z13" s="114"/>
      <c r="AA13" s="114"/>
      <c r="AB13" s="114"/>
    </row>
    <row r="14" spans="1:28" ht="15.75" customHeight="1" thickBot="1" x14ac:dyDescent="0.35">
      <c r="A14" s="54">
        <v>1</v>
      </c>
      <c r="B14" s="54">
        <v>24</v>
      </c>
      <c r="C14" s="54">
        <v>1</v>
      </c>
      <c r="D14" s="55">
        <v>8000</v>
      </c>
      <c r="E14" s="57">
        <f t="shared" ref="E14:E77" si="0">-$D14*$D$5</f>
        <v>-480</v>
      </c>
      <c r="F14" s="55" cm="1">
        <f t="array" ref="F14">(-1*(_xlfn.IFS((D14*12)&lt;50000,(0.15*D14*12),AND(D14*12 &gt; 50000, D14*12 &lt;75000),(7500+0.25*(D14*12-50000)),AND(D14*12 &gt; 75000, D14*12 &lt;100000),(13750+0.34*(D14*12-75000)),AND(D14*12 &gt; 100000, D14*12 &lt;335000),(22250+0.39*(D14*12-100000)),AND(D14*12 &gt; 335000, D14*12 &lt;10000000),(113900+0.34*(D14*12-335000)))))/12</f>
        <v>-1740.8333333333333</v>
      </c>
      <c r="G14" s="59">
        <f t="shared" ref="G14:G77" si="1">-PMT(4%/12,120,-(FV(4%/12,24,,-35000)+FV(4%/12,12,,-35000)))</f>
        <v>-752.61542950728563</v>
      </c>
      <c r="H14" s="57">
        <v>-90</v>
      </c>
      <c r="I14" s="55">
        <v>0</v>
      </c>
      <c r="J14" s="55">
        <v>0</v>
      </c>
      <c r="K14" s="54" t="s">
        <v>79</v>
      </c>
      <c r="L14" s="55">
        <v>0</v>
      </c>
      <c r="M14" s="55">
        <v>0</v>
      </c>
      <c r="N14" s="54" t="s">
        <v>79</v>
      </c>
      <c r="O14" s="55">
        <v>0</v>
      </c>
      <c r="P14" s="55">
        <v>0</v>
      </c>
      <c r="Q14" s="54" t="s">
        <v>79</v>
      </c>
      <c r="R14" s="57">
        <f t="shared" ref="R14:R24" si="2">$R13</f>
        <v>-1500</v>
      </c>
      <c r="S14" s="55">
        <v>0</v>
      </c>
      <c r="T14" s="55">
        <v>0</v>
      </c>
      <c r="U14" s="54" t="s">
        <v>79</v>
      </c>
      <c r="V14" s="57">
        <v>-500</v>
      </c>
      <c r="W14" s="55">
        <v>0</v>
      </c>
      <c r="X14" s="55">
        <f t="shared" ref="X14:X77" si="3">D14+E14+F14+G14+H14+I14+J14+L14+M14+R14+S14+T14+V14+W14+O14+P14</f>
        <v>2936.5512371593813</v>
      </c>
      <c r="Y14" s="117">
        <f t="shared" ref="Y14:Y77" si="4">X14+(Y13*(1+($D$7/12)))</f>
        <v>11471.967903826047</v>
      </c>
      <c r="Z14" s="114"/>
      <c r="AA14" s="114"/>
      <c r="AB14" s="114"/>
    </row>
    <row r="15" spans="1:28" ht="15.75" customHeight="1" thickBot="1" x14ac:dyDescent="0.35">
      <c r="A15" s="54">
        <v>2</v>
      </c>
      <c r="B15" s="54">
        <v>24</v>
      </c>
      <c r="C15" s="54">
        <v>2</v>
      </c>
      <c r="D15" s="55">
        <f t="shared" ref="D15:D24" si="5">$D$14</f>
        <v>8000</v>
      </c>
      <c r="E15" s="57">
        <f t="shared" si="0"/>
        <v>-480</v>
      </c>
      <c r="F15" s="55" cm="1">
        <f t="array" ref="F15">(-1*(_xlfn.IFS((D15*12)&lt;50000,(0.15*D15*12),AND(D15*12 &gt; 50000, D15*12 &lt;75000),(7500+0.25*(D15*12-50000)),AND(D15*12 &gt; 75000, D15*12 &lt;100000),(13750+0.34*(D15*12-75000)),AND(D15*12 &gt; 100000, D15*12 &lt;335000),(22250+0.39*(D15*12-100000)),AND(D15*12 &gt; 335000, D15*12 &lt;10000000),(113900+0.34*(D15*12-335000)))))/12</f>
        <v>-1740.8333333333333</v>
      </c>
      <c r="G15" s="57">
        <f t="shared" si="1"/>
        <v>-752.61542950728563</v>
      </c>
      <c r="H15" s="57">
        <f>$H14</f>
        <v>-90</v>
      </c>
      <c r="I15" s="55">
        <v>0</v>
      </c>
      <c r="J15" s="55">
        <v>0</v>
      </c>
      <c r="K15" s="54" t="s">
        <v>79</v>
      </c>
      <c r="L15" s="55">
        <v>0</v>
      </c>
      <c r="M15" s="55">
        <v>0</v>
      </c>
      <c r="N15" s="54" t="s">
        <v>79</v>
      </c>
      <c r="O15" s="55">
        <v>0</v>
      </c>
      <c r="P15" s="55">
        <v>0</v>
      </c>
      <c r="Q15" s="54" t="s">
        <v>79</v>
      </c>
      <c r="R15" s="57">
        <f t="shared" si="2"/>
        <v>-1500</v>
      </c>
      <c r="S15" s="55">
        <v>0</v>
      </c>
      <c r="T15" s="55">
        <v>0</v>
      </c>
      <c r="U15" s="54" t="s">
        <v>79</v>
      </c>
      <c r="V15" s="57">
        <f t="shared" ref="V15:V78" si="6">$V14-10</f>
        <v>-510</v>
      </c>
      <c r="W15" s="55">
        <v>0</v>
      </c>
      <c r="X15" s="55">
        <f t="shared" si="3"/>
        <v>2926.5512371593813</v>
      </c>
      <c r="Y15" s="117">
        <f t="shared" si="4"/>
        <v>14446.31900725137</v>
      </c>
      <c r="Z15" s="114"/>
      <c r="AA15" s="114"/>
      <c r="AB15" s="114"/>
    </row>
    <row r="16" spans="1:28" ht="15.75" customHeight="1" thickBot="1" x14ac:dyDescent="0.35">
      <c r="A16" s="54">
        <v>3</v>
      </c>
      <c r="B16" s="54">
        <v>24</v>
      </c>
      <c r="C16" s="54">
        <v>3</v>
      </c>
      <c r="D16" s="55">
        <f t="shared" si="5"/>
        <v>8000</v>
      </c>
      <c r="E16" s="57">
        <f t="shared" si="0"/>
        <v>-480</v>
      </c>
      <c r="F16" s="55" cm="1">
        <f t="array" ref="F16">(-1*(_xlfn.IFS((D16*12)&lt;50000,(0.15*D16*12),AND(D16*12 &gt; 50000, D16*12 &lt;75000),(7500+0.25*(D16*12-50000)),AND(D16*12 &gt; 75000, D16*12 &lt;100000),(13750+0.34*(D16*12-75000)),AND(D16*12 &gt; 100000, D16*12 &lt;335000),(22250+0.39*(D16*12-100000)),AND(D16*12 &gt; 335000, D16*12 &lt;10000000),(113900+0.34*(D16*12-335000)))))/12</f>
        <v>-1740.8333333333333</v>
      </c>
      <c r="G16" s="57">
        <f t="shared" si="1"/>
        <v>-752.61542950728563</v>
      </c>
      <c r="H16" s="57">
        <f t="shared" ref="H16:H25" si="7">$H15</f>
        <v>-90</v>
      </c>
      <c r="I16" s="55">
        <v>0</v>
      </c>
      <c r="J16" s="55">
        <v>0</v>
      </c>
      <c r="K16" s="54" t="s">
        <v>79</v>
      </c>
      <c r="L16" s="55">
        <v>0</v>
      </c>
      <c r="M16" s="55">
        <v>0</v>
      </c>
      <c r="N16" s="54" t="s">
        <v>79</v>
      </c>
      <c r="O16" s="55">
        <v>0</v>
      </c>
      <c r="P16" s="55">
        <v>0</v>
      </c>
      <c r="Q16" s="54" t="s">
        <v>79</v>
      </c>
      <c r="R16" s="57">
        <f t="shared" si="2"/>
        <v>-1500</v>
      </c>
      <c r="S16" s="55">
        <v>0</v>
      </c>
      <c r="T16" s="55">
        <v>0</v>
      </c>
      <c r="U16" s="54" t="s">
        <v>79</v>
      </c>
      <c r="V16" s="57">
        <f t="shared" si="6"/>
        <v>-520</v>
      </c>
      <c r="W16" s="55">
        <v>0</v>
      </c>
      <c r="X16" s="55">
        <f t="shared" si="3"/>
        <v>2916.5512371593813</v>
      </c>
      <c r="Y16" s="117">
        <f t="shared" si="4"/>
        <v>17423.063240274299</v>
      </c>
      <c r="Z16" s="114"/>
      <c r="AA16" s="114"/>
      <c r="AB16" s="114"/>
    </row>
    <row r="17" spans="1:25" ht="15.75" customHeight="1" thickBot="1" x14ac:dyDescent="0.35">
      <c r="A17" s="54">
        <v>4</v>
      </c>
      <c r="B17" s="54">
        <v>24</v>
      </c>
      <c r="C17" s="54">
        <v>4</v>
      </c>
      <c r="D17" s="55">
        <f t="shared" si="5"/>
        <v>8000</v>
      </c>
      <c r="E17" s="57">
        <f t="shared" si="0"/>
        <v>-480</v>
      </c>
      <c r="F17" s="55" cm="1">
        <f t="array" ref="F17">(-1*(_xlfn.IFS((D17*12)&lt;50000,(0.15*D17*12),AND(D17*12 &gt; 50000, D17*12 &lt;75000),(7500+0.25*(D17*12-50000)),AND(D17*12 &gt; 75000, D17*12 &lt;100000),(13750+0.34*(D17*12-75000)),AND(D17*12 &gt; 100000, D17*12 &lt;335000),(22250+0.39*(D17*12-100000)),AND(D17*12 &gt; 335000, D17*12 &lt;10000000),(113900+0.34*(D17*12-335000)))))/12</f>
        <v>-1740.8333333333333</v>
      </c>
      <c r="G17" s="57">
        <f t="shared" si="1"/>
        <v>-752.61542950728563</v>
      </c>
      <c r="H17" s="57">
        <f t="shared" si="7"/>
        <v>-90</v>
      </c>
      <c r="I17" s="55">
        <v>0</v>
      </c>
      <c r="J17" s="55">
        <v>0</v>
      </c>
      <c r="K17" s="54" t="s">
        <v>79</v>
      </c>
      <c r="L17" s="55">
        <v>0</v>
      </c>
      <c r="M17" s="55">
        <v>0</v>
      </c>
      <c r="N17" s="54" t="s">
        <v>79</v>
      </c>
      <c r="O17" s="55">
        <v>0</v>
      </c>
      <c r="P17" s="55">
        <v>0</v>
      </c>
      <c r="Q17" s="54" t="s">
        <v>79</v>
      </c>
      <c r="R17" s="57">
        <f t="shared" si="2"/>
        <v>-1500</v>
      </c>
      <c r="S17" s="55">
        <v>0</v>
      </c>
      <c r="T17" s="55">
        <v>0</v>
      </c>
      <c r="U17" s="54" t="s">
        <v>79</v>
      </c>
      <c r="V17" s="57">
        <f t="shared" si="6"/>
        <v>-530</v>
      </c>
      <c r="W17" s="55">
        <v>0</v>
      </c>
      <c r="X17" s="55">
        <f t="shared" si="3"/>
        <v>2906.5512371593813</v>
      </c>
      <c r="Y17" s="117">
        <f t="shared" si="4"/>
        <v>20402.21057426816</v>
      </c>
    </row>
    <row r="18" spans="1:25" ht="15.75" customHeight="1" thickBot="1" x14ac:dyDescent="0.35">
      <c r="A18" s="54">
        <v>5</v>
      </c>
      <c r="B18" s="54">
        <v>24</v>
      </c>
      <c r="C18" s="54">
        <v>5</v>
      </c>
      <c r="D18" s="55">
        <f t="shared" si="5"/>
        <v>8000</v>
      </c>
      <c r="E18" s="57">
        <f t="shared" si="0"/>
        <v>-480</v>
      </c>
      <c r="F18" s="55" cm="1">
        <f t="array" ref="F18">(-1*(_xlfn.IFS((D18*12)&lt;50000,(0.15*D18*12),AND(D18*12 &gt; 50000, D18*12 &lt;75000),(7500+0.25*(D18*12-50000)),AND(D18*12 &gt; 75000, D18*12 &lt;100000),(13750+0.34*(D18*12-75000)),AND(D18*12 &gt; 100000, D18*12 &lt;335000),(22250+0.39*(D18*12-100000)),AND(D18*12 &gt; 335000, D18*12 &lt;10000000),(113900+0.34*(D18*12-335000)))))/12</f>
        <v>-1740.8333333333333</v>
      </c>
      <c r="G18" s="57">
        <f t="shared" si="1"/>
        <v>-752.61542950728563</v>
      </c>
      <c r="H18" s="57">
        <f t="shared" si="7"/>
        <v>-90</v>
      </c>
      <c r="I18" s="55">
        <v>0</v>
      </c>
      <c r="J18" s="55">
        <v>0</v>
      </c>
      <c r="K18" s="54" t="s">
        <v>79</v>
      </c>
      <c r="L18" s="55">
        <v>0</v>
      </c>
      <c r="M18" s="55">
        <v>0</v>
      </c>
      <c r="N18" s="54" t="s">
        <v>79</v>
      </c>
      <c r="O18" s="55">
        <v>0</v>
      </c>
      <c r="P18" s="55">
        <v>0</v>
      </c>
      <c r="Q18" s="54" t="s">
        <v>79</v>
      </c>
      <c r="R18" s="57">
        <f t="shared" si="2"/>
        <v>-1500</v>
      </c>
      <c r="S18" s="55">
        <v>0</v>
      </c>
      <c r="T18" s="55">
        <v>0</v>
      </c>
      <c r="U18" s="54" t="s">
        <v>79</v>
      </c>
      <c r="V18" s="57">
        <f t="shared" si="6"/>
        <v>-540</v>
      </c>
      <c r="W18" s="55">
        <v>0</v>
      </c>
      <c r="X18" s="55">
        <f t="shared" si="3"/>
        <v>2896.5512371593813</v>
      </c>
      <c r="Y18" s="117">
        <f t="shared" si="4"/>
        <v>23383.771022153654</v>
      </c>
    </row>
    <row r="19" spans="1:25" ht="15.75" customHeight="1" thickBot="1" x14ac:dyDescent="0.35">
      <c r="A19" s="54">
        <v>6</v>
      </c>
      <c r="B19" s="54">
        <v>24</v>
      </c>
      <c r="C19" s="54">
        <v>6</v>
      </c>
      <c r="D19" s="55">
        <f t="shared" si="5"/>
        <v>8000</v>
      </c>
      <c r="E19" s="57">
        <f t="shared" si="0"/>
        <v>-480</v>
      </c>
      <c r="F19" s="55" cm="1">
        <f t="array" ref="F19">(-1*(_xlfn.IFS((D19*12)&lt;50000,(0.15*D19*12),AND(D19*12 &gt; 50000, D19*12 &lt;75000),(7500+0.25*(D19*12-50000)),AND(D19*12 &gt; 75000, D19*12 &lt;100000),(13750+0.34*(D19*12-75000)),AND(D19*12 &gt; 100000, D19*12 &lt;335000),(22250+0.39*(D19*12-100000)),AND(D19*12 &gt; 335000, D19*12 &lt;10000000),(113900+0.34*(D19*12-335000)))))/12</f>
        <v>-1740.8333333333333</v>
      </c>
      <c r="G19" s="57">
        <f t="shared" si="1"/>
        <v>-752.61542950728563</v>
      </c>
      <c r="H19" s="57">
        <f t="shared" si="7"/>
        <v>-90</v>
      </c>
      <c r="I19" s="55">
        <v>0</v>
      </c>
      <c r="J19" s="55">
        <v>0</v>
      </c>
      <c r="K19" s="54" t="s">
        <v>79</v>
      </c>
      <c r="L19" s="55">
        <v>0</v>
      </c>
      <c r="M19" s="55">
        <v>0</v>
      </c>
      <c r="N19" s="54" t="s">
        <v>79</v>
      </c>
      <c r="O19" s="55">
        <v>0</v>
      </c>
      <c r="P19" s="55">
        <v>0</v>
      </c>
      <c r="Q19" s="54" t="s">
        <v>79</v>
      </c>
      <c r="R19" s="57">
        <f t="shared" si="2"/>
        <v>-1500</v>
      </c>
      <c r="S19" s="55">
        <v>0</v>
      </c>
      <c r="T19" s="55">
        <v>0</v>
      </c>
      <c r="U19" s="54" t="s">
        <v>79</v>
      </c>
      <c r="V19" s="57">
        <f t="shared" si="6"/>
        <v>-550</v>
      </c>
      <c r="W19" s="55">
        <v>0</v>
      </c>
      <c r="X19" s="55">
        <f t="shared" si="3"/>
        <v>2886.5512371593813</v>
      </c>
      <c r="Y19" s="117">
        <f t="shared" si="4"/>
        <v>26367.754638572012</v>
      </c>
    </row>
    <row r="20" spans="1:25" ht="15.75" customHeight="1" thickBot="1" x14ac:dyDescent="0.35">
      <c r="A20" s="54">
        <v>7</v>
      </c>
      <c r="B20" s="54">
        <v>24</v>
      </c>
      <c r="C20" s="54">
        <v>7</v>
      </c>
      <c r="D20" s="55">
        <f t="shared" si="5"/>
        <v>8000</v>
      </c>
      <c r="E20" s="57">
        <f t="shared" si="0"/>
        <v>-480</v>
      </c>
      <c r="F20" s="55" cm="1">
        <f t="array" ref="F20">(-1*(_xlfn.IFS((D20*12)&lt;50000,(0.15*D20*12),AND(D20*12 &gt; 50000, D20*12 &lt;75000),(7500+0.25*(D20*12-50000)),AND(D20*12 &gt; 75000, D20*12 &lt;100000),(13750+0.34*(D20*12-75000)),AND(D20*12 &gt; 100000, D20*12 &lt;335000),(22250+0.39*(D20*12-100000)),AND(D20*12 &gt; 335000, D20*12 &lt;10000000),(113900+0.34*(D20*12-335000)))))/12</f>
        <v>-1740.8333333333333</v>
      </c>
      <c r="G20" s="57">
        <f t="shared" si="1"/>
        <v>-752.61542950728563</v>
      </c>
      <c r="H20" s="57">
        <f t="shared" si="7"/>
        <v>-90</v>
      </c>
      <c r="I20" s="55">
        <v>0</v>
      </c>
      <c r="J20" s="55">
        <v>0</v>
      </c>
      <c r="K20" s="54" t="s">
        <v>79</v>
      </c>
      <c r="L20" s="55">
        <v>0</v>
      </c>
      <c r="M20" s="55">
        <v>0</v>
      </c>
      <c r="N20" s="54" t="s">
        <v>79</v>
      </c>
      <c r="O20" s="55">
        <v>0</v>
      </c>
      <c r="P20" s="55">
        <v>0</v>
      </c>
      <c r="Q20" s="54" t="s">
        <v>79</v>
      </c>
      <c r="R20" s="57">
        <f t="shared" si="2"/>
        <v>-1500</v>
      </c>
      <c r="S20" s="55">
        <v>0</v>
      </c>
      <c r="T20" s="55">
        <v>0</v>
      </c>
      <c r="U20" s="54" t="s">
        <v>79</v>
      </c>
      <c r="V20" s="57">
        <f t="shared" si="6"/>
        <v>-560</v>
      </c>
      <c r="W20" s="55">
        <v>0</v>
      </c>
      <c r="X20" s="55">
        <f t="shared" si="3"/>
        <v>2876.5512371593813</v>
      </c>
      <c r="Y20" s="117">
        <f t="shared" si="4"/>
        <v>29354.171520058779</v>
      </c>
    </row>
    <row r="21" spans="1:25" ht="15.75" customHeight="1" thickBot="1" x14ac:dyDescent="0.35">
      <c r="A21" s="54">
        <v>8</v>
      </c>
      <c r="B21" s="54">
        <v>24</v>
      </c>
      <c r="C21" s="54">
        <v>8</v>
      </c>
      <c r="D21" s="55">
        <f t="shared" si="5"/>
        <v>8000</v>
      </c>
      <c r="E21" s="57">
        <f t="shared" si="0"/>
        <v>-480</v>
      </c>
      <c r="F21" s="55" cm="1">
        <f t="array" ref="F21">(-1*(_xlfn.IFS((D21*12)&lt;50000,(0.15*D21*12),AND(D21*12 &gt; 50000, D21*12 &lt;75000),(7500+0.25*(D21*12-50000)),AND(D21*12 &gt; 75000, D21*12 &lt;100000),(13750+0.34*(D21*12-75000)),AND(D21*12 &gt; 100000, D21*12 &lt;335000),(22250+0.39*(D21*12-100000)),AND(D21*12 &gt; 335000, D21*12 &lt;10000000),(113900+0.34*(D21*12-335000)))))/12</f>
        <v>-1740.8333333333333</v>
      </c>
      <c r="G21" s="57">
        <f t="shared" si="1"/>
        <v>-752.61542950728563</v>
      </c>
      <c r="H21" s="57">
        <f t="shared" si="7"/>
        <v>-90</v>
      </c>
      <c r="I21" s="55">
        <v>0</v>
      </c>
      <c r="J21" s="55">
        <v>0</v>
      </c>
      <c r="K21" s="54" t="s">
        <v>79</v>
      </c>
      <c r="L21" s="55">
        <v>0</v>
      </c>
      <c r="M21" s="55">
        <v>0</v>
      </c>
      <c r="N21" s="54" t="s">
        <v>79</v>
      </c>
      <c r="O21" s="55">
        <v>0</v>
      </c>
      <c r="P21" s="55">
        <v>0</v>
      </c>
      <c r="Q21" s="54" t="s">
        <v>79</v>
      </c>
      <c r="R21" s="57">
        <f t="shared" si="2"/>
        <v>-1500</v>
      </c>
      <c r="S21" s="55">
        <v>0</v>
      </c>
      <c r="T21" s="55">
        <v>0</v>
      </c>
      <c r="U21" s="54" t="s">
        <v>79</v>
      </c>
      <c r="V21" s="57">
        <f t="shared" si="6"/>
        <v>-570</v>
      </c>
      <c r="W21" s="55">
        <v>0</v>
      </c>
      <c r="X21" s="55">
        <f t="shared" si="3"/>
        <v>2866.5512371593813</v>
      </c>
      <c r="Y21" s="117">
        <f t="shared" si="4"/>
        <v>32343.031805218401</v>
      </c>
    </row>
    <row r="22" spans="1:25" ht="15.75" customHeight="1" thickBot="1" x14ac:dyDescent="0.35">
      <c r="A22" s="54">
        <v>9</v>
      </c>
      <c r="B22" s="54">
        <v>24</v>
      </c>
      <c r="C22" s="54">
        <v>9</v>
      </c>
      <c r="D22" s="55">
        <f t="shared" si="5"/>
        <v>8000</v>
      </c>
      <c r="E22" s="57">
        <f t="shared" si="0"/>
        <v>-480</v>
      </c>
      <c r="F22" s="55" cm="1">
        <f t="array" ref="F22">(-1*(_xlfn.IFS((D22*12)&lt;50000,(0.15*D22*12),AND(D22*12 &gt; 50000, D22*12 &lt;75000),(7500+0.25*(D22*12-50000)),AND(D22*12 &gt; 75000, D22*12 &lt;100000),(13750+0.34*(D22*12-75000)),AND(D22*12 &gt; 100000, D22*12 &lt;335000),(22250+0.39*(D22*12-100000)),AND(D22*12 &gt; 335000, D22*12 &lt;10000000),(113900+0.34*(D22*12-335000)))))/12</f>
        <v>-1740.8333333333333</v>
      </c>
      <c r="G22" s="57">
        <f t="shared" si="1"/>
        <v>-752.61542950728563</v>
      </c>
      <c r="H22" s="57">
        <f t="shared" si="7"/>
        <v>-90</v>
      </c>
      <c r="I22" s="55">
        <v>0</v>
      </c>
      <c r="J22" s="55">
        <v>0</v>
      </c>
      <c r="K22" s="54" t="s">
        <v>79</v>
      </c>
      <c r="L22" s="55">
        <v>0</v>
      </c>
      <c r="M22" s="55">
        <v>0</v>
      </c>
      <c r="N22" s="54" t="s">
        <v>79</v>
      </c>
      <c r="O22" s="55">
        <v>0</v>
      </c>
      <c r="P22" s="55">
        <v>0</v>
      </c>
      <c r="Q22" s="54" t="s">
        <v>79</v>
      </c>
      <c r="R22" s="57">
        <f t="shared" si="2"/>
        <v>-1500</v>
      </c>
      <c r="S22" s="55">
        <v>0</v>
      </c>
      <c r="T22" s="55">
        <v>0</v>
      </c>
      <c r="U22" s="54" t="s">
        <v>79</v>
      </c>
      <c r="V22" s="57">
        <f t="shared" si="6"/>
        <v>-580</v>
      </c>
      <c r="W22" s="55">
        <v>0</v>
      </c>
      <c r="X22" s="55">
        <f t="shared" si="3"/>
        <v>2856.5512371593813</v>
      </c>
      <c r="Y22" s="117">
        <f t="shared" si="4"/>
        <v>35334.345674899523</v>
      </c>
    </row>
    <row r="23" spans="1:25" ht="15.75" customHeight="1" thickBot="1" x14ac:dyDescent="0.35">
      <c r="A23" s="54">
        <v>10</v>
      </c>
      <c r="B23" s="54">
        <v>24</v>
      </c>
      <c r="C23" s="54">
        <v>10</v>
      </c>
      <c r="D23" s="55">
        <f t="shared" si="5"/>
        <v>8000</v>
      </c>
      <c r="E23" s="57">
        <f t="shared" si="0"/>
        <v>-480</v>
      </c>
      <c r="F23" s="55" cm="1">
        <f t="array" ref="F23">(-1*(_xlfn.IFS((D23*12)&lt;50000,(0.15*D23*12),AND(D23*12 &gt; 50000, D23*12 &lt;75000),(7500+0.25*(D23*12-50000)),AND(D23*12 &gt; 75000, D23*12 &lt;100000),(13750+0.34*(D23*12-75000)),AND(D23*12 &gt; 100000, D23*12 &lt;335000),(22250+0.39*(D23*12-100000)),AND(D23*12 &gt; 335000, D23*12 &lt;10000000),(113900+0.34*(D23*12-335000)))))/12</f>
        <v>-1740.8333333333333</v>
      </c>
      <c r="G23" s="57">
        <f t="shared" si="1"/>
        <v>-752.61542950728563</v>
      </c>
      <c r="H23" s="57">
        <f t="shared" si="7"/>
        <v>-90</v>
      </c>
      <c r="I23" s="55">
        <v>0</v>
      </c>
      <c r="J23" s="55">
        <v>0</v>
      </c>
      <c r="K23" s="54" t="s">
        <v>79</v>
      </c>
      <c r="L23" s="55">
        <v>0</v>
      </c>
      <c r="M23" s="55">
        <v>0</v>
      </c>
      <c r="N23" s="54" t="s">
        <v>79</v>
      </c>
      <c r="O23" s="55">
        <v>0</v>
      </c>
      <c r="P23" s="55">
        <v>0</v>
      </c>
      <c r="Q23" s="54" t="s">
        <v>79</v>
      </c>
      <c r="R23" s="57">
        <f t="shared" si="2"/>
        <v>-1500</v>
      </c>
      <c r="S23" s="55">
        <v>0</v>
      </c>
      <c r="T23" s="55">
        <v>0</v>
      </c>
      <c r="U23" s="54" t="s">
        <v>79</v>
      </c>
      <c r="V23" s="57">
        <f t="shared" si="6"/>
        <v>-590</v>
      </c>
      <c r="W23" s="55">
        <v>0</v>
      </c>
      <c r="X23" s="55">
        <f t="shared" si="3"/>
        <v>2846.5512371593813</v>
      </c>
      <c r="Y23" s="117">
        <f t="shared" si="4"/>
        <v>38328.123352370982</v>
      </c>
    </row>
    <row r="24" spans="1:25" ht="15.75" customHeight="1" thickBot="1" x14ac:dyDescent="0.35">
      <c r="A24" s="54">
        <v>11</v>
      </c>
      <c r="B24" s="54">
        <v>24</v>
      </c>
      <c r="C24" s="54">
        <v>11</v>
      </c>
      <c r="D24" s="55">
        <f t="shared" si="5"/>
        <v>8000</v>
      </c>
      <c r="E24" s="57">
        <f t="shared" si="0"/>
        <v>-480</v>
      </c>
      <c r="F24" s="55" cm="1">
        <f t="array" ref="F24">(-1*(_xlfn.IFS((D24*12)&lt;50000,(0.15*D24*12),AND(D24*12 &gt; 50000, D24*12 &lt;75000),(7500+0.25*(D24*12-50000)),AND(D24*12 &gt; 75000, D24*12 &lt;100000),(13750+0.34*(D24*12-75000)),AND(D24*12 &gt; 100000, D24*12 &lt;335000),(22250+0.39*(D24*12-100000)),AND(D24*12 &gt; 335000, D24*12 &lt;10000000),(113900+0.34*(D24*12-335000)))))/12</f>
        <v>-1740.8333333333333</v>
      </c>
      <c r="G24" s="57">
        <f t="shared" si="1"/>
        <v>-752.61542950728563</v>
      </c>
      <c r="H24" s="57">
        <f t="shared" si="7"/>
        <v>-90</v>
      </c>
      <c r="I24" s="55">
        <v>0</v>
      </c>
      <c r="J24" s="55">
        <v>0</v>
      </c>
      <c r="K24" s="54" t="s">
        <v>79</v>
      </c>
      <c r="L24" s="55">
        <v>0</v>
      </c>
      <c r="M24" s="55">
        <v>0</v>
      </c>
      <c r="N24" s="54" t="s">
        <v>79</v>
      </c>
      <c r="O24" s="55">
        <v>0</v>
      </c>
      <c r="P24" s="55">
        <v>0</v>
      </c>
      <c r="Q24" s="54" t="s">
        <v>79</v>
      </c>
      <c r="R24" s="57">
        <f t="shared" si="2"/>
        <v>-1500</v>
      </c>
      <c r="S24" s="55">
        <v>0</v>
      </c>
      <c r="T24" s="55">
        <v>0</v>
      </c>
      <c r="U24" s="54" t="s">
        <v>79</v>
      </c>
      <c r="V24" s="57">
        <f t="shared" si="6"/>
        <v>-600</v>
      </c>
      <c r="W24" s="55">
        <v>0</v>
      </c>
      <c r="X24" s="55">
        <f t="shared" si="3"/>
        <v>2836.5512371593813</v>
      </c>
      <c r="Y24" s="117">
        <f t="shared" si="4"/>
        <v>41324.375103498576</v>
      </c>
    </row>
    <row r="25" spans="1:25" ht="15.75" customHeight="1" thickBot="1" x14ac:dyDescent="0.35">
      <c r="A25" s="54">
        <v>12</v>
      </c>
      <c r="B25" s="54">
        <v>25</v>
      </c>
      <c r="C25" s="54">
        <f t="shared" ref="C25:C88" si="8">C13</f>
        <v>0</v>
      </c>
      <c r="D25" s="55">
        <f>$D14*(1+$D$4)</f>
        <v>8400</v>
      </c>
      <c r="E25" s="57">
        <f t="shared" si="0"/>
        <v>-504</v>
      </c>
      <c r="F25" s="55" cm="1">
        <f t="array" ref="F25">(-1*(_xlfn.IFS((D25*12)&lt;50000,(0.15*D25*12),AND(D25*12 &gt; 50000, D25*12 &lt;75000),(7500+0.25*(D25*12-50000)),AND(D25*12 &gt; 75000, D25*12 &lt;100000),(13750+0.34*(D25*12-75000)),AND(D25*12 &gt; 100000, D25*12 &lt;335000),(22250+0.39*(D25*12-100000)),AND(D25*12 &gt; 335000, D25*12 &lt;10000000),(113900+0.34*(D25*12-335000)))))/12</f>
        <v>-1880.1666666666667</v>
      </c>
      <c r="G25" s="57">
        <f t="shared" si="1"/>
        <v>-752.61542950728563</v>
      </c>
      <c r="H25" s="57">
        <f t="shared" si="7"/>
        <v>-90</v>
      </c>
      <c r="I25" s="55">
        <v>0</v>
      </c>
      <c r="J25" s="55">
        <v>0</v>
      </c>
      <c r="K25" s="54" t="s">
        <v>79</v>
      </c>
      <c r="L25" s="55">
        <v>0</v>
      </c>
      <c r="M25" s="55">
        <v>0</v>
      </c>
      <c r="N25" s="54" t="s">
        <v>79</v>
      </c>
      <c r="O25" s="55">
        <v>0</v>
      </c>
      <c r="P25" s="55">
        <v>0</v>
      </c>
      <c r="Q25" s="54" t="s">
        <v>79</v>
      </c>
      <c r="R25" s="57">
        <f>(1.06)*R24</f>
        <v>-1590</v>
      </c>
      <c r="S25" s="55">
        <v>0</v>
      </c>
      <c r="T25" s="55">
        <v>0</v>
      </c>
      <c r="U25" s="54" t="s">
        <v>79</v>
      </c>
      <c r="V25" s="57">
        <f t="shared" si="6"/>
        <v>-610</v>
      </c>
      <c r="W25" s="55">
        <v>0</v>
      </c>
      <c r="X25" s="55">
        <f t="shared" si="3"/>
        <v>2973.2179038260474</v>
      </c>
      <c r="Y25" s="117">
        <f t="shared" si="4"/>
        <v>44469.777903589202</v>
      </c>
    </row>
    <row r="26" spans="1:25" ht="15.75" customHeight="1" thickBot="1" x14ac:dyDescent="0.35">
      <c r="A26" s="54">
        <v>13</v>
      </c>
      <c r="B26" s="54">
        <v>25</v>
      </c>
      <c r="C26" s="54">
        <f t="shared" si="8"/>
        <v>1</v>
      </c>
      <c r="D26" s="55">
        <f t="shared" ref="D26:D36" si="9">$D$25</f>
        <v>8400</v>
      </c>
      <c r="E26" s="57">
        <f t="shared" si="0"/>
        <v>-504</v>
      </c>
      <c r="F26" s="55" cm="1">
        <f t="array" ref="F26">(-1*(_xlfn.IFS((D26*12)&lt;50000,(0.15*D26*12),AND(D26*12 &gt; 50000, D26*12 &lt;75000),(7500+0.25*(D26*12-50000)),AND(D26*12 &gt; 75000, D26*12 &lt;100000),(13750+0.34*(D26*12-75000)),AND(D26*12 &gt; 100000, D26*12 &lt;335000),(22250+0.39*(D26*12-100000)),AND(D26*12 &gt; 335000, D26*12 &lt;10000000),(113900+0.34*(D26*12-335000)))))/12</f>
        <v>-1880.1666666666667</v>
      </c>
      <c r="G26" s="57">
        <f t="shared" si="1"/>
        <v>-752.61542950728563</v>
      </c>
      <c r="H26" s="57">
        <f t="shared" ref="H26:H74" si="10">H25-3</f>
        <v>-93</v>
      </c>
      <c r="I26" s="55">
        <v>0</v>
      </c>
      <c r="J26" s="55">
        <v>0</v>
      </c>
      <c r="K26" s="54" t="s">
        <v>79</v>
      </c>
      <c r="L26" s="55">
        <v>0</v>
      </c>
      <c r="M26" s="55">
        <v>0</v>
      </c>
      <c r="N26" s="54" t="s">
        <v>79</v>
      </c>
      <c r="O26" s="55">
        <v>0</v>
      </c>
      <c r="P26" s="55">
        <v>0</v>
      </c>
      <c r="Q26" s="54" t="s">
        <v>79</v>
      </c>
      <c r="R26" s="57">
        <f t="shared" ref="R26:R36" si="11">$R25</f>
        <v>-1590</v>
      </c>
      <c r="S26" s="55">
        <v>0</v>
      </c>
      <c r="T26" s="55">
        <v>0</v>
      </c>
      <c r="U26" s="54" t="s">
        <v>79</v>
      </c>
      <c r="V26" s="57">
        <f t="shared" si="6"/>
        <v>-620</v>
      </c>
      <c r="W26" s="55">
        <v>0</v>
      </c>
      <c r="X26" s="55">
        <f t="shared" si="3"/>
        <v>2960.2179038260474</v>
      </c>
      <c r="Y26" s="117">
        <f t="shared" si="4"/>
        <v>47615.286548680204</v>
      </c>
    </row>
    <row r="27" spans="1:25" ht="15.75" customHeight="1" thickBot="1" x14ac:dyDescent="0.35">
      <c r="A27" s="54">
        <v>14</v>
      </c>
      <c r="B27" s="54">
        <v>25</v>
      </c>
      <c r="C27" s="54">
        <f t="shared" si="8"/>
        <v>2</v>
      </c>
      <c r="D27" s="55">
        <f t="shared" si="9"/>
        <v>8400</v>
      </c>
      <c r="E27" s="57">
        <f t="shared" si="0"/>
        <v>-504</v>
      </c>
      <c r="F27" s="55" cm="1">
        <f t="array" ref="F27">(-1*(_xlfn.IFS((D27*12)&lt;50000,(0.15*D27*12),AND(D27*12 &gt; 50000, D27*12 &lt;75000),(7500+0.25*(D27*12-50000)),AND(D27*12 &gt; 75000, D27*12 &lt;100000),(13750+0.34*(D27*12-75000)),AND(D27*12 &gt; 100000, D27*12 &lt;335000),(22250+0.39*(D27*12-100000)),AND(D27*12 &gt; 335000, D27*12 &lt;10000000),(113900+0.34*(D27*12-335000)))))/12</f>
        <v>-1880.1666666666667</v>
      </c>
      <c r="G27" s="57">
        <f t="shared" si="1"/>
        <v>-752.61542950728563</v>
      </c>
      <c r="H27" s="57">
        <f>$H26</f>
        <v>-93</v>
      </c>
      <c r="I27" s="55">
        <v>0</v>
      </c>
      <c r="J27" s="55">
        <v>0</v>
      </c>
      <c r="K27" s="54" t="s">
        <v>79</v>
      </c>
      <c r="L27" s="55">
        <v>0</v>
      </c>
      <c r="M27" s="55">
        <v>0</v>
      </c>
      <c r="N27" s="54" t="s">
        <v>79</v>
      </c>
      <c r="O27" s="55">
        <v>0</v>
      </c>
      <c r="P27" s="55">
        <v>0</v>
      </c>
      <c r="Q27" s="54" t="s">
        <v>79</v>
      </c>
      <c r="R27" s="57">
        <f t="shared" si="11"/>
        <v>-1590</v>
      </c>
      <c r="S27" s="55">
        <v>0</v>
      </c>
      <c r="T27" s="55">
        <v>0</v>
      </c>
      <c r="U27" s="54" t="s">
        <v>79</v>
      </c>
      <c r="V27" s="57">
        <f t="shared" si="6"/>
        <v>-630</v>
      </c>
      <c r="W27" s="55">
        <v>0</v>
      </c>
      <c r="X27" s="55">
        <f t="shared" si="3"/>
        <v>2950.2179038260474</v>
      </c>
      <c r="Y27" s="117">
        <f t="shared" si="4"/>
        <v>50763.901479792417</v>
      </c>
    </row>
    <row r="28" spans="1:25" ht="15.75" customHeight="1" thickBot="1" x14ac:dyDescent="0.35">
      <c r="A28" s="54">
        <v>15</v>
      </c>
      <c r="B28" s="54">
        <v>25</v>
      </c>
      <c r="C28" s="54">
        <f t="shared" si="8"/>
        <v>3</v>
      </c>
      <c r="D28" s="55">
        <f t="shared" si="9"/>
        <v>8400</v>
      </c>
      <c r="E28" s="57">
        <f t="shared" si="0"/>
        <v>-504</v>
      </c>
      <c r="F28" s="55" cm="1">
        <f t="array" ref="F28">(-1*(_xlfn.IFS((D28*12)&lt;50000,(0.15*D28*12),AND(D28*12 &gt; 50000, D28*12 &lt;75000),(7500+0.25*(D28*12-50000)),AND(D28*12 &gt; 75000, D28*12 &lt;100000),(13750+0.34*(D28*12-75000)),AND(D28*12 &gt; 100000, D28*12 &lt;335000),(22250+0.39*(D28*12-100000)),AND(D28*12 &gt; 335000, D28*12 &lt;10000000),(113900+0.34*(D28*12-335000)))))/12</f>
        <v>-1880.1666666666667</v>
      </c>
      <c r="G28" s="57">
        <f t="shared" si="1"/>
        <v>-752.61542950728563</v>
      </c>
      <c r="H28" s="57">
        <f t="shared" ref="H28:H37" si="12">$H27</f>
        <v>-93</v>
      </c>
      <c r="I28" s="55">
        <v>0</v>
      </c>
      <c r="J28" s="55">
        <v>0</v>
      </c>
      <c r="K28" s="54" t="s">
        <v>79</v>
      </c>
      <c r="L28" s="55">
        <v>0</v>
      </c>
      <c r="M28" s="55">
        <v>0</v>
      </c>
      <c r="N28" s="54" t="s">
        <v>79</v>
      </c>
      <c r="O28" s="55">
        <v>0</v>
      </c>
      <c r="P28" s="55">
        <v>0</v>
      </c>
      <c r="Q28" s="54" t="s">
        <v>79</v>
      </c>
      <c r="R28" s="57">
        <f t="shared" si="11"/>
        <v>-1590</v>
      </c>
      <c r="S28" s="55">
        <v>0</v>
      </c>
      <c r="T28" s="55">
        <v>0</v>
      </c>
      <c r="U28" s="54" t="s">
        <v>79</v>
      </c>
      <c r="V28" s="57">
        <f t="shared" si="6"/>
        <v>-640</v>
      </c>
      <c r="W28" s="55">
        <v>0</v>
      </c>
      <c r="X28" s="55">
        <f t="shared" si="3"/>
        <v>2940.2179038260474</v>
      </c>
      <c r="Y28" s="117">
        <f t="shared" si="4"/>
        <v>53915.635639784261</v>
      </c>
    </row>
    <row r="29" spans="1:25" ht="15.75" customHeight="1" thickBot="1" x14ac:dyDescent="0.35">
      <c r="A29" s="54">
        <v>16</v>
      </c>
      <c r="B29" s="54">
        <v>25</v>
      </c>
      <c r="C29" s="54">
        <f t="shared" si="8"/>
        <v>4</v>
      </c>
      <c r="D29" s="55">
        <f t="shared" si="9"/>
        <v>8400</v>
      </c>
      <c r="E29" s="57">
        <f t="shared" si="0"/>
        <v>-504</v>
      </c>
      <c r="F29" s="55" cm="1">
        <f t="array" ref="F29">(-1*(_xlfn.IFS((D29*12)&lt;50000,(0.15*D29*12),AND(D29*12 &gt; 50000, D29*12 &lt;75000),(7500+0.25*(D29*12-50000)),AND(D29*12 &gt; 75000, D29*12 &lt;100000),(13750+0.34*(D29*12-75000)),AND(D29*12 &gt; 100000, D29*12 &lt;335000),(22250+0.39*(D29*12-100000)),AND(D29*12 &gt; 335000, D29*12 &lt;10000000),(113900+0.34*(D29*12-335000)))))/12</f>
        <v>-1880.1666666666667</v>
      </c>
      <c r="G29" s="57">
        <f t="shared" si="1"/>
        <v>-752.61542950728563</v>
      </c>
      <c r="H29" s="57">
        <f t="shared" si="12"/>
        <v>-93</v>
      </c>
      <c r="I29" s="55">
        <v>0</v>
      </c>
      <c r="J29" s="55">
        <v>0</v>
      </c>
      <c r="K29" s="54" t="s">
        <v>79</v>
      </c>
      <c r="L29" s="55">
        <v>0</v>
      </c>
      <c r="M29" s="55">
        <v>0</v>
      </c>
      <c r="N29" s="54" t="s">
        <v>79</v>
      </c>
      <c r="O29" s="55">
        <v>0</v>
      </c>
      <c r="P29" s="55">
        <v>0</v>
      </c>
      <c r="Q29" s="54" t="s">
        <v>79</v>
      </c>
      <c r="R29" s="57">
        <f t="shared" si="11"/>
        <v>-1590</v>
      </c>
      <c r="S29" s="55">
        <v>0</v>
      </c>
      <c r="T29" s="55">
        <v>0</v>
      </c>
      <c r="U29" s="54" t="s">
        <v>79</v>
      </c>
      <c r="V29" s="57">
        <f t="shared" si="6"/>
        <v>-650</v>
      </c>
      <c r="W29" s="55">
        <v>0</v>
      </c>
      <c r="X29" s="55">
        <f t="shared" si="3"/>
        <v>2930.2179038260474</v>
      </c>
      <c r="Y29" s="117">
        <f t="shared" si="4"/>
        <v>57070.502025442736</v>
      </c>
    </row>
    <row r="30" spans="1:25" ht="15.75" customHeight="1" thickBot="1" x14ac:dyDescent="0.35">
      <c r="A30" s="54">
        <v>17</v>
      </c>
      <c r="B30" s="54">
        <v>25</v>
      </c>
      <c r="C30" s="54">
        <f t="shared" si="8"/>
        <v>5</v>
      </c>
      <c r="D30" s="55">
        <f t="shared" si="9"/>
        <v>8400</v>
      </c>
      <c r="E30" s="57">
        <f t="shared" si="0"/>
        <v>-504</v>
      </c>
      <c r="F30" s="55" cm="1">
        <f t="array" ref="F30">(-1*(_xlfn.IFS((D30*12)&lt;50000,(0.15*D30*12),AND(D30*12 &gt; 50000, D30*12 &lt;75000),(7500+0.25*(D30*12-50000)),AND(D30*12 &gt; 75000, D30*12 &lt;100000),(13750+0.34*(D30*12-75000)),AND(D30*12 &gt; 100000, D30*12 &lt;335000),(22250+0.39*(D30*12-100000)),AND(D30*12 &gt; 335000, D30*12 &lt;10000000),(113900+0.34*(D30*12-335000)))))/12</f>
        <v>-1880.1666666666667</v>
      </c>
      <c r="G30" s="57">
        <f t="shared" si="1"/>
        <v>-752.61542950728563</v>
      </c>
      <c r="H30" s="57">
        <f t="shared" si="12"/>
        <v>-93</v>
      </c>
      <c r="I30" s="55">
        <v>0</v>
      </c>
      <c r="J30" s="55">
        <v>0</v>
      </c>
      <c r="K30" s="54" t="s">
        <v>79</v>
      </c>
      <c r="L30" s="55">
        <v>0</v>
      </c>
      <c r="M30" s="55">
        <v>0</v>
      </c>
      <c r="N30" s="54" t="s">
        <v>79</v>
      </c>
      <c r="O30" s="55">
        <v>0</v>
      </c>
      <c r="P30" s="55">
        <v>0</v>
      </c>
      <c r="Q30" s="54" t="s">
        <v>79</v>
      </c>
      <c r="R30" s="57">
        <f t="shared" si="11"/>
        <v>-1590</v>
      </c>
      <c r="S30" s="55">
        <v>0</v>
      </c>
      <c r="T30" s="55">
        <v>0</v>
      </c>
      <c r="U30" s="54" t="s">
        <v>79</v>
      </c>
      <c r="V30" s="57">
        <f t="shared" si="6"/>
        <v>-660</v>
      </c>
      <c r="W30" s="55">
        <v>0</v>
      </c>
      <c r="X30" s="55">
        <f t="shared" si="3"/>
        <v>2920.2179038260474</v>
      </c>
      <c r="Y30" s="117">
        <f t="shared" si="4"/>
        <v>60228.513687708124</v>
      </c>
    </row>
    <row r="31" spans="1:25" ht="15.75" customHeight="1" thickBot="1" x14ac:dyDescent="0.35">
      <c r="A31" s="54">
        <v>18</v>
      </c>
      <c r="B31" s="54">
        <v>25</v>
      </c>
      <c r="C31" s="54">
        <f t="shared" si="8"/>
        <v>6</v>
      </c>
      <c r="D31" s="55">
        <f t="shared" si="9"/>
        <v>8400</v>
      </c>
      <c r="E31" s="57">
        <f t="shared" si="0"/>
        <v>-504</v>
      </c>
      <c r="F31" s="55" cm="1">
        <f t="array" ref="F31">(-1*(_xlfn.IFS((D31*12)&lt;50000,(0.15*D31*12),AND(D31*12 &gt; 50000, D31*12 &lt;75000),(7500+0.25*(D31*12-50000)),AND(D31*12 &gt; 75000, D31*12 &lt;100000),(13750+0.34*(D31*12-75000)),AND(D31*12 &gt; 100000, D31*12 &lt;335000),(22250+0.39*(D31*12-100000)),AND(D31*12 &gt; 335000, D31*12 &lt;10000000),(113900+0.34*(D31*12-335000)))))/12</f>
        <v>-1880.1666666666667</v>
      </c>
      <c r="G31" s="57">
        <f t="shared" si="1"/>
        <v>-752.61542950728563</v>
      </c>
      <c r="H31" s="57">
        <f t="shared" si="12"/>
        <v>-93</v>
      </c>
      <c r="I31" s="55">
        <v>0</v>
      </c>
      <c r="J31" s="55">
        <v>0</v>
      </c>
      <c r="K31" s="54" t="s">
        <v>79</v>
      </c>
      <c r="L31" s="55">
        <v>0</v>
      </c>
      <c r="M31" s="55">
        <v>0</v>
      </c>
      <c r="N31" s="54" t="s">
        <v>79</v>
      </c>
      <c r="O31" s="55">
        <v>0</v>
      </c>
      <c r="P31" s="55">
        <v>0</v>
      </c>
      <c r="Q31" s="54" t="s">
        <v>79</v>
      </c>
      <c r="R31" s="57">
        <f t="shared" si="11"/>
        <v>-1590</v>
      </c>
      <c r="S31" s="55">
        <v>0</v>
      </c>
      <c r="T31" s="55">
        <v>0</v>
      </c>
      <c r="U31" s="54" t="s">
        <v>79</v>
      </c>
      <c r="V31" s="57">
        <f t="shared" si="6"/>
        <v>-670</v>
      </c>
      <c r="W31" s="55">
        <v>0</v>
      </c>
      <c r="X31" s="55">
        <f t="shared" si="3"/>
        <v>2910.2179038260474</v>
      </c>
      <c r="Y31" s="117">
        <f t="shared" si="4"/>
        <v>63389.683731899626</v>
      </c>
    </row>
    <row r="32" spans="1:25" ht="15.75" customHeight="1" thickBot="1" x14ac:dyDescent="0.35">
      <c r="A32" s="54">
        <v>19</v>
      </c>
      <c r="B32" s="54">
        <v>25</v>
      </c>
      <c r="C32" s="54">
        <f t="shared" si="8"/>
        <v>7</v>
      </c>
      <c r="D32" s="55">
        <f t="shared" si="9"/>
        <v>8400</v>
      </c>
      <c r="E32" s="57">
        <f t="shared" si="0"/>
        <v>-504</v>
      </c>
      <c r="F32" s="55" cm="1">
        <f t="array" ref="F32">(-1*(_xlfn.IFS((D32*12)&lt;50000,(0.15*D32*12),AND(D32*12 &gt; 50000, D32*12 &lt;75000),(7500+0.25*(D32*12-50000)),AND(D32*12 &gt; 75000, D32*12 &lt;100000),(13750+0.34*(D32*12-75000)),AND(D32*12 &gt; 100000, D32*12 &lt;335000),(22250+0.39*(D32*12-100000)),AND(D32*12 &gt; 335000, D32*12 &lt;10000000),(113900+0.34*(D32*12-335000)))))/12</f>
        <v>-1880.1666666666667</v>
      </c>
      <c r="G32" s="57">
        <f t="shared" si="1"/>
        <v>-752.61542950728563</v>
      </c>
      <c r="H32" s="57">
        <f t="shared" si="12"/>
        <v>-93</v>
      </c>
      <c r="I32" s="55">
        <v>0</v>
      </c>
      <c r="J32" s="55">
        <v>0</v>
      </c>
      <c r="K32" s="54" t="s">
        <v>79</v>
      </c>
      <c r="L32" s="55">
        <v>0</v>
      </c>
      <c r="M32" s="55">
        <v>0</v>
      </c>
      <c r="N32" s="54" t="s">
        <v>79</v>
      </c>
      <c r="O32" s="55">
        <v>0</v>
      </c>
      <c r="P32" s="55">
        <v>0</v>
      </c>
      <c r="Q32" s="54" t="s">
        <v>79</v>
      </c>
      <c r="R32" s="57">
        <f t="shared" si="11"/>
        <v>-1590</v>
      </c>
      <c r="S32" s="55">
        <v>0</v>
      </c>
      <c r="T32" s="55">
        <v>0</v>
      </c>
      <c r="U32" s="54" t="s">
        <v>79</v>
      </c>
      <c r="V32" s="57">
        <f t="shared" si="6"/>
        <v>-680</v>
      </c>
      <c r="W32" s="55">
        <v>0</v>
      </c>
      <c r="X32" s="55">
        <f t="shared" si="3"/>
        <v>2900.2179038260474</v>
      </c>
      <c r="Y32" s="117">
        <f t="shared" si="4"/>
        <v>66554.025317941923</v>
      </c>
    </row>
    <row r="33" spans="1:25" ht="15.75" customHeight="1" thickBot="1" x14ac:dyDescent="0.35">
      <c r="A33" s="54">
        <v>20</v>
      </c>
      <c r="B33" s="54">
        <v>25</v>
      </c>
      <c r="C33" s="54">
        <f t="shared" si="8"/>
        <v>8</v>
      </c>
      <c r="D33" s="55">
        <f t="shared" si="9"/>
        <v>8400</v>
      </c>
      <c r="E33" s="57">
        <f t="shared" si="0"/>
        <v>-504</v>
      </c>
      <c r="F33" s="55" cm="1">
        <f t="array" ref="F33">(-1*(_xlfn.IFS((D33*12)&lt;50000,(0.15*D33*12),AND(D33*12 &gt; 50000, D33*12 &lt;75000),(7500+0.25*(D33*12-50000)),AND(D33*12 &gt; 75000, D33*12 &lt;100000),(13750+0.34*(D33*12-75000)),AND(D33*12 &gt; 100000, D33*12 &lt;335000),(22250+0.39*(D33*12-100000)),AND(D33*12 &gt; 335000, D33*12 &lt;10000000),(113900+0.34*(D33*12-335000)))))/12</f>
        <v>-1880.1666666666667</v>
      </c>
      <c r="G33" s="57">
        <f t="shared" si="1"/>
        <v>-752.61542950728563</v>
      </c>
      <c r="H33" s="57">
        <f t="shared" si="12"/>
        <v>-93</v>
      </c>
      <c r="I33" s="55">
        <v>0</v>
      </c>
      <c r="J33" s="55">
        <v>0</v>
      </c>
      <c r="K33" s="54" t="s">
        <v>79</v>
      </c>
      <c r="L33" s="55">
        <v>0</v>
      </c>
      <c r="M33" s="55">
        <v>0</v>
      </c>
      <c r="N33" s="54" t="s">
        <v>79</v>
      </c>
      <c r="O33" s="55">
        <v>0</v>
      </c>
      <c r="P33" s="55">
        <v>0</v>
      </c>
      <c r="Q33" s="54" t="s">
        <v>79</v>
      </c>
      <c r="R33" s="57">
        <f t="shared" si="11"/>
        <v>-1590</v>
      </c>
      <c r="S33" s="55">
        <v>0</v>
      </c>
      <c r="T33" s="55">
        <v>0</v>
      </c>
      <c r="U33" s="54" t="s">
        <v>79</v>
      </c>
      <c r="V33" s="57">
        <f t="shared" si="6"/>
        <v>-690</v>
      </c>
      <c r="W33" s="55">
        <v>0</v>
      </c>
      <c r="X33" s="55">
        <f t="shared" si="3"/>
        <v>2890.2179038260474</v>
      </c>
      <c r="Y33" s="117">
        <f t="shared" si="4"/>
        <v>69721.551660592726</v>
      </c>
    </row>
    <row r="34" spans="1:25" ht="15.75" customHeight="1" thickBot="1" x14ac:dyDescent="0.35">
      <c r="A34" s="54">
        <v>21</v>
      </c>
      <c r="B34" s="54">
        <v>25</v>
      </c>
      <c r="C34" s="54">
        <f t="shared" si="8"/>
        <v>9</v>
      </c>
      <c r="D34" s="55">
        <f t="shared" si="9"/>
        <v>8400</v>
      </c>
      <c r="E34" s="57">
        <f t="shared" si="0"/>
        <v>-504</v>
      </c>
      <c r="F34" s="55" cm="1">
        <f t="array" ref="F34">(-1*(_xlfn.IFS((D34*12)&lt;50000,(0.15*D34*12),AND(D34*12 &gt; 50000, D34*12 &lt;75000),(7500+0.25*(D34*12-50000)),AND(D34*12 &gt; 75000, D34*12 &lt;100000),(13750+0.34*(D34*12-75000)),AND(D34*12 &gt; 100000, D34*12 &lt;335000),(22250+0.39*(D34*12-100000)),AND(D34*12 &gt; 335000, D34*12 &lt;10000000),(113900+0.34*(D34*12-335000)))))/12</f>
        <v>-1880.1666666666667</v>
      </c>
      <c r="G34" s="57">
        <f t="shared" si="1"/>
        <v>-752.61542950728563</v>
      </c>
      <c r="H34" s="57">
        <f t="shared" si="12"/>
        <v>-93</v>
      </c>
      <c r="I34" s="55">
        <v>0</v>
      </c>
      <c r="J34" s="55">
        <v>0</v>
      </c>
      <c r="K34" s="54" t="s">
        <v>79</v>
      </c>
      <c r="L34" s="55">
        <v>0</v>
      </c>
      <c r="M34" s="55">
        <v>0</v>
      </c>
      <c r="N34" s="54" t="s">
        <v>79</v>
      </c>
      <c r="O34" s="55">
        <v>0</v>
      </c>
      <c r="P34" s="55">
        <v>0</v>
      </c>
      <c r="Q34" s="54" t="s">
        <v>79</v>
      </c>
      <c r="R34" s="57">
        <f t="shared" si="11"/>
        <v>-1590</v>
      </c>
      <c r="S34" s="55">
        <v>0</v>
      </c>
      <c r="T34" s="55">
        <v>0</v>
      </c>
      <c r="U34" s="54" t="s">
        <v>79</v>
      </c>
      <c r="V34" s="57">
        <f t="shared" si="6"/>
        <v>-700</v>
      </c>
      <c r="W34" s="55">
        <v>0</v>
      </c>
      <c r="X34" s="55">
        <f t="shared" si="3"/>
        <v>2880.2179038260474</v>
      </c>
      <c r="Y34" s="117">
        <f t="shared" si="4"/>
        <v>72892.276029671251</v>
      </c>
    </row>
    <row r="35" spans="1:25" ht="15.75" customHeight="1" thickBot="1" x14ac:dyDescent="0.35">
      <c r="A35" s="54">
        <v>22</v>
      </c>
      <c r="B35" s="54">
        <v>25</v>
      </c>
      <c r="C35" s="54">
        <f t="shared" si="8"/>
        <v>10</v>
      </c>
      <c r="D35" s="55">
        <f t="shared" si="9"/>
        <v>8400</v>
      </c>
      <c r="E35" s="57">
        <f t="shared" si="0"/>
        <v>-504</v>
      </c>
      <c r="F35" s="55" cm="1">
        <f t="array" ref="F35">(-1*(_xlfn.IFS((D35*12)&lt;50000,(0.15*D35*12),AND(D35*12 &gt; 50000, D35*12 &lt;75000),(7500+0.25*(D35*12-50000)),AND(D35*12 &gt; 75000, D35*12 &lt;100000),(13750+0.34*(D35*12-75000)),AND(D35*12 &gt; 100000, D35*12 &lt;335000),(22250+0.39*(D35*12-100000)),AND(D35*12 &gt; 335000, D35*12 &lt;10000000),(113900+0.34*(D35*12-335000)))))/12</f>
        <v>-1880.1666666666667</v>
      </c>
      <c r="G35" s="57">
        <f t="shared" si="1"/>
        <v>-752.61542950728563</v>
      </c>
      <c r="H35" s="57">
        <f t="shared" si="12"/>
        <v>-93</v>
      </c>
      <c r="I35" s="55">
        <v>0</v>
      </c>
      <c r="J35" s="55">
        <v>0</v>
      </c>
      <c r="K35" s="54" t="s">
        <v>79</v>
      </c>
      <c r="L35" s="55">
        <v>0</v>
      </c>
      <c r="M35" s="55">
        <v>0</v>
      </c>
      <c r="N35" s="54" t="s">
        <v>79</v>
      </c>
      <c r="O35" s="55">
        <v>0</v>
      </c>
      <c r="P35" s="55">
        <v>0</v>
      </c>
      <c r="Q35" s="54" t="s">
        <v>79</v>
      </c>
      <c r="R35" s="57">
        <f t="shared" si="11"/>
        <v>-1590</v>
      </c>
      <c r="S35" s="55">
        <v>0</v>
      </c>
      <c r="T35" s="55">
        <v>0</v>
      </c>
      <c r="U35" s="54" t="s">
        <v>79</v>
      </c>
      <c r="V35" s="57">
        <f t="shared" si="6"/>
        <v>-710</v>
      </c>
      <c r="W35" s="55">
        <v>0</v>
      </c>
      <c r="X35" s="55">
        <f t="shared" si="3"/>
        <v>2870.2179038260474</v>
      </c>
      <c r="Y35" s="117">
        <f t="shared" si="4"/>
        <v>76066.211750287592</v>
      </c>
    </row>
    <row r="36" spans="1:25" ht="15.75" customHeight="1" thickBot="1" x14ac:dyDescent="0.35">
      <c r="A36" s="54">
        <v>23</v>
      </c>
      <c r="B36" s="54">
        <v>25</v>
      </c>
      <c r="C36" s="54">
        <f t="shared" si="8"/>
        <v>11</v>
      </c>
      <c r="D36" s="55">
        <f t="shared" si="9"/>
        <v>8400</v>
      </c>
      <c r="E36" s="57">
        <f t="shared" si="0"/>
        <v>-504</v>
      </c>
      <c r="F36" s="55" cm="1">
        <f t="array" ref="F36">(-1*(_xlfn.IFS((D36*12)&lt;50000,(0.15*D36*12),AND(D36*12 &gt; 50000, D36*12 &lt;75000),(7500+0.25*(D36*12-50000)),AND(D36*12 &gt; 75000, D36*12 &lt;100000),(13750+0.34*(D36*12-75000)),AND(D36*12 &gt; 100000, D36*12 &lt;335000),(22250+0.39*(D36*12-100000)),AND(D36*12 &gt; 335000, D36*12 &lt;10000000),(113900+0.34*(D36*12-335000)))))/12</f>
        <v>-1880.1666666666667</v>
      </c>
      <c r="G36" s="57">
        <f t="shared" si="1"/>
        <v>-752.61542950728563</v>
      </c>
      <c r="H36" s="57">
        <f t="shared" si="12"/>
        <v>-93</v>
      </c>
      <c r="I36" s="55">
        <v>0</v>
      </c>
      <c r="J36" s="55">
        <v>0</v>
      </c>
      <c r="K36" s="54" t="s">
        <v>79</v>
      </c>
      <c r="L36" s="55">
        <v>0</v>
      </c>
      <c r="M36" s="55">
        <v>0</v>
      </c>
      <c r="N36" s="54" t="s">
        <v>79</v>
      </c>
      <c r="O36" s="55">
        <v>0</v>
      </c>
      <c r="P36" s="55">
        <v>0</v>
      </c>
      <c r="Q36" s="54" t="s">
        <v>79</v>
      </c>
      <c r="R36" s="57">
        <f t="shared" si="11"/>
        <v>-1590</v>
      </c>
      <c r="S36" s="55">
        <v>0</v>
      </c>
      <c r="T36" s="55">
        <v>0</v>
      </c>
      <c r="U36" s="54" t="s">
        <v>79</v>
      </c>
      <c r="V36" s="57">
        <f t="shared" si="6"/>
        <v>-720</v>
      </c>
      <c r="W36" s="55">
        <v>0</v>
      </c>
      <c r="X36" s="55">
        <f t="shared" si="3"/>
        <v>2860.2179038260474</v>
      </c>
      <c r="Y36" s="117">
        <f t="shared" si="4"/>
        <v>79243.372203073173</v>
      </c>
    </row>
    <row r="37" spans="1:25" ht="13.5" thickBot="1" x14ac:dyDescent="0.35">
      <c r="A37" s="54">
        <v>24</v>
      </c>
      <c r="B37" s="54">
        <v>26</v>
      </c>
      <c r="C37" s="54">
        <f t="shared" si="8"/>
        <v>0</v>
      </c>
      <c r="D37" s="55">
        <f>$D26*(1+$D$4)</f>
        <v>8820</v>
      </c>
      <c r="E37" s="57">
        <f t="shared" si="0"/>
        <v>-529.19999999999993</v>
      </c>
      <c r="F37" s="55" cm="1">
        <f t="array" ref="F37">(-1*(_xlfn.IFS((D37*12)&lt;50000,(0.15*D37*12),AND(D37*12 &gt; 50000, D37*12 &lt;75000),(7500+0.25*(D37*12-50000)),AND(D37*12 &gt; 75000, D37*12 &lt;100000),(13750+0.34*(D37*12-75000)),AND(D37*12 &gt; 100000, D37*12 &lt;335000),(22250+0.39*(D37*12-100000)),AND(D37*12 &gt; 335000, D37*12 &lt;10000000),(113900+0.34*(D37*12-335000)))))/12</f>
        <v>-2043.9666666666665</v>
      </c>
      <c r="G37" s="57">
        <f t="shared" si="1"/>
        <v>-752.61542950728563</v>
      </c>
      <c r="H37" s="57">
        <f t="shared" si="12"/>
        <v>-93</v>
      </c>
      <c r="I37" s="55">
        <v>0</v>
      </c>
      <c r="J37" s="55">
        <v>0</v>
      </c>
      <c r="K37" s="54" t="s">
        <v>79</v>
      </c>
      <c r="L37" s="55">
        <v>0</v>
      </c>
      <c r="M37" s="55">
        <v>0</v>
      </c>
      <c r="N37" s="54" t="s">
        <v>79</v>
      </c>
      <c r="O37" s="55">
        <v>0</v>
      </c>
      <c r="P37" s="55">
        <v>0</v>
      </c>
      <c r="Q37" s="54" t="s">
        <v>79</v>
      </c>
      <c r="R37" s="57">
        <f>$R36*1.06</f>
        <v>-1685.4</v>
      </c>
      <c r="S37" s="55">
        <v>0</v>
      </c>
      <c r="T37" s="55">
        <v>0</v>
      </c>
      <c r="U37" s="54" t="s">
        <v>79</v>
      </c>
      <c r="V37" s="57">
        <f t="shared" si="6"/>
        <v>-730</v>
      </c>
      <c r="W37" s="55">
        <v>0</v>
      </c>
      <c r="X37" s="55">
        <f t="shared" si="3"/>
        <v>2985.8179038260473</v>
      </c>
      <c r="Y37" s="117">
        <f t="shared" si="4"/>
        <v>82559.370824412021</v>
      </c>
    </row>
    <row r="38" spans="1:25" ht="13.5" thickBot="1" x14ac:dyDescent="0.35">
      <c r="A38" s="54">
        <v>25</v>
      </c>
      <c r="B38" s="54">
        <v>26</v>
      </c>
      <c r="C38" s="54">
        <f t="shared" si="8"/>
        <v>1</v>
      </c>
      <c r="D38" s="55">
        <f t="shared" ref="D38:D48" si="13">$D37</f>
        <v>8820</v>
      </c>
      <c r="E38" s="57">
        <f t="shared" si="0"/>
        <v>-529.19999999999993</v>
      </c>
      <c r="F38" s="55" cm="1">
        <f t="array" ref="F38">(-1*(_xlfn.IFS((D38*12)&lt;50000,(0.15*D38*12),AND(D38*12 &gt; 50000, D38*12 &lt;75000),(7500+0.25*(D38*12-50000)),AND(D38*12 &gt; 75000, D38*12 &lt;100000),(13750+0.34*(D38*12-75000)),AND(D38*12 &gt; 100000, D38*12 &lt;335000),(22250+0.39*(D38*12-100000)),AND(D38*12 &gt; 335000, D38*12 &lt;10000000),(113900+0.34*(D38*12-335000)))))/12</f>
        <v>-2043.9666666666665</v>
      </c>
      <c r="G38" s="57">
        <f t="shared" si="1"/>
        <v>-752.61542950728563</v>
      </c>
      <c r="H38" s="57">
        <f t="shared" si="10"/>
        <v>-96</v>
      </c>
      <c r="I38" s="55">
        <v>0</v>
      </c>
      <c r="J38" s="57">
        <v>0</v>
      </c>
      <c r="K38" s="54" t="s">
        <v>79</v>
      </c>
      <c r="L38" s="55">
        <v>0</v>
      </c>
      <c r="M38" s="55">
        <v>0</v>
      </c>
      <c r="N38" s="54" t="s">
        <v>79</v>
      </c>
      <c r="O38" s="55">
        <v>0</v>
      </c>
      <c r="P38" s="55">
        <v>0</v>
      </c>
      <c r="Q38" s="54" t="s">
        <v>79</v>
      </c>
      <c r="R38" s="57">
        <f t="shared" ref="R38:R48" si="14">$R37</f>
        <v>-1685.4</v>
      </c>
      <c r="S38" s="55">
        <v>0</v>
      </c>
      <c r="T38" s="55">
        <v>0</v>
      </c>
      <c r="U38" s="54" t="s">
        <v>79</v>
      </c>
      <c r="V38" s="57">
        <f t="shared" si="6"/>
        <v>-740</v>
      </c>
      <c r="W38" s="55">
        <v>0</v>
      </c>
      <c r="X38" s="55">
        <f t="shared" si="3"/>
        <v>2972.8179038260473</v>
      </c>
      <c r="Y38" s="117">
        <f t="shared" si="4"/>
        <v>85876.186106673107</v>
      </c>
    </row>
    <row r="39" spans="1:25" ht="13.5" thickBot="1" x14ac:dyDescent="0.35">
      <c r="A39" s="54">
        <v>26</v>
      </c>
      <c r="B39" s="54">
        <v>26</v>
      </c>
      <c r="C39" s="54">
        <f t="shared" si="8"/>
        <v>2</v>
      </c>
      <c r="D39" s="55">
        <f t="shared" si="13"/>
        <v>8820</v>
      </c>
      <c r="E39" s="57">
        <f t="shared" si="0"/>
        <v>-529.19999999999993</v>
      </c>
      <c r="F39" s="55" cm="1">
        <f t="array" ref="F39">(-1*(_xlfn.IFS((D39*12)&lt;50000,(0.15*D39*12),AND(D39*12 &gt; 50000, D39*12 &lt;75000),(7500+0.25*(D39*12-50000)),AND(D39*12 &gt; 75000, D39*12 &lt;100000),(13750+0.34*(D39*12-75000)),AND(D39*12 &gt; 100000, D39*12 &lt;335000),(22250+0.39*(D39*12-100000)),AND(D39*12 &gt; 335000, D39*12 &lt;10000000),(113900+0.34*(D39*12-335000)))))/12</f>
        <v>-2043.9666666666665</v>
      </c>
      <c r="G39" s="57">
        <f t="shared" si="1"/>
        <v>-752.61542950728563</v>
      </c>
      <c r="H39" s="57">
        <f>$H38</f>
        <v>-96</v>
      </c>
      <c r="I39" s="55">
        <v>0</v>
      </c>
      <c r="J39" s="57">
        <v>0</v>
      </c>
      <c r="K39" s="54" t="s">
        <v>79</v>
      </c>
      <c r="L39" s="55">
        <v>0</v>
      </c>
      <c r="M39" s="55">
        <v>0</v>
      </c>
      <c r="N39" s="54" t="s">
        <v>79</v>
      </c>
      <c r="O39" s="55">
        <v>0</v>
      </c>
      <c r="P39" s="55">
        <v>0</v>
      </c>
      <c r="Q39" s="54" t="s">
        <v>79</v>
      </c>
      <c r="R39" s="57">
        <f t="shared" si="14"/>
        <v>-1685.4</v>
      </c>
      <c r="S39" s="55">
        <v>0</v>
      </c>
      <c r="T39" s="55">
        <v>0</v>
      </c>
      <c r="U39" s="54" t="s">
        <v>79</v>
      </c>
      <c r="V39" s="57">
        <f t="shared" si="6"/>
        <v>-750</v>
      </c>
      <c r="W39" s="55">
        <v>0</v>
      </c>
      <c r="X39" s="55">
        <f t="shared" si="3"/>
        <v>2962.8179038260473</v>
      </c>
      <c r="Y39" s="117">
        <f t="shared" si="4"/>
        <v>89196.821452610282</v>
      </c>
    </row>
    <row r="40" spans="1:25" ht="13.5" thickBot="1" x14ac:dyDescent="0.35">
      <c r="A40" s="54">
        <v>27</v>
      </c>
      <c r="B40" s="54">
        <v>26</v>
      </c>
      <c r="C40" s="54">
        <f t="shared" si="8"/>
        <v>3</v>
      </c>
      <c r="D40" s="55">
        <f t="shared" si="13"/>
        <v>8820</v>
      </c>
      <c r="E40" s="57">
        <f t="shared" si="0"/>
        <v>-529.19999999999993</v>
      </c>
      <c r="F40" s="55" cm="1">
        <f t="array" ref="F40">(-1*(_xlfn.IFS((D40*12)&lt;50000,(0.15*D40*12),AND(D40*12 &gt; 50000, D40*12 &lt;75000),(7500+0.25*(D40*12-50000)),AND(D40*12 &gt; 75000, D40*12 &lt;100000),(13750+0.34*(D40*12-75000)),AND(D40*12 &gt; 100000, D40*12 &lt;335000),(22250+0.39*(D40*12-100000)),AND(D40*12 &gt; 335000, D40*12 &lt;10000000),(113900+0.34*(D40*12-335000)))))/12</f>
        <v>-2043.9666666666665</v>
      </c>
      <c r="G40" s="57">
        <f t="shared" si="1"/>
        <v>-752.61542950728563</v>
      </c>
      <c r="H40" s="57">
        <f t="shared" ref="H40:H49" si="15">$H39</f>
        <v>-96</v>
      </c>
      <c r="I40" s="55">
        <v>0</v>
      </c>
      <c r="J40" s="57">
        <v>0</v>
      </c>
      <c r="K40" s="54" t="s">
        <v>79</v>
      </c>
      <c r="L40" s="55">
        <v>0</v>
      </c>
      <c r="M40" s="55">
        <v>0</v>
      </c>
      <c r="N40" s="54" t="s">
        <v>79</v>
      </c>
      <c r="O40" s="55">
        <v>0</v>
      </c>
      <c r="P40" s="55">
        <v>0</v>
      </c>
      <c r="Q40" s="54" t="s">
        <v>79</v>
      </c>
      <c r="R40" s="57">
        <f t="shared" si="14"/>
        <v>-1685.4</v>
      </c>
      <c r="S40" s="55">
        <v>0</v>
      </c>
      <c r="T40" s="55">
        <v>0</v>
      </c>
      <c r="U40" s="54" t="s">
        <v>79</v>
      </c>
      <c r="V40" s="57">
        <f t="shared" si="6"/>
        <v>-760</v>
      </c>
      <c r="W40" s="55">
        <v>0</v>
      </c>
      <c r="X40" s="55">
        <f t="shared" si="3"/>
        <v>2952.8179038260473</v>
      </c>
      <c r="Y40" s="117">
        <f t="shared" si="4"/>
        <v>92521.292779155527</v>
      </c>
    </row>
    <row r="41" spans="1:25" ht="13.5" thickBot="1" x14ac:dyDescent="0.35">
      <c r="A41" s="54">
        <v>28</v>
      </c>
      <c r="B41" s="54">
        <v>26</v>
      </c>
      <c r="C41" s="54">
        <f t="shared" si="8"/>
        <v>4</v>
      </c>
      <c r="D41" s="55">
        <f t="shared" si="13"/>
        <v>8820</v>
      </c>
      <c r="E41" s="57">
        <f t="shared" si="0"/>
        <v>-529.19999999999993</v>
      </c>
      <c r="F41" s="55" cm="1">
        <f t="array" ref="F41">(-1*(_xlfn.IFS((D41*12)&lt;50000,(0.15*D41*12),AND(D41*12 &gt; 50000, D41*12 &lt;75000),(7500+0.25*(D41*12-50000)),AND(D41*12 &gt; 75000, D41*12 &lt;100000),(13750+0.34*(D41*12-75000)),AND(D41*12 &gt; 100000, D41*12 &lt;335000),(22250+0.39*(D41*12-100000)),AND(D41*12 &gt; 335000, D41*12 &lt;10000000),(113900+0.34*(D41*12-335000)))))/12</f>
        <v>-2043.9666666666665</v>
      </c>
      <c r="G41" s="57">
        <f t="shared" si="1"/>
        <v>-752.61542950728563</v>
      </c>
      <c r="H41" s="57">
        <f t="shared" si="15"/>
        <v>-96</v>
      </c>
      <c r="I41" s="55">
        <v>0</v>
      </c>
      <c r="J41" s="57">
        <v>0</v>
      </c>
      <c r="K41" s="54" t="s">
        <v>79</v>
      </c>
      <c r="L41" s="55">
        <v>0</v>
      </c>
      <c r="M41" s="55">
        <v>0</v>
      </c>
      <c r="N41" s="54" t="s">
        <v>79</v>
      </c>
      <c r="O41" s="55">
        <v>0</v>
      </c>
      <c r="P41" s="55">
        <v>0</v>
      </c>
      <c r="Q41" s="54" t="s">
        <v>79</v>
      </c>
      <c r="R41" s="57">
        <f t="shared" si="14"/>
        <v>-1685.4</v>
      </c>
      <c r="S41" s="55">
        <v>0</v>
      </c>
      <c r="T41" s="55">
        <v>0</v>
      </c>
      <c r="U41" s="54" t="s">
        <v>79</v>
      </c>
      <c r="V41" s="57">
        <f t="shared" si="6"/>
        <v>-770</v>
      </c>
      <c r="W41" s="55">
        <v>0</v>
      </c>
      <c r="X41" s="55">
        <f t="shared" si="3"/>
        <v>2942.8179038260473</v>
      </c>
      <c r="Y41" s="117">
        <f t="shared" si="4"/>
        <v>95849.61606956138</v>
      </c>
    </row>
    <row r="42" spans="1:25" ht="13.5" thickBot="1" x14ac:dyDescent="0.35">
      <c r="A42" s="54">
        <v>29</v>
      </c>
      <c r="B42" s="54">
        <v>26</v>
      </c>
      <c r="C42" s="54">
        <f t="shared" si="8"/>
        <v>5</v>
      </c>
      <c r="D42" s="55">
        <f t="shared" si="13"/>
        <v>8820</v>
      </c>
      <c r="E42" s="57">
        <f t="shared" si="0"/>
        <v>-529.19999999999993</v>
      </c>
      <c r="F42" s="55" cm="1">
        <f t="array" ref="F42">(-1*(_xlfn.IFS((D42*12)&lt;50000,(0.15*D42*12),AND(D42*12 &gt; 50000, D42*12 &lt;75000),(7500+0.25*(D42*12-50000)),AND(D42*12 &gt; 75000, D42*12 &lt;100000),(13750+0.34*(D42*12-75000)),AND(D42*12 &gt; 100000, D42*12 &lt;335000),(22250+0.39*(D42*12-100000)),AND(D42*12 &gt; 335000, D42*12 &lt;10000000),(113900+0.34*(D42*12-335000)))))/12</f>
        <v>-2043.9666666666665</v>
      </c>
      <c r="G42" s="57">
        <f t="shared" si="1"/>
        <v>-752.61542950728563</v>
      </c>
      <c r="H42" s="57">
        <f t="shared" si="15"/>
        <v>-96</v>
      </c>
      <c r="I42" s="55">
        <v>0</v>
      </c>
      <c r="J42" s="57">
        <v>0</v>
      </c>
      <c r="K42" s="54" t="s">
        <v>79</v>
      </c>
      <c r="L42" s="55">
        <v>0</v>
      </c>
      <c r="M42" s="55">
        <v>0</v>
      </c>
      <c r="N42" s="54" t="s">
        <v>79</v>
      </c>
      <c r="O42" s="55">
        <v>0</v>
      </c>
      <c r="P42" s="55">
        <v>0</v>
      </c>
      <c r="Q42" s="54" t="s">
        <v>79</v>
      </c>
      <c r="R42" s="57">
        <f t="shared" si="14"/>
        <v>-1685.4</v>
      </c>
      <c r="S42" s="55">
        <v>0</v>
      </c>
      <c r="T42" s="55">
        <v>0</v>
      </c>
      <c r="U42" s="54" t="s">
        <v>79</v>
      </c>
      <c r="V42" s="57">
        <f t="shared" si="6"/>
        <v>-780</v>
      </c>
      <c r="W42" s="55">
        <v>0</v>
      </c>
      <c r="X42" s="55">
        <f t="shared" si="3"/>
        <v>2932.8179038260473</v>
      </c>
      <c r="Y42" s="117">
        <f t="shared" si="4"/>
        <v>99181.807373677264</v>
      </c>
    </row>
    <row r="43" spans="1:25" ht="13.5" thickBot="1" x14ac:dyDescent="0.35">
      <c r="A43" s="54">
        <v>30</v>
      </c>
      <c r="B43" s="54">
        <v>26</v>
      </c>
      <c r="C43" s="54">
        <f t="shared" si="8"/>
        <v>6</v>
      </c>
      <c r="D43" s="55">
        <f t="shared" si="13"/>
        <v>8820</v>
      </c>
      <c r="E43" s="57">
        <f t="shared" si="0"/>
        <v>-529.19999999999993</v>
      </c>
      <c r="F43" s="55" cm="1">
        <f t="array" ref="F43">(-1*(_xlfn.IFS((D43*12)&lt;50000,(0.15*D43*12),AND(D43*12 &gt; 50000, D43*12 &lt;75000),(7500+0.25*(D43*12-50000)),AND(D43*12 &gt; 75000, D43*12 &lt;100000),(13750+0.34*(D43*12-75000)),AND(D43*12 &gt; 100000, D43*12 &lt;335000),(22250+0.39*(D43*12-100000)),AND(D43*12 &gt; 335000, D43*12 &lt;10000000),(113900+0.34*(D43*12-335000)))))/12</f>
        <v>-2043.9666666666665</v>
      </c>
      <c r="G43" s="57">
        <f t="shared" si="1"/>
        <v>-752.61542950728563</v>
      </c>
      <c r="H43" s="57">
        <f t="shared" si="15"/>
        <v>-96</v>
      </c>
      <c r="I43" s="55">
        <v>0</v>
      </c>
      <c r="J43" s="57">
        <v>0</v>
      </c>
      <c r="K43" s="54" t="s">
        <v>79</v>
      </c>
      <c r="L43" s="55">
        <v>0</v>
      </c>
      <c r="M43" s="55">
        <v>0</v>
      </c>
      <c r="N43" s="54" t="s">
        <v>79</v>
      </c>
      <c r="O43" s="55">
        <v>0</v>
      </c>
      <c r="P43" s="55">
        <v>0</v>
      </c>
      <c r="Q43" s="54" t="s">
        <v>79</v>
      </c>
      <c r="R43" s="57">
        <f t="shared" si="14"/>
        <v>-1685.4</v>
      </c>
      <c r="S43" s="55">
        <v>0</v>
      </c>
      <c r="T43" s="55">
        <v>0</v>
      </c>
      <c r="U43" s="54" t="s">
        <v>79</v>
      </c>
      <c r="V43" s="57">
        <f t="shared" si="6"/>
        <v>-790</v>
      </c>
      <c r="W43" s="55">
        <v>0</v>
      </c>
      <c r="X43" s="55">
        <f t="shared" si="3"/>
        <v>2922.8179038260473</v>
      </c>
      <c r="Y43" s="117">
        <f t="shared" si="4"/>
        <v>102517.88280822696</v>
      </c>
    </row>
    <row r="44" spans="1:25" ht="13.5" thickBot="1" x14ac:dyDescent="0.35">
      <c r="A44" s="54">
        <v>31</v>
      </c>
      <c r="B44" s="54">
        <v>26</v>
      </c>
      <c r="C44" s="54">
        <f t="shared" si="8"/>
        <v>7</v>
      </c>
      <c r="D44" s="55">
        <f t="shared" si="13"/>
        <v>8820</v>
      </c>
      <c r="E44" s="57">
        <f t="shared" si="0"/>
        <v>-529.19999999999993</v>
      </c>
      <c r="F44" s="55" cm="1">
        <f t="array" ref="F44">(-1*(_xlfn.IFS((D44*12)&lt;50000,(0.15*D44*12),AND(D44*12 &gt; 50000, D44*12 &lt;75000),(7500+0.25*(D44*12-50000)),AND(D44*12 &gt; 75000, D44*12 &lt;100000),(13750+0.34*(D44*12-75000)),AND(D44*12 &gt; 100000, D44*12 &lt;335000),(22250+0.39*(D44*12-100000)),AND(D44*12 &gt; 335000, D44*12 &lt;10000000),(113900+0.34*(D44*12-335000)))))/12</f>
        <v>-2043.9666666666665</v>
      </c>
      <c r="G44" s="57">
        <f t="shared" si="1"/>
        <v>-752.61542950728563</v>
      </c>
      <c r="H44" s="57">
        <f t="shared" si="15"/>
        <v>-96</v>
      </c>
      <c r="I44" s="55">
        <v>0</v>
      </c>
      <c r="J44" s="57">
        <v>0</v>
      </c>
      <c r="K44" s="54" t="s">
        <v>79</v>
      </c>
      <c r="L44" s="55">
        <v>0</v>
      </c>
      <c r="M44" s="55">
        <v>0</v>
      </c>
      <c r="N44" s="54" t="s">
        <v>79</v>
      </c>
      <c r="O44" s="55">
        <v>0</v>
      </c>
      <c r="P44" s="55">
        <v>0</v>
      </c>
      <c r="Q44" s="54" t="s">
        <v>79</v>
      </c>
      <c r="R44" s="57">
        <f t="shared" si="14"/>
        <v>-1685.4</v>
      </c>
      <c r="S44" s="55">
        <v>0</v>
      </c>
      <c r="T44" s="55">
        <v>0</v>
      </c>
      <c r="U44" s="54" t="s">
        <v>79</v>
      </c>
      <c r="V44" s="57">
        <f t="shared" si="6"/>
        <v>-800</v>
      </c>
      <c r="W44" s="55">
        <v>0</v>
      </c>
      <c r="X44" s="55">
        <f t="shared" si="3"/>
        <v>2912.8179038260473</v>
      </c>
      <c r="Y44" s="117">
        <f t="shared" si="4"/>
        <v>105857.85855708728</v>
      </c>
    </row>
    <row r="45" spans="1:25" ht="13.5" thickBot="1" x14ac:dyDescent="0.35">
      <c r="A45" s="54">
        <v>32</v>
      </c>
      <c r="B45" s="54">
        <v>26</v>
      </c>
      <c r="C45" s="54">
        <f t="shared" si="8"/>
        <v>8</v>
      </c>
      <c r="D45" s="55">
        <f t="shared" si="13"/>
        <v>8820</v>
      </c>
      <c r="E45" s="57">
        <f t="shared" si="0"/>
        <v>-529.19999999999993</v>
      </c>
      <c r="F45" s="55" cm="1">
        <f t="array" ref="F45">(-1*(_xlfn.IFS((D45*12)&lt;50000,(0.15*D45*12),AND(D45*12 &gt; 50000, D45*12 &lt;75000),(7500+0.25*(D45*12-50000)),AND(D45*12 &gt; 75000, D45*12 &lt;100000),(13750+0.34*(D45*12-75000)),AND(D45*12 &gt; 100000, D45*12 &lt;335000),(22250+0.39*(D45*12-100000)),AND(D45*12 &gt; 335000, D45*12 &lt;10000000),(113900+0.34*(D45*12-335000)))))/12</f>
        <v>-2043.9666666666665</v>
      </c>
      <c r="G45" s="57">
        <f t="shared" si="1"/>
        <v>-752.61542950728563</v>
      </c>
      <c r="H45" s="57">
        <f t="shared" si="15"/>
        <v>-96</v>
      </c>
      <c r="I45" s="55">
        <v>0</v>
      </c>
      <c r="J45" s="57">
        <v>0</v>
      </c>
      <c r="K45" s="54" t="s">
        <v>79</v>
      </c>
      <c r="L45" s="55">
        <v>0</v>
      </c>
      <c r="M45" s="55">
        <v>0</v>
      </c>
      <c r="N45" s="54" t="s">
        <v>79</v>
      </c>
      <c r="O45" s="55">
        <v>0</v>
      </c>
      <c r="P45" s="55">
        <v>0</v>
      </c>
      <c r="Q45" s="54" t="s">
        <v>79</v>
      </c>
      <c r="R45" s="57">
        <f t="shared" si="14"/>
        <v>-1685.4</v>
      </c>
      <c r="S45" s="55">
        <v>0</v>
      </c>
      <c r="T45" s="55">
        <v>0</v>
      </c>
      <c r="U45" s="54" t="s">
        <v>79</v>
      </c>
      <c r="V45" s="57">
        <f t="shared" si="6"/>
        <v>-810</v>
      </c>
      <c r="W45" s="55">
        <v>0</v>
      </c>
      <c r="X45" s="55">
        <f t="shared" si="3"/>
        <v>2902.8179038260473</v>
      </c>
      <c r="Y45" s="117">
        <f t="shared" si="4"/>
        <v>109201.75087156786</v>
      </c>
    </row>
    <row r="46" spans="1:25" ht="13.5" thickBot="1" x14ac:dyDescent="0.35">
      <c r="A46" s="54">
        <v>33</v>
      </c>
      <c r="B46" s="54">
        <v>26</v>
      </c>
      <c r="C46" s="54">
        <f t="shared" si="8"/>
        <v>9</v>
      </c>
      <c r="D46" s="55">
        <f t="shared" si="13"/>
        <v>8820</v>
      </c>
      <c r="E46" s="57">
        <f t="shared" si="0"/>
        <v>-529.19999999999993</v>
      </c>
      <c r="F46" s="55" cm="1">
        <f t="array" ref="F46">(-1*(_xlfn.IFS((D46*12)&lt;50000,(0.15*D46*12),AND(D46*12 &gt; 50000, D46*12 &lt;75000),(7500+0.25*(D46*12-50000)),AND(D46*12 &gt; 75000, D46*12 &lt;100000),(13750+0.34*(D46*12-75000)),AND(D46*12 &gt; 100000, D46*12 &lt;335000),(22250+0.39*(D46*12-100000)),AND(D46*12 &gt; 335000, D46*12 &lt;10000000),(113900+0.34*(D46*12-335000)))))/12</f>
        <v>-2043.9666666666665</v>
      </c>
      <c r="G46" s="57">
        <f t="shared" si="1"/>
        <v>-752.61542950728563</v>
      </c>
      <c r="H46" s="57">
        <f t="shared" si="15"/>
        <v>-96</v>
      </c>
      <c r="I46" s="55">
        <v>0</v>
      </c>
      <c r="J46" s="57">
        <v>0</v>
      </c>
      <c r="K46" s="54" t="s">
        <v>79</v>
      </c>
      <c r="L46" s="55">
        <v>0</v>
      </c>
      <c r="M46" s="55">
        <v>0</v>
      </c>
      <c r="N46" s="54" t="s">
        <v>79</v>
      </c>
      <c r="O46" s="55">
        <v>0</v>
      </c>
      <c r="P46" s="55">
        <v>0</v>
      </c>
      <c r="Q46" s="54" t="s">
        <v>79</v>
      </c>
      <c r="R46" s="57">
        <f t="shared" si="14"/>
        <v>-1685.4</v>
      </c>
      <c r="S46" s="55">
        <v>0</v>
      </c>
      <c r="T46" s="55">
        <v>0</v>
      </c>
      <c r="U46" s="54" t="s">
        <v>79</v>
      </c>
      <c r="V46" s="57">
        <f t="shared" si="6"/>
        <v>-820</v>
      </c>
      <c r="W46" s="55">
        <v>0</v>
      </c>
      <c r="X46" s="55">
        <f t="shared" si="3"/>
        <v>2892.8179038260473</v>
      </c>
      <c r="Y46" s="117">
        <f t="shared" si="4"/>
        <v>112549.5760706921</v>
      </c>
    </row>
    <row r="47" spans="1:25" ht="13.5" thickBot="1" x14ac:dyDescent="0.35">
      <c r="A47" s="54">
        <v>34</v>
      </c>
      <c r="B47" s="54">
        <v>26</v>
      </c>
      <c r="C47" s="54">
        <f t="shared" si="8"/>
        <v>10</v>
      </c>
      <c r="D47" s="55">
        <f t="shared" si="13"/>
        <v>8820</v>
      </c>
      <c r="E47" s="57">
        <f t="shared" si="0"/>
        <v>-529.19999999999993</v>
      </c>
      <c r="F47" s="55" cm="1">
        <f t="array" ref="F47">(-1*(_xlfn.IFS((D47*12)&lt;50000,(0.15*D47*12),AND(D47*12 &gt; 50000, D47*12 &lt;75000),(7500+0.25*(D47*12-50000)),AND(D47*12 &gt; 75000, D47*12 &lt;100000),(13750+0.34*(D47*12-75000)),AND(D47*12 &gt; 100000, D47*12 &lt;335000),(22250+0.39*(D47*12-100000)),AND(D47*12 &gt; 335000, D47*12 &lt;10000000),(113900+0.34*(D47*12-335000)))))/12</f>
        <v>-2043.9666666666665</v>
      </c>
      <c r="G47" s="57">
        <f t="shared" si="1"/>
        <v>-752.61542950728563</v>
      </c>
      <c r="H47" s="57">
        <f t="shared" si="15"/>
        <v>-96</v>
      </c>
      <c r="I47" s="55">
        <v>0</v>
      </c>
      <c r="J47" s="57">
        <v>0</v>
      </c>
      <c r="K47" s="54" t="s">
        <v>79</v>
      </c>
      <c r="L47" s="55">
        <v>0</v>
      </c>
      <c r="M47" s="55">
        <v>0</v>
      </c>
      <c r="N47" s="54" t="s">
        <v>79</v>
      </c>
      <c r="O47" s="55">
        <v>0</v>
      </c>
      <c r="P47" s="55">
        <v>0</v>
      </c>
      <c r="Q47" s="54" t="s">
        <v>79</v>
      </c>
      <c r="R47" s="57">
        <f t="shared" si="14"/>
        <v>-1685.4</v>
      </c>
      <c r="S47" s="55">
        <v>0</v>
      </c>
      <c r="T47" s="55">
        <v>0</v>
      </c>
      <c r="U47" s="54" t="s">
        <v>79</v>
      </c>
      <c r="V47" s="57">
        <f t="shared" si="6"/>
        <v>-830</v>
      </c>
      <c r="W47" s="55">
        <v>0</v>
      </c>
      <c r="X47" s="55">
        <f t="shared" si="3"/>
        <v>2882.8179038260473</v>
      </c>
      <c r="Y47" s="117">
        <f t="shared" si="4"/>
        <v>115901.35054147936</v>
      </c>
    </row>
    <row r="48" spans="1:25" ht="13.5" thickBot="1" x14ac:dyDescent="0.35">
      <c r="A48" s="54">
        <v>35</v>
      </c>
      <c r="B48" s="54">
        <v>26</v>
      </c>
      <c r="C48" s="54">
        <f t="shared" si="8"/>
        <v>11</v>
      </c>
      <c r="D48" s="55">
        <f t="shared" si="13"/>
        <v>8820</v>
      </c>
      <c r="E48" s="57">
        <f t="shared" si="0"/>
        <v>-529.19999999999993</v>
      </c>
      <c r="F48" s="55" cm="1">
        <f t="array" ref="F48">(-1*(_xlfn.IFS((D48*12)&lt;50000,(0.15*D48*12),AND(D48*12 &gt; 50000, D48*12 &lt;75000),(7500+0.25*(D48*12-50000)),AND(D48*12 &gt; 75000, D48*12 &lt;100000),(13750+0.34*(D48*12-75000)),AND(D48*12 &gt; 100000, D48*12 &lt;335000),(22250+0.39*(D48*12-100000)),AND(D48*12 &gt; 335000, D48*12 &lt;10000000),(113900+0.34*(D48*12-335000)))))/12</f>
        <v>-2043.9666666666665</v>
      </c>
      <c r="G48" s="57">
        <f t="shared" si="1"/>
        <v>-752.61542950728563</v>
      </c>
      <c r="H48" s="57">
        <f t="shared" si="15"/>
        <v>-96</v>
      </c>
      <c r="I48" s="55">
        <v>0</v>
      </c>
      <c r="J48" s="57">
        <v>0</v>
      </c>
      <c r="K48" s="54" t="s">
        <v>79</v>
      </c>
      <c r="L48" s="55">
        <v>0</v>
      </c>
      <c r="M48" s="55">
        <v>0</v>
      </c>
      <c r="N48" s="54" t="s">
        <v>79</v>
      </c>
      <c r="O48" s="55">
        <v>0</v>
      </c>
      <c r="P48" s="55">
        <v>0</v>
      </c>
      <c r="Q48" s="54" t="s">
        <v>79</v>
      </c>
      <c r="R48" s="57">
        <f t="shared" si="14"/>
        <v>-1685.4</v>
      </c>
      <c r="S48" s="55">
        <v>0</v>
      </c>
      <c r="T48" s="55">
        <v>0</v>
      </c>
      <c r="U48" s="54" t="s">
        <v>79</v>
      </c>
      <c r="V48" s="57">
        <f t="shared" si="6"/>
        <v>-840</v>
      </c>
      <c r="W48" s="55">
        <v>0</v>
      </c>
      <c r="X48" s="55">
        <f t="shared" si="3"/>
        <v>2872.8179038260473</v>
      </c>
      <c r="Y48" s="117">
        <f t="shared" si="4"/>
        <v>119257.09073922824</v>
      </c>
    </row>
    <row r="49" spans="1:25" ht="13.5" thickBot="1" x14ac:dyDescent="0.35">
      <c r="A49" s="54">
        <v>36</v>
      </c>
      <c r="B49" s="54">
        <v>27</v>
      </c>
      <c r="C49" s="54">
        <f t="shared" si="8"/>
        <v>0</v>
      </c>
      <c r="D49" s="55">
        <f>$D38*(1+$D$4)</f>
        <v>9261</v>
      </c>
      <c r="E49" s="57">
        <f t="shared" si="0"/>
        <v>-555.66</v>
      </c>
      <c r="F49" s="55" cm="1">
        <f t="array" ref="F49">(-1*(_xlfn.IFS((D49*12)&lt;50000,(0.15*D49*12),AND(D49*12 &gt; 50000, D49*12 &lt;75000),(7500+0.25*(D49*12-50000)),AND(D49*12 &gt; 75000, D49*12 &lt;100000),(13750+0.34*(D49*12-75000)),AND(D49*12 &gt; 100000, D49*12 &lt;335000),(22250+0.39*(D49*12-100000)),AND(D49*12 &gt; 335000, D49*12 &lt;10000000),(113900+0.34*(D49*12-335000)))))/12</f>
        <v>-2215.9566666666665</v>
      </c>
      <c r="G49" s="57">
        <f t="shared" si="1"/>
        <v>-752.61542950728563</v>
      </c>
      <c r="H49" s="57">
        <f t="shared" si="15"/>
        <v>-96</v>
      </c>
      <c r="I49" s="55">
        <v>0</v>
      </c>
      <c r="J49" s="57">
        <v>0</v>
      </c>
      <c r="K49" s="54" t="s">
        <v>79</v>
      </c>
      <c r="L49" s="55">
        <v>0</v>
      </c>
      <c r="M49" s="55">
        <v>0</v>
      </c>
      <c r="N49" s="54" t="s">
        <v>79</v>
      </c>
      <c r="O49" s="55">
        <v>0</v>
      </c>
      <c r="P49" s="55">
        <v>0</v>
      </c>
      <c r="Q49" s="54" t="s">
        <v>79</v>
      </c>
      <c r="R49" s="57">
        <f>$R48*1.06</f>
        <v>-1786.5240000000001</v>
      </c>
      <c r="S49" s="55">
        <v>0</v>
      </c>
      <c r="T49" s="55">
        <v>0</v>
      </c>
      <c r="U49" s="54" t="s">
        <v>79</v>
      </c>
      <c r="V49" s="57">
        <f t="shared" si="6"/>
        <v>-850</v>
      </c>
      <c r="W49" s="55">
        <v>0</v>
      </c>
      <c r="X49" s="55">
        <f t="shared" si="3"/>
        <v>3004.2439038260472</v>
      </c>
      <c r="Y49" s="117">
        <f t="shared" si="4"/>
        <v>122758.23918780107</v>
      </c>
    </row>
    <row r="50" spans="1:25" ht="13.5" thickBot="1" x14ac:dyDescent="0.35">
      <c r="A50" s="54">
        <v>37</v>
      </c>
      <c r="B50" s="54">
        <v>27</v>
      </c>
      <c r="C50" s="54">
        <f t="shared" si="8"/>
        <v>1</v>
      </c>
      <c r="D50" s="55">
        <f t="shared" ref="D50:D60" si="16">$D49</f>
        <v>9261</v>
      </c>
      <c r="E50" s="57">
        <f t="shared" si="0"/>
        <v>-555.66</v>
      </c>
      <c r="F50" s="55" cm="1">
        <f t="array" ref="F50">(-1*(_xlfn.IFS((D50*12)&lt;50000,(0.15*D50*12),AND(D50*12 &gt; 50000, D50*12 &lt;75000),(7500+0.25*(D50*12-50000)),AND(D50*12 &gt; 75000, D50*12 &lt;100000),(13750+0.34*(D50*12-75000)),AND(D50*12 &gt; 100000, D50*12 &lt;335000),(22250+0.39*(D50*12-100000)),AND(D50*12 &gt; 335000, D50*12 &lt;10000000),(113900+0.34*(D50*12-335000)))))/12</f>
        <v>-2215.9566666666665</v>
      </c>
      <c r="G50" s="57">
        <f t="shared" si="1"/>
        <v>-752.61542950728563</v>
      </c>
      <c r="H50" s="57">
        <f t="shared" si="10"/>
        <v>-99</v>
      </c>
      <c r="I50" s="55">
        <v>0</v>
      </c>
      <c r="J50" s="57">
        <v>0</v>
      </c>
      <c r="K50" s="54" t="s">
        <v>79</v>
      </c>
      <c r="L50" s="55">
        <v>0</v>
      </c>
      <c r="M50" s="55">
        <v>0</v>
      </c>
      <c r="N50" s="54" t="s">
        <v>79</v>
      </c>
      <c r="O50" s="55">
        <v>0</v>
      </c>
      <c r="P50" s="55">
        <v>0</v>
      </c>
      <c r="Q50" s="54" t="s">
        <v>79</v>
      </c>
      <c r="R50" s="57">
        <f t="shared" ref="R50:R60" si="17">$R49</f>
        <v>-1786.5240000000001</v>
      </c>
      <c r="S50" s="55">
        <v>0</v>
      </c>
      <c r="T50" s="55">
        <v>0</v>
      </c>
      <c r="U50" s="54" t="s">
        <v>79</v>
      </c>
      <c r="V50" s="57">
        <f t="shared" si="6"/>
        <v>-860</v>
      </c>
      <c r="W50" s="55">
        <v>0</v>
      </c>
      <c r="X50" s="55">
        <f t="shared" si="3"/>
        <v>2991.2439038260472</v>
      </c>
      <c r="Y50" s="117">
        <f t="shared" si="4"/>
        <v>126260.97575490962</v>
      </c>
    </row>
    <row r="51" spans="1:25" ht="13.5" thickBot="1" x14ac:dyDescent="0.35">
      <c r="A51" s="54">
        <v>38</v>
      </c>
      <c r="B51" s="54">
        <v>27</v>
      </c>
      <c r="C51" s="54">
        <f t="shared" si="8"/>
        <v>2</v>
      </c>
      <c r="D51" s="55">
        <f t="shared" si="16"/>
        <v>9261</v>
      </c>
      <c r="E51" s="57">
        <f t="shared" si="0"/>
        <v>-555.66</v>
      </c>
      <c r="F51" s="55" cm="1">
        <f t="array" ref="F51">(-1*(_xlfn.IFS((D51*12)&lt;50000,(0.15*D51*12),AND(D51*12 &gt; 50000, D51*12 &lt;75000),(7500+0.25*(D51*12-50000)),AND(D51*12 &gt; 75000, D51*12 &lt;100000),(13750+0.34*(D51*12-75000)),AND(D51*12 &gt; 100000, D51*12 &lt;335000),(22250+0.39*(D51*12-100000)),AND(D51*12 &gt; 335000, D51*12 &lt;10000000),(113900+0.34*(D51*12-335000)))))/12</f>
        <v>-2215.9566666666665</v>
      </c>
      <c r="G51" s="57">
        <f t="shared" si="1"/>
        <v>-752.61542950728563</v>
      </c>
      <c r="H51" s="57">
        <f>$H50</f>
        <v>-99</v>
      </c>
      <c r="I51" s="55">
        <v>0</v>
      </c>
      <c r="J51" s="57">
        <v>0</v>
      </c>
      <c r="K51" s="54" t="s">
        <v>79</v>
      </c>
      <c r="L51" s="55">
        <v>0</v>
      </c>
      <c r="M51" s="55">
        <v>0</v>
      </c>
      <c r="N51" s="54" t="s">
        <v>79</v>
      </c>
      <c r="O51" s="55">
        <v>0</v>
      </c>
      <c r="P51" s="55">
        <v>0</v>
      </c>
      <c r="Q51" s="54" t="s">
        <v>79</v>
      </c>
      <c r="R51" s="57">
        <f t="shared" si="17"/>
        <v>-1786.5240000000001</v>
      </c>
      <c r="S51" s="55">
        <v>0</v>
      </c>
      <c r="T51" s="55">
        <v>0</v>
      </c>
      <c r="U51" s="54" t="s">
        <v>79</v>
      </c>
      <c r="V51" s="57">
        <f t="shared" si="6"/>
        <v>-870</v>
      </c>
      <c r="W51" s="55">
        <v>0</v>
      </c>
      <c r="X51" s="55">
        <f t="shared" si="3"/>
        <v>2981.2439038260472</v>
      </c>
      <c r="Y51" s="117">
        <f t="shared" si="4"/>
        <v>129768.30705771447</v>
      </c>
    </row>
    <row r="52" spans="1:25" ht="13.5" thickBot="1" x14ac:dyDescent="0.35">
      <c r="A52" s="54">
        <v>39</v>
      </c>
      <c r="B52" s="54">
        <v>27</v>
      </c>
      <c r="C52" s="54">
        <f t="shared" si="8"/>
        <v>3</v>
      </c>
      <c r="D52" s="55">
        <f t="shared" si="16"/>
        <v>9261</v>
      </c>
      <c r="E52" s="57">
        <f t="shared" si="0"/>
        <v>-555.66</v>
      </c>
      <c r="F52" s="55" cm="1">
        <f t="array" ref="F52">(-1*(_xlfn.IFS((D52*12)&lt;50000,(0.15*D52*12),AND(D52*12 &gt; 50000, D52*12 &lt;75000),(7500+0.25*(D52*12-50000)),AND(D52*12 &gt; 75000, D52*12 &lt;100000),(13750+0.34*(D52*12-75000)),AND(D52*12 &gt; 100000, D52*12 &lt;335000),(22250+0.39*(D52*12-100000)),AND(D52*12 &gt; 335000, D52*12 &lt;10000000),(113900+0.34*(D52*12-335000)))))/12</f>
        <v>-2215.9566666666665</v>
      </c>
      <c r="G52" s="57">
        <f t="shared" si="1"/>
        <v>-752.61542950728563</v>
      </c>
      <c r="H52" s="57">
        <f t="shared" ref="H52:H61" si="18">$H51</f>
        <v>-99</v>
      </c>
      <c r="I52" s="55">
        <v>0</v>
      </c>
      <c r="J52" s="57">
        <v>0</v>
      </c>
      <c r="K52" s="54" t="s">
        <v>79</v>
      </c>
      <c r="L52" s="55">
        <v>0</v>
      </c>
      <c r="M52" s="55">
        <v>0</v>
      </c>
      <c r="N52" s="54" t="s">
        <v>79</v>
      </c>
      <c r="O52" s="55">
        <v>0</v>
      </c>
      <c r="P52" s="55">
        <v>0</v>
      </c>
      <c r="Q52" s="54" t="s">
        <v>79</v>
      </c>
      <c r="R52" s="57">
        <f t="shared" si="17"/>
        <v>-1786.5240000000001</v>
      </c>
      <c r="S52" s="55">
        <v>0</v>
      </c>
      <c r="T52" s="55">
        <v>0</v>
      </c>
      <c r="U52" s="54" t="s">
        <v>79</v>
      </c>
      <c r="V52" s="57">
        <f t="shared" si="6"/>
        <v>-880</v>
      </c>
      <c r="W52" s="55">
        <v>0</v>
      </c>
      <c r="X52" s="55">
        <f t="shared" si="3"/>
        <v>2971.2439038260472</v>
      </c>
      <c r="Y52" s="117">
        <f t="shared" si="4"/>
        <v>133280.25224094765</v>
      </c>
    </row>
    <row r="53" spans="1:25" ht="13.5" thickBot="1" x14ac:dyDescent="0.35">
      <c r="A53" s="54">
        <v>40</v>
      </c>
      <c r="B53" s="54">
        <v>27</v>
      </c>
      <c r="C53" s="54">
        <f t="shared" si="8"/>
        <v>4</v>
      </c>
      <c r="D53" s="55">
        <f t="shared" si="16"/>
        <v>9261</v>
      </c>
      <c r="E53" s="57">
        <f t="shared" si="0"/>
        <v>-555.66</v>
      </c>
      <c r="F53" s="55" cm="1">
        <f t="array" ref="F53">(-1*(_xlfn.IFS((D53*12)&lt;50000,(0.15*D53*12),AND(D53*12 &gt; 50000, D53*12 &lt;75000),(7500+0.25*(D53*12-50000)),AND(D53*12 &gt; 75000, D53*12 &lt;100000),(13750+0.34*(D53*12-75000)),AND(D53*12 &gt; 100000, D53*12 &lt;335000),(22250+0.39*(D53*12-100000)),AND(D53*12 &gt; 335000, D53*12 &lt;10000000),(113900+0.34*(D53*12-335000)))))/12</f>
        <v>-2215.9566666666665</v>
      </c>
      <c r="G53" s="57">
        <f t="shared" si="1"/>
        <v>-752.61542950728563</v>
      </c>
      <c r="H53" s="57">
        <f t="shared" si="18"/>
        <v>-99</v>
      </c>
      <c r="I53" s="55">
        <v>0</v>
      </c>
      <c r="J53" s="57">
        <v>0</v>
      </c>
      <c r="K53" s="54" t="s">
        <v>79</v>
      </c>
      <c r="L53" s="55">
        <v>0</v>
      </c>
      <c r="M53" s="55">
        <v>0</v>
      </c>
      <c r="N53" s="54" t="s">
        <v>79</v>
      </c>
      <c r="O53" s="55">
        <v>0</v>
      </c>
      <c r="P53" s="55">
        <v>0</v>
      </c>
      <c r="Q53" s="54" t="s">
        <v>79</v>
      </c>
      <c r="R53" s="57">
        <f t="shared" si="17"/>
        <v>-1786.5240000000001</v>
      </c>
      <c r="S53" s="55">
        <v>0</v>
      </c>
      <c r="T53" s="55">
        <v>0</v>
      </c>
      <c r="U53" s="54" t="s">
        <v>79</v>
      </c>
      <c r="V53" s="57">
        <f t="shared" si="6"/>
        <v>-890</v>
      </c>
      <c r="W53" s="55">
        <v>0</v>
      </c>
      <c r="X53" s="55">
        <f t="shared" si="3"/>
        <v>2961.2439038260472</v>
      </c>
      <c r="Y53" s="117">
        <f t="shared" si="4"/>
        <v>136796.83052911097</v>
      </c>
    </row>
    <row r="54" spans="1:25" ht="13.5" thickBot="1" x14ac:dyDescent="0.35">
      <c r="A54" s="54">
        <v>41</v>
      </c>
      <c r="B54" s="54">
        <v>27</v>
      </c>
      <c r="C54" s="54">
        <f t="shared" si="8"/>
        <v>5</v>
      </c>
      <c r="D54" s="55">
        <f t="shared" si="16"/>
        <v>9261</v>
      </c>
      <c r="E54" s="57">
        <f t="shared" si="0"/>
        <v>-555.66</v>
      </c>
      <c r="F54" s="55" cm="1">
        <f t="array" ref="F54">(-1*(_xlfn.IFS((D54*12)&lt;50000,(0.15*D54*12),AND(D54*12 &gt; 50000, D54*12 &lt;75000),(7500+0.25*(D54*12-50000)),AND(D54*12 &gt; 75000, D54*12 &lt;100000),(13750+0.34*(D54*12-75000)),AND(D54*12 &gt; 100000, D54*12 &lt;335000),(22250+0.39*(D54*12-100000)),AND(D54*12 &gt; 335000, D54*12 &lt;10000000),(113900+0.34*(D54*12-335000)))))/12</f>
        <v>-2215.9566666666665</v>
      </c>
      <c r="G54" s="57">
        <f t="shared" si="1"/>
        <v>-752.61542950728563</v>
      </c>
      <c r="H54" s="57">
        <f t="shared" si="18"/>
        <v>-99</v>
      </c>
      <c r="I54" s="55">
        <v>0</v>
      </c>
      <c r="J54" s="57">
        <v>0</v>
      </c>
      <c r="K54" s="54" t="s">
        <v>79</v>
      </c>
      <c r="L54" s="55">
        <v>0</v>
      </c>
      <c r="M54" s="55">
        <v>0</v>
      </c>
      <c r="N54" s="54" t="s">
        <v>79</v>
      </c>
      <c r="O54" s="55">
        <v>0</v>
      </c>
      <c r="P54" s="55">
        <v>0</v>
      </c>
      <c r="Q54" s="54" t="s">
        <v>79</v>
      </c>
      <c r="R54" s="57">
        <f t="shared" si="17"/>
        <v>-1786.5240000000001</v>
      </c>
      <c r="S54" s="55">
        <v>0</v>
      </c>
      <c r="T54" s="55">
        <v>0</v>
      </c>
      <c r="U54" s="54" t="s">
        <v>79</v>
      </c>
      <c r="V54" s="57">
        <f t="shared" si="6"/>
        <v>-900</v>
      </c>
      <c r="W54" s="55">
        <v>0</v>
      </c>
      <c r="X54" s="55">
        <f t="shared" si="3"/>
        <v>2951.2439038260472</v>
      </c>
      <c r="Y54" s="117">
        <f t="shared" si="4"/>
        <v>140318.06122680832</v>
      </c>
    </row>
    <row r="55" spans="1:25" ht="13.5" thickBot="1" x14ac:dyDescent="0.35">
      <c r="A55" s="54">
        <v>42</v>
      </c>
      <c r="B55" s="54">
        <v>27</v>
      </c>
      <c r="C55" s="54">
        <f t="shared" si="8"/>
        <v>6</v>
      </c>
      <c r="D55" s="55">
        <f t="shared" si="16"/>
        <v>9261</v>
      </c>
      <c r="E55" s="57">
        <f t="shared" si="0"/>
        <v>-555.66</v>
      </c>
      <c r="F55" s="55" cm="1">
        <f t="array" ref="F55">(-1*(_xlfn.IFS((D55*12)&lt;50000,(0.15*D55*12),AND(D55*12 &gt; 50000, D55*12 &lt;75000),(7500+0.25*(D55*12-50000)),AND(D55*12 &gt; 75000, D55*12 &lt;100000),(13750+0.34*(D55*12-75000)),AND(D55*12 &gt; 100000, D55*12 &lt;335000),(22250+0.39*(D55*12-100000)),AND(D55*12 &gt; 335000, D55*12 &lt;10000000),(113900+0.34*(D55*12-335000)))))/12</f>
        <v>-2215.9566666666665</v>
      </c>
      <c r="G55" s="57">
        <f t="shared" si="1"/>
        <v>-752.61542950728563</v>
      </c>
      <c r="H55" s="57">
        <f t="shared" si="18"/>
        <v>-99</v>
      </c>
      <c r="I55" s="55">
        <v>0</v>
      </c>
      <c r="J55" s="57">
        <v>0</v>
      </c>
      <c r="K55" s="54" t="s">
        <v>79</v>
      </c>
      <c r="L55" s="55">
        <v>0</v>
      </c>
      <c r="M55" s="55">
        <v>0</v>
      </c>
      <c r="N55" s="54" t="s">
        <v>79</v>
      </c>
      <c r="O55" s="55">
        <v>0</v>
      </c>
      <c r="P55" s="55">
        <v>0</v>
      </c>
      <c r="Q55" s="54" t="s">
        <v>79</v>
      </c>
      <c r="R55" s="57">
        <f t="shared" si="17"/>
        <v>-1786.5240000000001</v>
      </c>
      <c r="S55" s="55">
        <v>0</v>
      </c>
      <c r="T55" s="55">
        <v>0</v>
      </c>
      <c r="U55" s="54" t="s">
        <v>79</v>
      </c>
      <c r="V55" s="57">
        <f t="shared" si="6"/>
        <v>-910</v>
      </c>
      <c r="W55" s="55">
        <v>0</v>
      </c>
      <c r="X55" s="55">
        <f t="shared" si="3"/>
        <v>2941.2439038260472</v>
      </c>
      <c r="Y55" s="117">
        <f t="shared" si="4"/>
        <v>143843.96371907942</v>
      </c>
    </row>
    <row r="56" spans="1:25" ht="13.5" thickBot="1" x14ac:dyDescent="0.35">
      <c r="A56" s="54">
        <v>43</v>
      </c>
      <c r="B56" s="54">
        <v>27</v>
      </c>
      <c r="C56" s="54">
        <f t="shared" si="8"/>
        <v>7</v>
      </c>
      <c r="D56" s="55">
        <f t="shared" si="16"/>
        <v>9261</v>
      </c>
      <c r="E56" s="57">
        <f t="shared" si="0"/>
        <v>-555.66</v>
      </c>
      <c r="F56" s="55" cm="1">
        <f t="array" ref="F56">(-1*(_xlfn.IFS((D56*12)&lt;50000,(0.15*D56*12),AND(D56*12 &gt; 50000, D56*12 &lt;75000),(7500+0.25*(D56*12-50000)),AND(D56*12 &gt; 75000, D56*12 &lt;100000),(13750+0.34*(D56*12-75000)),AND(D56*12 &gt; 100000, D56*12 &lt;335000),(22250+0.39*(D56*12-100000)),AND(D56*12 &gt; 335000, D56*12 &lt;10000000),(113900+0.34*(D56*12-335000)))))/12</f>
        <v>-2215.9566666666665</v>
      </c>
      <c r="G56" s="57">
        <f t="shared" si="1"/>
        <v>-752.61542950728563</v>
      </c>
      <c r="H56" s="57">
        <f t="shared" si="18"/>
        <v>-99</v>
      </c>
      <c r="I56" s="55">
        <v>0</v>
      </c>
      <c r="J56" s="57">
        <v>0</v>
      </c>
      <c r="K56" s="54" t="s">
        <v>79</v>
      </c>
      <c r="L56" s="55">
        <v>0</v>
      </c>
      <c r="M56" s="55">
        <v>0</v>
      </c>
      <c r="N56" s="54" t="s">
        <v>79</v>
      </c>
      <c r="O56" s="55">
        <v>0</v>
      </c>
      <c r="P56" s="55">
        <v>0</v>
      </c>
      <c r="Q56" s="54" t="s">
        <v>79</v>
      </c>
      <c r="R56" s="57">
        <f t="shared" si="17"/>
        <v>-1786.5240000000001</v>
      </c>
      <c r="S56" s="55">
        <v>0</v>
      </c>
      <c r="T56" s="55">
        <v>0</v>
      </c>
      <c r="U56" s="54" t="s">
        <v>79</v>
      </c>
      <c r="V56" s="57">
        <f t="shared" si="6"/>
        <v>-920</v>
      </c>
      <c r="W56" s="55">
        <v>0</v>
      </c>
      <c r="X56" s="55">
        <f t="shared" si="3"/>
        <v>2931.2439038260472</v>
      </c>
      <c r="Y56" s="117">
        <f t="shared" si="4"/>
        <v>147374.55747173497</v>
      </c>
    </row>
    <row r="57" spans="1:25" ht="13.5" thickBot="1" x14ac:dyDescent="0.35">
      <c r="A57" s="54">
        <v>44</v>
      </c>
      <c r="B57" s="54">
        <v>27</v>
      </c>
      <c r="C57" s="54">
        <f t="shared" si="8"/>
        <v>8</v>
      </c>
      <c r="D57" s="55">
        <f t="shared" si="16"/>
        <v>9261</v>
      </c>
      <c r="E57" s="57">
        <f t="shared" si="0"/>
        <v>-555.66</v>
      </c>
      <c r="F57" s="55" cm="1">
        <f t="array" ref="F57">(-1*(_xlfn.IFS((D57*12)&lt;50000,(0.15*D57*12),AND(D57*12 &gt; 50000, D57*12 &lt;75000),(7500+0.25*(D57*12-50000)),AND(D57*12 &gt; 75000, D57*12 &lt;100000),(13750+0.34*(D57*12-75000)),AND(D57*12 &gt; 100000, D57*12 &lt;335000),(22250+0.39*(D57*12-100000)),AND(D57*12 &gt; 335000, D57*12 &lt;10000000),(113900+0.34*(D57*12-335000)))))/12</f>
        <v>-2215.9566666666665</v>
      </c>
      <c r="G57" s="57">
        <f t="shared" si="1"/>
        <v>-752.61542950728563</v>
      </c>
      <c r="H57" s="57">
        <f t="shared" si="18"/>
        <v>-99</v>
      </c>
      <c r="I57" s="55">
        <v>0</v>
      </c>
      <c r="J57" s="57">
        <v>0</v>
      </c>
      <c r="K57" s="54" t="s">
        <v>79</v>
      </c>
      <c r="L57" s="55">
        <v>0</v>
      </c>
      <c r="M57" s="55">
        <v>0</v>
      </c>
      <c r="N57" s="54" t="s">
        <v>79</v>
      </c>
      <c r="O57" s="55">
        <v>0</v>
      </c>
      <c r="P57" s="55">
        <v>0</v>
      </c>
      <c r="Q57" s="54" t="s">
        <v>79</v>
      </c>
      <c r="R57" s="57">
        <f t="shared" si="17"/>
        <v>-1786.5240000000001</v>
      </c>
      <c r="S57" s="55">
        <v>0</v>
      </c>
      <c r="T57" s="55">
        <v>0</v>
      </c>
      <c r="U57" s="54" t="s">
        <v>79</v>
      </c>
      <c r="V57" s="57">
        <f t="shared" si="6"/>
        <v>-930</v>
      </c>
      <c r="W57" s="55">
        <v>0</v>
      </c>
      <c r="X57" s="55">
        <f t="shared" si="3"/>
        <v>2921.2439038260472</v>
      </c>
      <c r="Y57" s="117">
        <f t="shared" si="4"/>
        <v>150909.86203169325</v>
      </c>
    </row>
    <row r="58" spans="1:25" ht="13.5" thickBot="1" x14ac:dyDescent="0.35">
      <c r="A58" s="54">
        <v>45</v>
      </c>
      <c r="B58" s="54">
        <v>27</v>
      </c>
      <c r="C58" s="54">
        <f t="shared" si="8"/>
        <v>9</v>
      </c>
      <c r="D58" s="55">
        <f t="shared" si="16"/>
        <v>9261</v>
      </c>
      <c r="E58" s="57">
        <f t="shared" si="0"/>
        <v>-555.66</v>
      </c>
      <c r="F58" s="55" cm="1">
        <f t="array" ref="F58">(-1*(_xlfn.IFS((D58*12)&lt;50000,(0.15*D58*12),AND(D58*12 &gt; 50000, D58*12 &lt;75000),(7500+0.25*(D58*12-50000)),AND(D58*12 &gt; 75000, D58*12 &lt;100000),(13750+0.34*(D58*12-75000)),AND(D58*12 &gt; 100000, D58*12 &lt;335000),(22250+0.39*(D58*12-100000)),AND(D58*12 &gt; 335000, D58*12 &lt;10000000),(113900+0.34*(D58*12-335000)))))/12</f>
        <v>-2215.9566666666665</v>
      </c>
      <c r="G58" s="57">
        <f t="shared" si="1"/>
        <v>-752.61542950728563</v>
      </c>
      <c r="H58" s="57">
        <f t="shared" si="18"/>
        <v>-99</v>
      </c>
      <c r="I58" s="55">
        <v>0</v>
      </c>
      <c r="J58" s="57">
        <v>0</v>
      </c>
      <c r="K58" s="54" t="s">
        <v>79</v>
      </c>
      <c r="L58" s="55">
        <v>0</v>
      </c>
      <c r="M58" s="55">
        <v>0</v>
      </c>
      <c r="N58" s="54" t="s">
        <v>79</v>
      </c>
      <c r="O58" s="55">
        <v>0</v>
      </c>
      <c r="P58" s="55">
        <v>0</v>
      </c>
      <c r="Q58" s="54" t="s">
        <v>79</v>
      </c>
      <c r="R58" s="57">
        <f t="shared" si="17"/>
        <v>-1786.5240000000001</v>
      </c>
      <c r="S58" s="55">
        <v>0</v>
      </c>
      <c r="T58" s="55">
        <v>0</v>
      </c>
      <c r="U58" s="54" t="s">
        <v>79</v>
      </c>
      <c r="V58" s="57">
        <f t="shared" si="6"/>
        <v>-940</v>
      </c>
      <c r="W58" s="55">
        <v>0</v>
      </c>
      <c r="X58" s="55">
        <f t="shared" si="3"/>
        <v>2911.2439038260472</v>
      </c>
      <c r="Y58" s="117">
        <f t="shared" si="4"/>
        <v>154449.89702731802</v>
      </c>
    </row>
    <row r="59" spans="1:25" ht="13.5" thickBot="1" x14ac:dyDescent="0.35">
      <c r="A59" s="54">
        <v>46</v>
      </c>
      <c r="B59" s="54">
        <v>27</v>
      </c>
      <c r="C59" s="54">
        <f t="shared" si="8"/>
        <v>10</v>
      </c>
      <c r="D59" s="55">
        <f t="shared" si="16"/>
        <v>9261</v>
      </c>
      <c r="E59" s="57">
        <f t="shared" si="0"/>
        <v>-555.66</v>
      </c>
      <c r="F59" s="55" cm="1">
        <f t="array" ref="F59">(-1*(_xlfn.IFS((D59*12)&lt;50000,(0.15*D59*12),AND(D59*12 &gt; 50000, D59*12 &lt;75000),(7500+0.25*(D59*12-50000)),AND(D59*12 &gt; 75000, D59*12 &lt;100000),(13750+0.34*(D59*12-75000)),AND(D59*12 &gt; 100000, D59*12 &lt;335000),(22250+0.39*(D59*12-100000)),AND(D59*12 &gt; 335000, D59*12 &lt;10000000),(113900+0.34*(D59*12-335000)))))/12</f>
        <v>-2215.9566666666665</v>
      </c>
      <c r="G59" s="57">
        <f t="shared" si="1"/>
        <v>-752.61542950728563</v>
      </c>
      <c r="H59" s="57">
        <f t="shared" si="18"/>
        <v>-99</v>
      </c>
      <c r="I59" s="55">
        <v>0</v>
      </c>
      <c r="J59" s="57">
        <v>0</v>
      </c>
      <c r="K59" s="54" t="s">
        <v>79</v>
      </c>
      <c r="L59" s="55">
        <v>0</v>
      </c>
      <c r="M59" s="55">
        <v>0</v>
      </c>
      <c r="N59" s="54" t="s">
        <v>79</v>
      </c>
      <c r="O59" s="55">
        <v>0</v>
      </c>
      <c r="P59" s="55">
        <v>0</v>
      </c>
      <c r="Q59" s="54" t="s">
        <v>79</v>
      </c>
      <c r="R59" s="57">
        <f t="shared" si="17"/>
        <v>-1786.5240000000001</v>
      </c>
      <c r="S59" s="55">
        <v>0</v>
      </c>
      <c r="T59" s="55">
        <v>0</v>
      </c>
      <c r="U59" s="54" t="s">
        <v>79</v>
      </c>
      <c r="V59" s="57">
        <f t="shared" si="6"/>
        <v>-950</v>
      </c>
      <c r="W59" s="55">
        <v>0</v>
      </c>
      <c r="X59" s="55">
        <f t="shared" si="3"/>
        <v>2901.2439038260472</v>
      </c>
      <c r="Y59" s="117">
        <f t="shared" si="4"/>
        <v>157994.68216875789</v>
      </c>
    </row>
    <row r="60" spans="1:25" ht="13.5" thickBot="1" x14ac:dyDescent="0.35">
      <c r="A60" s="54">
        <v>47</v>
      </c>
      <c r="B60" s="54">
        <v>27</v>
      </c>
      <c r="C60" s="54">
        <f t="shared" si="8"/>
        <v>11</v>
      </c>
      <c r="D60" s="55">
        <f t="shared" si="16"/>
        <v>9261</v>
      </c>
      <c r="E60" s="57">
        <f t="shared" si="0"/>
        <v>-555.66</v>
      </c>
      <c r="F60" s="55" cm="1">
        <f t="array" ref="F60">(-1*(_xlfn.IFS((D60*12)&lt;50000,(0.15*D60*12),AND(D60*12 &gt; 50000, D60*12 &lt;75000),(7500+0.25*(D60*12-50000)),AND(D60*12 &gt; 75000, D60*12 &lt;100000),(13750+0.34*(D60*12-75000)),AND(D60*12 &gt; 100000, D60*12 &lt;335000),(22250+0.39*(D60*12-100000)),AND(D60*12 &gt; 335000, D60*12 &lt;10000000),(113900+0.34*(D60*12-335000)))))/12</f>
        <v>-2215.9566666666665</v>
      </c>
      <c r="G60" s="57">
        <f t="shared" si="1"/>
        <v>-752.61542950728563</v>
      </c>
      <c r="H60" s="57">
        <f t="shared" si="18"/>
        <v>-99</v>
      </c>
      <c r="I60" s="55">
        <v>0</v>
      </c>
      <c r="J60" s="57">
        <v>0</v>
      </c>
      <c r="K60" s="54" t="s">
        <v>79</v>
      </c>
      <c r="L60" s="55">
        <v>0</v>
      </c>
      <c r="M60" s="55">
        <v>0</v>
      </c>
      <c r="N60" s="54" t="s">
        <v>79</v>
      </c>
      <c r="O60" s="55">
        <v>0</v>
      </c>
      <c r="P60" s="55">
        <v>0</v>
      </c>
      <c r="Q60" s="54" t="s">
        <v>79</v>
      </c>
      <c r="R60" s="57">
        <f t="shared" si="17"/>
        <v>-1786.5240000000001</v>
      </c>
      <c r="S60" s="55">
        <v>0</v>
      </c>
      <c r="T60" s="55">
        <v>0</v>
      </c>
      <c r="U60" s="54" t="s">
        <v>79</v>
      </c>
      <c r="V60" s="57">
        <f t="shared" si="6"/>
        <v>-960</v>
      </c>
      <c r="W60" s="55">
        <v>0</v>
      </c>
      <c r="X60" s="55">
        <f t="shared" si="3"/>
        <v>2891.2439038260472</v>
      </c>
      <c r="Y60" s="117">
        <f t="shared" si="4"/>
        <v>161544.2372482871</v>
      </c>
    </row>
    <row r="61" spans="1:25" ht="13.5" thickBot="1" x14ac:dyDescent="0.35">
      <c r="A61" s="54">
        <v>48</v>
      </c>
      <c r="B61" s="54">
        <v>28</v>
      </c>
      <c r="C61" s="54">
        <f t="shared" si="8"/>
        <v>0</v>
      </c>
      <c r="D61" s="55">
        <f>$D50*(1+$D$4)</f>
        <v>9724.0500000000011</v>
      </c>
      <c r="E61" s="57">
        <f t="shared" si="0"/>
        <v>-583.4430000000001</v>
      </c>
      <c r="F61" s="55" cm="1">
        <f t="array" ref="F61">(-1*(_xlfn.IFS((D61*12)&lt;50000,(0.15*D61*12),AND(D61*12 &gt; 50000, D61*12 &lt;75000),(7500+0.25*(D61*12-50000)),AND(D61*12 &gt; 75000, D61*12 &lt;100000),(13750+0.34*(D61*12-75000)),AND(D61*12 &gt; 100000, D61*12 &lt;335000),(22250+0.39*(D61*12-100000)),AND(D61*12 &gt; 335000, D61*12 &lt;10000000),(113900+0.34*(D61*12-335000)))))/12</f>
        <v>-2396.546166666667</v>
      </c>
      <c r="G61" s="57">
        <f t="shared" si="1"/>
        <v>-752.61542950728563</v>
      </c>
      <c r="H61" s="57">
        <f t="shared" si="18"/>
        <v>-99</v>
      </c>
      <c r="I61" s="55">
        <v>0</v>
      </c>
      <c r="J61" s="57">
        <v>0</v>
      </c>
      <c r="K61" s="54" t="s">
        <v>79</v>
      </c>
      <c r="L61" s="55">
        <v>0</v>
      </c>
      <c r="M61" s="55">
        <v>0</v>
      </c>
      <c r="N61" s="54" t="s">
        <v>79</v>
      </c>
      <c r="O61" s="55">
        <v>0</v>
      </c>
      <c r="P61" s="55">
        <v>0</v>
      </c>
      <c r="Q61" s="54" t="s">
        <v>79</v>
      </c>
      <c r="R61" s="57">
        <f>$R60*1.06</f>
        <v>-1893.7154400000002</v>
      </c>
      <c r="S61" s="55">
        <v>0</v>
      </c>
      <c r="T61" s="55">
        <v>0</v>
      </c>
      <c r="U61" s="54" t="s">
        <v>79</v>
      </c>
      <c r="V61" s="57">
        <f t="shared" si="6"/>
        <v>-970</v>
      </c>
      <c r="W61" s="55">
        <v>0</v>
      </c>
      <c r="X61" s="55">
        <f t="shared" si="3"/>
        <v>3028.7299638260492</v>
      </c>
      <c r="Y61" s="117">
        <f t="shared" si="4"/>
        <v>165246.06820064769</v>
      </c>
    </row>
    <row r="62" spans="1:25" ht="13.5" thickBot="1" x14ac:dyDescent="0.35">
      <c r="A62" s="54">
        <v>49</v>
      </c>
      <c r="B62" s="54">
        <v>28</v>
      </c>
      <c r="C62" s="54">
        <f t="shared" si="8"/>
        <v>1</v>
      </c>
      <c r="D62" s="55">
        <f t="shared" ref="D62:D72" si="19">$D61</f>
        <v>9724.0500000000011</v>
      </c>
      <c r="E62" s="57">
        <f t="shared" si="0"/>
        <v>-583.4430000000001</v>
      </c>
      <c r="F62" s="55" cm="1">
        <f t="array" ref="F62">(-1*(_xlfn.IFS((D62*12)&lt;50000,(0.15*D62*12),AND(D62*12 &gt; 50000, D62*12 &lt;75000),(7500+0.25*(D62*12-50000)),AND(D62*12 &gt; 75000, D62*12 &lt;100000),(13750+0.34*(D62*12-75000)),AND(D62*12 &gt; 100000, D62*12 &lt;335000),(22250+0.39*(D62*12-100000)),AND(D62*12 &gt; 335000, D62*12 &lt;10000000),(113900+0.34*(D62*12-335000)))))/12</f>
        <v>-2396.546166666667</v>
      </c>
      <c r="G62" s="57">
        <f t="shared" si="1"/>
        <v>-752.61542950728563</v>
      </c>
      <c r="H62" s="57">
        <f t="shared" si="10"/>
        <v>-102</v>
      </c>
      <c r="I62" s="55">
        <v>0</v>
      </c>
      <c r="J62" s="57">
        <v>0</v>
      </c>
      <c r="K62" s="54" t="s">
        <v>79</v>
      </c>
      <c r="L62" s="55">
        <v>0</v>
      </c>
      <c r="M62" s="55">
        <v>0</v>
      </c>
      <c r="N62" s="54" t="s">
        <v>79</v>
      </c>
      <c r="O62" s="55">
        <v>0</v>
      </c>
      <c r="P62" s="55">
        <v>0</v>
      </c>
      <c r="Q62" s="54" t="s">
        <v>79</v>
      </c>
      <c r="R62" s="57">
        <f t="shared" ref="R62:R72" si="20">$R61</f>
        <v>-1893.7154400000002</v>
      </c>
      <c r="S62" s="55">
        <v>0</v>
      </c>
      <c r="T62" s="55">
        <v>0</v>
      </c>
      <c r="U62" s="54" t="s">
        <v>79</v>
      </c>
      <c r="V62" s="57">
        <f t="shared" si="6"/>
        <v>-980</v>
      </c>
      <c r="W62" s="55">
        <v>0</v>
      </c>
      <c r="X62" s="55">
        <f t="shared" si="3"/>
        <v>3015.7299638260492</v>
      </c>
      <c r="Y62" s="117">
        <f t="shared" si="4"/>
        <v>168950.32344864309</v>
      </c>
    </row>
    <row r="63" spans="1:25" ht="13.5" thickBot="1" x14ac:dyDescent="0.35">
      <c r="A63" s="54">
        <v>50</v>
      </c>
      <c r="B63" s="54">
        <v>28</v>
      </c>
      <c r="C63" s="54">
        <f t="shared" si="8"/>
        <v>2</v>
      </c>
      <c r="D63" s="55">
        <f t="shared" si="19"/>
        <v>9724.0500000000011</v>
      </c>
      <c r="E63" s="57">
        <f t="shared" si="0"/>
        <v>-583.4430000000001</v>
      </c>
      <c r="F63" s="55" cm="1">
        <f t="array" ref="F63">(-1*(_xlfn.IFS((D63*12)&lt;50000,(0.15*D63*12),AND(D63*12 &gt; 50000, D63*12 &lt;75000),(7500+0.25*(D63*12-50000)),AND(D63*12 &gt; 75000, D63*12 &lt;100000),(13750+0.34*(D63*12-75000)),AND(D63*12 &gt; 100000, D63*12 &lt;335000),(22250+0.39*(D63*12-100000)),AND(D63*12 &gt; 335000, D63*12 &lt;10000000),(113900+0.34*(D63*12-335000)))))/12</f>
        <v>-2396.546166666667</v>
      </c>
      <c r="G63" s="57">
        <f t="shared" si="1"/>
        <v>-752.61542950728563</v>
      </c>
      <c r="H63" s="57">
        <f>$H62</f>
        <v>-102</v>
      </c>
      <c r="I63" s="55">
        <v>0</v>
      </c>
      <c r="J63" s="57">
        <v>0</v>
      </c>
      <c r="K63" s="54" t="s">
        <v>79</v>
      </c>
      <c r="L63" s="55">
        <v>0</v>
      </c>
      <c r="M63" s="55">
        <v>0</v>
      </c>
      <c r="N63" s="54" t="s">
        <v>79</v>
      </c>
      <c r="O63" s="55">
        <v>0</v>
      </c>
      <c r="P63" s="55">
        <v>0</v>
      </c>
      <c r="Q63" s="54" t="s">
        <v>79</v>
      </c>
      <c r="R63" s="57">
        <f t="shared" si="20"/>
        <v>-1893.7154400000002</v>
      </c>
      <c r="S63" s="55">
        <v>0</v>
      </c>
      <c r="T63" s="55">
        <v>0</v>
      </c>
      <c r="U63" s="54" t="s">
        <v>79</v>
      </c>
      <c r="V63" s="57">
        <f t="shared" si="6"/>
        <v>-990</v>
      </c>
      <c r="W63" s="55">
        <v>0</v>
      </c>
      <c r="X63" s="55">
        <f t="shared" si="3"/>
        <v>3005.7299638260492</v>
      </c>
      <c r="Y63" s="117">
        <f t="shared" si="4"/>
        <v>172660.01309350514</v>
      </c>
    </row>
    <row r="64" spans="1:25" ht="13.5" thickBot="1" x14ac:dyDescent="0.35">
      <c r="A64" s="54">
        <v>51</v>
      </c>
      <c r="B64" s="54">
        <v>28</v>
      </c>
      <c r="C64" s="54">
        <f t="shared" si="8"/>
        <v>3</v>
      </c>
      <c r="D64" s="55">
        <f t="shared" si="19"/>
        <v>9724.0500000000011</v>
      </c>
      <c r="E64" s="57">
        <f t="shared" si="0"/>
        <v>-583.4430000000001</v>
      </c>
      <c r="F64" s="55" cm="1">
        <f t="array" ref="F64">(-1*(_xlfn.IFS((D64*12)&lt;50000,(0.15*D64*12),AND(D64*12 &gt; 50000, D64*12 &lt;75000),(7500+0.25*(D64*12-50000)),AND(D64*12 &gt; 75000, D64*12 &lt;100000),(13750+0.34*(D64*12-75000)),AND(D64*12 &gt; 100000, D64*12 &lt;335000),(22250+0.39*(D64*12-100000)),AND(D64*12 &gt; 335000, D64*12 &lt;10000000),(113900+0.34*(D64*12-335000)))))/12</f>
        <v>-2396.546166666667</v>
      </c>
      <c r="G64" s="57">
        <f t="shared" si="1"/>
        <v>-752.61542950728563</v>
      </c>
      <c r="H64" s="57">
        <f t="shared" ref="H64:H73" si="21">$H63</f>
        <v>-102</v>
      </c>
      <c r="I64" s="55">
        <v>0</v>
      </c>
      <c r="J64" s="57">
        <v>0</v>
      </c>
      <c r="K64" s="54" t="s">
        <v>79</v>
      </c>
      <c r="L64" s="55">
        <v>0</v>
      </c>
      <c r="M64" s="55">
        <v>0</v>
      </c>
      <c r="N64" s="54" t="s">
        <v>79</v>
      </c>
      <c r="O64" s="55">
        <v>0</v>
      </c>
      <c r="P64" s="55">
        <v>0</v>
      </c>
      <c r="Q64" s="54" t="s">
        <v>79</v>
      </c>
      <c r="R64" s="57">
        <f t="shared" si="20"/>
        <v>-1893.7154400000002</v>
      </c>
      <c r="S64" s="55">
        <v>0</v>
      </c>
      <c r="T64" s="55">
        <v>0</v>
      </c>
      <c r="U64" s="54" t="s">
        <v>79</v>
      </c>
      <c r="V64" s="57">
        <f t="shared" si="6"/>
        <v>-1000</v>
      </c>
      <c r="W64" s="55">
        <v>0</v>
      </c>
      <c r="X64" s="55">
        <f t="shared" si="3"/>
        <v>2995.7299638260492</v>
      </c>
      <c r="Y64" s="117">
        <f t="shared" si="4"/>
        <v>176375.15977855411</v>
      </c>
    </row>
    <row r="65" spans="1:25" ht="13.5" thickBot="1" x14ac:dyDescent="0.35">
      <c r="A65" s="54">
        <v>52</v>
      </c>
      <c r="B65" s="54">
        <v>28</v>
      </c>
      <c r="C65" s="54">
        <f t="shared" si="8"/>
        <v>4</v>
      </c>
      <c r="D65" s="55">
        <f t="shared" si="19"/>
        <v>9724.0500000000011</v>
      </c>
      <c r="E65" s="57">
        <f t="shared" si="0"/>
        <v>-583.4430000000001</v>
      </c>
      <c r="F65" s="55" cm="1">
        <f t="array" ref="F65">(-1*(_xlfn.IFS((D65*12)&lt;50000,(0.15*D65*12),AND(D65*12 &gt; 50000, D65*12 &lt;75000),(7500+0.25*(D65*12-50000)),AND(D65*12 &gt; 75000, D65*12 &lt;100000),(13750+0.34*(D65*12-75000)),AND(D65*12 &gt; 100000, D65*12 &lt;335000),(22250+0.39*(D65*12-100000)),AND(D65*12 &gt; 335000, D65*12 &lt;10000000),(113900+0.34*(D65*12-335000)))))/12</f>
        <v>-2396.546166666667</v>
      </c>
      <c r="G65" s="57">
        <f t="shared" si="1"/>
        <v>-752.61542950728563</v>
      </c>
      <c r="H65" s="57">
        <f t="shared" si="21"/>
        <v>-102</v>
      </c>
      <c r="I65" s="55">
        <v>0</v>
      </c>
      <c r="J65" s="57">
        <v>0</v>
      </c>
      <c r="K65" s="54" t="s">
        <v>79</v>
      </c>
      <c r="L65" s="55">
        <v>0</v>
      </c>
      <c r="M65" s="55">
        <v>0</v>
      </c>
      <c r="N65" s="54" t="s">
        <v>79</v>
      </c>
      <c r="O65" s="55">
        <v>0</v>
      </c>
      <c r="P65" s="55">
        <v>0</v>
      </c>
      <c r="Q65" s="54" t="s">
        <v>79</v>
      </c>
      <c r="R65" s="57">
        <f t="shared" si="20"/>
        <v>-1893.7154400000002</v>
      </c>
      <c r="S65" s="55">
        <v>0</v>
      </c>
      <c r="T65" s="55">
        <v>0</v>
      </c>
      <c r="U65" s="54" t="s">
        <v>79</v>
      </c>
      <c r="V65" s="57">
        <f t="shared" si="6"/>
        <v>-1010</v>
      </c>
      <c r="W65" s="55">
        <v>0</v>
      </c>
      <c r="X65" s="55">
        <f t="shared" si="3"/>
        <v>2985.7299638260492</v>
      </c>
      <c r="Y65" s="117">
        <f t="shared" si="4"/>
        <v>180095.78624145745</v>
      </c>
    </row>
    <row r="66" spans="1:25" ht="13.5" thickBot="1" x14ac:dyDescent="0.35">
      <c r="A66" s="54">
        <v>53</v>
      </c>
      <c r="B66" s="54">
        <v>28</v>
      </c>
      <c r="C66" s="54">
        <f t="shared" si="8"/>
        <v>5</v>
      </c>
      <c r="D66" s="55">
        <f t="shared" si="19"/>
        <v>9724.0500000000011</v>
      </c>
      <c r="E66" s="57">
        <f t="shared" si="0"/>
        <v>-583.4430000000001</v>
      </c>
      <c r="F66" s="55" cm="1">
        <f t="array" ref="F66">(-1*(_xlfn.IFS((D66*12)&lt;50000,(0.15*D66*12),AND(D66*12 &gt; 50000, D66*12 &lt;75000),(7500+0.25*(D66*12-50000)),AND(D66*12 &gt; 75000, D66*12 &lt;100000),(13750+0.34*(D66*12-75000)),AND(D66*12 &gt; 100000, D66*12 &lt;335000),(22250+0.39*(D66*12-100000)),AND(D66*12 &gt; 335000, D66*12 &lt;10000000),(113900+0.34*(D66*12-335000)))))/12</f>
        <v>-2396.546166666667</v>
      </c>
      <c r="G66" s="57">
        <f t="shared" si="1"/>
        <v>-752.61542950728563</v>
      </c>
      <c r="H66" s="57">
        <f t="shared" si="21"/>
        <v>-102</v>
      </c>
      <c r="I66" s="55">
        <v>0</v>
      </c>
      <c r="J66" s="57">
        <v>0</v>
      </c>
      <c r="K66" s="54" t="s">
        <v>79</v>
      </c>
      <c r="L66" s="55">
        <v>0</v>
      </c>
      <c r="M66" s="55">
        <v>0</v>
      </c>
      <c r="N66" s="54" t="s">
        <v>79</v>
      </c>
      <c r="O66" s="55">
        <v>0</v>
      </c>
      <c r="P66" s="55">
        <v>0</v>
      </c>
      <c r="Q66" s="54" t="s">
        <v>79</v>
      </c>
      <c r="R66" s="57">
        <f t="shared" si="20"/>
        <v>-1893.7154400000002</v>
      </c>
      <c r="S66" s="55">
        <v>0</v>
      </c>
      <c r="T66" s="55">
        <v>0</v>
      </c>
      <c r="U66" s="54" t="s">
        <v>79</v>
      </c>
      <c r="V66" s="57">
        <f t="shared" si="6"/>
        <v>-1020</v>
      </c>
      <c r="W66" s="55">
        <v>0</v>
      </c>
      <c r="X66" s="55">
        <f t="shared" si="3"/>
        <v>2975.7299638260492</v>
      </c>
      <c r="Y66" s="117">
        <f t="shared" si="4"/>
        <v>183821.91531462289</v>
      </c>
    </row>
    <row r="67" spans="1:25" ht="13.5" thickBot="1" x14ac:dyDescent="0.35">
      <c r="A67" s="54">
        <v>54</v>
      </c>
      <c r="B67" s="54">
        <v>28</v>
      </c>
      <c r="C67" s="54">
        <f t="shared" si="8"/>
        <v>6</v>
      </c>
      <c r="D67" s="55">
        <f t="shared" si="19"/>
        <v>9724.0500000000011</v>
      </c>
      <c r="E67" s="57">
        <f t="shared" si="0"/>
        <v>-583.4430000000001</v>
      </c>
      <c r="F67" s="55" cm="1">
        <f t="array" ref="F67">(-1*(_xlfn.IFS((D67*12)&lt;50000,(0.15*D67*12),AND(D67*12 &gt; 50000, D67*12 &lt;75000),(7500+0.25*(D67*12-50000)),AND(D67*12 &gt; 75000, D67*12 &lt;100000),(13750+0.34*(D67*12-75000)),AND(D67*12 &gt; 100000, D67*12 &lt;335000),(22250+0.39*(D67*12-100000)),AND(D67*12 &gt; 335000, D67*12 &lt;10000000),(113900+0.34*(D67*12-335000)))))/12</f>
        <v>-2396.546166666667</v>
      </c>
      <c r="G67" s="57">
        <f t="shared" si="1"/>
        <v>-752.61542950728563</v>
      </c>
      <c r="H67" s="57">
        <f t="shared" si="21"/>
        <v>-102</v>
      </c>
      <c r="I67" s="55">
        <v>0</v>
      </c>
      <c r="J67" s="57">
        <v>0</v>
      </c>
      <c r="K67" s="54" t="s">
        <v>79</v>
      </c>
      <c r="L67" s="55">
        <v>0</v>
      </c>
      <c r="M67" s="55">
        <v>0</v>
      </c>
      <c r="N67" s="54" t="s">
        <v>79</v>
      </c>
      <c r="O67" s="55">
        <v>0</v>
      </c>
      <c r="P67" s="55">
        <v>0</v>
      </c>
      <c r="Q67" s="54" t="s">
        <v>79</v>
      </c>
      <c r="R67" s="57">
        <f t="shared" si="20"/>
        <v>-1893.7154400000002</v>
      </c>
      <c r="S67" s="55">
        <v>0</v>
      </c>
      <c r="T67" s="55">
        <v>0</v>
      </c>
      <c r="U67" s="54" t="s">
        <v>79</v>
      </c>
      <c r="V67" s="57">
        <f t="shared" si="6"/>
        <v>-1030</v>
      </c>
      <c r="W67" s="55">
        <v>0</v>
      </c>
      <c r="X67" s="55">
        <f t="shared" si="3"/>
        <v>2965.7299638260492</v>
      </c>
      <c r="Y67" s="117">
        <f t="shared" si="4"/>
        <v>187553.56992559318</v>
      </c>
    </row>
    <row r="68" spans="1:25" ht="13.5" thickBot="1" x14ac:dyDescent="0.35">
      <c r="A68" s="54">
        <v>55</v>
      </c>
      <c r="B68" s="54">
        <v>28</v>
      </c>
      <c r="C68" s="54">
        <f t="shared" si="8"/>
        <v>7</v>
      </c>
      <c r="D68" s="55">
        <f t="shared" si="19"/>
        <v>9724.0500000000011</v>
      </c>
      <c r="E68" s="57">
        <f t="shared" si="0"/>
        <v>-583.4430000000001</v>
      </c>
      <c r="F68" s="55" cm="1">
        <f t="array" ref="F68">(-1*(_xlfn.IFS((D68*12)&lt;50000,(0.15*D68*12),AND(D68*12 &gt; 50000, D68*12 &lt;75000),(7500+0.25*(D68*12-50000)),AND(D68*12 &gt; 75000, D68*12 &lt;100000),(13750+0.34*(D68*12-75000)),AND(D68*12 &gt; 100000, D68*12 &lt;335000),(22250+0.39*(D68*12-100000)),AND(D68*12 &gt; 335000, D68*12 &lt;10000000),(113900+0.34*(D68*12-335000)))))/12</f>
        <v>-2396.546166666667</v>
      </c>
      <c r="G68" s="57">
        <f t="shared" si="1"/>
        <v>-752.61542950728563</v>
      </c>
      <c r="H68" s="57">
        <f t="shared" si="21"/>
        <v>-102</v>
      </c>
      <c r="I68" s="55">
        <v>0</v>
      </c>
      <c r="J68" s="57">
        <v>0</v>
      </c>
      <c r="K68" s="54" t="s">
        <v>79</v>
      </c>
      <c r="L68" s="55">
        <v>0</v>
      </c>
      <c r="M68" s="55">
        <v>0</v>
      </c>
      <c r="N68" s="54" t="s">
        <v>79</v>
      </c>
      <c r="O68" s="55">
        <v>0</v>
      </c>
      <c r="P68" s="55">
        <v>0</v>
      </c>
      <c r="Q68" s="54" t="s">
        <v>79</v>
      </c>
      <c r="R68" s="57">
        <f t="shared" si="20"/>
        <v>-1893.7154400000002</v>
      </c>
      <c r="S68" s="55">
        <v>0</v>
      </c>
      <c r="T68" s="55">
        <v>0</v>
      </c>
      <c r="U68" s="54" t="s">
        <v>79</v>
      </c>
      <c r="V68" s="57">
        <f t="shared" si="6"/>
        <v>-1040</v>
      </c>
      <c r="W68" s="55">
        <v>0</v>
      </c>
      <c r="X68" s="55">
        <f t="shared" si="3"/>
        <v>2955.7299638260492</v>
      </c>
      <c r="Y68" s="117">
        <f t="shared" si="4"/>
        <v>191290.77309744252</v>
      </c>
    </row>
    <row r="69" spans="1:25" ht="13.5" thickBot="1" x14ac:dyDescent="0.35">
      <c r="A69" s="54">
        <v>56</v>
      </c>
      <c r="B69" s="54">
        <v>28</v>
      </c>
      <c r="C69" s="54">
        <f t="shared" si="8"/>
        <v>8</v>
      </c>
      <c r="D69" s="55">
        <f t="shared" si="19"/>
        <v>9724.0500000000011</v>
      </c>
      <c r="E69" s="57">
        <f t="shared" si="0"/>
        <v>-583.4430000000001</v>
      </c>
      <c r="F69" s="55" cm="1">
        <f t="array" ref="F69">(-1*(_xlfn.IFS((D69*12)&lt;50000,(0.15*D69*12),AND(D69*12 &gt; 50000, D69*12 &lt;75000),(7500+0.25*(D69*12-50000)),AND(D69*12 &gt; 75000, D69*12 &lt;100000),(13750+0.34*(D69*12-75000)),AND(D69*12 &gt; 100000, D69*12 &lt;335000),(22250+0.39*(D69*12-100000)),AND(D69*12 &gt; 335000, D69*12 &lt;10000000),(113900+0.34*(D69*12-335000)))))/12</f>
        <v>-2396.546166666667</v>
      </c>
      <c r="G69" s="57">
        <f t="shared" si="1"/>
        <v>-752.61542950728563</v>
      </c>
      <c r="H69" s="57">
        <f t="shared" si="21"/>
        <v>-102</v>
      </c>
      <c r="I69" s="55">
        <v>0</v>
      </c>
      <c r="J69" s="57">
        <v>0</v>
      </c>
      <c r="K69" s="54" t="s">
        <v>79</v>
      </c>
      <c r="L69" s="55">
        <v>0</v>
      </c>
      <c r="M69" s="55">
        <v>0</v>
      </c>
      <c r="N69" s="54" t="s">
        <v>79</v>
      </c>
      <c r="O69" s="55">
        <v>0</v>
      </c>
      <c r="P69" s="55">
        <v>0</v>
      </c>
      <c r="Q69" s="54" t="s">
        <v>79</v>
      </c>
      <c r="R69" s="57">
        <f t="shared" si="20"/>
        <v>-1893.7154400000002</v>
      </c>
      <c r="S69" s="55">
        <v>0</v>
      </c>
      <c r="T69" s="55">
        <v>0</v>
      </c>
      <c r="U69" s="54" t="s">
        <v>79</v>
      </c>
      <c r="V69" s="57">
        <f t="shared" si="6"/>
        <v>-1050</v>
      </c>
      <c r="W69" s="55">
        <v>0</v>
      </c>
      <c r="X69" s="55">
        <f t="shared" si="3"/>
        <v>2945.7299638260492</v>
      </c>
      <c r="Y69" s="117">
        <f t="shared" si="4"/>
        <v>195033.54794917456</v>
      </c>
    </row>
    <row r="70" spans="1:25" ht="13.5" thickBot="1" x14ac:dyDescent="0.35">
      <c r="A70" s="54">
        <v>57</v>
      </c>
      <c r="B70" s="54">
        <v>28</v>
      </c>
      <c r="C70" s="54">
        <f t="shared" si="8"/>
        <v>9</v>
      </c>
      <c r="D70" s="55">
        <f t="shared" si="19"/>
        <v>9724.0500000000011</v>
      </c>
      <c r="E70" s="57">
        <f t="shared" si="0"/>
        <v>-583.4430000000001</v>
      </c>
      <c r="F70" s="55" cm="1">
        <f t="array" ref="F70">(-1*(_xlfn.IFS((D70*12)&lt;50000,(0.15*D70*12),AND(D70*12 &gt; 50000, D70*12 &lt;75000),(7500+0.25*(D70*12-50000)),AND(D70*12 &gt; 75000, D70*12 &lt;100000),(13750+0.34*(D70*12-75000)),AND(D70*12 &gt; 100000, D70*12 &lt;335000),(22250+0.39*(D70*12-100000)),AND(D70*12 &gt; 335000, D70*12 &lt;10000000),(113900+0.34*(D70*12-335000)))))/12</f>
        <v>-2396.546166666667</v>
      </c>
      <c r="G70" s="57">
        <f t="shared" si="1"/>
        <v>-752.61542950728563</v>
      </c>
      <c r="H70" s="57">
        <f t="shared" si="21"/>
        <v>-102</v>
      </c>
      <c r="I70" s="55">
        <v>0</v>
      </c>
      <c r="J70" s="57">
        <v>0</v>
      </c>
      <c r="K70" s="54" t="s">
        <v>79</v>
      </c>
      <c r="L70" s="55">
        <v>0</v>
      </c>
      <c r="M70" s="55">
        <v>0</v>
      </c>
      <c r="N70" s="54" t="s">
        <v>79</v>
      </c>
      <c r="O70" s="55">
        <v>0</v>
      </c>
      <c r="P70" s="55">
        <v>0</v>
      </c>
      <c r="Q70" s="54" t="s">
        <v>79</v>
      </c>
      <c r="R70" s="57">
        <f t="shared" si="20"/>
        <v>-1893.7154400000002</v>
      </c>
      <c r="S70" s="55">
        <v>0</v>
      </c>
      <c r="T70" s="55">
        <v>0</v>
      </c>
      <c r="U70" s="54" t="s">
        <v>79</v>
      </c>
      <c r="V70" s="57">
        <f t="shared" si="6"/>
        <v>-1060</v>
      </c>
      <c r="W70" s="55">
        <v>0</v>
      </c>
      <c r="X70" s="55">
        <f t="shared" si="3"/>
        <v>2935.7299638260492</v>
      </c>
      <c r="Y70" s="117">
        <f t="shared" si="4"/>
        <v>198781.91769612217</v>
      </c>
    </row>
    <row r="71" spans="1:25" ht="13.5" thickBot="1" x14ac:dyDescent="0.35">
      <c r="A71" s="54">
        <v>58</v>
      </c>
      <c r="B71" s="54">
        <v>28</v>
      </c>
      <c r="C71" s="54">
        <f t="shared" si="8"/>
        <v>10</v>
      </c>
      <c r="D71" s="55">
        <f t="shared" si="19"/>
        <v>9724.0500000000011</v>
      </c>
      <c r="E71" s="57">
        <f t="shared" si="0"/>
        <v>-583.4430000000001</v>
      </c>
      <c r="F71" s="55" cm="1">
        <f t="array" ref="F71">(-1*(_xlfn.IFS((D71*12)&lt;50000,(0.15*D71*12),AND(D71*12 &gt; 50000, D71*12 &lt;75000),(7500+0.25*(D71*12-50000)),AND(D71*12 &gt; 75000, D71*12 &lt;100000),(13750+0.34*(D71*12-75000)),AND(D71*12 &gt; 100000, D71*12 &lt;335000),(22250+0.39*(D71*12-100000)),AND(D71*12 &gt; 335000, D71*12 &lt;10000000),(113900+0.34*(D71*12-335000)))))/12</f>
        <v>-2396.546166666667</v>
      </c>
      <c r="G71" s="57">
        <f t="shared" si="1"/>
        <v>-752.61542950728563</v>
      </c>
      <c r="H71" s="57">
        <f t="shared" si="21"/>
        <v>-102</v>
      </c>
      <c r="I71" s="55">
        <v>0</v>
      </c>
      <c r="J71" s="57">
        <v>0</v>
      </c>
      <c r="K71" s="54" t="s">
        <v>79</v>
      </c>
      <c r="L71" s="55">
        <v>0</v>
      </c>
      <c r="M71" s="55">
        <v>0</v>
      </c>
      <c r="N71" s="54" t="s">
        <v>79</v>
      </c>
      <c r="O71" s="55">
        <v>0</v>
      </c>
      <c r="P71" s="55">
        <v>0</v>
      </c>
      <c r="Q71" s="54" t="s">
        <v>79</v>
      </c>
      <c r="R71" s="57">
        <f t="shared" si="20"/>
        <v>-1893.7154400000002</v>
      </c>
      <c r="S71" s="55">
        <v>0</v>
      </c>
      <c r="T71" s="55">
        <v>0</v>
      </c>
      <c r="U71" s="54" t="s">
        <v>79</v>
      </c>
      <c r="V71" s="57">
        <f t="shared" si="6"/>
        <v>-1070</v>
      </c>
      <c r="W71" s="55">
        <v>0</v>
      </c>
      <c r="X71" s="55">
        <f t="shared" si="3"/>
        <v>2925.7299638260492</v>
      </c>
      <c r="Y71" s="117">
        <f t="shared" si="4"/>
        <v>202535.90565034872</v>
      </c>
    </row>
    <row r="72" spans="1:25" ht="13.5" thickBot="1" x14ac:dyDescent="0.35">
      <c r="A72" s="54">
        <v>59</v>
      </c>
      <c r="B72" s="54">
        <v>28</v>
      </c>
      <c r="C72" s="54">
        <f t="shared" si="8"/>
        <v>11</v>
      </c>
      <c r="D72" s="55">
        <f t="shared" si="19"/>
        <v>9724.0500000000011</v>
      </c>
      <c r="E72" s="57">
        <f t="shared" si="0"/>
        <v>-583.4430000000001</v>
      </c>
      <c r="F72" s="55" cm="1">
        <f t="array" ref="F72">(-1*(_xlfn.IFS((D72*12)&lt;50000,(0.15*D72*12),AND(D72*12 &gt; 50000, D72*12 &lt;75000),(7500+0.25*(D72*12-50000)),AND(D72*12 &gt; 75000, D72*12 &lt;100000),(13750+0.34*(D72*12-75000)),AND(D72*12 &gt; 100000, D72*12 &lt;335000),(22250+0.39*(D72*12-100000)),AND(D72*12 &gt; 335000, D72*12 &lt;10000000),(113900+0.34*(D72*12-335000)))))/12</f>
        <v>-2396.546166666667</v>
      </c>
      <c r="G72" s="57">
        <f t="shared" si="1"/>
        <v>-752.61542950728563</v>
      </c>
      <c r="H72" s="57">
        <f t="shared" si="21"/>
        <v>-102</v>
      </c>
      <c r="I72" s="55">
        <v>0</v>
      </c>
      <c r="J72" s="57">
        <v>0</v>
      </c>
      <c r="K72" s="54" t="s">
        <v>79</v>
      </c>
      <c r="L72" s="55">
        <v>0</v>
      </c>
      <c r="M72" s="55">
        <v>0</v>
      </c>
      <c r="N72" s="54" t="s">
        <v>79</v>
      </c>
      <c r="O72" s="55">
        <v>0</v>
      </c>
      <c r="P72" s="55">
        <v>0</v>
      </c>
      <c r="Q72" s="54" t="s">
        <v>79</v>
      </c>
      <c r="R72" s="57">
        <f t="shared" si="20"/>
        <v>-1893.7154400000002</v>
      </c>
      <c r="S72" s="55">
        <v>0</v>
      </c>
      <c r="T72" s="55">
        <v>0</v>
      </c>
      <c r="U72" s="54" t="s">
        <v>79</v>
      </c>
      <c r="V72" s="57">
        <f t="shared" si="6"/>
        <v>-1080</v>
      </c>
      <c r="W72" s="55">
        <v>0</v>
      </c>
      <c r="X72" s="55">
        <f t="shared" si="3"/>
        <v>2915.7299638260492</v>
      </c>
      <c r="Y72" s="117">
        <f t="shared" si="4"/>
        <v>206295.53522105122</v>
      </c>
    </row>
    <row r="73" spans="1:25" ht="13.5" thickBot="1" x14ac:dyDescent="0.35">
      <c r="A73" s="54">
        <v>60</v>
      </c>
      <c r="B73" s="54">
        <v>29</v>
      </c>
      <c r="C73" s="54">
        <f t="shared" si="8"/>
        <v>0</v>
      </c>
      <c r="D73" s="55">
        <f>$D62*(1+$D$4)</f>
        <v>10210.252500000002</v>
      </c>
      <c r="E73" s="57">
        <f t="shared" si="0"/>
        <v>-612.61515000000009</v>
      </c>
      <c r="F73" s="55" cm="1">
        <f t="array" ref="F73">(-1*(_xlfn.IFS((D73*12)&lt;50000,(0.15*D73*12),AND(D73*12 &gt; 50000, D73*12 &lt;75000),(7500+0.25*(D73*12-50000)),AND(D73*12 &gt; 75000, D73*12 &lt;100000),(13750+0.34*(D73*12-75000)),AND(D73*12 &gt; 100000, D73*12 &lt;335000),(22250+0.39*(D73*12-100000)),AND(D73*12 &gt; 335000, D73*12 &lt;10000000),(113900+0.34*(D73*12-335000)))))/12</f>
        <v>-2586.1651416666678</v>
      </c>
      <c r="G73" s="57">
        <f t="shared" si="1"/>
        <v>-752.61542950728563</v>
      </c>
      <c r="H73" s="57">
        <f t="shared" si="21"/>
        <v>-102</v>
      </c>
      <c r="I73" s="55">
        <v>0</v>
      </c>
      <c r="J73" s="57">
        <v>0</v>
      </c>
      <c r="K73" s="54" t="s">
        <v>79</v>
      </c>
      <c r="L73" s="55">
        <v>0</v>
      </c>
      <c r="M73" s="55">
        <v>0</v>
      </c>
      <c r="N73" s="54" t="s">
        <v>79</v>
      </c>
      <c r="O73" s="55">
        <v>0</v>
      </c>
      <c r="P73" s="55">
        <v>0</v>
      </c>
      <c r="Q73" s="54" t="s">
        <v>79</v>
      </c>
      <c r="R73" s="57">
        <f>$R72*1.06</f>
        <v>-2007.3383664000003</v>
      </c>
      <c r="S73" s="55">
        <v>0</v>
      </c>
      <c r="T73" s="55">
        <v>0</v>
      </c>
      <c r="U73" s="54" t="s">
        <v>79</v>
      </c>
      <c r="V73" s="57">
        <f t="shared" si="6"/>
        <v>-1090</v>
      </c>
      <c r="W73" s="55">
        <v>0</v>
      </c>
      <c r="X73" s="55">
        <f t="shared" si="3"/>
        <v>3059.5184124260486</v>
      </c>
      <c r="Y73" s="117">
        <f t="shared" si="4"/>
        <v>210214.61836356498</v>
      </c>
    </row>
    <row r="74" spans="1:25" ht="13.5" thickBot="1" x14ac:dyDescent="0.35">
      <c r="A74" s="54">
        <v>61</v>
      </c>
      <c r="B74" s="54">
        <v>29</v>
      </c>
      <c r="C74" s="54">
        <f t="shared" si="8"/>
        <v>1</v>
      </c>
      <c r="D74" s="55">
        <f t="shared" ref="D74:D84" si="22">$D73</f>
        <v>10210.252500000002</v>
      </c>
      <c r="E74" s="57">
        <f t="shared" si="0"/>
        <v>-612.61515000000009</v>
      </c>
      <c r="F74" s="55" cm="1">
        <f t="array" ref="F74">(-1*(_xlfn.IFS((D74*12)&lt;50000,(0.15*D74*12),AND(D74*12 &gt; 50000, D74*12 &lt;75000),(7500+0.25*(D74*12-50000)),AND(D74*12 &gt; 75000, D74*12 &lt;100000),(13750+0.34*(D74*12-75000)),AND(D74*12 &gt; 100000, D74*12 &lt;335000),(22250+0.39*(D74*12-100000)),AND(D74*12 &gt; 335000, D74*12 &lt;10000000),(113900+0.34*(D74*12-335000)))))/12</f>
        <v>-2586.1651416666678</v>
      </c>
      <c r="G74" s="57">
        <f t="shared" si="1"/>
        <v>-752.61542950728563</v>
      </c>
      <c r="H74" s="57">
        <f t="shared" si="10"/>
        <v>-105</v>
      </c>
      <c r="I74" s="55">
        <v>0</v>
      </c>
      <c r="J74" s="57">
        <v>0</v>
      </c>
      <c r="K74" s="54" t="s">
        <v>79</v>
      </c>
      <c r="L74" s="55">
        <v>0</v>
      </c>
      <c r="M74" s="55">
        <v>0</v>
      </c>
      <c r="N74" s="54" t="s">
        <v>79</v>
      </c>
      <c r="O74" s="55">
        <v>0</v>
      </c>
      <c r="P74" s="55">
        <v>0</v>
      </c>
      <c r="Q74" s="54" t="s">
        <v>79</v>
      </c>
      <c r="R74" s="57">
        <f t="shared" ref="R74:R84" si="23">$R73</f>
        <v>-2007.3383664000003</v>
      </c>
      <c r="S74" s="55">
        <v>0</v>
      </c>
      <c r="T74" s="55">
        <v>0</v>
      </c>
      <c r="U74" s="54" t="s">
        <v>79</v>
      </c>
      <c r="V74" s="57">
        <f t="shared" si="6"/>
        <v>-1100</v>
      </c>
      <c r="W74" s="55">
        <v>0</v>
      </c>
      <c r="X74" s="55">
        <f t="shared" si="3"/>
        <v>3046.5184124260486</v>
      </c>
      <c r="Y74" s="117">
        <f t="shared" si="4"/>
        <v>214137.03101917254</v>
      </c>
    </row>
    <row r="75" spans="1:25" ht="13.5" thickBot="1" x14ac:dyDescent="0.35">
      <c r="A75" s="54">
        <v>62</v>
      </c>
      <c r="B75" s="54">
        <v>29</v>
      </c>
      <c r="C75" s="54">
        <f t="shared" si="8"/>
        <v>2</v>
      </c>
      <c r="D75" s="55">
        <f t="shared" si="22"/>
        <v>10210.252500000002</v>
      </c>
      <c r="E75" s="57">
        <f t="shared" si="0"/>
        <v>-612.61515000000009</v>
      </c>
      <c r="F75" s="55" cm="1">
        <f t="array" ref="F75">(-1*(_xlfn.IFS((D75*12)&lt;50000,(0.15*D75*12),AND(D75*12 &gt; 50000, D75*12 &lt;75000),(7500+0.25*(D75*12-50000)),AND(D75*12 &gt; 75000, D75*12 &lt;100000),(13750+0.34*(D75*12-75000)),AND(D75*12 &gt; 100000, D75*12 &lt;335000),(22250+0.39*(D75*12-100000)),AND(D75*12 &gt; 335000, D75*12 &lt;10000000),(113900+0.34*(D75*12-335000)))))/12</f>
        <v>-2586.1651416666678</v>
      </c>
      <c r="G75" s="57">
        <f t="shared" si="1"/>
        <v>-752.61542950728563</v>
      </c>
      <c r="H75" s="57">
        <f>$H74</f>
        <v>-105</v>
      </c>
      <c r="I75" s="55">
        <v>0</v>
      </c>
      <c r="J75" s="57">
        <v>0</v>
      </c>
      <c r="K75" s="54" t="s">
        <v>79</v>
      </c>
      <c r="L75" s="55">
        <v>0</v>
      </c>
      <c r="M75" s="55">
        <v>0</v>
      </c>
      <c r="N75" s="54" t="s">
        <v>79</v>
      </c>
      <c r="O75" s="55">
        <v>0</v>
      </c>
      <c r="P75" s="55">
        <v>0</v>
      </c>
      <c r="Q75" s="54" t="s">
        <v>79</v>
      </c>
      <c r="R75" s="57">
        <f t="shared" si="23"/>
        <v>-2007.3383664000003</v>
      </c>
      <c r="S75" s="55">
        <v>0</v>
      </c>
      <c r="T75" s="55">
        <v>0</v>
      </c>
      <c r="U75" s="54" t="s">
        <v>79</v>
      </c>
      <c r="V75" s="57">
        <f t="shared" si="6"/>
        <v>-1110</v>
      </c>
      <c r="W75" s="55">
        <v>0</v>
      </c>
      <c r="X75" s="55">
        <f t="shared" si="3"/>
        <v>3036.5184124260486</v>
      </c>
      <c r="Y75" s="117">
        <f t="shared" si="4"/>
        <v>218065.78706084515</v>
      </c>
    </row>
    <row r="76" spans="1:25" ht="13.5" thickBot="1" x14ac:dyDescent="0.35">
      <c r="A76" s="54">
        <v>63</v>
      </c>
      <c r="B76" s="54">
        <v>29</v>
      </c>
      <c r="C76" s="54">
        <f t="shared" si="8"/>
        <v>3</v>
      </c>
      <c r="D76" s="55">
        <f t="shared" si="22"/>
        <v>10210.252500000002</v>
      </c>
      <c r="E76" s="57">
        <f t="shared" si="0"/>
        <v>-612.61515000000009</v>
      </c>
      <c r="F76" s="55" cm="1">
        <f t="array" ref="F76">(-1*(_xlfn.IFS((D76*12)&lt;50000,(0.15*D76*12),AND(D76*12 &gt; 50000, D76*12 &lt;75000),(7500+0.25*(D76*12-50000)),AND(D76*12 &gt; 75000, D76*12 &lt;100000),(13750+0.34*(D76*12-75000)),AND(D76*12 &gt; 100000, D76*12 &lt;335000),(22250+0.39*(D76*12-100000)),AND(D76*12 &gt; 335000, D76*12 &lt;10000000),(113900+0.34*(D76*12-335000)))))/12</f>
        <v>-2586.1651416666678</v>
      </c>
      <c r="G76" s="57">
        <f t="shared" si="1"/>
        <v>-752.61542950728563</v>
      </c>
      <c r="H76" s="57">
        <f t="shared" ref="H76:H85" si="24">$H75</f>
        <v>-105</v>
      </c>
      <c r="I76" s="55">
        <v>0</v>
      </c>
      <c r="J76" s="57">
        <v>0</v>
      </c>
      <c r="K76" s="54" t="s">
        <v>79</v>
      </c>
      <c r="L76" s="55">
        <v>0</v>
      </c>
      <c r="M76" s="55">
        <v>0</v>
      </c>
      <c r="N76" s="54" t="s">
        <v>79</v>
      </c>
      <c r="O76" s="55">
        <v>0</v>
      </c>
      <c r="P76" s="55">
        <v>0</v>
      </c>
      <c r="Q76" s="54" t="s">
        <v>79</v>
      </c>
      <c r="R76" s="57">
        <f t="shared" si="23"/>
        <v>-2007.3383664000003</v>
      </c>
      <c r="S76" s="55">
        <v>0</v>
      </c>
      <c r="T76" s="55">
        <v>0</v>
      </c>
      <c r="U76" s="54" t="s">
        <v>79</v>
      </c>
      <c r="V76" s="57">
        <f t="shared" si="6"/>
        <v>-1120</v>
      </c>
      <c r="W76" s="55">
        <v>0</v>
      </c>
      <c r="X76" s="55">
        <f t="shared" si="3"/>
        <v>3026.5184124260486</v>
      </c>
      <c r="Y76" s="117">
        <f t="shared" si="4"/>
        <v>222000.91291935806</v>
      </c>
    </row>
    <row r="77" spans="1:25" ht="13.5" thickBot="1" x14ac:dyDescent="0.35">
      <c r="A77" s="54">
        <v>64</v>
      </c>
      <c r="B77" s="54">
        <v>29</v>
      </c>
      <c r="C77" s="54">
        <f t="shared" si="8"/>
        <v>4</v>
      </c>
      <c r="D77" s="55">
        <f t="shared" si="22"/>
        <v>10210.252500000002</v>
      </c>
      <c r="E77" s="57">
        <f t="shared" si="0"/>
        <v>-612.61515000000009</v>
      </c>
      <c r="F77" s="55" cm="1">
        <f t="array" ref="F77">(-1*(_xlfn.IFS((D77*12)&lt;50000,(0.15*D77*12),AND(D77*12 &gt; 50000, D77*12 &lt;75000),(7500+0.25*(D77*12-50000)),AND(D77*12 &gt; 75000, D77*12 &lt;100000),(13750+0.34*(D77*12-75000)),AND(D77*12 &gt; 100000, D77*12 &lt;335000),(22250+0.39*(D77*12-100000)),AND(D77*12 &gt; 335000, D77*12 &lt;10000000),(113900+0.34*(D77*12-335000)))))/12</f>
        <v>-2586.1651416666678</v>
      </c>
      <c r="G77" s="57">
        <f t="shared" si="1"/>
        <v>-752.61542950728563</v>
      </c>
      <c r="H77" s="57">
        <f t="shared" si="24"/>
        <v>-105</v>
      </c>
      <c r="I77" s="55">
        <v>0</v>
      </c>
      <c r="J77" s="57">
        <v>0</v>
      </c>
      <c r="K77" s="54" t="s">
        <v>79</v>
      </c>
      <c r="L77" s="55">
        <v>0</v>
      </c>
      <c r="M77" s="55">
        <v>0</v>
      </c>
      <c r="N77" s="54" t="s">
        <v>79</v>
      </c>
      <c r="O77" s="55">
        <v>0</v>
      </c>
      <c r="P77" s="55">
        <v>0</v>
      </c>
      <c r="Q77" s="54" t="s">
        <v>79</v>
      </c>
      <c r="R77" s="57">
        <f t="shared" si="23"/>
        <v>-2007.3383664000003</v>
      </c>
      <c r="S77" s="55">
        <v>0</v>
      </c>
      <c r="T77" s="55">
        <v>0</v>
      </c>
      <c r="U77" s="54" t="s">
        <v>79</v>
      </c>
      <c r="V77" s="57">
        <f t="shared" si="6"/>
        <v>-1130</v>
      </c>
      <c r="W77" s="55">
        <v>0</v>
      </c>
      <c r="X77" s="55">
        <f t="shared" si="3"/>
        <v>3016.5184124260486</v>
      </c>
      <c r="Y77" s="117">
        <f t="shared" si="4"/>
        <v>225942.43513561477</v>
      </c>
    </row>
    <row r="78" spans="1:25" ht="13.5" thickBot="1" x14ac:dyDescent="0.35">
      <c r="A78" s="54">
        <v>65</v>
      </c>
      <c r="B78" s="54">
        <v>29</v>
      </c>
      <c r="C78" s="54">
        <f t="shared" si="8"/>
        <v>5</v>
      </c>
      <c r="D78" s="55">
        <f t="shared" si="22"/>
        <v>10210.252500000002</v>
      </c>
      <c r="E78" s="57">
        <f t="shared" ref="E78:E141" si="25">-$D78*$D$5</f>
        <v>-612.61515000000009</v>
      </c>
      <c r="F78" s="55" cm="1">
        <f t="array" ref="F78">(-1*(_xlfn.IFS((D78*12)&lt;50000,(0.15*D78*12),AND(D78*12 &gt; 50000, D78*12 &lt;75000),(7500+0.25*(D78*12-50000)),AND(D78*12 &gt; 75000, D78*12 &lt;100000),(13750+0.34*(D78*12-75000)),AND(D78*12 &gt; 100000, D78*12 &lt;335000),(22250+0.39*(D78*12-100000)),AND(D78*12 &gt; 335000, D78*12 &lt;10000000),(113900+0.34*(D78*12-335000)))))/12</f>
        <v>-2586.1651416666678</v>
      </c>
      <c r="G78" s="57">
        <f t="shared" ref="G78:G133" si="26">-PMT(4%/12,120,-(FV(4%/12,24,,-35000)+FV(4%/12,12,,-35000)))</f>
        <v>-752.61542950728563</v>
      </c>
      <c r="H78" s="57">
        <f t="shared" si="24"/>
        <v>-105</v>
      </c>
      <c r="I78" s="55">
        <v>0</v>
      </c>
      <c r="J78" s="57">
        <v>0</v>
      </c>
      <c r="K78" s="54" t="s">
        <v>79</v>
      </c>
      <c r="L78" s="55">
        <v>0</v>
      </c>
      <c r="M78" s="55">
        <v>0</v>
      </c>
      <c r="N78" s="54" t="s">
        <v>79</v>
      </c>
      <c r="O78" s="55">
        <v>0</v>
      </c>
      <c r="P78" s="55">
        <v>0</v>
      </c>
      <c r="Q78" s="54" t="s">
        <v>79</v>
      </c>
      <c r="R78" s="57">
        <f t="shared" si="23"/>
        <v>-2007.3383664000003</v>
      </c>
      <c r="S78" s="55">
        <v>0</v>
      </c>
      <c r="T78" s="55">
        <v>0</v>
      </c>
      <c r="U78" s="54" t="s">
        <v>79</v>
      </c>
      <c r="V78" s="57">
        <f t="shared" si="6"/>
        <v>-1140</v>
      </c>
      <c r="W78" s="55">
        <v>0</v>
      </c>
      <c r="X78" s="55">
        <f t="shared" ref="X78:X141" si="27">D78+E78+F78+G78+H78+I78+J78+L78+M78+R78+S78+T78+V78+W78+O78+P78</f>
        <v>3006.5184124260486</v>
      </c>
      <c r="Y78" s="117">
        <f t="shared" ref="Y78:Y141" si="28">X78+(Y77*(1+($D$7/12)))</f>
        <v>229890.38036110587</v>
      </c>
    </row>
    <row r="79" spans="1:25" ht="13.5" thickBot="1" x14ac:dyDescent="0.35">
      <c r="A79" s="54">
        <v>66</v>
      </c>
      <c r="B79" s="54">
        <v>29</v>
      </c>
      <c r="C79" s="54">
        <f t="shared" si="8"/>
        <v>6</v>
      </c>
      <c r="D79" s="55">
        <f t="shared" si="22"/>
        <v>10210.252500000002</v>
      </c>
      <c r="E79" s="57">
        <f t="shared" si="25"/>
        <v>-612.61515000000009</v>
      </c>
      <c r="F79" s="55" cm="1">
        <f t="array" ref="F79">(-1*(_xlfn.IFS((D79*12)&lt;50000,(0.15*D79*12),AND(D79*12 &gt; 50000, D79*12 &lt;75000),(7500+0.25*(D79*12-50000)),AND(D79*12 &gt; 75000, D79*12 &lt;100000),(13750+0.34*(D79*12-75000)),AND(D79*12 &gt; 100000, D79*12 &lt;335000),(22250+0.39*(D79*12-100000)),AND(D79*12 &gt; 335000, D79*12 &lt;10000000),(113900+0.34*(D79*12-335000)))))/12</f>
        <v>-2586.1651416666678</v>
      </c>
      <c r="G79" s="57">
        <f t="shared" si="26"/>
        <v>-752.61542950728563</v>
      </c>
      <c r="H79" s="57">
        <f t="shared" si="24"/>
        <v>-105</v>
      </c>
      <c r="I79" s="55">
        <v>0</v>
      </c>
      <c r="J79" s="57">
        <v>0</v>
      </c>
      <c r="K79" s="54" t="s">
        <v>79</v>
      </c>
      <c r="L79" s="55">
        <v>0</v>
      </c>
      <c r="M79" s="55">
        <v>0</v>
      </c>
      <c r="N79" s="54" t="s">
        <v>79</v>
      </c>
      <c r="O79" s="55">
        <v>0</v>
      </c>
      <c r="P79" s="55">
        <v>0</v>
      </c>
      <c r="Q79" s="54" t="s">
        <v>79</v>
      </c>
      <c r="R79" s="57">
        <f t="shared" si="23"/>
        <v>-2007.3383664000003</v>
      </c>
      <c r="S79" s="55">
        <v>0</v>
      </c>
      <c r="T79" s="55">
        <v>0</v>
      </c>
      <c r="U79" s="54" t="s">
        <v>79</v>
      </c>
      <c r="V79" s="57">
        <f t="shared" ref="V79:V142" si="29">$V78-10</f>
        <v>-1150</v>
      </c>
      <c r="W79" s="55">
        <v>0</v>
      </c>
      <c r="X79" s="55">
        <f t="shared" si="27"/>
        <v>2996.5184124260486</v>
      </c>
      <c r="Y79" s="117">
        <f t="shared" si="28"/>
        <v>233844.77535836986</v>
      </c>
    </row>
    <row r="80" spans="1:25" ht="13.5" thickBot="1" x14ac:dyDescent="0.35">
      <c r="A80" s="54">
        <v>67</v>
      </c>
      <c r="B80" s="54">
        <v>29</v>
      </c>
      <c r="C80" s="54">
        <f t="shared" si="8"/>
        <v>7</v>
      </c>
      <c r="D80" s="55">
        <f t="shared" si="22"/>
        <v>10210.252500000002</v>
      </c>
      <c r="E80" s="57">
        <f t="shared" si="25"/>
        <v>-612.61515000000009</v>
      </c>
      <c r="F80" s="55" cm="1">
        <f t="array" ref="F80">(-1*(_xlfn.IFS((D80*12)&lt;50000,(0.15*D80*12),AND(D80*12 &gt; 50000, D80*12 &lt;75000),(7500+0.25*(D80*12-50000)),AND(D80*12 &gt; 75000, D80*12 &lt;100000),(13750+0.34*(D80*12-75000)),AND(D80*12 &gt; 100000, D80*12 &lt;335000),(22250+0.39*(D80*12-100000)),AND(D80*12 &gt; 335000, D80*12 &lt;10000000),(113900+0.34*(D80*12-335000)))))/12</f>
        <v>-2586.1651416666678</v>
      </c>
      <c r="G80" s="57">
        <f t="shared" si="26"/>
        <v>-752.61542950728563</v>
      </c>
      <c r="H80" s="57">
        <f t="shared" si="24"/>
        <v>-105</v>
      </c>
      <c r="I80" s="55">
        <v>0</v>
      </c>
      <c r="J80" s="57">
        <v>0</v>
      </c>
      <c r="K80" s="54" t="s">
        <v>79</v>
      </c>
      <c r="L80" s="55">
        <v>0</v>
      </c>
      <c r="M80" s="55">
        <v>0</v>
      </c>
      <c r="N80" s="54" t="s">
        <v>79</v>
      </c>
      <c r="O80" s="55">
        <v>0</v>
      </c>
      <c r="P80" s="55">
        <v>0</v>
      </c>
      <c r="Q80" s="54" t="s">
        <v>79</v>
      </c>
      <c r="R80" s="57">
        <f t="shared" si="23"/>
        <v>-2007.3383664000003</v>
      </c>
      <c r="S80" s="55">
        <v>0</v>
      </c>
      <c r="T80" s="55">
        <v>0</v>
      </c>
      <c r="U80" s="54" t="s">
        <v>79</v>
      </c>
      <c r="V80" s="57">
        <f t="shared" si="29"/>
        <v>-1160</v>
      </c>
      <c r="W80" s="55">
        <v>0</v>
      </c>
      <c r="X80" s="55">
        <f t="shared" si="27"/>
        <v>2986.5184124260486</v>
      </c>
      <c r="Y80" s="117">
        <f t="shared" si="28"/>
        <v>237805.6470014558</v>
      </c>
    </row>
    <row r="81" spans="1:25" ht="13.5" thickBot="1" x14ac:dyDescent="0.35">
      <c r="A81" s="54">
        <v>68</v>
      </c>
      <c r="B81" s="54">
        <v>29</v>
      </c>
      <c r="C81" s="54">
        <f t="shared" si="8"/>
        <v>8</v>
      </c>
      <c r="D81" s="55">
        <f t="shared" si="22"/>
        <v>10210.252500000002</v>
      </c>
      <c r="E81" s="57">
        <f t="shared" si="25"/>
        <v>-612.61515000000009</v>
      </c>
      <c r="F81" s="55" cm="1">
        <f t="array" ref="F81">(-1*(_xlfn.IFS((D81*12)&lt;50000,(0.15*D81*12),AND(D81*12 &gt; 50000, D81*12 &lt;75000),(7500+0.25*(D81*12-50000)),AND(D81*12 &gt; 75000, D81*12 &lt;100000),(13750+0.34*(D81*12-75000)),AND(D81*12 &gt; 100000, D81*12 &lt;335000),(22250+0.39*(D81*12-100000)),AND(D81*12 &gt; 335000, D81*12 &lt;10000000),(113900+0.34*(D81*12-335000)))))/12</f>
        <v>-2586.1651416666678</v>
      </c>
      <c r="G81" s="57">
        <f t="shared" si="26"/>
        <v>-752.61542950728563</v>
      </c>
      <c r="H81" s="57">
        <f t="shared" si="24"/>
        <v>-105</v>
      </c>
      <c r="I81" s="55">
        <v>0</v>
      </c>
      <c r="J81" s="57">
        <v>0</v>
      </c>
      <c r="K81" s="54" t="s">
        <v>79</v>
      </c>
      <c r="L81" s="55">
        <v>0</v>
      </c>
      <c r="M81" s="55">
        <v>0</v>
      </c>
      <c r="N81" s="54" t="s">
        <v>79</v>
      </c>
      <c r="O81" s="55">
        <v>0</v>
      </c>
      <c r="P81" s="55">
        <v>0</v>
      </c>
      <c r="Q81" s="54" t="s">
        <v>79</v>
      </c>
      <c r="R81" s="57">
        <f t="shared" si="23"/>
        <v>-2007.3383664000003</v>
      </c>
      <c r="S81" s="55">
        <v>0</v>
      </c>
      <c r="T81" s="55">
        <v>0</v>
      </c>
      <c r="U81" s="54" t="s">
        <v>79</v>
      </c>
      <c r="V81" s="57">
        <f t="shared" si="29"/>
        <v>-1170</v>
      </c>
      <c r="W81" s="55">
        <v>0</v>
      </c>
      <c r="X81" s="55">
        <f t="shared" si="27"/>
        <v>2976.5184124260486</v>
      </c>
      <c r="Y81" s="117">
        <f t="shared" si="28"/>
        <v>241773.02227638793</v>
      </c>
    </row>
    <row r="82" spans="1:25" ht="13.5" thickBot="1" x14ac:dyDescent="0.35">
      <c r="A82" s="54">
        <v>69</v>
      </c>
      <c r="B82" s="54">
        <v>29</v>
      </c>
      <c r="C82" s="54">
        <f t="shared" si="8"/>
        <v>9</v>
      </c>
      <c r="D82" s="55">
        <f t="shared" si="22"/>
        <v>10210.252500000002</v>
      </c>
      <c r="E82" s="57">
        <f t="shared" si="25"/>
        <v>-612.61515000000009</v>
      </c>
      <c r="F82" s="55" cm="1">
        <f t="array" ref="F82">(-1*(_xlfn.IFS((D82*12)&lt;50000,(0.15*D82*12),AND(D82*12 &gt; 50000, D82*12 &lt;75000),(7500+0.25*(D82*12-50000)),AND(D82*12 &gt; 75000, D82*12 &lt;100000),(13750+0.34*(D82*12-75000)),AND(D82*12 &gt; 100000, D82*12 &lt;335000),(22250+0.39*(D82*12-100000)),AND(D82*12 &gt; 335000, D82*12 &lt;10000000),(113900+0.34*(D82*12-335000)))))/12</f>
        <v>-2586.1651416666678</v>
      </c>
      <c r="G82" s="57">
        <f t="shared" si="26"/>
        <v>-752.61542950728563</v>
      </c>
      <c r="H82" s="57">
        <f t="shared" si="24"/>
        <v>-105</v>
      </c>
      <c r="I82" s="55">
        <v>0</v>
      </c>
      <c r="J82" s="57">
        <v>0</v>
      </c>
      <c r="K82" s="54" t="s">
        <v>79</v>
      </c>
      <c r="L82" s="55">
        <v>0</v>
      </c>
      <c r="M82" s="55">
        <v>0</v>
      </c>
      <c r="N82" s="54" t="s">
        <v>79</v>
      </c>
      <c r="O82" s="55">
        <v>0</v>
      </c>
      <c r="P82" s="55">
        <v>0</v>
      </c>
      <c r="Q82" s="54" t="s">
        <v>79</v>
      </c>
      <c r="R82" s="57">
        <f t="shared" si="23"/>
        <v>-2007.3383664000003</v>
      </c>
      <c r="S82" s="55">
        <v>0</v>
      </c>
      <c r="T82" s="55">
        <v>0</v>
      </c>
      <c r="U82" s="54" t="s">
        <v>79</v>
      </c>
      <c r="V82" s="57">
        <f t="shared" si="29"/>
        <v>-1180</v>
      </c>
      <c r="W82" s="55">
        <v>0</v>
      </c>
      <c r="X82" s="55">
        <f t="shared" si="27"/>
        <v>2966.5184124260486</v>
      </c>
      <c r="Y82" s="117">
        <f t="shared" si="28"/>
        <v>245746.92828163225</v>
      </c>
    </row>
    <row r="83" spans="1:25" ht="13.5" thickBot="1" x14ac:dyDescent="0.35">
      <c r="A83" s="54">
        <v>70</v>
      </c>
      <c r="B83" s="54">
        <v>29</v>
      </c>
      <c r="C83" s="54">
        <f t="shared" si="8"/>
        <v>10</v>
      </c>
      <c r="D83" s="55">
        <f t="shared" si="22"/>
        <v>10210.252500000002</v>
      </c>
      <c r="E83" s="57">
        <f t="shared" si="25"/>
        <v>-612.61515000000009</v>
      </c>
      <c r="F83" s="55" cm="1">
        <f t="array" ref="F83">(-1*(_xlfn.IFS((D83*12)&lt;50000,(0.15*D83*12),AND(D83*12 &gt; 50000, D83*12 &lt;75000),(7500+0.25*(D83*12-50000)),AND(D83*12 &gt; 75000, D83*12 &lt;100000),(13750+0.34*(D83*12-75000)),AND(D83*12 &gt; 100000, D83*12 &lt;335000),(22250+0.39*(D83*12-100000)),AND(D83*12 &gt; 335000, D83*12 &lt;10000000),(113900+0.34*(D83*12-335000)))))/12</f>
        <v>-2586.1651416666678</v>
      </c>
      <c r="G83" s="57">
        <f t="shared" si="26"/>
        <v>-752.61542950728563</v>
      </c>
      <c r="H83" s="57">
        <f t="shared" si="24"/>
        <v>-105</v>
      </c>
      <c r="I83" s="55">
        <v>0</v>
      </c>
      <c r="J83" s="57">
        <v>0</v>
      </c>
      <c r="K83" s="54" t="s">
        <v>79</v>
      </c>
      <c r="L83" s="55">
        <v>0</v>
      </c>
      <c r="M83" s="55">
        <v>0</v>
      </c>
      <c r="N83" s="54" t="s">
        <v>79</v>
      </c>
      <c r="O83" s="55">
        <v>0</v>
      </c>
      <c r="P83" s="55">
        <v>0</v>
      </c>
      <c r="Q83" s="54" t="s">
        <v>79</v>
      </c>
      <c r="R83" s="57">
        <f t="shared" si="23"/>
        <v>-2007.3383664000003</v>
      </c>
      <c r="S83" s="55">
        <v>0</v>
      </c>
      <c r="T83" s="55">
        <v>0</v>
      </c>
      <c r="U83" s="54" t="s">
        <v>79</v>
      </c>
      <c r="V83" s="57">
        <f t="shared" si="29"/>
        <v>-1190</v>
      </c>
      <c r="W83" s="55">
        <v>0</v>
      </c>
      <c r="X83" s="55">
        <f t="shared" si="27"/>
        <v>2956.5184124260486</v>
      </c>
      <c r="Y83" s="117">
        <f t="shared" si="28"/>
        <v>249727.39222856509</v>
      </c>
    </row>
    <row r="84" spans="1:25" ht="13.5" thickBot="1" x14ac:dyDescent="0.35">
      <c r="A84" s="54">
        <v>71</v>
      </c>
      <c r="B84" s="54">
        <v>29</v>
      </c>
      <c r="C84" s="54">
        <f t="shared" si="8"/>
        <v>11</v>
      </c>
      <c r="D84" s="55">
        <f t="shared" si="22"/>
        <v>10210.252500000002</v>
      </c>
      <c r="E84" s="57">
        <f t="shared" si="25"/>
        <v>-612.61515000000009</v>
      </c>
      <c r="F84" s="55" cm="1">
        <f t="array" ref="F84">(-1*(_xlfn.IFS((D84*12)&lt;50000,(0.15*D84*12),AND(D84*12 &gt; 50000, D84*12 &lt;75000),(7500+0.25*(D84*12-50000)),AND(D84*12 &gt; 75000, D84*12 &lt;100000),(13750+0.34*(D84*12-75000)),AND(D84*12 &gt; 100000, D84*12 &lt;335000),(22250+0.39*(D84*12-100000)),AND(D84*12 &gt; 335000, D84*12 &lt;10000000),(113900+0.34*(D84*12-335000)))))/12</f>
        <v>-2586.1651416666678</v>
      </c>
      <c r="G84" s="57">
        <f t="shared" si="26"/>
        <v>-752.61542950728563</v>
      </c>
      <c r="H84" s="57">
        <f t="shared" si="24"/>
        <v>-105</v>
      </c>
      <c r="I84" s="55">
        <v>0</v>
      </c>
      <c r="J84" s="57">
        <v>0</v>
      </c>
      <c r="K84" s="54" t="s">
        <v>79</v>
      </c>
      <c r="L84" s="55">
        <v>0</v>
      </c>
      <c r="M84" s="55">
        <v>0</v>
      </c>
      <c r="N84" s="54" t="s">
        <v>79</v>
      </c>
      <c r="O84" s="55">
        <v>0</v>
      </c>
      <c r="P84" s="55">
        <v>0</v>
      </c>
      <c r="Q84" s="54" t="s">
        <v>79</v>
      </c>
      <c r="R84" s="57">
        <f t="shared" si="23"/>
        <v>-2007.3383664000003</v>
      </c>
      <c r="S84" s="55">
        <v>0</v>
      </c>
      <c r="T84" s="55">
        <v>0</v>
      </c>
      <c r="U84" s="54" t="s">
        <v>79</v>
      </c>
      <c r="V84" s="57">
        <f t="shared" si="29"/>
        <v>-1200</v>
      </c>
      <c r="W84" s="55">
        <v>0</v>
      </c>
      <c r="X84" s="55">
        <f t="shared" si="27"/>
        <v>2946.5184124260486</v>
      </c>
      <c r="Y84" s="117">
        <f t="shared" si="28"/>
        <v>253714.44144194349</v>
      </c>
    </row>
    <row r="85" spans="1:25" ht="13.5" thickBot="1" x14ac:dyDescent="0.35">
      <c r="A85" s="54">
        <v>72</v>
      </c>
      <c r="B85" s="54">
        <v>30</v>
      </c>
      <c r="C85" s="54">
        <f t="shared" si="8"/>
        <v>0</v>
      </c>
      <c r="D85" s="55">
        <f>$D74*(1+$D$4)</f>
        <v>10720.765125000004</v>
      </c>
      <c r="E85" s="57">
        <f t="shared" si="25"/>
        <v>-643.24590750000016</v>
      </c>
      <c r="F85" s="55" cm="1">
        <f t="array" ref="F85">(-1*(_xlfn.IFS((D85*12)&lt;50000,(0.15*D85*12),AND(D85*12 &gt; 50000, D85*12 &lt;75000),(7500+0.25*(D85*12-50000)),AND(D85*12 &gt; 75000, D85*12 &lt;100000),(13750+0.34*(D85*12-75000)),AND(D85*12 &gt; 100000, D85*12 &lt;335000),(22250+0.39*(D85*12-100000)),AND(D85*12 &gt; 335000, D85*12 &lt;10000000),(113900+0.34*(D85*12-335000)))))/12</f>
        <v>-2785.2650654166678</v>
      </c>
      <c r="G85" s="57">
        <f t="shared" si="26"/>
        <v>-752.61542950728563</v>
      </c>
      <c r="H85" s="57">
        <f t="shared" si="24"/>
        <v>-105</v>
      </c>
      <c r="I85" s="55">
        <v>-6000</v>
      </c>
      <c r="J85" s="57">
        <v>0</v>
      </c>
      <c r="K85" s="54" t="s">
        <v>79</v>
      </c>
      <c r="L85" s="55">
        <v>0</v>
      </c>
      <c r="M85" s="55">
        <v>0</v>
      </c>
      <c r="N85" s="54" t="s">
        <v>79</v>
      </c>
      <c r="O85" s="55">
        <v>0</v>
      </c>
      <c r="P85" s="55">
        <v>0</v>
      </c>
      <c r="Q85" s="54" t="s">
        <v>79</v>
      </c>
      <c r="R85" s="57">
        <f>$R84*1.06</f>
        <v>-2127.7786683840004</v>
      </c>
      <c r="S85" s="55">
        <v>0</v>
      </c>
      <c r="T85" s="55">
        <v>0</v>
      </c>
      <c r="U85" s="54" t="s">
        <v>79</v>
      </c>
      <c r="V85" s="57">
        <f t="shared" si="29"/>
        <v>-1210</v>
      </c>
      <c r="W85" s="55">
        <v>0</v>
      </c>
      <c r="X85" s="55">
        <f t="shared" si="27"/>
        <v>-2903.1399458079513</v>
      </c>
      <c r="Y85" s="117">
        <f t="shared" si="28"/>
        <v>251868.44500214362</v>
      </c>
    </row>
    <row r="86" spans="1:25" ht="13.5" thickBot="1" x14ac:dyDescent="0.35">
      <c r="A86" s="54">
        <v>73</v>
      </c>
      <c r="B86" s="54">
        <v>30</v>
      </c>
      <c r="C86" s="54">
        <f t="shared" si="8"/>
        <v>1</v>
      </c>
      <c r="D86" s="55">
        <f t="shared" ref="D86:D96" si="30">$D85</f>
        <v>10720.765125000004</v>
      </c>
      <c r="E86" s="57">
        <f t="shared" si="25"/>
        <v>-643.24590750000016</v>
      </c>
      <c r="F86" s="55" cm="1">
        <f t="array" ref="F86">(-1*(_xlfn.IFS((D86*12)&lt;50000,(0.15*D86*12),AND(D86*12 &gt; 50000, D86*12 &lt;75000),(7500+0.25*(D86*12-50000)),AND(D86*12 &gt; 75000, D86*12 &lt;100000),(13750+0.34*(D86*12-75000)),AND(D86*12 &gt; 100000, D86*12 &lt;335000),(22250+0.39*(D86*12-100000)),AND(D86*12 &gt; 335000, D86*12 &lt;10000000),(113900+0.34*(D86*12-335000)))))/12</f>
        <v>-2785.2650654166678</v>
      </c>
      <c r="G86" s="57">
        <f t="shared" si="26"/>
        <v>-752.61542950728563</v>
      </c>
      <c r="H86" s="55">
        <v>0</v>
      </c>
      <c r="I86" s="57">
        <f t="shared" ref="I86:I145" si="31">PMT(6%/12,60,17950)</f>
        <v>-347.02378745323108</v>
      </c>
      <c r="J86" s="57">
        <f>-150</f>
        <v>-150</v>
      </c>
      <c r="K86" s="54">
        <v>1</v>
      </c>
      <c r="L86" s="55">
        <v>0</v>
      </c>
      <c r="M86" s="55">
        <v>0</v>
      </c>
      <c r="N86" s="54" t="s">
        <v>79</v>
      </c>
      <c r="O86" s="55">
        <v>0</v>
      </c>
      <c r="P86" s="55">
        <v>0</v>
      </c>
      <c r="Q86" s="54" t="s">
        <v>79</v>
      </c>
      <c r="R86" s="57">
        <f t="shared" ref="R86:R96" si="32">$R85</f>
        <v>-2127.7786683840004</v>
      </c>
      <c r="S86" s="55">
        <v>0</v>
      </c>
      <c r="T86" s="55">
        <v>0</v>
      </c>
      <c r="U86" s="54" t="s">
        <v>79</v>
      </c>
      <c r="V86" s="57">
        <f t="shared" si="29"/>
        <v>-1220</v>
      </c>
      <c r="W86" s="55">
        <v>0</v>
      </c>
      <c r="X86" s="55">
        <f t="shared" si="27"/>
        <v>2694.8362667388174</v>
      </c>
      <c r="Y86" s="117">
        <f t="shared" si="28"/>
        <v>255612.73312305805</v>
      </c>
    </row>
    <row r="87" spans="1:25" ht="13.5" thickBot="1" x14ac:dyDescent="0.35">
      <c r="A87" s="54">
        <v>74</v>
      </c>
      <c r="B87" s="54">
        <v>30</v>
      </c>
      <c r="C87" s="54">
        <f t="shared" si="8"/>
        <v>2</v>
      </c>
      <c r="D87" s="55">
        <f t="shared" si="30"/>
        <v>10720.765125000004</v>
      </c>
      <c r="E87" s="57">
        <f t="shared" si="25"/>
        <v>-643.24590750000016</v>
      </c>
      <c r="F87" s="55" cm="1">
        <f t="array" ref="F87">(-1*(_xlfn.IFS((D87*12)&lt;50000,(0.15*D87*12),AND(D87*12 &gt; 50000, D87*12 &lt;75000),(7500+0.25*(D87*12-50000)),AND(D87*12 &gt; 75000, D87*12 &lt;100000),(13750+0.34*(D87*12-75000)),AND(D87*12 &gt; 100000, D87*12 &lt;335000),(22250+0.39*(D87*12-100000)),AND(D87*12 &gt; 335000, D87*12 &lt;10000000),(113900+0.34*(D87*12-335000)))))/12</f>
        <v>-2785.2650654166678</v>
      </c>
      <c r="G87" s="57">
        <f t="shared" si="26"/>
        <v>-752.61542950728563</v>
      </c>
      <c r="H87" s="55">
        <v>0</v>
      </c>
      <c r="I87" s="57">
        <f t="shared" si="31"/>
        <v>-347.02378745323108</v>
      </c>
      <c r="J87" s="57">
        <f t="shared" ref="J87:J150" si="33">-150-3*K86</f>
        <v>-153</v>
      </c>
      <c r="K87" s="54">
        <v>2</v>
      </c>
      <c r="L87" s="55">
        <v>0</v>
      </c>
      <c r="M87" s="55">
        <v>0</v>
      </c>
      <c r="N87" s="54" t="s">
        <v>79</v>
      </c>
      <c r="O87" s="55">
        <v>0</v>
      </c>
      <c r="P87" s="55">
        <v>0</v>
      </c>
      <c r="Q87" s="54" t="s">
        <v>79</v>
      </c>
      <c r="R87" s="57">
        <f t="shared" si="32"/>
        <v>-2127.7786683840004</v>
      </c>
      <c r="S87" s="55">
        <v>0</v>
      </c>
      <c r="T87" s="55">
        <v>0</v>
      </c>
      <c r="U87" s="54" t="s">
        <v>79</v>
      </c>
      <c r="V87" s="57">
        <f t="shared" si="29"/>
        <v>-1230</v>
      </c>
      <c r="W87" s="55">
        <v>0</v>
      </c>
      <c r="X87" s="55">
        <f t="shared" si="27"/>
        <v>2681.8362667388174</v>
      </c>
      <c r="Y87" s="117">
        <f t="shared" si="28"/>
        <v>259359.62244447629</v>
      </c>
    </row>
    <row r="88" spans="1:25" ht="13.5" thickBot="1" x14ac:dyDescent="0.35">
      <c r="A88" s="54">
        <v>75</v>
      </c>
      <c r="B88" s="54">
        <v>30</v>
      </c>
      <c r="C88" s="54">
        <f t="shared" si="8"/>
        <v>3</v>
      </c>
      <c r="D88" s="55">
        <f t="shared" si="30"/>
        <v>10720.765125000004</v>
      </c>
      <c r="E88" s="57">
        <f t="shared" si="25"/>
        <v>-643.24590750000016</v>
      </c>
      <c r="F88" s="55" cm="1">
        <f t="array" ref="F88">(-1*(_xlfn.IFS((D88*12)&lt;50000,(0.15*D88*12),AND(D88*12 &gt; 50000, D88*12 &lt;75000),(7500+0.25*(D88*12-50000)),AND(D88*12 &gt; 75000, D88*12 &lt;100000),(13750+0.34*(D88*12-75000)),AND(D88*12 &gt; 100000, D88*12 &lt;335000),(22250+0.39*(D88*12-100000)),AND(D88*12 &gt; 335000, D88*12 &lt;10000000),(113900+0.34*(D88*12-335000)))))/12</f>
        <v>-2785.2650654166678</v>
      </c>
      <c r="G88" s="57">
        <f t="shared" si="26"/>
        <v>-752.61542950728563</v>
      </c>
      <c r="H88" s="55">
        <v>0</v>
      </c>
      <c r="I88" s="57">
        <f t="shared" si="31"/>
        <v>-347.02378745323108</v>
      </c>
      <c r="J88" s="57">
        <f t="shared" si="33"/>
        <v>-156</v>
      </c>
      <c r="K88" s="54">
        <v>3</v>
      </c>
      <c r="L88" s="55">
        <v>0</v>
      </c>
      <c r="M88" s="55">
        <v>0</v>
      </c>
      <c r="N88" s="54" t="s">
        <v>79</v>
      </c>
      <c r="O88" s="55">
        <v>0</v>
      </c>
      <c r="P88" s="55">
        <v>0</v>
      </c>
      <c r="Q88" s="54" t="s">
        <v>79</v>
      </c>
      <c r="R88" s="57">
        <f t="shared" si="32"/>
        <v>-2127.7786683840004</v>
      </c>
      <c r="S88" s="55">
        <v>0</v>
      </c>
      <c r="T88" s="55">
        <v>0</v>
      </c>
      <c r="U88" s="54" t="s">
        <v>79</v>
      </c>
      <c r="V88" s="57">
        <f t="shared" si="29"/>
        <v>-1240</v>
      </c>
      <c r="W88" s="55">
        <v>0</v>
      </c>
      <c r="X88" s="55">
        <f t="shared" si="27"/>
        <v>2668.8362667388174</v>
      </c>
      <c r="Y88" s="117">
        <f t="shared" si="28"/>
        <v>263109.12380473374</v>
      </c>
    </row>
    <row r="89" spans="1:25" ht="13.5" thickBot="1" x14ac:dyDescent="0.35">
      <c r="A89" s="54">
        <v>76</v>
      </c>
      <c r="B89" s="54">
        <v>30</v>
      </c>
      <c r="C89" s="54">
        <f t="shared" ref="C89:C152" si="34">C77</f>
        <v>4</v>
      </c>
      <c r="D89" s="55">
        <f t="shared" si="30"/>
        <v>10720.765125000004</v>
      </c>
      <c r="E89" s="57">
        <f t="shared" si="25"/>
        <v>-643.24590750000016</v>
      </c>
      <c r="F89" s="55" cm="1">
        <f t="array" ref="F89">(-1*(_xlfn.IFS((D89*12)&lt;50000,(0.15*D89*12),AND(D89*12 &gt; 50000, D89*12 &lt;75000),(7500+0.25*(D89*12-50000)),AND(D89*12 &gt; 75000, D89*12 &lt;100000),(13750+0.34*(D89*12-75000)),AND(D89*12 &gt; 100000, D89*12 &lt;335000),(22250+0.39*(D89*12-100000)),AND(D89*12 &gt; 335000, D89*12 &lt;10000000),(113900+0.34*(D89*12-335000)))))/12</f>
        <v>-2785.2650654166678</v>
      </c>
      <c r="G89" s="57">
        <f t="shared" si="26"/>
        <v>-752.61542950728563</v>
      </c>
      <c r="H89" s="55">
        <v>0</v>
      </c>
      <c r="I89" s="57">
        <f t="shared" si="31"/>
        <v>-347.02378745323108</v>
      </c>
      <c r="J89" s="57">
        <f t="shared" si="33"/>
        <v>-159</v>
      </c>
      <c r="K89" s="54">
        <v>4</v>
      </c>
      <c r="L89" s="55">
        <v>0</v>
      </c>
      <c r="M89" s="55">
        <v>0</v>
      </c>
      <c r="N89" s="54" t="s">
        <v>79</v>
      </c>
      <c r="O89" s="55">
        <v>0</v>
      </c>
      <c r="P89" s="55">
        <v>0</v>
      </c>
      <c r="Q89" s="54" t="s">
        <v>79</v>
      </c>
      <c r="R89" s="57">
        <f t="shared" si="32"/>
        <v>-2127.7786683840004</v>
      </c>
      <c r="S89" s="55">
        <v>0</v>
      </c>
      <c r="T89" s="55">
        <v>0</v>
      </c>
      <c r="U89" s="54" t="s">
        <v>79</v>
      </c>
      <c r="V89" s="57">
        <f t="shared" si="29"/>
        <v>-1250</v>
      </c>
      <c r="W89" s="55">
        <v>0</v>
      </c>
      <c r="X89" s="55">
        <f t="shared" si="27"/>
        <v>2655.8362667388174</v>
      </c>
      <c r="Y89" s="117">
        <f t="shared" si="28"/>
        <v>266861.2480873256</v>
      </c>
    </row>
    <row r="90" spans="1:25" ht="13.5" thickBot="1" x14ac:dyDescent="0.35">
      <c r="A90" s="54">
        <v>77</v>
      </c>
      <c r="B90" s="54">
        <v>30</v>
      </c>
      <c r="C90" s="54">
        <f t="shared" si="34"/>
        <v>5</v>
      </c>
      <c r="D90" s="55">
        <f t="shared" si="30"/>
        <v>10720.765125000004</v>
      </c>
      <c r="E90" s="57">
        <f t="shared" si="25"/>
        <v>-643.24590750000016</v>
      </c>
      <c r="F90" s="55" cm="1">
        <f t="array" ref="F90">(-1*(_xlfn.IFS((D90*12)&lt;50000,(0.15*D90*12),AND(D90*12 &gt; 50000, D90*12 &lt;75000),(7500+0.25*(D90*12-50000)),AND(D90*12 &gt; 75000, D90*12 &lt;100000),(13750+0.34*(D90*12-75000)),AND(D90*12 &gt; 100000, D90*12 &lt;335000),(22250+0.39*(D90*12-100000)),AND(D90*12 &gt; 335000, D90*12 &lt;10000000),(113900+0.34*(D90*12-335000)))))/12</f>
        <v>-2785.2650654166678</v>
      </c>
      <c r="G90" s="57">
        <f t="shared" si="26"/>
        <v>-752.61542950728563</v>
      </c>
      <c r="H90" s="55">
        <v>0</v>
      </c>
      <c r="I90" s="57">
        <f t="shared" si="31"/>
        <v>-347.02378745323108</v>
      </c>
      <c r="J90" s="57">
        <f t="shared" si="33"/>
        <v>-162</v>
      </c>
      <c r="K90" s="54">
        <v>5</v>
      </c>
      <c r="L90" s="55">
        <v>0</v>
      </c>
      <c r="M90" s="55">
        <v>0</v>
      </c>
      <c r="N90" s="54" t="s">
        <v>79</v>
      </c>
      <c r="O90" s="55">
        <v>0</v>
      </c>
      <c r="P90" s="55">
        <v>0</v>
      </c>
      <c r="Q90" s="54" t="s">
        <v>79</v>
      </c>
      <c r="R90" s="57">
        <f t="shared" si="32"/>
        <v>-2127.7786683840004</v>
      </c>
      <c r="S90" s="55">
        <v>0</v>
      </c>
      <c r="T90" s="55">
        <v>0</v>
      </c>
      <c r="U90" s="54" t="s">
        <v>79</v>
      </c>
      <c r="V90" s="57">
        <f t="shared" si="29"/>
        <v>-1260</v>
      </c>
      <c r="W90" s="55">
        <v>0</v>
      </c>
      <c r="X90" s="55">
        <f t="shared" si="27"/>
        <v>2642.8362667388174</v>
      </c>
      <c r="Y90" s="117">
        <f t="shared" si="28"/>
        <v>270616.00622109493</v>
      </c>
    </row>
    <row r="91" spans="1:25" ht="13.5" thickBot="1" x14ac:dyDescent="0.35">
      <c r="A91" s="54">
        <v>78</v>
      </c>
      <c r="B91" s="54">
        <v>30</v>
      </c>
      <c r="C91" s="54">
        <f t="shared" si="34"/>
        <v>6</v>
      </c>
      <c r="D91" s="55">
        <f t="shared" si="30"/>
        <v>10720.765125000004</v>
      </c>
      <c r="E91" s="57">
        <f t="shared" si="25"/>
        <v>-643.24590750000016</v>
      </c>
      <c r="F91" s="55" cm="1">
        <f t="array" ref="F91">(-1*(_xlfn.IFS((D91*12)&lt;50000,(0.15*D91*12),AND(D91*12 &gt; 50000, D91*12 &lt;75000),(7500+0.25*(D91*12-50000)),AND(D91*12 &gt; 75000, D91*12 &lt;100000),(13750+0.34*(D91*12-75000)),AND(D91*12 &gt; 100000, D91*12 &lt;335000),(22250+0.39*(D91*12-100000)),AND(D91*12 &gt; 335000, D91*12 &lt;10000000),(113900+0.34*(D91*12-335000)))))/12</f>
        <v>-2785.2650654166678</v>
      </c>
      <c r="G91" s="57">
        <f t="shared" si="26"/>
        <v>-752.61542950728563</v>
      </c>
      <c r="H91" s="55">
        <v>0</v>
      </c>
      <c r="I91" s="57">
        <f t="shared" si="31"/>
        <v>-347.02378745323108</v>
      </c>
      <c r="J91" s="57">
        <f t="shared" si="33"/>
        <v>-165</v>
      </c>
      <c r="K91" s="54">
        <v>6</v>
      </c>
      <c r="L91" s="55">
        <v>0</v>
      </c>
      <c r="M91" s="55">
        <v>0</v>
      </c>
      <c r="N91" s="54" t="s">
        <v>79</v>
      </c>
      <c r="O91" s="55">
        <v>0</v>
      </c>
      <c r="P91" s="55">
        <v>0</v>
      </c>
      <c r="Q91" s="54" t="s">
        <v>79</v>
      </c>
      <c r="R91" s="57">
        <f t="shared" si="32"/>
        <v>-2127.7786683840004</v>
      </c>
      <c r="S91" s="55">
        <v>0</v>
      </c>
      <c r="T91" s="55">
        <v>0</v>
      </c>
      <c r="U91" s="54" t="s">
        <v>79</v>
      </c>
      <c r="V91" s="57">
        <f t="shared" si="29"/>
        <v>-1270</v>
      </c>
      <c r="W91" s="55">
        <v>0</v>
      </c>
      <c r="X91" s="55">
        <f t="shared" si="27"/>
        <v>2629.8362667388174</v>
      </c>
      <c r="Y91" s="117">
        <f t="shared" si="28"/>
        <v>274373.40918042167</v>
      </c>
    </row>
    <row r="92" spans="1:25" ht="13.5" thickBot="1" x14ac:dyDescent="0.35">
      <c r="A92" s="54">
        <v>79</v>
      </c>
      <c r="B92" s="54">
        <v>30</v>
      </c>
      <c r="C92" s="54">
        <f t="shared" si="34"/>
        <v>7</v>
      </c>
      <c r="D92" s="55">
        <f t="shared" si="30"/>
        <v>10720.765125000004</v>
      </c>
      <c r="E92" s="57">
        <f t="shared" si="25"/>
        <v>-643.24590750000016</v>
      </c>
      <c r="F92" s="55" cm="1">
        <f t="array" ref="F92">(-1*(_xlfn.IFS((D92*12)&lt;50000,(0.15*D92*12),AND(D92*12 &gt; 50000, D92*12 &lt;75000),(7500+0.25*(D92*12-50000)),AND(D92*12 &gt; 75000, D92*12 &lt;100000),(13750+0.34*(D92*12-75000)),AND(D92*12 &gt; 100000, D92*12 &lt;335000),(22250+0.39*(D92*12-100000)),AND(D92*12 &gt; 335000, D92*12 &lt;10000000),(113900+0.34*(D92*12-335000)))))/12</f>
        <v>-2785.2650654166678</v>
      </c>
      <c r="G92" s="57">
        <f t="shared" si="26"/>
        <v>-752.61542950728563</v>
      </c>
      <c r="H92" s="55">
        <v>0</v>
      </c>
      <c r="I92" s="57">
        <f t="shared" si="31"/>
        <v>-347.02378745323108</v>
      </c>
      <c r="J92" s="57">
        <f t="shared" si="33"/>
        <v>-168</v>
      </c>
      <c r="K92" s="54">
        <v>7</v>
      </c>
      <c r="L92" s="55">
        <v>0</v>
      </c>
      <c r="M92" s="55">
        <v>0</v>
      </c>
      <c r="N92" s="54" t="s">
        <v>79</v>
      </c>
      <c r="O92" s="55">
        <v>0</v>
      </c>
      <c r="P92" s="55">
        <v>0</v>
      </c>
      <c r="Q92" s="54" t="s">
        <v>79</v>
      </c>
      <c r="R92" s="57">
        <f t="shared" si="32"/>
        <v>-2127.7786683840004</v>
      </c>
      <c r="S92" s="55">
        <v>0</v>
      </c>
      <c r="T92" s="55">
        <v>0</v>
      </c>
      <c r="U92" s="54" t="s">
        <v>79</v>
      </c>
      <c r="V92" s="57">
        <f t="shared" si="29"/>
        <v>-1280</v>
      </c>
      <c r="W92" s="55">
        <v>0</v>
      </c>
      <c r="X92" s="55">
        <f t="shared" si="27"/>
        <v>2616.8362667388174</v>
      </c>
      <c r="Y92" s="117">
        <f t="shared" si="28"/>
        <v>278133.46798541228</v>
      </c>
    </row>
    <row r="93" spans="1:25" ht="13.5" thickBot="1" x14ac:dyDescent="0.35">
      <c r="A93" s="54">
        <v>80</v>
      </c>
      <c r="B93" s="54">
        <v>30</v>
      </c>
      <c r="C93" s="54">
        <f t="shared" si="34"/>
        <v>8</v>
      </c>
      <c r="D93" s="55">
        <f t="shared" si="30"/>
        <v>10720.765125000004</v>
      </c>
      <c r="E93" s="57">
        <f t="shared" si="25"/>
        <v>-643.24590750000016</v>
      </c>
      <c r="F93" s="55" cm="1">
        <f t="array" ref="F93">(-1*(_xlfn.IFS((D93*12)&lt;50000,(0.15*D93*12),AND(D93*12 &gt; 50000, D93*12 &lt;75000),(7500+0.25*(D93*12-50000)),AND(D93*12 &gt; 75000, D93*12 &lt;100000),(13750+0.34*(D93*12-75000)),AND(D93*12 &gt; 100000, D93*12 &lt;335000),(22250+0.39*(D93*12-100000)),AND(D93*12 &gt; 335000, D93*12 &lt;10000000),(113900+0.34*(D93*12-335000)))))/12</f>
        <v>-2785.2650654166678</v>
      </c>
      <c r="G93" s="57">
        <f t="shared" si="26"/>
        <v>-752.61542950728563</v>
      </c>
      <c r="H93" s="55">
        <v>0</v>
      </c>
      <c r="I93" s="57">
        <f t="shared" si="31"/>
        <v>-347.02378745323108</v>
      </c>
      <c r="J93" s="57">
        <f t="shared" si="33"/>
        <v>-171</v>
      </c>
      <c r="K93" s="54">
        <v>8</v>
      </c>
      <c r="L93" s="55">
        <v>0</v>
      </c>
      <c r="M93" s="55">
        <v>0</v>
      </c>
      <c r="N93" s="54" t="s">
        <v>79</v>
      </c>
      <c r="O93" s="55">
        <v>0</v>
      </c>
      <c r="P93" s="55">
        <v>0</v>
      </c>
      <c r="Q93" s="54" t="s">
        <v>79</v>
      </c>
      <c r="R93" s="57">
        <f t="shared" si="32"/>
        <v>-2127.7786683840004</v>
      </c>
      <c r="S93" s="55">
        <v>0</v>
      </c>
      <c r="T93" s="55">
        <v>0</v>
      </c>
      <c r="U93" s="54" t="s">
        <v>79</v>
      </c>
      <c r="V93" s="57">
        <f t="shared" si="29"/>
        <v>-1290</v>
      </c>
      <c r="W93" s="55">
        <v>0</v>
      </c>
      <c r="X93" s="55">
        <f t="shared" si="27"/>
        <v>2603.8362667388174</v>
      </c>
      <c r="Y93" s="117">
        <f t="shared" si="28"/>
        <v>281896.1937020903</v>
      </c>
    </row>
    <row r="94" spans="1:25" ht="13.5" thickBot="1" x14ac:dyDescent="0.35">
      <c r="A94" s="54">
        <v>81</v>
      </c>
      <c r="B94" s="54">
        <v>30</v>
      </c>
      <c r="C94" s="54">
        <f t="shared" si="34"/>
        <v>9</v>
      </c>
      <c r="D94" s="55">
        <f t="shared" si="30"/>
        <v>10720.765125000004</v>
      </c>
      <c r="E94" s="57">
        <f t="shared" si="25"/>
        <v>-643.24590750000016</v>
      </c>
      <c r="F94" s="55" cm="1">
        <f t="array" ref="F94">(-1*(_xlfn.IFS((D94*12)&lt;50000,(0.15*D94*12),AND(D94*12 &gt; 50000, D94*12 &lt;75000),(7500+0.25*(D94*12-50000)),AND(D94*12 &gt; 75000, D94*12 &lt;100000),(13750+0.34*(D94*12-75000)),AND(D94*12 &gt; 100000, D94*12 &lt;335000),(22250+0.39*(D94*12-100000)),AND(D94*12 &gt; 335000, D94*12 &lt;10000000),(113900+0.34*(D94*12-335000)))))/12</f>
        <v>-2785.2650654166678</v>
      </c>
      <c r="G94" s="57">
        <f t="shared" si="26"/>
        <v>-752.61542950728563</v>
      </c>
      <c r="H94" s="55">
        <v>0</v>
      </c>
      <c r="I94" s="57">
        <f t="shared" si="31"/>
        <v>-347.02378745323108</v>
      </c>
      <c r="J94" s="57">
        <f t="shared" si="33"/>
        <v>-174</v>
      </c>
      <c r="K94" s="54">
        <v>9</v>
      </c>
      <c r="L94" s="55">
        <v>0</v>
      </c>
      <c r="M94" s="55">
        <v>0</v>
      </c>
      <c r="N94" s="54" t="s">
        <v>79</v>
      </c>
      <c r="O94" s="55">
        <v>0</v>
      </c>
      <c r="P94" s="55">
        <v>0</v>
      </c>
      <c r="Q94" s="54" t="s">
        <v>79</v>
      </c>
      <c r="R94" s="57">
        <f t="shared" si="32"/>
        <v>-2127.7786683840004</v>
      </c>
      <c r="S94" s="55">
        <v>0</v>
      </c>
      <c r="T94" s="55">
        <v>0</v>
      </c>
      <c r="U94" s="54" t="s">
        <v>79</v>
      </c>
      <c r="V94" s="57">
        <f t="shared" si="29"/>
        <v>-1300</v>
      </c>
      <c r="W94" s="55">
        <v>0</v>
      </c>
      <c r="X94" s="55">
        <f t="shared" si="27"/>
        <v>2590.8362667388174</v>
      </c>
      <c r="Y94" s="117">
        <f t="shared" si="28"/>
        <v>285661.59744258784</v>
      </c>
    </row>
    <row r="95" spans="1:25" ht="13.5" thickBot="1" x14ac:dyDescent="0.35">
      <c r="A95" s="54">
        <v>82</v>
      </c>
      <c r="B95" s="54">
        <v>30</v>
      </c>
      <c r="C95" s="54">
        <f t="shared" si="34"/>
        <v>10</v>
      </c>
      <c r="D95" s="55">
        <f t="shared" si="30"/>
        <v>10720.765125000004</v>
      </c>
      <c r="E95" s="57">
        <f t="shared" si="25"/>
        <v>-643.24590750000016</v>
      </c>
      <c r="F95" s="55" cm="1">
        <f t="array" ref="F95">(-1*(_xlfn.IFS((D95*12)&lt;50000,(0.15*D95*12),AND(D95*12 &gt; 50000, D95*12 &lt;75000),(7500+0.25*(D95*12-50000)),AND(D95*12 &gt; 75000, D95*12 &lt;100000),(13750+0.34*(D95*12-75000)),AND(D95*12 &gt; 100000, D95*12 &lt;335000),(22250+0.39*(D95*12-100000)),AND(D95*12 &gt; 335000, D95*12 &lt;10000000),(113900+0.34*(D95*12-335000)))))/12</f>
        <v>-2785.2650654166678</v>
      </c>
      <c r="G95" s="57">
        <f t="shared" si="26"/>
        <v>-752.61542950728563</v>
      </c>
      <c r="H95" s="55">
        <v>0</v>
      </c>
      <c r="I95" s="57">
        <f t="shared" si="31"/>
        <v>-347.02378745323108</v>
      </c>
      <c r="J95" s="57">
        <f t="shared" si="33"/>
        <v>-177</v>
      </c>
      <c r="K95" s="54">
        <v>10</v>
      </c>
      <c r="L95" s="55">
        <v>0</v>
      </c>
      <c r="M95" s="55">
        <v>0</v>
      </c>
      <c r="N95" s="54" t="s">
        <v>79</v>
      </c>
      <c r="O95" s="55">
        <v>0</v>
      </c>
      <c r="P95" s="55">
        <v>0</v>
      </c>
      <c r="Q95" s="54" t="s">
        <v>79</v>
      </c>
      <c r="R95" s="57">
        <f t="shared" si="32"/>
        <v>-2127.7786683840004</v>
      </c>
      <c r="S95" s="55">
        <v>0</v>
      </c>
      <c r="T95" s="55">
        <v>0</v>
      </c>
      <c r="U95" s="54" t="s">
        <v>79</v>
      </c>
      <c r="V95" s="57">
        <f t="shared" si="29"/>
        <v>-1310</v>
      </c>
      <c r="W95" s="55">
        <v>0</v>
      </c>
      <c r="X95" s="55">
        <f t="shared" si="27"/>
        <v>2577.8362667388174</v>
      </c>
      <c r="Y95" s="117">
        <f t="shared" si="28"/>
        <v>289429.69036533742</v>
      </c>
    </row>
    <row r="96" spans="1:25" ht="13.5" thickBot="1" x14ac:dyDescent="0.35">
      <c r="A96" s="54">
        <v>83</v>
      </c>
      <c r="B96" s="54">
        <v>30</v>
      </c>
      <c r="C96" s="54">
        <f t="shared" si="34"/>
        <v>11</v>
      </c>
      <c r="D96" s="55">
        <f t="shared" si="30"/>
        <v>10720.765125000004</v>
      </c>
      <c r="E96" s="57">
        <f t="shared" si="25"/>
        <v>-643.24590750000016</v>
      </c>
      <c r="F96" s="55" cm="1">
        <f t="array" ref="F96">(-1*(_xlfn.IFS((D96*12)&lt;50000,(0.15*D96*12),AND(D96*12 &gt; 50000, D96*12 &lt;75000),(7500+0.25*(D96*12-50000)),AND(D96*12 &gt; 75000, D96*12 &lt;100000),(13750+0.34*(D96*12-75000)),AND(D96*12 &gt; 100000, D96*12 &lt;335000),(22250+0.39*(D96*12-100000)),AND(D96*12 &gt; 335000, D96*12 &lt;10000000),(113900+0.34*(D96*12-335000)))))/12</f>
        <v>-2785.2650654166678</v>
      </c>
      <c r="G96" s="57">
        <f t="shared" si="26"/>
        <v>-752.61542950728563</v>
      </c>
      <c r="H96" s="55">
        <v>0</v>
      </c>
      <c r="I96" s="57">
        <f t="shared" si="31"/>
        <v>-347.02378745323108</v>
      </c>
      <c r="J96" s="57">
        <f t="shared" si="33"/>
        <v>-180</v>
      </c>
      <c r="K96" s="54">
        <v>11</v>
      </c>
      <c r="L96" s="55">
        <v>0</v>
      </c>
      <c r="M96" s="55">
        <v>0</v>
      </c>
      <c r="N96" s="54" t="s">
        <v>79</v>
      </c>
      <c r="O96" s="55">
        <v>0</v>
      </c>
      <c r="P96" s="55">
        <v>0</v>
      </c>
      <c r="Q96" s="54" t="s">
        <v>79</v>
      </c>
      <c r="R96" s="57">
        <f t="shared" si="32"/>
        <v>-2127.7786683840004</v>
      </c>
      <c r="S96" s="55">
        <v>0</v>
      </c>
      <c r="T96" s="55">
        <v>0</v>
      </c>
      <c r="U96" s="54" t="s">
        <v>79</v>
      </c>
      <c r="V96" s="57">
        <f t="shared" si="29"/>
        <v>-1320</v>
      </c>
      <c r="W96" s="55">
        <v>0</v>
      </c>
      <c r="X96" s="55">
        <f t="shared" si="27"/>
        <v>2564.8362667388174</v>
      </c>
      <c r="Y96" s="117">
        <f t="shared" si="28"/>
        <v>293200.48367526516</v>
      </c>
    </row>
    <row r="97" spans="1:25" ht="13.5" thickBot="1" x14ac:dyDescent="0.35">
      <c r="A97" s="54">
        <v>84</v>
      </c>
      <c r="B97" s="54">
        <v>31</v>
      </c>
      <c r="C97" s="54">
        <f t="shared" si="34"/>
        <v>0</v>
      </c>
      <c r="D97" s="55">
        <f>$D86*(1+$D$4)</f>
        <v>11256.803381250003</v>
      </c>
      <c r="E97" s="57">
        <f t="shared" si="25"/>
        <v>-675.40820287500014</v>
      </c>
      <c r="F97" s="55" cm="1">
        <f t="array" ref="F97">(-1*(_xlfn.IFS((D97*12)&lt;50000,(0.15*D97*12),AND(D97*12 &gt; 50000, D97*12 &lt;75000),(7500+0.25*(D97*12-50000)),AND(D97*12 &gt; 75000, D97*12 &lt;100000),(13750+0.34*(D97*12-75000)),AND(D97*12 &gt; 100000, D97*12 &lt;335000),(22250+0.39*(D97*12-100000)),AND(D97*12 &gt; 335000, D97*12 &lt;10000000),(113900+0.34*(D97*12-335000)))))/12</f>
        <v>-2994.3199853541678</v>
      </c>
      <c r="G97" s="57">
        <f t="shared" si="26"/>
        <v>-752.61542950728563</v>
      </c>
      <c r="H97" s="55">
        <v>0</v>
      </c>
      <c r="I97" s="57">
        <f t="shared" si="31"/>
        <v>-347.02378745323108</v>
      </c>
      <c r="J97" s="57">
        <f t="shared" si="33"/>
        <v>-183</v>
      </c>
      <c r="K97" s="54">
        <v>12</v>
      </c>
      <c r="L97" s="55">
        <v>0</v>
      </c>
      <c r="M97" s="55">
        <v>0</v>
      </c>
      <c r="N97" s="54" t="s">
        <v>79</v>
      </c>
      <c r="O97" s="55">
        <v>0</v>
      </c>
      <c r="P97" s="55">
        <v>0</v>
      </c>
      <c r="Q97" s="54" t="s">
        <v>79</v>
      </c>
      <c r="R97" s="57">
        <f>$R96*1.06</f>
        <v>-2255.4453884870404</v>
      </c>
      <c r="S97" s="55">
        <v>0</v>
      </c>
      <c r="T97" s="55">
        <v>0</v>
      </c>
      <c r="U97" s="54" t="s">
        <v>79</v>
      </c>
      <c r="V97" s="57">
        <f t="shared" si="29"/>
        <v>-1330</v>
      </c>
      <c r="W97" s="55">
        <v>0</v>
      </c>
      <c r="X97" s="55">
        <f t="shared" si="27"/>
        <v>2718.9905875732779</v>
      </c>
      <c r="Y97" s="117">
        <f t="shared" si="28"/>
        <v>297141.14294481871</v>
      </c>
    </row>
    <row r="98" spans="1:25" ht="13.5" thickBot="1" x14ac:dyDescent="0.35">
      <c r="A98" s="54">
        <v>85</v>
      </c>
      <c r="B98" s="54">
        <v>31</v>
      </c>
      <c r="C98" s="54">
        <f t="shared" si="34"/>
        <v>1</v>
      </c>
      <c r="D98" s="55">
        <f t="shared" ref="D98:D108" si="35">$D97</f>
        <v>11256.803381250003</v>
      </c>
      <c r="E98" s="57">
        <f t="shared" si="25"/>
        <v>-675.40820287500014</v>
      </c>
      <c r="F98" s="55" cm="1">
        <f t="array" ref="F98">(-1*(_xlfn.IFS((D98*12)&lt;50000,(0.15*D98*12),AND(D98*12 &gt; 50000, D98*12 &lt;75000),(7500+0.25*(D98*12-50000)),AND(D98*12 &gt; 75000, D98*12 &lt;100000),(13750+0.34*(D98*12-75000)),AND(D98*12 &gt; 100000, D98*12 &lt;335000),(22250+0.39*(D98*12-100000)),AND(D98*12 &gt; 335000, D98*12 &lt;10000000),(113900+0.34*(D98*12-335000)))))/12</f>
        <v>-2994.3199853541678</v>
      </c>
      <c r="G98" s="57">
        <f t="shared" si="26"/>
        <v>-752.61542950728563</v>
      </c>
      <c r="H98" s="55">
        <v>0</v>
      </c>
      <c r="I98" s="57">
        <f t="shared" si="31"/>
        <v>-347.02378745323108</v>
      </c>
      <c r="J98" s="57">
        <f t="shared" si="33"/>
        <v>-186</v>
      </c>
      <c r="K98" s="54">
        <v>13</v>
      </c>
      <c r="L98" s="55">
        <v>0</v>
      </c>
      <c r="M98" s="55">
        <v>0</v>
      </c>
      <c r="N98" s="54" t="s">
        <v>79</v>
      </c>
      <c r="O98" s="55">
        <v>0</v>
      </c>
      <c r="P98" s="55">
        <v>0</v>
      </c>
      <c r="Q98" s="54" t="s">
        <v>79</v>
      </c>
      <c r="R98" s="57">
        <f t="shared" ref="R98:R108" si="36">$R97</f>
        <v>-2255.4453884870404</v>
      </c>
      <c r="S98" s="55">
        <v>0</v>
      </c>
      <c r="T98" s="55">
        <v>0</v>
      </c>
      <c r="U98" s="54" t="s">
        <v>79</v>
      </c>
      <c r="V98" s="57">
        <f t="shared" si="29"/>
        <v>-1340</v>
      </c>
      <c r="W98" s="55">
        <v>0</v>
      </c>
      <c r="X98" s="55">
        <f t="shared" si="27"/>
        <v>2705.9905875732779</v>
      </c>
      <c r="Y98" s="117">
        <f t="shared" si="28"/>
        <v>301085.22162799537</v>
      </c>
    </row>
    <row r="99" spans="1:25" ht="13.5" thickBot="1" x14ac:dyDescent="0.35">
      <c r="A99" s="54">
        <v>86</v>
      </c>
      <c r="B99" s="54">
        <v>31</v>
      </c>
      <c r="C99" s="54">
        <f t="shared" si="34"/>
        <v>2</v>
      </c>
      <c r="D99" s="55">
        <f t="shared" si="35"/>
        <v>11256.803381250003</v>
      </c>
      <c r="E99" s="57">
        <f t="shared" si="25"/>
        <v>-675.40820287500014</v>
      </c>
      <c r="F99" s="55" cm="1">
        <f t="array" ref="F99">(-1*(_xlfn.IFS((D99*12)&lt;50000,(0.15*D99*12),AND(D99*12 &gt; 50000, D99*12 &lt;75000),(7500+0.25*(D99*12-50000)),AND(D99*12 &gt; 75000, D99*12 &lt;100000),(13750+0.34*(D99*12-75000)),AND(D99*12 &gt; 100000, D99*12 &lt;335000),(22250+0.39*(D99*12-100000)),AND(D99*12 &gt; 335000, D99*12 &lt;10000000),(113900+0.34*(D99*12-335000)))))/12</f>
        <v>-2994.3199853541678</v>
      </c>
      <c r="G99" s="57">
        <f t="shared" si="26"/>
        <v>-752.61542950728563</v>
      </c>
      <c r="H99" s="55">
        <v>0</v>
      </c>
      <c r="I99" s="57">
        <f t="shared" si="31"/>
        <v>-347.02378745323108</v>
      </c>
      <c r="J99" s="57">
        <f t="shared" si="33"/>
        <v>-189</v>
      </c>
      <c r="K99" s="54">
        <v>14</v>
      </c>
      <c r="L99" s="55">
        <v>0</v>
      </c>
      <c r="M99" s="55">
        <v>0</v>
      </c>
      <c r="N99" s="54" t="s">
        <v>79</v>
      </c>
      <c r="O99" s="55">
        <v>0</v>
      </c>
      <c r="P99" s="55">
        <v>0</v>
      </c>
      <c r="Q99" s="54" t="s">
        <v>79</v>
      </c>
      <c r="R99" s="57">
        <f t="shared" si="36"/>
        <v>-2255.4453884870404</v>
      </c>
      <c r="S99" s="55">
        <v>0</v>
      </c>
      <c r="T99" s="55">
        <v>0</v>
      </c>
      <c r="U99" s="54" t="s">
        <v>79</v>
      </c>
      <c r="V99" s="57">
        <f t="shared" si="29"/>
        <v>-1350</v>
      </c>
      <c r="W99" s="55">
        <v>0</v>
      </c>
      <c r="X99" s="55">
        <f t="shared" si="27"/>
        <v>2692.9905875732779</v>
      </c>
      <c r="Y99" s="117">
        <f t="shared" si="28"/>
        <v>305032.73397235194</v>
      </c>
    </row>
    <row r="100" spans="1:25" ht="13.5" thickBot="1" x14ac:dyDescent="0.35">
      <c r="A100" s="54">
        <v>87</v>
      </c>
      <c r="B100" s="54">
        <v>31</v>
      </c>
      <c r="C100" s="54">
        <f t="shared" si="34"/>
        <v>3</v>
      </c>
      <c r="D100" s="55">
        <f t="shared" si="35"/>
        <v>11256.803381250003</v>
      </c>
      <c r="E100" s="57">
        <f t="shared" si="25"/>
        <v>-675.40820287500014</v>
      </c>
      <c r="F100" s="55" cm="1">
        <f t="array" ref="F100">(-1*(_xlfn.IFS((D100*12)&lt;50000,(0.15*D100*12),AND(D100*12 &gt; 50000, D100*12 &lt;75000),(7500+0.25*(D100*12-50000)),AND(D100*12 &gt; 75000, D100*12 &lt;100000),(13750+0.34*(D100*12-75000)),AND(D100*12 &gt; 100000, D100*12 &lt;335000),(22250+0.39*(D100*12-100000)),AND(D100*12 &gt; 335000, D100*12 &lt;10000000),(113900+0.34*(D100*12-335000)))))/12</f>
        <v>-2994.3199853541678</v>
      </c>
      <c r="G100" s="57">
        <f t="shared" si="26"/>
        <v>-752.61542950728563</v>
      </c>
      <c r="H100" s="55">
        <v>0</v>
      </c>
      <c r="I100" s="57">
        <f t="shared" si="31"/>
        <v>-347.02378745323108</v>
      </c>
      <c r="J100" s="57">
        <f t="shared" si="33"/>
        <v>-192</v>
      </c>
      <c r="K100" s="54">
        <v>15</v>
      </c>
      <c r="L100" s="55">
        <v>0</v>
      </c>
      <c r="M100" s="55">
        <v>0</v>
      </c>
      <c r="N100" s="54" t="s">
        <v>79</v>
      </c>
      <c r="O100" s="55">
        <v>0</v>
      </c>
      <c r="P100" s="55">
        <v>0</v>
      </c>
      <c r="Q100" s="54" t="s">
        <v>79</v>
      </c>
      <c r="R100" s="57">
        <f t="shared" si="36"/>
        <v>-2255.4453884870404</v>
      </c>
      <c r="S100" s="55">
        <v>0</v>
      </c>
      <c r="T100" s="55">
        <v>0</v>
      </c>
      <c r="U100" s="54" t="s">
        <v>79</v>
      </c>
      <c r="V100" s="57">
        <f t="shared" si="29"/>
        <v>-1360</v>
      </c>
      <c r="W100" s="55">
        <v>0</v>
      </c>
      <c r="X100" s="55">
        <f t="shared" si="27"/>
        <v>2679.9905875732779</v>
      </c>
      <c r="Y100" s="117">
        <f t="shared" si="28"/>
        <v>308983.69428480999</v>
      </c>
    </row>
    <row r="101" spans="1:25" ht="13.5" thickBot="1" x14ac:dyDescent="0.35">
      <c r="A101" s="54">
        <v>88</v>
      </c>
      <c r="B101" s="54">
        <v>31</v>
      </c>
      <c r="C101" s="54">
        <f t="shared" si="34"/>
        <v>4</v>
      </c>
      <c r="D101" s="55">
        <f t="shared" si="35"/>
        <v>11256.803381250003</v>
      </c>
      <c r="E101" s="57">
        <f t="shared" si="25"/>
        <v>-675.40820287500014</v>
      </c>
      <c r="F101" s="55" cm="1">
        <f t="array" ref="F101">(-1*(_xlfn.IFS((D101*12)&lt;50000,(0.15*D101*12),AND(D101*12 &gt; 50000, D101*12 &lt;75000),(7500+0.25*(D101*12-50000)),AND(D101*12 &gt; 75000, D101*12 &lt;100000),(13750+0.34*(D101*12-75000)),AND(D101*12 &gt; 100000, D101*12 &lt;335000),(22250+0.39*(D101*12-100000)),AND(D101*12 &gt; 335000, D101*12 &lt;10000000),(113900+0.34*(D101*12-335000)))))/12</f>
        <v>-2994.3199853541678</v>
      </c>
      <c r="G101" s="57">
        <f t="shared" si="26"/>
        <v>-752.61542950728563</v>
      </c>
      <c r="H101" s="55">
        <v>0</v>
      </c>
      <c r="I101" s="57">
        <f t="shared" si="31"/>
        <v>-347.02378745323108</v>
      </c>
      <c r="J101" s="57">
        <f t="shared" si="33"/>
        <v>-195</v>
      </c>
      <c r="K101" s="54">
        <v>16</v>
      </c>
      <c r="L101" s="55">
        <v>0</v>
      </c>
      <c r="M101" s="55">
        <v>0</v>
      </c>
      <c r="N101" s="54" t="s">
        <v>79</v>
      </c>
      <c r="O101" s="55">
        <v>0</v>
      </c>
      <c r="P101" s="55">
        <v>0</v>
      </c>
      <c r="Q101" s="54" t="s">
        <v>79</v>
      </c>
      <c r="R101" s="57">
        <f t="shared" si="36"/>
        <v>-2255.4453884870404</v>
      </c>
      <c r="S101" s="55">
        <v>0</v>
      </c>
      <c r="T101" s="55">
        <v>0</v>
      </c>
      <c r="U101" s="54" t="s">
        <v>79</v>
      </c>
      <c r="V101" s="57">
        <f t="shared" si="29"/>
        <v>-1370</v>
      </c>
      <c r="W101" s="55">
        <v>0</v>
      </c>
      <c r="X101" s="55">
        <f t="shared" si="27"/>
        <v>2666.9905875732779</v>
      </c>
      <c r="Y101" s="117">
        <f t="shared" si="28"/>
        <v>312938.11693190329</v>
      </c>
    </row>
    <row r="102" spans="1:25" ht="13.5" thickBot="1" x14ac:dyDescent="0.35">
      <c r="A102" s="54">
        <v>89</v>
      </c>
      <c r="B102" s="54">
        <v>31</v>
      </c>
      <c r="C102" s="54">
        <f t="shared" si="34"/>
        <v>5</v>
      </c>
      <c r="D102" s="55">
        <f t="shared" si="35"/>
        <v>11256.803381250003</v>
      </c>
      <c r="E102" s="57">
        <f t="shared" si="25"/>
        <v>-675.40820287500014</v>
      </c>
      <c r="F102" s="55" cm="1">
        <f t="array" ref="F102">(-1*(_xlfn.IFS((D102*12)&lt;50000,(0.15*D102*12),AND(D102*12 &gt; 50000, D102*12 &lt;75000),(7500+0.25*(D102*12-50000)),AND(D102*12 &gt; 75000, D102*12 &lt;100000),(13750+0.34*(D102*12-75000)),AND(D102*12 &gt; 100000, D102*12 &lt;335000),(22250+0.39*(D102*12-100000)),AND(D102*12 &gt; 335000, D102*12 &lt;10000000),(113900+0.34*(D102*12-335000)))))/12</f>
        <v>-2994.3199853541678</v>
      </c>
      <c r="G102" s="57">
        <f t="shared" si="26"/>
        <v>-752.61542950728563</v>
      </c>
      <c r="H102" s="55">
        <v>0</v>
      </c>
      <c r="I102" s="57">
        <f t="shared" si="31"/>
        <v>-347.02378745323108</v>
      </c>
      <c r="J102" s="57">
        <f t="shared" si="33"/>
        <v>-198</v>
      </c>
      <c r="K102" s="54">
        <v>17</v>
      </c>
      <c r="L102" s="55">
        <v>0</v>
      </c>
      <c r="M102" s="55">
        <v>0</v>
      </c>
      <c r="N102" s="54" t="s">
        <v>79</v>
      </c>
      <c r="O102" s="55">
        <v>0</v>
      </c>
      <c r="P102" s="55">
        <v>0</v>
      </c>
      <c r="Q102" s="54" t="s">
        <v>79</v>
      </c>
      <c r="R102" s="57">
        <f t="shared" si="36"/>
        <v>-2255.4453884870404</v>
      </c>
      <c r="S102" s="55">
        <v>0</v>
      </c>
      <c r="T102" s="55">
        <v>0</v>
      </c>
      <c r="U102" s="54" t="s">
        <v>79</v>
      </c>
      <c r="V102" s="57">
        <f t="shared" si="29"/>
        <v>-1380</v>
      </c>
      <c r="W102" s="55">
        <v>0</v>
      </c>
      <c r="X102" s="55">
        <f t="shared" si="27"/>
        <v>2653.9905875732779</v>
      </c>
      <c r="Y102" s="117">
        <f t="shared" si="28"/>
        <v>316896.01634002617</v>
      </c>
    </row>
    <row r="103" spans="1:25" ht="13.5" thickBot="1" x14ac:dyDescent="0.35">
      <c r="A103" s="54">
        <v>90</v>
      </c>
      <c r="B103" s="54">
        <v>31</v>
      </c>
      <c r="C103" s="54">
        <f t="shared" si="34"/>
        <v>6</v>
      </c>
      <c r="D103" s="55">
        <f t="shared" si="35"/>
        <v>11256.803381250003</v>
      </c>
      <c r="E103" s="57">
        <f t="shared" si="25"/>
        <v>-675.40820287500014</v>
      </c>
      <c r="F103" s="55" cm="1">
        <f t="array" ref="F103">(-1*(_xlfn.IFS((D103*12)&lt;50000,(0.15*D103*12),AND(D103*12 &gt; 50000, D103*12 &lt;75000),(7500+0.25*(D103*12-50000)),AND(D103*12 &gt; 75000, D103*12 &lt;100000),(13750+0.34*(D103*12-75000)),AND(D103*12 &gt; 100000, D103*12 &lt;335000),(22250+0.39*(D103*12-100000)),AND(D103*12 &gt; 335000, D103*12 &lt;10000000),(113900+0.34*(D103*12-335000)))))/12</f>
        <v>-2994.3199853541678</v>
      </c>
      <c r="G103" s="57">
        <f t="shared" si="26"/>
        <v>-752.61542950728563</v>
      </c>
      <c r="H103" s="55">
        <v>0</v>
      </c>
      <c r="I103" s="57">
        <f t="shared" si="31"/>
        <v>-347.02378745323108</v>
      </c>
      <c r="J103" s="57">
        <f t="shared" si="33"/>
        <v>-201</v>
      </c>
      <c r="K103" s="54">
        <v>18</v>
      </c>
      <c r="L103" s="55">
        <v>0</v>
      </c>
      <c r="M103" s="55">
        <v>0</v>
      </c>
      <c r="N103" s="54" t="s">
        <v>79</v>
      </c>
      <c r="O103" s="55">
        <v>0</v>
      </c>
      <c r="P103" s="55">
        <v>0</v>
      </c>
      <c r="Q103" s="54" t="s">
        <v>79</v>
      </c>
      <c r="R103" s="57">
        <f t="shared" si="36"/>
        <v>-2255.4453884870404</v>
      </c>
      <c r="S103" s="55">
        <v>0</v>
      </c>
      <c r="T103" s="55">
        <v>0</v>
      </c>
      <c r="U103" s="54" t="s">
        <v>79</v>
      </c>
      <c r="V103" s="57">
        <f t="shared" si="29"/>
        <v>-1390</v>
      </c>
      <c r="W103" s="55">
        <v>0</v>
      </c>
      <c r="X103" s="55">
        <f t="shared" si="27"/>
        <v>2640.9905875732779</v>
      </c>
      <c r="Y103" s="117">
        <f t="shared" si="28"/>
        <v>320857.40699568286</v>
      </c>
    </row>
    <row r="104" spans="1:25" ht="13.5" thickBot="1" x14ac:dyDescent="0.35">
      <c r="A104" s="54">
        <v>91</v>
      </c>
      <c r="B104" s="54">
        <v>31</v>
      </c>
      <c r="C104" s="54">
        <f t="shared" si="34"/>
        <v>7</v>
      </c>
      <c r="D104" s="55">
        <f t="shared" si="35"/>
        <v>11256.803381250003</v>
      </c>
      <c r="E104" s="57">
        <f t="shared" si="25"/>
        <v>-675.40820287500014</v>
      </c>
      <c r="F104" s="55" cm="1">
        <f t="array" ref="F104">(-1*(_xlfn.IFS((D104*12)&lt;50000,(0.15*D104*12),AND(D104*12 &gt; 50000, D104*12 &lt;75000),(7500+0.25*(D104*12-50000)),AND(D104*12 &gt; 75000, D104*12 &lt;100000),(13750+0.34*(D104*12-75000)),AND(D104*12 &gt; 100000, D104*12 &lt;335000),(22250+0.39*(D104*12-100000)),AND(D104*12 &gt; 335000, D104*12 &lt;10000000),(113900+0.34*(D104*12-335000)))))/12</f>
        <v>-2994.3199853541678</v>
      </c>
      <c r="G104" s="57">
        <f t="shared" si="26"/>
        <v>-752.61542950728563</v>
      </c>
      <c r="H104" s="55">
        <v>0</v>
      </c>
      <c r="I104" s="57">
        <f t="shared" si="31"/>
        <v>-347.02378745323108</v>
      </c>
      <c r="J104" s="57">
        <f t="shared" si="33"/>
        <v>-204</v>
      </c>
      <c r="K104" s="54">
        <v>19</v>
      </c>
      <c r="L104" s="55">
        <v>0</v>
      </c>
      <c r="M104" s="55">
        <v>0</v>
      </c>
      <c r="N104" s="54" t="s">
        <v>79</v>
      </c>
      <c r="O104" s="55">
        <v>0</v>
      </c>
      <c r="P104" s="55">
        <v>0</v>
      </c>
      <c r="Q104" s="54" t="s">
        <v>79</v>
      </c>
      <c r="R104" s="57">
        <f t="shared" si="36"/>
        <v>-2255.4453884870404</v>
      </c>
      <c r="S104" s="55">
        <v>0</v>
      </c>
      <c r="T104" s="55">
        <v>0</v>
      </c>
      <c r="U104" s="54" t="s">
        <v>79</v>
      </c>
      <c r="V104" s="57">
        <f t="shared" si="29"/>
        <v>-1400</v>
      </c>
      <c r="W104" s="55">
        <v>0</v>
      </c>
      <c r="X104" s="55">
        <f t="shared" si="27"/>
        <v>2627.9905875732779</v>
      </c>
      <c r="Y104" s="117">
        <f t="shared" si="28"/>
        <v>324822.30344573816</v>
      </c>
    </row>
    <row r="105" spans="1:25" ht="13.5" thickBot="1" x14ac:dyDescent="0.35">
      <c r="A105" s="54">
        <v>92</v>
      </c>
      <c r="B105" s="54">
        <v>31</v>
      </c>
      <c r="C105" s="54">
        <f t="shared" si="34"/>
        <v>8</v>
      </c>
      <c r="D105" s="55">
        <f t="shared" si="35"/>
        <v>11256.803381250003</v>
      </c>
      <c r="E105" s="57">
        <f t="shared" si="25"/>
        <v>-675.40820287500014</v>
      </c>
      <c r="F105" s="55" cm="1">
        <f t="array" ref="F105">(-1*(_xlfn.IFS((D105*12)&lt;50000,(0.15*D105*12),AND(D105*12 &gt; 50000, D105*12 &lt;75000),(7500+0.25*(D105*12-50000)),AND(D105*12 &gt; 75000, D105*12 &lt;100000),(13750+0.34*(D105*12-75000)),AND(D105*12 &gt; 100000, D105*12 &lt;335000),(22250+0.39*(D105*12-100000)),AND(D105*12 &gt; 335000, D105*12 &lt;10000000),(113900+0.34*(D105*12-335000)))))/12</f>
        <v>-2994.3199853541678</v>
      </c>
      <c r="G105" s="57">
        <f t="shared" si="26"/>
        <v>-752.61542950728563</v>
      </c>
      <c r="H105" s="55">
        <v>0</v>
      </c>
      <c r="I105" s="57">
        <f t="shared" si="31"/>
        <v>-347.02378745323108</v>
      </c>
      <c r="J105" s="57">
        <f t="shared" si="33"/>
        <v>-207</v>
      </c>
      <c r="K105" s="54">
        <v>20</v>
      </c>
      <c r="L105" s="55">
        <v>0</v>
      </c>
      <c r="M105" s="55">
        <v>0</v>
      </c>
      <c r="N105" s="54" t="s">
        <v>79</v>
      </c>
      <c r="O105" s="55">
        <v>0</v>
      </c>
      <c r="P105" s="55">
        <v>0</v>
      </c>
      <c r="Q105" s="54" t="s">
        <v>79</v>
      </c>
      <c r="R105" s="57">
        <f t="shared" si="36"/>
        <v>-2255.4453884870404</v>
      </c>
      <c r="S105" s="55">
        <v>0</v>
      </c>
      <c r="T105" s="55">
        <v>0</v>
      </c>
      <c r="U105" s="54" t="s">
        <v>79</v>
      </c>
      <c r="V105" s="57">
        <f t="shared" si="29"/>
        <v>-1410</v>
      </c>
      <c r="W105" s="55">
        <v>0</v>
      </c>
      <c r="X105" s="55">
        <f t="shared" si="27"/>
        <v>2614.9905875732779</v>
      </c>
      <c r="Y105" s="117">
        <f t="shared" si="28"/>
        <v>328790.72029766865</v>
      </c>
    </row>
    <row r="106" spans="1:25" ht="13.5" thickBot="1" x14ac:dyDescent="0.35">
      <c r="A106" s="54">
        <v>93</v>
      </c>
      <c r="B106" s="54">
        <v>31</v>
      </c>
      <c r="C106" s="54">
        <f t="shared" si="34"/>
        <v>9</v>
      </c>
      <c r="D106" s="55">
        <f t="shared" si="35"/>
        <v>11256.803381250003</v>
      </c>
      <c r="E106" s="57">
        <f t="shared" si="25"/>
        <v>-675.40820287500014</v>
      </c>
      <c r="F106" s="55" cm="1">
        <f t="array" ref="F106">(-1*(_xlfn.IFS((D106*12)&lt;50000,(0.15*D106*12),AND(D106*12 &gt; 50000, D106*12 &lt;75000),(7500+0.25*(D106*12-50000)),AND(D106*12 &gt; 75000, D106*12 &lt;100000),(13750+0.34*(D106*12-75000)),AND(D106*12 &gt; 100000, D106*12 &lt;335000),(22250+0.39*(D106*12-100000)),AND(D106*12 &gt; 335000, D106*12 &lt;10000000),(113900+0.34*(D106*12-335000)))))/12</f>
        <v>-2994.3199853541678</v>
      </c>
      <c r="G106" s="57">
        <f t="shared" si="26"/>
        <v>-752.61542950728563</v>
      </c>
      <c r="H106" s="55">
        <v>0</v>
      </c>
      <c r="I106" s="57">
        <f t="shared" si="31"/>
        <v>-347.02378745323108</v>
      </c>
      <c r="J106" s="57">
        <f t="shared" si="33"/>
        <v>-210</v>
      </c>
      <c r="K106" s="54">
        <v>21</v>
      </c>
      <c r="L106" s="55">
        <v>0</v>
      </c>
      <c r="M106" s="55">
        <v>0</v>
      </c>
      <c r="N106" s="54" t="s">
        <v>79</v>
      </c>
      <c r="O106" s="55">
        <v>0</v>
      </c>
      <c r="P106" s="55">
        <v>0</v>
      </c>
      <c r="Q106" s="54" t="s">
        <v>79</v>
      </c>
      <c r="R106" s="57">
        <f t="shared" si="36"/>
        <v>-2255.4453884870404</v>
      </c>
      <c r="S106" s="55">
        <v>0</v>
      </c>
      <c r="T106" s="55">
        <v>0</v>
      </c>
      <c r="U106" s="54" t="s">
        <v>79</v>
      </c>
      <c r="V106" s="57">
        <f t="shared" si="29"/>
        <v>-1420</v>
      </c>
      <c r="W106" s="55">
        <v>0</v>
      </c>
      <c r="X106" s="55">
        <f t="shared" si="27"/>
        <v>2601.9905875732779</v>
      </c>
      <c r="Y106" s="117">
        <f t="shared" si="28"/>
        <v>332762.67221981555</v>
      </c>
    </row>
    <row r="107" spans="1:25" ht="13.5" thickBot="1" x14ac:dyDescent="0.35">
      <c r="A107" s="54">
        <v>94</v>
      </c>
      <c r="B107" s="54">
        <v>31</v>
      </c>
      <c r="C107" s="54">
        <f t="shared" si="34"/>
        <v>10</v>
      </c>
      <c r="D107" s="55">
        <f t="shared" si="35"/>
        <v>11256.803381250003</v>
      </c>
      <c r="E107" s="57">
        <f t="shared" si="25"/>
        <v>-675.40820287500014</v>
      </c>
      <c r="F107" s="55" cm="1">
        <f t="array" ref="F107">(-1*(_xlfn.IFS((D107*12)&lt;50000,(0.15*D107*12),AND(D107*12 &gt; 50000, D107*12 &lt;75000),(7500+0.25*(D107*12-50000)),AND(D107*12 &gt; 75000, D107*12 &lt;100000),(13750+0.34*(D107*12-75000)),AND(D107*12 &gt; 100000, D107*12 &lt;335000),(22250+0.39*(D107*12-100000)),AND(D107*12 &gt; 335000, D107*12 &lt;10000000),(113900+0.34*(D107*12-335000)))))/12</f>
        <v>-2994.3199853541678</v>
      </c>
      <c r="G107" s="57">
        <f t="shared" si="26"/>
        <v>-752.61542950728563</v>
      </c>
      <c r="H107" s="55">
        <v>0</v>
      </c>
      <c r="I107" s="57">
        <f t="shared" si="31"/>
        <v>-347.02378745323108</v>
      </c>
      <c r="J107" s="57">
        <f t="shared" si="33"/>
        <v>-213</v>
      </c>
      <c r="K107" s="54">
        <v>22</v>
      </c>
      <c r="L107" s="55">
        <v>0</v>
      </c>
      <c r="M107" s="55">
        <v>0</v>
      </c>
      <c r="N107" s="54" t="s">
        <v>79</v>
      </c>
      <c r="O107" s="55">
        <v>0</v>
      </c>
      <c r="P107" s="55">
        <v>0</v>
      </c>
      <c r="Q107" s="54" t="s">
        <v>79</v>
      </c>
      <c r="R107" s="57">
        <f t="shared" si="36"/>
        <v>-2255.4453884870404</v>
      </c>
      <c r="S107" s="55">
        <v>0</v>
      </c>
      <c r="T107" s="55">
        <v>0</v>
      </c>
      <c r="U107" s="54" t="s">
        <v>79</v>
      </c>
      <c r="V107" s="57">
        <f t="shared" si="29"/>
        <v>-1430</v>
      </c>
      <c r="W107" s="55">
        <v>0</v>
      </c>
      <c r="X107" s="55">
        <f t="shared" si="27"/>
        <v>2588.9905875732779</v>
      </c>
      <c r="Y107" s="117">
        <f t="shared" si="28"/>
        <v>336738.17394163803</v>
      </c>
    </row>
    <row r="108" spans="1:25" ht="13.5" thickBot="1" x14ac:dyDescent="0.35">
      <c r="A108" s="54">
        <v>95</v>
      </c>
      <c r="B108" s="54">
        <v>31</v>
      </c>
      <c r="C108" s="54">
        <f t="shared" si="34"/>
        <v>11</v>
      </c>
      <c r="D108" s="55">
        <f t="shared" si="35"/>
        <v>11256.803381250003</v>
      </c>
      <c r="E108" s="57">
        <f t="shared" si="25"/>
        <v>-675.40820287500014</v>
      </c>
      <c r="F108" s="55" cm="1">
        <f t="array" ref="F108">(-1*(_xlfn.IFS((D108*12)&lt;50000,(0.15*D108*12),AND(D108*12 &gt; 50000, D108*12 &lt;75000),(7500+0.25*(D108*12-50000)),AND(D108*12 &gt; 75000, D108*12 &lt;100000),(13750+0.34*(D108*12-75000)),AND(D108*12 &gt; 100000, D108*12 &lt;335000),(22250+0.39*(D108*12-100000)),AND(D108*12 &gt; 335000, D108*12 &lt;10000000),(113900+0.34*(D108*12-335000)))))/12</f>
        <v>-2994.3199853541678</v>
      </c>
      <c r="G108" s="57">
        <f t="shared" si="26"/>
        <v>-752.61542950728563</v>
      </c>
      <c r="H108" s="55">
        <v>0</v>
      </c>
      <c r="I108" s="57">
        <f t="shared" si="31"/>
        <v>-347.02378745323108</v>
      </c>
      <c r="J108" s="57">
        <f t="shared" si="33"/>
        <v>-216</v>
      </c>
      <c r="K108" s="54">
        <v>23</v>
      </c>
      <c r="L108" s="55">
        <v>0</v>
      </c>
      <c r="M108" s="55">
        <v>0</v>
      </c>
      <c r="N108" s="54" t="s">
        <v>79</v>
      </c>
      <c r="O108" s="55">
        <v>0</v>
      </c>
      <c r="P108" s="55">
        <v>0</v>
      </c>
      <c r="Q108" s="54" t="s">
        <v>79</v>
      </c>
      <c r="R108" s="57">
        <f t="shared" si="36"/>
        <v>-2255.4453884870404</v>
      </c>
      <c r="S108" s="55">
        <v>0</v>
      </c>
      <c r="T108" s="55">
        <v>0</v>
      </c>
      <c r="U108" s="54" t="s">
        <v>79</v>
      </c>
      <c r="V108" s="57">
        <f t="shared" si="29"/>
        <v>-1440</v>
      </c>
      <c r="W108" s="55">
        <v>0</v>
      </c>
      <c r="X108" s="55">
        <f t="shared" si="27"/>
        <v>2575.9905875732779</v>
      </c>
      <c r="Y108" s="117">
        <f t="shared" si="28"/>
        <v>340717.24025396811</v>
      </c>
    </row>
    <row r="109" spans="1:25" ht="13.5" thickBot="1" x14ac:dyDescent="0.35">
      <c r="A109" s="54">
        <v>96</v>
      </c>
      <c r="B109" s="54">
        <v>32</v>
      </c>
      <c r="C109" s="54">
        <f t="shared" si="34"/>
        <v>0</v>
      </c>
      <c r="D109" s="55">
        <f>$D98*(1+$D$4)</f>
        <v>11819.643550312505</v>
      </c>
      <c r="E109" s="57">
        <f t="shared" si="25"/>
        <v>-709.1786130187503</v>
      </c>
      <c r="F109" s="55" cm="1">
        <f t="array" ref="F109">(-1*(_xlfn.IFS((D109*12)&lt;50000,(0.15*D109*12),AND(D109*12 &gt; 50000, D109*12 &lt;75000),(7500+0.25*(D109*12-50000)),AND(D109*12 &gt; 75000, D109*12 &lt;100000),(13750+0.34*(D109*12-75000)),AND(D109*12 &gt; 100000, D109*12 &lt;335000),(22250+0.39*(D109*12-100000)),AND(D109*12 &gt; 335000, D109*12 &lt;10000000),(113900+0.34*(D109*12-335000)))))/12</f>
        <v>-3213.8276512885441</v>
      </c>
      <c r="G109" s="57">
        <f t="shared" si="26"/>
        <v>-752.61542950728563</v>
      </c>
      <c r="H109" s="55">
        <v>0</v>
      </c>
      <c r="I109" s="57">
        <f t="shared" si="31"/>
        <v>-347.02378745323108</v>
      </c>
      <c r="J109" s="57">
        <f t="shared" si="33"/>
        <v>-219</v>
      </c>
      <c r="K109" s="54">
        <v>24</v>
      </c>
      <c r="L109" s="55">
        <v>0</v>
      </c>
      <c r="M109" s="55">
        <v>0</v>
      </c>
      <c r="N109" s="54" t="s">
        <v>79</v>
      </c>
      <c r="O109" s="55">
        <v>0</v>
      </c>
      <c r="P109" s="55">
        <v>0</v>
      </c>
      <c r="Q109" s="54" t="s">
        <v>79</v>
      </c>
      <c r="R109" s="57">
        <f>$R108*1.06</f>
        <v>-2390.7721117962628</v>
      </c>
      <c r="S109" s="55">
        <v>0</v>
      </c>
      <c r="T109" s="55">
        <v>0</v>
      </c>
      <c r="U109" s="54" t="s">
        <v>79</v>
      </c>
      <c r="V109" s="57">
        <f t="shared" si="29"/>
        <v>-1450</v>
      </c>
      <c r="W109" s="55">
        <v>0</v>
      </c>
      <c r="X109" s="55">
        <f t="shared" si="27"/>
        <v>2737.2259572484309</v>
      </c>
      <c r="Y109" s="117">
        <f t="shared" si="28"/>
        <v>344874.1213789414</v>
      </c>
    </row>
    <row r="110" spans="1:25" ht="13.5" thickBot="1" x14ac:dyDescent="0.35">
      <c r="A110" s="54">
        <v>97</v>
      </c>
      <c r="B110" s="54">
        <v>32</v>
      </c>
      <c r="C110" s="54">
        <f t="shared" si="34"/>
        <v>1</v>
      </c>
      <c r="D110" s="55">
        <f t="shared" ref="D110:D120" si="37">$D109</f>
        <v>11819.643550312505</v>
      </c>
      <c r="E110" s="57">
        <f t="shared" si="25"/>
        <v>-709.1786130187503</v>
      </c>
      <c r="F110" s="55" cm="1">
        <f t="array" ref="F110">(-1*(_xlfn.IFS((D110*12)&lt;50000,(0.15*D110*12),AND(D110*12 &gt; 50000, D110*12 &lt;75000),(7500+0.25*(D110*12-50000)),AND(D110*12 &gt; 75000, D110*12 &lt;100000),(13750+0.34*(D110*12-75000)),AND(D110*12 &gt; 100000, D110*12 &lt;335000),(22250+0.39*(D110*12-100000)),AND(D110*12 &gt; 335000, D110*12 &lt;10000000),(113900+0.34*(D110*12-335000)))))/12</f>
        <v>-3213.8276512885441</v>
      </c>
      <c r="G110" s="57">
        <f t="shared" si="26"/>
        <v>-752.61542950728563</v>
      </c>
      <c r="H110" s="55">
        <v>0</v>
      </c>
      <c r="I110" s="57">
        <f t="shared" si="31"/>
        <v>-347.02378745323108</v>
      </c>
      <c r="J110" s="57">
        <f t="shared" si="33"/>
        <v>-222</v>
      </c>
      <c r="K110" s="54">
        <v>25</v>
      </c>
      <c r="L110" s="55">
        <v>0</v>
      </c>
      <c r="M110" s="55">
        <v>0</v>
      </c>
      <c r="N110" s="54" t="s">
        <v>79</v>
      </c>
      <c r="O110" s="55">
        <v>0</v>
      </c>
      <c r="P110" s="55">
        <v>0</v>
      </c>
      <c r="Q110" s="54" t="s">
        <v>79</v>
      </c>
      <c r="R110" s="57">
        <f t="shared" ref="R110:R120" si="38">$R109</f>
        <v>-2390.7721117962628</v>
      </c>
      <c r="S110" s="55">
        <v>0</v>
      </c>
      <c r="T110" s="55">
        <v>0</v>
      </c>
      <c r="U110" s="54" t="s">
        <v>79</v>
      </c>
      <c r="V110" s="57">
        <f t="shared" si="29"/>
        <v>-1460</v>
      </c>
      <c r="W110" s="55">
        <v>0</v>
      </c>
      <c r="X110" s="55">
        <f t="shared" si="27"/>
        <v>2724.2259572484309</v>
      </c>
      <c r="Y110" s="117">
        <f t="shared" si="28"/>
        <v>349035.32284193538</v>
      </c>
    </row>
    <row r="111" spans="1:25" ht="13.5" thickBot="1" x14ac:dyDescent="0.35">
      <c r="A111" s="54">
        <v>98</v>
      </c>
      <c r="B111" s="54">
        <v>32</v>
      </c>
      <c r="C111" s="54">
        <f t="shared" si="34"/>
        <v>2</v>
      </c>
      <c r="D111" s="55">
        <f t="shared" si="37"/>
        <v>11819.643550312505</v>
      </c>
      <c r="E111" s="57">
        <f t="shared" si="25"/>
        <v>-709.1786130187503</v>
      </c>
      <c r="F111" s="55" cm="1">
        <f t="array" ref="F111">(-1*(_xlfn.IFS((D111*12)&lt;50000,(0.15*D111*12),AND(D111*12 &gt; 50000, D111*12 &lt;75000),(7500+0.25*(D111*12-50000)),AND(D111*12 &gt; 75000, D111*12 &lt;100000),(13750+0.34*(D111*12-75000)),AND(D111*12 &gt; 100000, D111*12 &lt;335000),(22250+0.39*(D111*12-100000)),AND(D111*12 &gt; 335000, D111*12 &lt;10000000),(113900+0.34*(D111*12-335000)))))/12</f>
        <v>-3213.8276512885441</v>
      </c>
      <c r="G111" s="57">
        <f t="shared" si="26"/>
        <v>-752.61542950728563</v>
      </c>
      <c r="H111" s="55">
        <v>0</v>
      </c>
      <c r="I111" s="57">
        <f t="shared" si="31"/>
        <v>-347.02378745323108</v>
      </c>
      <c r="J111" s="57">
        <f t="shared" si="33"/>
        <v>-225</v>
      </c>
      <c r="K111" s="54">
        <v>26</v>
      </c>
      <c r="L111" s="55">
        <v>0</v>
      </c>
      <c r="M111" s="55">
        <v>0</v>
      </c>
      <c r="N111" s="54" t="s">
        <v>79</v>
      </c>
      <c r="O111" s="55">
        <v>0</v>
      </c>
      <c r="P111" s="55">
        <v>0</v>
      </c>
      <c r="Q111" s="54" t="s">
        <v>79</v>
      </c>
      <c r="R111" s="57">
        <f t="shared" si="38"/>
        <v>-2390.7721117962628</v>
      </c>
      <c r="S111" s="55">
        <v>0</v>
      </c>
      <c r="T111" s="55">
        <v>0</v>
      </c>
      <c r="U111" s="54" t="s">
        <v>79</v>
      </c>
      <c r="V111" s="57">
        <f t="shared" si="29"/>
        <v>-1470</v>
      </c>
      <c r="W111" s="55">
        <v>0</v>
      </c>
      <c r="X111" s="55">
        <f t="shared" si="27"/>
        <v>2711.2259572484309</v>
      </c>
      <c r="Y111" s="117">
        <f t="shared" si="28"/>
        <v>353200.86264435854</v>
      </c>
    </row>
    <row r="112" spans="1:25" ht="13.5" thickBot="1" x14ac:dyDescent="0.35">
      <c r="A112" s="54">
        <v>99</v>
      </c>
      <c r="B112" s="54">
        <v>32</v>
      </c>
      <c r="C112" s="54">
        <f t="shared" si="34"/>
        <v>3</v>
      </c>
      <c r="D112" s="55">
        <f t="shared" si="37"/>
        <v>11819.643550312505</v>
      </c>
      <c r="E112" s="57">
        <f t="shared" si="25"/>
        <v>-709.1786130187503</v>
      </c>
      <c r="F112" s="55" cm="1">
        <f t="array" ref="F112">(-1*(_xlfn.IFS((D112*12)&lt;50000,(0.15*D112*12),AND(D112*12 &gt; 50000, D112*12 &lt;75000),(7500+0.25*(D112*12-50000)),AND(D112*12 &gt; 75000, D112*12 &lt;100000),(13750+0.34*(D112*12-75000)),AND(D112*12 &gt; 100000, D112*12 &lt;335000),(22250+0.39*(D112*12-100000)),AND(D112*12 &gt; 335000, D112*12 &lt;10000000),(113900+0.34*(D112*12-335000)))))/12</f>
        <v>-3213.8276512885441</v>
      </c>
      <c r="G112" s="57">
        <f t="shared" si="26"/>
        <v>-752.61542950728563</v>
      </c>
      <c r="H112" s="55">
        <v>0</v>
      </c>
      <c r="I112" s="57">
        <f t="shared" si="31"/>
        <v>-347.02378745323108</v>
      </c>
      <c r="J112" s="57">
        <f t="shared" si="33"/>
        <v>-228</v>
      </c>
      <c r="K112" s="54">
        <v>27</v>
      </c>
      <c r="L112" s="55">
        <v>0</v>
      </c>
      <c r="M112" s="55">
        <v>0</v>
      </c>
      <c r="N112" s="54" t="s">
        <v>79</v>
      </c>
      <c r="O112" s="55">
        <v>0</v>
      </c>
      <c r="P112" s="55">
        <v>0</v>
      </c>
      <c r="Q112" s="54" t="s">
        <v>79</v>
      </c>
      <c r="R112" s="57">
        <f t="shared" si="38"/>
        <v>-2390.7721117962628</v>
      </c>
      <c r="S112" s="55">
        <v>0</v>
      </c>
      <c r="T112" s="55">
        <v>0</v>
      </c>
      <c r="U112" s="54" t="s">
        <v>79</v>
      </c>
      <c r="V112" s="57">
        <f t="shared" si="29"/>
        <v>-1480</v>
      </c>
      <c r="W112" s="55">
        <v>0</v>
      </c>
      <c r="X112" s="55">
        <f t="shared" si="27"/>
        <v>2698.2259572484309</v>
      </c>
      <c r="Y112" s="117">
        <f t="shared" si="28"/>
        <v>357370.75886262511</v>
      </c>
    </row>
    <row r="113" spans="1:25" ht="13.5" thickBot="1" x14ac:dyDescent="0.35">
      <c r="A113" s="54">
        <v>100</v>
      </c>
      <c r="B113" s="54">
        <v>32</v>
      </c>
      <c r="C113" s="54">
        <f t="shared" si="34"/>
        <v>4</v>
      </c>
      <c r="D113" s="55">
        <f t="shared" si="37"/>
        <v>11819.643550312505</v>
      </c>
      <c r="E113" s="57">
        <f t="shared" si="25"/>
        <v>-709.1786130187503</v>
      </c>
      <c r="F113" s="55" cm="1">
        <f t="array" ref="F113">(-1*(_xlfn.IFS((D113*12)&lt;50000,(0.15*D113*12),AND(D113*12 &gt; 50000, D113*12 &lt;75000),(7500+0.25*(D113*12-50000)),AND(D113*12 &gt; 75000, D113*12 &lt;100000),(13750+0.34*(D113*12-75000)),AND(D113*12 &gt; 100000, D113*12 &lt;335000),(22250+0.39*(D113*12-100000)),AND(D113*12 &gt; 335000, D113*12 &lt;10000000),(113900+0.34*(D113*12-335000)))))/12</f>
        <v>-3213.8276512885441</v>
      </c>
      <c r="G113" s="57">
        <f t="shared" si="26"/>
        <v>-752.61542950728563</v>
      </c>
      <c r="H113" s="55">
        <v>0</v>
      </c>
      <c r="I113" s="57">
        <f t="shared" si="31"/>
        <v>-347.02378745323108</v>
      </c>
      <c r="J113" s="57">
        <f t="shared" si="33"/>
        <v>-231</v>
      </c>
      <c r="K113" s="54">
        <v>28</v>
      </c>
      <c r="L113" s="55">
        <v>0</v>
      </c>
      <c r="M113" s="55">
        <v>0</v>
      </c>
      <c r="N113" s="54" t="s">
        <v>79</v>
      </c>
      <c r="O113" s="55">
        <v>0</v>
      </c>
      <c r="P113" s="55">
        <v>0</v>
      </c>
      <c r="Q113" s="54" t="s">
        <v>79</v>
      </c>
      <c r="R113" s="57">
        <f t="shared" si="38"/>
        <v>-2390.7721117962628</v>
      </c>
      <c r="S113" s="55">
        <v>0</v>
      </c>
      <c r="T113" s="55">
        <v>0</v>
      </c>
      <c r="U113" s="54" t="s">
        <v>79</v>
      </c>
      <c r="V113" s="57">
        <f t="shared" si="29"/>
        <v>-1490</v>
      </c>
      <c r="W113" s="55">
        <v>0</v>
      </c>
      <c r="X113" s="55">
        <f t="shared" si="27"/>
        <v>2685.2259572484309</v>
      </c>
      <c r="Y113" s="117">
        <f t="shared" si="28"/>
        <v>361545.02964846778</v>
      </c>
    </row>
    <row r="114" spans="1:25" ht="13.5" thickBot="1" x14ac:dyDescent="0.35">
      <c r="A114" s="54">
        <v>101</v>
      </c>
      <c r="B114" s="54">
        <v>32</v>
      </c>
      <c r="C114" s="54">
        <f t="shared" si="34"/>
        <v>5</v>
      </c>
      <c r="D114" s="55">
        <f t="shared" si="37"/>
        <v>11819.643550312505</v>
      </c>
      <c r="E114" s="57">
        <f t="shared" si="25"/>
        <v>-709.1786130187503</v>
      </c>
      <c r="F114" s="55" cm="1">
        <f t="array" ref="F114">(-1*(_xlfn.IFS((D114*12)&lt;50000,(0.15*D114*12),AND(D114*12 &gt; 50000, D114*12 &lt;75000),(7500+0.25*(D114*12-50000)),AND(D114*12 &gt; 75000, D114*12 &lt;100000),(13750+0.34*(D114*12-75000)),AND(D114*12 &gt; 100000, D114*12 &lt;335000),(22250+0.39*(D114*12-100000)),AND(D114*12 &gt; 335000, D114*12 &lt;10000000),(113900+0.34*(D114*12-335000)))))/12</f>
        <v>-3213.8276512885441</v>
      </c>
      <c r="G114" s="57">
        <f t="shared" si="26"/>
        <v>-752.61542950728563</v>
      </c>
      <c r="H114" s="55">
        <v>0</v>
      </c>
      <c r="I114" s="57">
        <f t="shared" si="31"/>
        <v>-347.02378745323108</v>
      </c>
      <c r="J114" s="57">
        <f t="shared" si="33"/>
        <v>-234</v>
      </c>
      <c r="K114" s="54">
        <v>29</v>
      </c>
      <c r="L114" s="55">
        <v>0</v>
      </c>
      <c r="M114" s="55">
        <v>0</v>
      </c>
      <c r="N114" s="54" t="s">
        <v>79</v>
      </c>
      <c r="O114" s="55">
        <v>0</v>
      </c>
      <c r="P114" s="55">
        <v>0</v>
      </c>
      <c r="Q114" s="54" t="s">
        <v>79</v>
      </c>
      <c r="R114" s="57">
        <f t="shared" si="38"/>
        <v>-2390.7721117962628</v>
      </c>
      <c r="S114" s="55">
        <v>0</v>
      </c>
      <c r="T114" s="55">
        <v>0</v>
      </c>
      <c r="U114" s="54" t="s">
        <v>79</v>
      </c>
      <c r="V114" s="57">
        <f t="shared" si="29"/>
        <v>-1500</v>
      </c>
      <c r="W114" s="55">
        <v>0</v>
      </c>
      <c r="X114" s="55">
        <f t="shared" si="27"/>
        <v>2672.2259572484309</v>
      </c>
      <c r="Y114" s="117">
        <f t="shared" si="28"/>
        <v>365723.69322925148</v>
      </c>
    </row>
    <row r="115" spans="1:25" ht="13.5" thickBot="1" x14ac:dyDescent="0.35">
      <c r="A115" s="54">
        <v>102</v>
      </c>
      <c r="B115" s="54">
        <v>32</v>
      </c>
      <c r="C115" s="54">
        <f t="shared" si="34"/>
        <v>6</v>
      </c>
      <c r="D115" s="55">
        <f t="shared" si="37"/>
        <v>11819.643550312505</v>
      </c>
      <c r="E115" s="57">
        <f t="shared" si="25"/>
        <v>-709.1786130187503</v>
      </c>
      <c r="F115" s="55" cm="1">
        <f t="array" ref="F115">(-1*(_xlfn.IFS((D115*12)&lt;50000,(0.15*D115*12),AND(D115*12 &gt; 50000, D115*12 &lt;75000),(7500+0.25*(D115*12-50000)),AND(D115*12 &gt; 75000, D115*12 &lt;100000),(13750+0.34*(D115*12-75000)),AND(D115*12 &gt; 100000, D115*12 &lt;335000),(22250+0.39*(D115*12-100000)),AND(D115*12 &gt; 335000, D115*12 &lt;10000000),(113900+0.34*(D115*12-335000)))))/12</f>
        <v>-3213.8276512885441</v>
      </c>
      <c r="G115" s="57">
        <f t="shared" si="26"/>
        <v>-752.61542950728563</v>
      </c>
      <c r="H115" s="55">
        <v>0</v>
      </c>
      <c r="I115" s="57">
        <f t="shared" si="31"/>
        <v>-347.02378745323108</v>
      </c>
      <c r="J115" s="57">
        <f t="shared" si="33"/>
        <v>-237</v>
      </c>
      <c r="K115" s="54">
        <v>30</v>
      </c>
      <c r="L115" s="55">
        <v>0</v>
      </c>
      <c r="M115" s="55">
        <v>0</v>
      </c>
      <c r="N115" s="54" t="s">
        <v>79</v>
      </c>
      <c r="O115" s="55">
        <v>0</v>
      </c>
      <c r="P115" s="55">
        <v>0</v>
      </c>
      <c r="Q115" s="54" t="s">
        <v>79</v>
      </c>
      <c r="R115" s="57">
        <f t="shared" si="38"/>
        <v>-2390.7721117962628</v>
      </c>
      <c r="S115" s="55">
        <v>0</v>
      </c>
      <c r="T115" s="55">
        <v>0</v>
      </c>
      <c r="U115" s="54" t="s">
        <v>79</v>
      </c>
      <c r="V115" s="57">
        <f t="shared" si="29"/>
        <v>-1510</v>
      </c>
      <c r="W115" s="55">
        <v>0</v>
      </c>
      <c r="X115" s="55">
        <f t="shared" si="27"/>
        <v>2659.2259572484309</v>
      </c>
      <c r="Y115" s="117">
        <f t="shared" si="28"/>
        <v>369906.76790828846</v>
      </c>
    </row>
    <row r="116" spans="1:25" ht="13.5" thickBot="1" x14ac:dyDescent="0.35">
      <c r="A116" s="54">
        <v>103</v>
      </c>
      <c r="B116" s="54">
        <v>32</v>
      </c>
      <c r="C116" s="54">
        <f t="shared" si="34"/>
        <v>7</v>
      </c>
      <c r="D116" s="55">
        <f t="shared" si="37"/>
        <v>11819.643550312505</v>
      </c>
      <c r="E116" s="57">
        <f t="shared" si="25"/>
        <v>-709.1786130187503</v>
      </c>
      <c r="F116" s="55" cm="1">
        <f t="array" ref="F116">(-1*(_xlfn.IFS((D116*12)&lt;50000,(0.15*D116*12),AND(D116*12 &gt; 50000, D116*12 &lt;75000),(7500+0.25*(D116*12-50000)),AND(D116*12 &gt; 75000, D116*12 &lt;100000),(13750+0.34*(D116*12-75000)),AND(D116*12 &gt; 100000, D116*12 &lt;335000),(22250+0.39*(D116*12-100000)),AND(D116*12 &gt; 335000, D116*12 &lt;10000000),(113900+0.34*(D116*12-335000)))))/12</f>
        <v>-3213.8276512885441</v>
      </c>
      <c r="G116" s="57">
        <f t="shared" si="26"/>
        <v>-752.61542950728563</v>
      </c>
      <c r="H116" s="55">
        <v>0</v>
      </c>
      <c r="I116" s="57">
        <f t="shared" si="31"/>
        <v>-347.02378745323108</v>
      </c>
      <c r="J116" s="57">
        <f t="shared" si="33"/>
        <v>-240</v>
      </c>
      <c r="K116" s="54">
        <v>31</v>
      </c>
      <c r="L116" s="55">
        <v>0</v>
      </c>
      <c r="M116" s="55">
        <v>0</v>
      </c>
      <c r="N116" s="54" t="s">
        <v>79</v>
      </c>
      <c r="O116" s="55">
        <v>0</v>
      </c>
      <c r="P116" s="55">
        <v>0</v>
      </c>
      <c r="Q116" s="54" t="s">
        <v>79</v>
      </c>
      <c r="R116" s="57">
        <f t="shared" si="38"/>
        <v>-2390.7721117962628</v>
      </c>
      <c r="S116" s="55">
        <v>0</v>
      </c>
      <c r="T116" s="55">
        <v>0</v>
      </c>
      <c r="U116" s="54" t="s">
        <v>79</v>
      </c>
      <c r="V116" s="57">
        <f t="shared" si="29"/>
        <v>-1520</v>
      </c>
      <c r="W116" s="55">
        <v>0</v>
      </c>
      <c r="X116" s="55">
        <f t="shared" si="27"/>
        <v>2646.2259572484309</v>
      </c>
      <c r="Y116" s="117">
        <f t="shared" si="28"/>
        <v>374094.27206515474</v>
      </c>
    </row>
    <row r="117" spans="1:25" ht="13.5" thickBot="1" x14ac:dyDescent="0.35">
      <c r="A117" s="54">
        <v>104</v>
      </c>
      <c r="B117" s="54">
        <v>32</v>
      </c>
      <c r="C117" s="54">
        <f t="shared" si="34"/>
        <v>8</v>
      </c>
      <c r="D117" s="55">
        <f t="shared" si="37"/>
        <v>11819.643550312505</v>
      </c>
      <c r="E117" s="57">
        <f t="shared" si="25"/>
        <v>-709.1786130187503</v>
      </c>
      <c r="F117" s="55" cm="1">
        <f t="array" ref="F117">(-1*(_xlfn.IFS((D117*12)&lt;50000,(0.15*D117*12),AND(D117*12 &gt; 50000, D117*12 &lt;75000),(7500+0.25*(D117*12-50000)),AND(D117*12 &gt; 75000, D117*12 &lt;100000),(13750+0.34*(D117*12-75000)),AND(D117*12 &gt; 100000, D117*12 &lt;335000),(22250+0.39*(D117*12-100000)),AND(D117*12 &gt; 335000, D117*12 &lt;10000000),(113900+0.34*(D117*12-335000)))))/12</f>
        <v>-3213.8276512885441</v>
      </c>
      <c r="G117" s="57">
        <f t="shared" si="26"/>
        <v>-752.61542950728563</v>
      </c>
      <c r="H117" s="55">
        <v>0</v>
      </c>
      <c r="I117" s="57">
        <f t="shared" si="31"/>
        <v>-347.02378745323108</v>
      </c>
      <c r="J117" s="57">
        <f t="shared" si="33"/>
        <v>-243</v>
      </c>
      <c r="K117" s="54">
        <v>32</v>
      </c>
      <c r="L117" s="55">
        <v>0</v>
      </c>
      <c r="M117" s="55">
        <v>0</v>
      </c>
      <c r="N117" s="54" t="s">
        <v>79</v>
      </c>
      <c r="O117" s="55">
        <v>0</v>
      </c>
      <c r="P117" s="55">
        <v>0</v>
      </c>
      <c r="Q117" s="54" t="s">
        <v>79</v>
      </c>
      <c r="R117" s="57">
        <f t="shared" si="38"/>
        <v>-2390.7721117962628</v>
      </c>
      <c r="S117" s="55">
        <v>0</v>
      </c>
      <c r="T117" s="55">
        <v>0</v>
      </c>
      <c r="U117" s="54" t="s">
        <v>79</v>
      </c>
      <c r="V117" s="57">
        <f t="shared" si="29"/>
        <v>-1530</v>
      </c>
      <c r="W117" s="55">
        <v>0</v>
      </c>
      <c r="X117" s="55">
        <f t="shared" si="27"/>
        <v>2633.2259572484309</v>
      </c>
      <c r="Y117" s="117">
        <f t="shared" si="28"/>
        <v>378286.22415600799</v>
      </c>
    </row>
    <row r="118" spans="1:25" ht="13.5" thickBot="1" x14ac:dyDescent="0.35">
      <c r="A118" s="54">
        <v>105</v>
      </c>
      <c r="B118" s="54">
        <v>32</v>
      </c>
      <c r="C118" s="54">
        <f t="shared" si="34"/>
        <v>9</v>
      </c>
      <c r="D118" s="55">
        <f t="shared" si="37"/>
        <v>11819.643550312505</v>
      </c>
      <c r="E118" s="57">
        <f t="shared" si="25"/>
        <v>-709.1786130187503</v>
      </c>
      <c r="F118" s="55" cm="1">
        <f t="array" ref="F118">(-1*(_xlfn.IFS((D118*12)&lt;50000,(0.15*D118*12),AND(D118*12 &gt; 50000, D118*12 &lt;75000),(7500+0.25*(D118*12-50000)),AND(D118*12 &gt; 75000, D118*12 &lt;100000),(13750+0.34*(D118*12-75000)),AND(D118*12 &gt; 100000, D118*12 &lt;335000),(22250+0.39*(D118*12-100000)),AND(D118*12 &gt; 335000, D118*12 &lt;10000000),(113900+0.34*(D118*12-335000)))))/12</f>
        <v>-3213.8276512885441</v>
      </c>
      <c r="G118" s="57">
        <f t="shared" si="26"/>
        <v>-752.61542950728563</v>
      </c>
      <c r="H118" s="55">
        <v>0</v>
      </c>
      <c r="I118" s="57">
        <f t="shared" si="31"/>
        <v>-347.02378745323108</v>
      </c>
      <c r="J118" s="57">
        <f t="shared" si="33"/>
        <v>-246</v>
      </c>
      <c r="K118" s="54">
        <v>33</v>
      </c>
      <c r="L118" s="55">
        <v>0</v>
      </c>
      <c r="M118" s="55">
        <v>0</v>
      </c>
      <c r="N118" s="54" t="s">
        <v>79</v>
      </c>
      <c r="O118" s="55">
        <v>0</v>
      </c>
      <c r="P118" s="55">
        <v>0</v>
      </c>
      <c r="Q118" s="54" t="s">
        <v>79</v>
      </c>
      <c r="R118" s="57">
        <f t="shared" si="38"/>
        <v>-2390.7721117962628</v>
      </c>
      <c r="S118" s="55">
        <v>0</v>
      </c>
      <c r="T118" s="55">
        <v>0</v>
      </c>
      <c r="U118" s="54" t="s">
        <v>79</v>
      </c>
      <c r="V118" s="57">
        <f t="shared" si="29"/>
        <v>-1540</v>
      </c>
      <c r="W118" s="55">
        <v>0</v>
      </c>
      <c r="X118" s="55">
        <f t="shared" si="27"/>
        <v>2620.2259572484309</v>
      </c>
      <c r="Y118" s="117">
        <f t="shared" si="28"/>
        <v>382482.64271390642</v>
      </c>
    </row>
    <row r="119" spans="1:25" ht="13.5" thickBot="1" x14ac:dyDescent="0.35">
      <c r="A119" s="54">
        <v>106</v>
      </c>
      <c r="B119" s="54">
        <v>32</v>
      </c>
      <c r="C119" s="54">
        <f t="shared" si="34"/>
        <v>10</v>
      </c>
      <c r="D119" s="55">
        <f t="shared" si="37"/>
        <v>11819.643550312505</v>
      </c>
      <c r="E119" s="57">
        <f t="shared" si="25"/>
        <v>-709.1786130187503</v>
      </c>
      <c r="F119" s="55" cm="1">
        <f t="array" ref="F119">(-1*(_xlfn.IFS((D119*12)&lt;50000,(0.15*D119*12),AND(D119*12 &gt; 50000, D119*12 &lt;75000),(7500+0.25*(D119*12-50000)),AND(D119*12 &gt; 75000, D119*12 &lt;100000),(13750+0.34*(D119*12-75000)),AND(D119*12 &gt; 100000, D119*12 &lt;335000),(22250+0.39*(D119*12-100000)),AND(D119*12 &gt; 335000, D119*12 &lt;10000000),(113900+0.34*(D119*12-335000)))))/12</f>
        <v>-3213.8276512885441</v>
      </c>
      <c r="G119" s="57">
        <f t="shared" si="26"/>
        <v>-752.61542950728563</v>
      </c>
      <c r="H119" s="55">
        <v>0</v>
      </c>
      <c r="I119" s="57">
        <f t="shared" si="31"/>
        <v>-347.02378745323108</v>
      </c>
      <c r="J119" s="57">
        <f t="shared" si="33"/>
        <v>-249</v>
      </c>
      <c r="K119" s="54">
        <v>34</v>
      </c>
      <c r="L119" s="55">
        <v>0</v>
      </c>
      <c r="M119" s="55">
        <v>0</v>
      </c>
      <c r="N119" s="54" t="s">
        <v>79</v>
      </c>
      <c r="O119" s="55">
        <v>0</v>
      </c>
      <c r="P119" s="55">
        <v>0</v>
      </c>
      <c r="Q119" s="54" t="s">
        <v>79</v>
      </c>
      <c r="R119" s="57">
        <f t="shared" si="38"/>
        <v>-2390.7721117962628</v>
      </c>
      <c r="S119" s="55">
        <v>0</v>
      </c>
      <c r="T119" s="55">
        <v>0</v>
      </c>
      <c r="U119" s="54" t="s">
        <v>79</v>
      </c>
      <c r="V119" s="57">
        <f t="shared" si="29"/>
        <v>-1550</v>
      </c>
      <c r="W119" s="55">
        <v>0</v>
      </c>
      <c r="X119" s="55">
        <f t="shared" si="27"/>
        <v>2607.2259572484309</v>
      </c>
      <c r="Y119" s="117">
        <f t="shared" si="28"/>
        <v>386683.54634912946</v>
      </c>
    </row>
    <row r="120" spans="1:25" ht="13.5" thickBot="1" x14ac:dyDescent="0.35">
      <c r="A120" s="54">
        <v>107</v>
      </c>
      <c r="B120" s="54">
        <v>32</v>
      </c>
      <c r="C120" s="54">
        <f t="shared" si="34"/>
        <v>11</v>
      </c>
      <c r="D120" s="55">
        <f t="shared" si="37"/>
        <v>11819.643550312505</v>
      </c>
      <c r="E120" s="57">
        <f t="shared" si="25"/>
        <v>-709.1786130187503</v>
      </c>
      <c r="F120" s="55" cm="1">
        <f t="array" ref="F120">(-1*(_xlfn.IFS((D120*12)&lt;50000,(0.15*D120*12),AND(D120*12 &gt; 50000, D120*12 &lt;75000),(7500+0.25*(D120*12-50000)),AND(D120*12 &gt; 75000, D120*12 &lt;100000),(13750+0.34*(D120*12-75000)),AND(D120*12 &gt; 100000, D120*12 &lt;335000),(22250+0.39*(D120*12-100000)),AND(D120*12 &gt; 335000, D120*12 &lt;10000000),(113900+0.34*(D120*12-335000)))))/12</f>
        <v>-3213.8276512885441</v>
      </c>
      <c r="G120" s="57">
        <f t="shared" si="26"/>
        <v>-752.61542950728563</v>
      </c>
      <c r="H120" s="55">
        <v>0</v>
      </c>
      <c r="I120" s="57">
        <f t="shared" si="31"/>
        <v>-347.02378745323108</v>
      </c>
      <c r="J120" s="57">
        <f t="shared" si="33"/>
        <v>-252</v>
      </c>
      <c r="K120" s="54">
        <v>35</v>
      </c>
      <c r="L120" s="55">
        <v>0</v>
      </c>
      <c r="M120" s="55">
        <v>0</v>
      </c>
      <c r="N120" s="54" t="s">
        <v>79</v>
      </c>
      <c r="O120" s="55">
        <v>0</v>
      </c>
      <c r="P120" s="55">
        <v>0</v>
      </c>
      <c r="Q120" s="54" t="s">
        <v>79</v>
      </c>
      <c r="R120" s="57">
        <f t="shared" si="38"/>
        <v>-2390.7721117962628</v>
      </c>
      <c r="S120" s="55">
        <v>0</v>
      </c>
      <c r="T120" s="55">
        <v>0</v>
      </c>
      <c r="U120" s="54" t="s">
        <v>79</v>
      </c>
      <c r="V120" s="57">
        <f t="shared" si="29"/>
        <v>-1560</v>
      </c>
      <c r="W120" s="55">
        <v>0</v>
      </c>
      <c r="X120" s="55">
        <f t="shared" si="27"/>
        <v>2594.2259572484309</v>
      </c>
      <c r="Y120" s="117">
        <f t="shared" si="28"/>
        <v>390888.95374949923</v>
      </c>
    </row>
    <row r="121" spans="1:25" ht="13.5" thickBot="1" x14ac:dyDescent="0.35">
      <c r="A121" s="54">
        <v>108</v>
      </c>
      <c r="B121" s="54">
        <v>33</v>
      </c>
      <c r="C121" s="54">
        <f t="shared" si="34"/>
        <v>0</v>
      </c>
      <c r="D121" s="55">
        <f>$D110*(1+$D$4)</f>
        <v>12410.62572782813</v>
      </c>
      <c r="E121" s="57">
        <f t="shared" si="25"/>
        <v>-744.63754366968783</v>
      </c>
      <c r="F121" s="55" cm="1">
        <f t="array" ref="F121">(-1*(_xlfn.IFS((D121*12)&lt;50000,(0.15*D121*12),AND(D121*12 &gt; 50000, D121*12 &lt;75000),(7500+0.25*(D121*12-50000)),AND(D121*12 &gt; 75000, D121*12 &lt;100000),(13750+0.34*(D121*12-75000)),AND(D121*12 &gt; 100000, D121*12 &lt;335000),(22250+0.39*(D121*12-100000)),AND(D121*12 &gt; 335000, D121*12 &lt;10000000),(113900+0.34*(D121*12-335000)))))/12</f>
        <v>-3444.310700519638</v>
      </c>
      <c r="G121" s="57">
        <f t="shared" si="26"/>
        <v>-752.61542950728563</v>
      </c>
      <c r="H121" s="55">
        <v>0</v>
      </c>
      <c r="I121" s="57">
        <f t="shared" si="31"/>
        <v>-347.02378745323108</v>
      </c>
      <c r="J121" s="57">
        <f t="shared" si="33"/>
        <v>-255</v>
      </c>
      <c r="K121" s="54">
        <v>36</v>
      </c>
      <c r="L121" s="55">
        <v>0</v>
      </c>
      <c r="M121" s="55">
        <v>0</v>
      </c>
      <c r="N121" s="54" t="s">
        <v>79</v>
      </c>
      <c r="O121" s="55">
        <v>0</v>
      </c>
      <c r="P121" s="55">
        <v>0</v>
      </c>
      <c r="Q121" s="54" t="s">
        <v>79</v>
      </c>
      <c r="R121" s="57">
        <f>$R120*1.06</f>
        <v>-2534.2184385040387</v>
      </c>
      <c r="S121" s="55">
        <v>0</v>
      </c>
      <c r="T121" s="55">
        <v>0</v>
      </c>
      <c r="U121" s="54" t="s">
        <v>79</v>
      </c>
      <c r="V121" s="57">
        <f t="shared" si="29"/>
        <v>-1570</v>
      </c>
      <c r="W121" s="55">
        <v>0</v>
      </c>
      <c r="X121" s="55">
        <f t="shared" si="27"/>
        <v>2762.8198281742498</v>
      </c>
      <c r="Y121" s="117">
        <f t="shared" si="28"/>
        <v>395280.47755162971</v>
      </c>
    </row>
    <row r="122" spans="1:25" ht="13.5" thickBot="1" x14ac:dyDescent="0.35">
      <c r="A122" s="54">
        <v>109</v>
      </c>
      <c r="B122" s="54">
        <v>33</v>
      </c>
      <c r="C122" s="54">
        <f t="shared" si="34"/>
        <v>1</v>
      </c>
      <c r="D122" s="55">
        <f t="shared" ref="D122:D132" si="39">$D121</f>
        <v>12410.62572782813</v>
      </c>
      <c r="E122" s="57">
        <f t="shared" si="25"/>
        <v>-744.63754366968783</v>
      </c>
      <c r="F122" s="55" cm="1">
        <f t="array" ref="F122">(-1*(_xlfn.IFS((D122*12)&lt;50000,(0.15*D122*12),AND(D122*12 &gt; 50000, D122*12 &lt;75000),(7500+0.25*(D122*12-50000)),AND(D122*12 &gt; 75000, D122*12 &lt;100000),(13750+0.34*(D122*12-75000)),AND(D122*12 &gt; 100000, D122*12 &lt;335000),(22250+0.39*(D122*12-100000)),AND(D122*12 &gt; 335000, D122*12 &lt;10000000),(113900+0.34*(D122*12-335000)))))/12</f>
        <v>-3444.310700519638</v>
      </c>
      <c r="G122" s="57">
        <f t="shared" si="26"/>
        <v>-752.61542950728563</v>
      </c>
      <c r="H122" s="55">
        <v>0</v>
      </c>
      <c r="I122" s="57">
        <f t="shared" si="31"/>
        <v>-347.02378745323108</v>
      </c>
      <c r="J122" s="57">
        <f t="shared" si="33"/>
        <v>-258</v>
      </c>
      <c r="K122" s="54">
        <v>37</v>
      </c>
      <c r="L122" s="55">
        <v>0</v>
      </c>
      <c r="M122" s="55">
        <v>0</v>
      </c>
      <c r="N122" s="54" t="s">
        <v>79</v>
      </c>
      <c r="O122" s="55">
        <v>0</v>
      </c>
      <c r="P122" s="55">
        <v>0</v>
      </c>
      <c r="Q122" s="54" t="s">
        <v>79</v>
      </c>
      <c r="R122" s="57">
        <f t="shared" ref="R122:R132" si="40">$R121</f>
        <v>-2534.2184385040387</v>
      </c>
      <c r="S122" s="55">
        <v>0</v>
      </c>
      <c r="T122" s="55">
        <v>0</v>
      </c>
      <c r="U122" s="54" t="s">
        <v>79</v>
      </c>
      <c r="V122" s="57">
        <f t="shared" si="29"/>
        <v>-1580</v>
      </c>
      <c r="W122" s="55">
        <v>0</v>
      </c>
      <c r="X122" s="55">
        <f t="shared" si="27"/>
        <v>2749.8198281742498</v>
      </c>
      <c r="Y122" s="117">
        <f t="shared" si="28"/>
        <v>399677.29936960241</v>
      </c>
    </row>
    <row r="123" spans="1:25" ht="13.5" thickBot="1" x14ac:dyDescent="0.35">
      <c r="A123" s="54">
        <v>110</v>
      </c>
      <c r="B123" s="54">
        <v>33</v>
      </c>
      <c r="C123" s="54">
        <f t="shared" si="34"/>
        <v>2</v>
      </c>
      <c r="D123" s="55">
        <f t="shared" si="39"/>
        <v>12410.62572782813</v>
      </c>
      <c r="E123" s="57">
        <f t="shared" si="25"/>
        <v>-744.63754366968783</v>
      </c>
      <c r="F123" s="55" cm="1">
        <f t="array" ref="F123">(-1*(_xlfn.IFS((D123*12)&lt;50000,(0.15*D123*12),AND(D123*12 &gt; 50000, D123*12 &lt;75000),(7500+0.25*(D123*12-50000)),AND(D123*12 &gt; 75000, D123*12 &lt;100000),(13750+0.34*(D123*12-75000)),AND(D123*12 &gt; 100000, D123*12 &lt;335000),(22250+0.39*(D123*12-100000)),AND(D123*12 &gt; 335000, D123*12 &lt;10000000),(113900+0.34*(D123*12-335000)))))/12</f>
        <v>-3444.310700519638</v>
      </c>
      <c r="G123" s="57">
        <f t="shared" si="26"/>
        <v>-752.61542950728563</v>
      </c>
      <c r="H123" s="55">
        <v>0</v>
      </c>
      <c r="I123" s="57">
        <f t="shared" si="31"/>
        <v>-347.02378745323108</v>
      </c>
      <c r="J123" s="57">
        <f t="shared" si="33"/>
        <v>-261</v>
      </c>
      <c r="K123" s="54">
        <v>38</v>
      </c>
      <c r="L123" s="55">
        <v>0</v>
      </c>
      <c r="M123" s="55">
        <v>0</v>
      </c>
      <c r="N123" s="54" t="s">
        <v>79</v>
      </c>
      <c r="O123" s="55">
        <v>0</v>
      </c>
      <c r="P123" s="55">
        <v>0</v>
      </c>
      <c r="Q123" s="54" t="s">
        <v>79</v>
      </c>
      <c r="R123" s="57">
        <f t="shared" si="40"/>
        <v>-2534.2184385040387</v>
      </c>
      <c r="S123" s="55">
        <v>0</v>
      </c>
      <c r="T123" s="55">
        <v>0</v>
      </c>
      <c r="U123" s="54" t="s">
        <v>79</v>
      </c>
      <c r="V123" s="57">
        <f t="shared" si="29"/>
        <v>-1590</v>
      </c>
      <c r="W123" s="55">
        <v>0</v>
      </c>
      <c r="X123" s="55">
        <f t="shared" si="27"/>
        <v>2736.8198281742498</v>
      </c>
      <c r="Y123" s="117">
        <f t="shared" si="28"/>
        <v>404079.44127848331</v>
      </c>
    </row>
    <row r="124" spans="1:25" ht="13.5" thickBot="1" x14ac:dyDescent="0.35">
      <c r="A124" s="54">
        <v>111</v>
      </c>
      <c r="B124" s="54">
        <v>33</v>
      </c>
      <c r="C124" s="54">
        <f t="shared" si="34"/>
        <v>3</v>
      </c>
      <c r="D124" s="55">
        <f t="shared" si="39"/>
        <v>12410.62572782813</v>
      </c>
      <c r="E124" s="57">
        <f t="shared" si="25"/>
        <v>-744.63754366968783</v>
      </c>
      <c r="F124" s="55" cm="1">
        <f t="array" ref="F124">(-1*(_xlfn.IFS((D124*12)&lt;50000,(0.15*D124*12),AND(D124*12 &gt; 50000, D124*12 &lt;75000),(7500+0.25*(D124*12-50000)),AND(D124*12 &gt; 75000, D124*12 &lt;100000),(13750+0.34*(D124*12-75000)),AND(D124*12 &gt; 100000, D124*12 &lt;335000),(22250+0.39*(D124*12-100000)),AND(D124*12 &gt; 335000, D124*12 &lt;10000000),(113900+0.34*(D124*12-335000)))))/12</f>
        <v>-3444.310700519638</v>
      </c>
      <c r="G124" s="57">
        <f t="shared" si="26"/>
        <v>-752.61542950728563</v>
      </c>
      <c r="H124" s="55">
        <v>0</v>
      </c>
      <c r="I124" s="57">
        <f t="shared" si="31"/>
        <v>-347.02378745323108</v>
      </c>
      <c r="J124" s="57">
        <f t="shared" si="33"/>
        <v>-264</v>
      </c>
      <c r="K124" s="54">
        <v>39</v>
      </c>
      <c r="L124" s="55">
        <v>0</v>
      </c>
      <c r="M124" s="55">
        <v>0</v>
      </c>
      <c r="N124" s="54" t="s">
        <v>79</v>
      </c>
      <c r="O124" s="55">
        <v>0</v>
      </c>
      <c r="P124" s="55">
        <v>0</v>
      </c>
      <c r="Q124" s="54" t="s">
        <v>79</v>
      </c>
      <c r="R124" s="57">
        <f t="shared" si="40"/>
        <v>-2534.2184385040387</v>
      </c>
      <c r="S124" s="55">
        <v>0</v>
      </c>
      <c r="T124" s="55">
        <v>0</v>
      </c>
      <c r="U124" s="54" t="s">
        <v>79</v>
      </c>
      <c r="V124" s="57">
        <f t="shared" si="29"/>
        <v>-1600</v>
      </c>
      <c r="W124" s="55">
        <v>0</v>
      </c>
      <c r="X124" s="55">
        <f t="shared" si="27"/>
        <v>2723.8198281742498</v>
      </c>
      <c r="Y124" s="117">
        <f t="shared" si="28"/>
        <v>408486.92544531793</v>
      </c>
    </row>
    <row r="125" spans="1:25" ht="13.5" thickBot="1" x14ac:dyDescent="0.35">
      <c r="A125" s="54">
        <v>112</v>
      </c>
      <c r="B125" s="54">
        <v>33</v>
      </c>
      <c r="C125" s="54">
        <f t="shared" si="34"/>
        <v>4</v>
      </c>
      <c r="D125" s="55">
        <f t="shared" si="39"/>
        <v>12410.62572782813</v>
      </c>
      <c r="E125" s="57">
        <f t="shared" si="25"/>
        <v>-744.63754366968783</v>
      </c>
      <c r="F125" s="55" cm="1">
        <f t="array" ref="F125">(-1*(_xlfn.IFS((D125*12)&lt;50000,(0.15*D125*12),AND(D125*12 &gt; 50000, D125*12 &lt;75000),(7500+0.25*(D125*12-50000)),AND(D125*12 &gt; 75000, D125*12 &lt;100000),(13750+0.34*(D125*12-75000)),AND(D125*12 &gt; 100000, D125*12 &lt;335000),(22250+0.39*(D125*12-100000)),AND(D125*12 &gt; 335000, D125*12 &lt;10000000),(113900+0.34*(D125*12-335000)))))/12</f>
        <v>-3444.310700519638</v>
      </c>
      <c r="G125" s="57">
        <f t="shared" si="26"/>
        <v>-752.61542950728563</v>
      </c>
      <c r="H125" s="55">
        <v>0</v>
      </c>
      <c r="I125" s="57">
        <f t="shared" si="31"/>
        <v>-347.02378745323108</v>
      </c>
      <c r="J125" s="57">
        <f t="shared" si="33"/>
        <v>-267</v>
      </c>
      <c r="K125" s="54">
        <v>40</v>
      </c>
      <c r="L125" s="55">
        <v>0</v>
      </c>
      <c r="M125" s="55">
        <v>0</v>
      </c>
      <c r="N125" s="54" t="s">
        <v>79</v>
      </c>
      <c r="O125" s="55">
        <v>0</v>
      </c>
      <c r="P125" s="55">
        <v>0</v>
      </c>
      <c r="Q125" s="54" t="s">
        <v>79</v>
      </c>
      <c r="R125" s="57">
        <f t="shared" si="40"/>
        <v>-2534.2184385040387</v>
      </c>
      <c r="S125" s="55">
        <v>0</v>
      </c>
      <c r="T125" s="55">
        <v>0</v>
      </c>
      <c r="U125" s="54" t="s">
        <v>79</v>
      </c>
      <c r="V125" s="57">
        <f t="shared" si="29"/>
        <v>-1610</v>
      </c>
      <c r="W125" s="55">
        <v>0</v>
      </c>
      <c r="X125" s="55">
        <f t="shared" si="27"/>
        <v>2710.8198281742498</v>
      </c>
      <c r="Y125" s="117">
        <f t="shared" si="28"/>
        <v>412899.77412951435</v>
      </c>
    </row>
    <row r="126" spans="1:25" ht="13.5" thickBot="1" x14ac:dyDescent="0.35">
      <c r="A126" s="54">
        <v>113</v>
      </c>
      <c r="B126" s="54">
        <v>33</v>
      </c>
      <c r="C126" s="54">
        <f t="shared" si="34"/>
        <v>5</v>
      </c>
      <c r="D126" s="55">
        <f t="shared" si="39"/>
        <v>12410.62572782813</v>
      </c>
      <c r="E126" s="57">
        <f t="shared" si="25"/>
        <v>-744.63754366968783</v>
      </c>
      <c r="F126" s="55" cm="1">
        <f t="array" ref="F126">(-1*(_xlfn.IFS((D126*12)&lt;50000,(0.15*D126*12),AND(D126*12 &gt; 50000, D126*12 &lt;75000),(7500+0.25*(D126*12-50000)),AND(D126*12 &gt; 75000, D126*12 &lt;100000),(13750+0.34*(D126*12-75000)),AND(D126*12 &gt; 100000, D126*12 &lt;335000),(22250+0.39*(D126*12-100000)),AND(D126*12 &gt; 335000, D126*12 &lt;10000000),(113900+0.34*(D126*12-335000)))))/12</f>
        <v>-3444.310700519638</v>
      </c>
      <c r="G126" s="57">
        <f t="shared" si="26"/>
        <v>-752.61542950728563</v>
      </c>
      <c r="H126" s="55">
        <v>0</v>
      </c>
      <c r="I126" s="57">
        <f t="shared" si="31"/>
        <v>-347.02378745323108</v>
      </c>
      <c r="J126" s="57">
        <f t="shared" si="33"/>
        <v>-270</v>
      </c>
      <c r="K126" s="54">
        <v>41</v>
      </c>
      <c r="L126" s="55">
        <v>0</v>
      </c>
      <c r="M126" s="55">
        <v>0</v>
      </c>
      <c r="N126" s="54" t="s">
        <v>79</v>
      </c>
      <c r="O126" s="55">
        <v>0</v>
      </c>
      <c r="P126" s="55">
        <v>0</v>
      </c>
      <c r="Q126" s="54" t="s">
        <v>79</v>
      </c>
      <c r="R126" s="57">
        <f t="shared" si="40"/>
        <v>-2534.2184385040387</v>
      </c>
      <c r="S126" s="55">
        <v>0</v>
      </c>
      <c r="T126" s="55">
        <v>0</v>
      </c>
      <c r="U126" s="54" t="s">
        <v>79</v>
      </c>
      <c r="V126" s="57">
        <f t="shared" si="29"/>
        <v>-1620</v>
      </c>
      <c r="W126" s="55">
        <v>0</v>
      </c>
      <c r="X126" s="55">
        <f t="shared" si="27"/>
        <v>2697.8198281742498</v>
      </c>
      <c r="Y126" s="117">
        <f t="shared" si="28"/>
        <v>417318.00968322821</v>
      </c>
    </row>
    <row r="127" spans="1:25" ht="13.5" thickBot="1" x14ac:dyDescent="0.35">
      <c r="A127" s="54">
        <v>114</v>
      </c>
      <c r="B127" s="54">
        <v>33</v>
      </c>
      <c r="C127" s="54">
        <f t="shared" si="34"/>
        <v>6</v>
      </c>
      <c r="D127" s="55">
        <f t="shared" si="39"/>
        <v>12410.62572782813</v>
      </c>
      <c r="E127" s="57">
        <f t="shared" si="25"/>
        <v>-744.63754366968783</v>
      </c>
      <c r="F127" s="55" cm="1">
        <f t="array" ref="F127">(-1*(_xlfn.IFS((D127*12)&lt;50000,(0.15*D127*12),AND(D127*12 &gt; 50000, D127*12 &lt;75000),(7500+0.25*(D127*12-50000)),AND(D127*12 &gt; 75000, D127*12 &lt;100000),(13750+0.34*(D127*12-75000)),AND(D127*12 &gt; 100000, D127*12 &lt;335000),(22250+0.39*(D127*12-100000)),AND(D127*12 &gt; 335000, D127*12 &lt;10000000),(113900+0.34*(D127*12-335000)))))/12</f>
        <v>-3444.310700519638</v>
      </c>
      <c r="G127" s="57">
        <f t="shared" si="26"/>
        <v>-752.61542950728563</v>
      </c>
      <c r="H127" s="55">
        <v>0</v>
      </c>
      <c r="I127" s="57">
        <f t="shared" si="31"/>
        <v>-347.02378745323108</v>
      </c>
      <c r="J127" s="57">
        <f t="shared" si="33"/>
        <v>-273</v>
      </c>
      <c r="K127" s="54">
        <v>42</v>
      </c>
      <c r="L127" s="55">
        <v>0</v>
      </c>
      <c r="M127" s="55">
        <v>0</v>
      </c>
      <c r="N127" s="54" t="s">
        <v>79</v>
      </c>
      <c r="O127" s="55">
        <v>0</v>
      </c>
      <c r="P127" s="55">
        <v>0</v>
      </c>
      <c r="Q127" s="54" t="s">
        <v>79</v>
      </c>
      <c r="R127" s="57">
        <f t="shared" si="40"/>
        <v>-2534.2184385040387</v>
      </c>
      <c r="S127" s="55">
        <v>0</v>
      </c>
      <c r="T127" s="55">
        <v>0</v>
      </c>
      <c r="U127" s="54" t="s">
        <v>79</v>
      </c>
      <c r="V127" s="57">
        <f t="shared" si="29"/>
        <v>-1630</v>
      </c>
      <c r="W127" s="55">
        <v>0</v>
      </c>
      <c r="X127" s="55">
        <f t="shared" si="27"/>
        <v>2684.8198281742498</v>
      </c>
      <c r="Y127" s="117">
        <f t="shared" si="28"/>
        <v>421741.65455174923</v>
      </c>
    </row>
    <row r="128" spans="1:25" ht="13.5" thickBot="1" x14ac:dyDescent="0.35">
      <c r="A128" s="54">
        <v>115</v>
      </c>
      <c r="B128" s="54">
        <v>33</v>
      </c>
      <c r="C128" s="54">
        <f t="shared" si="34"/>
        <v>7</v>
      </c>
      <c r="D128" s="55">
        <f t="shared" si="39"/>
        <v>12410.62572782813</v>
      </c>
      <c r="E128" s="57">
        <f t="shared" si="25"/>
        <v>-744.63754366968783</v>
      </c>
      <c r="F128" s="55" cm="1">
        <f t="array" ref="F128">(-1*(_xlfn.IFS((D128*12)&lt;50000,(0.15*D128*12),AND(D128*12 &gt; 50000, D128*12 &lt;75000),(7500+0.25*(D128*12-50000)),AND(D128*12 &gt; 75000, D128*12 &lt;100000),(13750+0.34*(D128*12-75000)),AND(D128*12 &gt; 100000, D128*12 &lt;335000),(22250+0.39*(D128*12-100000)),AND(D128*12 &gt; 335000, D128*12 &lt;10000000),(113900+0.34*(D128*12-335000)))))/12</f>
        <v>-3444.310700519638</v>
      </c>
      <c r="G128" s="57">
        <f t="shared" si="26"/>
        <v>-752.61542950728563</v>
      </c>
      <c r="H128" s="55">
        <v>0</v>
      </c>
      <c r="I128" s="57">
        <f t="shared" si="31"/>
        <v>-347.02378745323108</v>
      </c>
      <c r="J128" s="57">
        <f t="shared" si="33"/>
        <v>-276</v>
      </c>
      <c r="K128" s="54">
        <v>43</v>
      </c>
      <c r="L128" s="55">
        <v>0</v>
      </c>
      <c r="M128" s="55">
        <v>0</v>
      </c>
      <c r="N128" s="54" t="s">
        <v>79</v>
      </c>
      <c r="O128" s="55">
        <v>0</v>
      </c>
      <c r="P128" s="55">
        <v>0</v>
      </c>
      <c r="Q128" s="54" t="s">
        <v>79</v>
      </c>
      <c r="R128" s="57">
        <f t="shared" si="40"/>
        <v>-2534.2184385040387</v>
      </c>
      <c r="S128" s="55">
        <v>0</v>
      </c>
      <c r="T128" s="55">
        <v>0</v>
      </c>
      <c r="U128" s="54" t="s">
        <v>79</v>
      </c>
      <c r="V128" s="57">
        <f t="shared" si="29"/>
        <v>-1640</v>
      </c>
      <c r="W128" s="55">
        <v>0</v>
      </c>
      <c r="X128" s="55">
        <f t="shared" si="27"/>
        <v>2671.8198281742498</v>
      </c>
      <c r="Y128" s="117">
        <f t="shared" si="28"/>
        <v>426170.73127388908</v>
      </c>
    </row>
    <row r="129" spans="1:25" ht="13.5" thickBot="1" x14ac:dyDescent="0.35">
      <c r="A129" s="54">
        <v>116</v>
      </c>
      <c r="B129" s="54">
        <v>33</v>
      </c>
      <c r="C129" s="54">
        <f t="shared" si="34"/>
        <v>8</v>
      </c>
      <c r="D129" s="55">
        <f t="shared" si="39"/>
        <v>12410.62572782813</v>
      </c>
      <c r="E129" s="57">
        <f t="shared" si="25"/>
        <v>-744.63754366968783</v>
      </c>
      <c r="F129" s="55" cm="1">
        <f t="array" ref="F129">(-1*(_xlfn.IFS((D129*12)&lt;50000,(0.15*D129*12),AND(D129*12 &gt; 50000, D129*12 &lt;75000),(7500+0.25*(D129*12-50000)),AND(D129*12 &gt; 75000, D129*12 &lt;100000),(13750+0.34*(D129*12-75000)),AND(D129*12 &gt; 100000, D129*12 &lt;335000),(22250+0.39*(D129*12-100000)),AND(D129*12 &gt; 335000, D129*12 &lt;10000000),(113900+0.34*(D129*12-335000)))))/12</f>
        <v>-3444.310700519638</v>
      </c>
      <c r="G129" s="57">
        <f t="shared" si="26"/>
        <v>-752.61542950728563</v>
      </c>
      <c r="H129" s="55">
        <v>0</v>
      </c>
      <c r="I129" s="57">
        <f t="shared" si="31"/>
        <v>-347.02378745323108</v>
      </c>
      <c r="J129" s="57">
        <f t="shared" si="33"/>
        <v>-279</v>
      </c>
      <c r="K129" s="54">
        <v>44</v>
      </c>
      <c r="L129" s="55">
        <v>0</v>
      </c>
      <c r="M129" s="55">
        <v>0</v>
      </c>
      <c r="N129" s="54" t="s">
        <v>79</v>
      </c>
      <c r="O129" s="55">
        <v>0</v>
      </c>
      <c r="P129" s="55">
        <v>0</v>
      </c>
      <c r="Q129" s="54" t="s">
        <v>79</v>
      </c>
      <c r="R129" s="57">
        <f t="shared" si="40"/>
        <v>-2534.2184385040387</v>
      </c>
      <c r="S129" s="55">
        <v>0</v>
      </c>
      <c r="T129" s="55">
        <v>0</v>
      </c>
      <c r="U129" s="54" t="s">
        <v>79</v>
      </c>
      <c r="V129" s="57">
        <f t="shared" si="29"/>
        <v>-1650</v>
      </c>
      <c r="W129" s="55">
        <v>0</v>
      </c>
      <c r="X129" s="55">
        <f t="shared" si="27"/>
        <v>2658.8198281742498</v>
      </c>
      <c r="Y129" s="117">
        <f t="shared" si="28"/>
        <v>430605.26248237118</v>
      </c>
    </row>
    <row r="130" spans="1:25" ht="13.5" thickBot="1" x14ac:dyDescent="0.35">
      <c r="A130" s="54">
        <v>117</v>
      </c>
      <c r="B130" s="54">
        <v>33</v>
      </c>
      <c r="C130" s="54">
        <f t="shared" si="34"/>
        <v>9</v>
      </c>
      <c r="D130" s="55">
        <f t="shared" si="39"/>
        <v>12410.62572782813</v>
      </c>
      <c r="E130" s="57">
        <f t="shared" si="25"/>
        <v>-744.63754366968783</v>
      </c>
      <c r="F130" s="55" cm="1">
        <f t="array" ref="F130">(-1*(_xlfn.IFS((D130*12)&lt;50000,(0.15*D130*12),AND(D130*12 &gt; 50000, D130*12 &lt;75000),(7500+0.25*(D130*12-50000)),AND(D130*12 &gt; 75000, D130*12 &lt;100000),(13750+0.34*(D130*12-75000)),AND(D130*12 &gt; 100000, D130*12 &lt;335000),(22250+0.39*(D130*12-100000)),AND(D130*12 &gt; 335000, D130*12 &lt;10000000),(113900+0.34*(D130*12-335000)))))/12</f>
        <v>-3444.310700519638</v>
      </c>
      <c r="G130" s="57">
        <f t="shared" si="26"/>
        <v>-752.61542950728563</v>
      </c>
      <c r="H130" s="55">
        <v>0</v>
      </c>
      <c r="I130" s="57">
        <f t="shared" si="31"/>
        <v>-347.02378745323108</v>
      </c>
      <c r="J130" s="57">
        <f t="shared" si="33"/>
        <v>-282</v>
      </c>
      <c r="K130" s="54">
        <v>45</v>
      </c>
      <c r="L130" s="55">
        <v>0</v>
      </c>
      <c r="M130" s="55">
        <v>0</v>
      </c>
      <c r="N130" s="54" t="s">
        <v>79</v>
      </c>
      <c r="O130" s="55">
        <v>0</v>
      </c>
      <c r="P130" s="55">
        <v>0</v>
      </c>
      <c r="Q130" s="54" t="s">
        <v>79</v>
      </c>
      <c r="R130" s="57">
        <f t="shared" si="40"/>
        <v>-2534.2184385040387</v>
      </c>
      <c r="S130" s="55">
        <v>0</v>
      </c>
      <c r="T130" s="55">
        <v>0</v>
      </c>
      <c r="U130" s="54" t="s">
        <v>79</v>
      </c>
      <c r="V130" s="57">
        <f t="shared" si="29"/>
        <v>-1660</v>
      </c>
      <c r="W130" s="55">
        <v>0</v>
      </c>
      <c r="X130" s="55">
        <f t="shared" si="27"/>
        <v>2645.8198281742498</v>
      </c>
      <c r="Y130" s="117">
        <f t="shared" si="28"/>
        <v>435045.27090422198</v>
      </c>
    </row>
    <row r="131" spans="1:25" ht="13.5" thickBot="1" x14ac:dyDescent="0.35">
      <c r="A131" s="54">
        <v>118</v>
      </c>
      <c r="B131" s="54">
        <v>33</v>
      </c>
      <c r="C131" s="54">
        <f t="shared" si="34"/>
        <v>10</v>
      </c>
      <c r="D131" s="55">
        <f t="shared" si="39"/>
        <v>12410.62572782813</v>
      </c>
      <c r="E131" s="57">
        <f t="shared" si="25"/>
        <v>-744.63754366968783</v>
      </c>
      <c r="F131" s="55" cm="1">
        <f t="array" ref="F131">(-1*(_xlfn.IFS((D131*12)&lt;50000,(0.15*D131*12),AND(D131*12 &gt; 50000, D131*12 &lt;75000),(7500+0.25*(D131*12-50000)),AND(D131*12 &gt; 75000, D131*12 &lt;100000),(13750+0.34*(D131*12-75000)),AND(D131*12 &gt; 100000, D131*12 &lt;335000),(22250+0.39*(D131*12-100000)),AND(D131*12 &gt; 335000, D131*12 &lt;10000000),(113900+0.34*(D131*12-335000)))))/12</f>
        <v>-3444.310700519638</v>
      </c>
      <c r="G131" s="57">
        <f t="shared" si="26"/>
        <v>-752.61542950728563</v>
      </c>
      <c r="H131" s="55">
        <v>0</v>
      </c>
      <c r="I131" s="57">
        <f t="shared" si="31"/>
        <v>-347.02378745323108</v>
      </c>
      <c r="J131" s="57">
        <f t="shared" si="33"/>
        <v>-285</v>
      </c>
      <c r="K131" s="54">
        <v>46</v>
      </c>
      <c r="L131" s="55">
        <v>0</v>
      </c>
      <c r="M131" s="55">
        <v>0</v>
      </c>
      <c r="N131" s="54" t="s">
        <v>79</v>
      </c>
      <c r="O131" s="55">
        <v>0</v>
      </c>
      <c r="P131" s="55">
        <v>0</v>
      </c>
      <c r="Q131" s="54" t="s">
        <v>79</v>
      </c>
      <c r="R131" s="57">
        <f t="shared" si="40"/>
        <v>-2534.2184385040387</v>
      </c>
      <c r="S131" s="55">
        <v>0</v>
      </c>
      <c r="T131" s="55">
        <v>0</v>
      </c>
      <c r="U131" s="54" t="s">
        <v>79</v>
      </c>
      <c r="V131" s="57">
        <f t="shared" si="29"/>
        <v>-1670</v>
      </c>
      <c r="W131" s="55">
        <v>0</v>
      </c>
      <c r="X131" s="55">
        <f t="shared" si="27"/>
        <v>2632.8198281742498</v>
      </c>
      <c r="Y131" s="117">
        <f t="shared" si="28"/>
        <v>439490.77936116379</v>
      </c>
    </row>
    <row r="132" spans="1:25" ht="13.5" thickBot="1" x14ac:dyDescent="0.35">
      <c r="A132" s="54">
        <v>119</v>
      </c>
      <c r="B132" s="54">
        <v>33</v>
      </c>
      <c r="C132" s="54">
        <f t="shared" si="34"/>
        <v>11</v>
      </c>
      <c r="D132" s="55">
        <f t="shared" si="39"/>
        <v>12410.62572782813</v>
      </c>
      <c r="E132" s="57">
        <f t="shared" si="25"/>
        <v>-744.63754366968783</v>
      </c>
      <c r="F132" s="55" cm="1">
        <f t="array" ref="F132">(-1*(_xlfn.IFS((D132*12)&lt;50000,(0.15*D132*12),AND(D132*12 &gt; 50000, D132*12 &lt;75000),(7500+0.25*(D132*12-50000)),AND(D132*12 &gt; 75000, D132*12 &lt;100000),(13750+0.34*(D132*12-75000)),AND(D132*12 &gt; 100000, D132*12 &lt;335000),(22250+0.39*(D132*12-100000)),AND(D132*12 &gt; 335000, D132*12 &lt;10000000),(113900+0.34*(D132*12-335000)))))/12</f>
        <v>-3444.310700519638</v>
      </c>
      <c r="G132" s="57">
        <f t="shared" si="26"/>
        <v>-752.61542950728563</v>
      </c>
      <c r="H132" s="55">
        <v>0</v>
      </c>
      <c r="I132" s="57">
        <f t="shared" si="31"/>
        <v>-347.02378745323108</v>
      </c>
      <c r="J132" s="57">
        <f t="shared" si="33"/>
        <v>-288</v>
      </c>
      <c r="K132" s="54">
        <v>47</v>
      </c>
      <c r="L132" s="55">
        <v>0</v>
      </c>
      <c r="M132" s="55">
        <v>0</v>
      </c>
      <c r="N132" s="54" t="s">
        <v>79</v>
      </c>
      <c r="O132" s="55">
        <v>0</v>
      </c>
      <c r="P132" s="55">
        <v>0</v>
      </c>
      <c r="Q132" s="54" t="s">
        <v>79</v>
      </c>
      <c r="R132" s="57">
        <f t="shared" si="40"/>
        <v>-2534.2184385040387</v>
      </c>
      <c r="S132" s="55">
        <v>0</v>
      </c>
      <c r="T132" s="55">
        <v>0</v>
      </c>
      <c r="U132" s="54" t="s">
        <v>79</v>
      </c>
      <c r="V132" s="57">
        <f t="shared" si="29"/>
        <v>-1680</v>
      </c>
      <c r="W132" s="55">
        <v>0</v>
      </c>
      <c r="X132" s="55">
        <f t="shared" si="27"/>
        <v>2619.8198281742498</v>
      </c>
      <c r="Y132" s="117">
        <f t="shared" si="28"/>
        <v>443941.81077000953</v>
      </c>
    </row>
    <row r="133" spans="1:25" ht="13.5" thickBot="1" x14ac:dyDescent="0.35">
      <c r="A133" s="54">
        <v>120</v>
      </c>
      <c r="B133" s="54">
        <v>34</v>
      </c>
      <c r="C133" s="54">
        <f t="shared" si="34"/>
        <v>0</v>
      </c>
      <c r="D133" s="55">
        <f>$D122*(1+$D$4)</f>
        <v>13031.157014219538</v>
      </c>
      <c r="E133" s="57">
        <f t="shared" si="25"/>
        <v>-781.86942085317219</v>
      </c>
      <c r="F133" s="55" cm="1">
        <f t="array" ref="F133">(-1*(_xlfn.IFS((D133*12)&lt;50000,(0.15*D133*12),AND(D133*12 &gt; 50000, D133*12 &lt;75000),(7500+0.25*(D133*12-50000)),AND(D133*12 &gt; 75000, D133*12 &lt;100000),(13750+0.34*(D133*12-75000)),AND(D133*12 &gt; 100000, D133*12 &lt;335000),(22250+0.39*(D133*12-100000)),AND(D133*12 &gt; 335000, D133*12 &lt;10000000),(113900+0.34*(D133*12-335000)))))/12</f>
        <v>-3686.3179022122858</v>
      </c>
      <c r="G133" s="57">
        <f t="shared" si="26"/>
        <v>-752.61542950728563</v>
      </c>
      <c r="H133" s="55">
        <v>0</v>
      </c>
      <c r="I133" s="57">
        <f t="shared" si="31"/>
        <v>-347.02378745323108</v>
      </c>
      <c r="J133" s="57">
        <f t="shared" si="33"/>
        <v>-291</v>
      </c>
      <c r="K133" s="54">
        <v>48</v>
      </c>
      <c r="L133" s="55">
        <v>0</v>
      </c>
      <c r="M133" s="55">
        <v>0</v>
      </c>
      <c r="N133" s="54" t="s">
        <v>79</v>
      </c>
      <c r="O133" s="55">
        <v>0</v>
      </c>
      <c r="P133" s="55">
        <v>0</v>
      </c>
      <c r="Q133" s="54" t="s">
        <v>79</v>
      </c>
      <c r="R133" s="57">
        <f>$R132*1.06</f>
        <v>-2686.2715448142812</v>
      </c>
      <c r="S133" s="55">
        <v>0</v>
      </c>
      <c r="T133" s="55">
        <v>0</v>
      </c>
      <c r="U133" s="54" t="s">
        <v>79</v>
      </c>
      <c r="V133" s="57">
        <f t="shared" si="29"/>
        <v>-1690</v>
      </c>
      <c r="W133" s="55">
        <v>0</v>
      </c>
      <c r="X133" s="55">
        <f t="shared" si="27"/>
        <v>2796.0589293792818</v>
      </c>
      <c r="Y133" s="117">
        <f t="shared" si="28"/>
        <v>448587.62724426383</v>
      </c>
    </row>
    <row r="134" spans="1:25" ht="13.5" thickBot="1" x14ac:dyDescent="0.35">
      <c r="A134" s="54">
        <v>121</v>
      </c>
      <c r="B134" s="54">
        <v>34</v>
      </c>
      <c r="C134" s="54">
        <f t="shared" si="34"/>
        <v>1</v>
      </c>
      <c r="D134" s="55">
        <f t="shared" ref="D134:D144" si="41">$D133</f>
        <v>13031.157014219538</v>
      </c>
      <c r="E134" s="57">
        <f t="shared" si="25"/>
        <v>-781.86942085317219</v>
      </c>
      <c r="F134" s="55" cm="1">
        <f t="array" ref="F134">(-1*(_xlfn.IFS((D134*12)&lt;50000,(0.15*D134*12),AND(D134*12 &gt; 50000, D134*12 &lt;75000),(7500+0.25*(D134*12-50000)),AND(D134*12 &gt; 75000, D134*12 &lt;100000),(13750+0.34*(D134*12-75000)),AND(D134*12 &gt; 100000, D134*12 &lt;335000),(22250+0.39*(D134*12-100000)),AND(D134*12 &gt; 335000, D134*12 &lt;10000000),(113900+0.34*(D134*12-335000)))))/12</f>
        <v>-3686.3179022122858</v>
      </c>
      <c r="G134" s="55">
        <v>0</v>
      </c>
      <c r="H134" s="55">
        <v>0</v>
      </c>
      <c r="I134" s="57">
        <f t="shared" si="31"/>
        <v>-347.02378745323108</v>
      </c>
      <c r="J134" s="57">
        <f t="shared" si="33"/>
        <v>-294</v>
      </c>
      <c r="K134" s="54">
        <v>49</v>
      </c>
      <c r="L134" s="55">
        <v>0</v>
      </c>
      <c r="M134" s="55">
        <v>0</v>
      </c>
      <c r="N134" s="54" t="s">
        <v>79</v>
      </c>
      <c r="O134" s="55">
        <v>0</v>
      </c>
      <c r="P134" s="55">
        <v>0</v>
      </c>
      <c r="Q134" s="54" t="s">
        <v>79</v>
      </c>
      <c r="R134" s="57">
        <f t="shared" ref="R134:R144" si="42">$R133</f>
        <v>-2686.2715448142812</v>
      </c>
      <c r="S134" s="55">
        <v>0</v>
      </c>
      <c r="T134" s="55">
        <v>0</v>
      </c>
      <c r="U134" s="54" t="s">
        <v>79</v>
      </c>
      <c r="V134" s="57">
        <f t="shared" si="29"/>
        <v>-1700</v>
      </c>
      <c r="W134" s="55">
        <v>0</v>
      </c>
      <c r="X134" s="55">
        <f t="shared" si="27"/>
        <v>3535.6743588865684</v>
      </c>
      <c r="Y134" s="117">
        <f t="shared" si="28"/>
        <v>453992.41671666811</v>
      </c>
    </row>
    <row r="135" spans="1:25" ht="13.5" thickBot="1" x14ac:dyDescent="0.35">
      <c r="A135" s="54">
        <v>122</v>
      </c>
      <c r="B135" s="54">
        <v>34</v>
      </c>
      <c r="C135" s="54">
        <f t="shared" si="34"/>
        <v>2</v>
      </c>
      <c r="D135" s="55">
        <f t="shared" si="41"/>
        <v>13031.157014219538</v>
      </c>
      <c r="E135" s="57">
        <f t="shared" si="25"/>
        <v>-781.86942085317219</v>
      </c>
      <c r="F135" s="55" cm="1">
        <f t="array" ref="F135">(-1*(_xlfn.IFS((D135*12)&lt;50000,(0.15*D135*12),AND(D135*12 &gt; 50000, D135*12 &lt;75000),(7500+0.25*(D135*12-50000)),AND(D135*12 &gt; 75000, D135*12 &lt;100000),(13750+0.34*(D135*12-75000)),AND(D135*12 &gt; 100000, D135*12 &lt;335000),(22250+0.39*(D135*12-100000)),AND(D135*12 &gt; 335000, D135*12 &lt;10000000),(113900+0.34*(D135*12-335000)))))/12</f>
        <v>-3686.3179022122858</v>
      </c>
      <c r="G135" s="55">
        <v>0</v>
      </c>
      <c r="H135" s="55">
        <v>0</v>
      </c>
      <c r="I135" s="57">
        <f t="shared" si="31"/>
        <v>-347.02378745323108</v>
      </c>
      <c r="J135" s="57">
        <f t="shared" si="33"/>
        <v>-297</v>
      </c>
      <c r="K135" s="54">
        <v>50</v>
      </c>
      <c r="L135" s="55">
        <v>0</v>
      </c>
      <c r="M135" s="55">
        <v>0</v>
      </c>
      <c r="N135" s="54" t="s">
        <v>79</v>
      </c>
      <c r="O135" s="55">
        <v>0</v>
      </c>
      <c r="P135" s="55">
        <v>0</v>
      </c>
      <c r="Q135" s="54" t="s">
        <v>79</v>
      </c>
      <c r="R135" s="57">
        <f t="shared" si="42"/>
        <v>-2686.2715448142812</v>
      </c>
      <c r="S135" s="55">
        <v>0</v>
      </c>
      <c r="T135" s="55">
        <v>0</v>
      </c>
      <c r="U135" s="54" t="s">
        <v>79</v>
      </c>
      <c r="V135" s="57">
        <f t="shared" si="29"/>
        <v>-1710</v>
      </c>
      <c r="W135" s="55">
        <v>0</v>
      </c>
      <c r="X135" s="55">
        <f t="shared" si="27"/>
        <v>3522.6743588865684</v>
      </c>
      <c r="Y135" s="117">
        <f t="shared" si="28"/>
        <v>459406.72614520742</v>
      </c>
    </row>
    <row r="136" spans="1:25" ht="13.5" thickBot="1" x14ac:dyDescent="0.35">
      <c r="A136" s="54">
        <v>123</v>
      </c>
      <c r="B136" s="54">
        <v>34</v>
      </c>
      <c r="C136" s="54">
        <f t="shared" si="34"/>
        <v>3</v>
      </c>
      <c r="D136" s="55">
        <f t="shared" si="41"/>
        <v>13031.157014219538</v>
      </c>
      <c r="E136" s="57">
        <f t="shared" si="25"/>
        <v>-781.86942085317219</v>
      </c>
      <c r="F136" s="55" cm="1">
        <f t="array" ref="F136">(-1*(_xlfn.IFS((D136*12)&lt;50000,(0.15*D136*12),AND(D136*12 &gt; 50000, D136*12 &lt;75000),(7500+0.25*(D136*12-50000)),AND(D136*12 &gt; 75000, D136*12 &lt;100000),(13750+0.34*(D136*12-75000)),AND(D136*12 &gt; 100000, D136*12 &lt;335000),(22250+0.39*(D136*12-100000)),AND(D136*12 &gt; 335000, D136*12 &lt;10000000),(113900+0.34*(D136*12-335000)))))/12</f>
        <v>-3686.3179022122858</v>
      </c>
      <c r="G136" s="55">
        <v>0</v>
      </c>
      <c r="H136" s="55">
        <v>0</v>
      </c>
      <c r="I136" s="57">
        <f t="shared" si="31"/>
        <v>-347.02378745323108</v>
      </c>
      <c r="J136" s="57">
        <f t="shared" si="33"/>
        <v>-300</v>
      </c>
      <c r="K136" s="54">
        <v>51</v>
      </c>
      <c r="L136" s="55">
        <v>0</v>
      </c>
      <c r="M136" s="55">
        <v>0</v>
      </c>
      <c r="N136" s="54" t="s">
        <v>79</v>
      </c>
      <c r="O136" s="55">
        <v>0</v>
      </c>
      <c r="P136" s="55">
        <v>0</v>
      </c>
      <c r="Q136" s="54" t="s">
        <v>79</v>
      </c>
      <c r="R136" s="57">
        <f t="shared" si="42"/>
        <v>-2686.2715448142812</v>
      </c>
      <c r="S136" s="55">
        <v>0</v>
      </c>
      <c r="T136" s="55">
        <v>0</v>
      </c>
      <c r="U136" s="54" t="s">
        <v>79</v>
      </c>
      <c r="V136" s="57">
        <f t="shared" si="29"/>
        <v>-1720</v>
      </c>
      <c r="W136" s="55">
        <v>0</v>
      </c>
      <c r="X136" s="55">
        <f t="shared" si="27"/>
        <v>3509.6743588865684</v>
      </c>
      <c r="Y136" s="117">
        <f t="shared" si="28"/>
        <v>464830.59519636567</v>
      </c>
    </row>
    <row r="137" spans="1:25" ht="13.5" thickBot="1" x14ac:dyDescent="0.35">
      <c r="A137" s="54">
        <v>124</v>
      </c>
      <c r="B137" s="54">
        <v>34</v>
      </c>
      <c r="C137" s="54">
        <f t="shared" si="34"/>
        <v>4</v>
      </c>
      <c r="D137" s="55">
        <f t="shared" si="41"/>
        <v>13031.157014219538</v>
      </c>
      <c r="E137" s="57">
        <f t="shared" si="25"/>
        <v>-781.86942085317219</v>
      </c>
      <c r="F137" s="55" cm="1">
        <f t="array" ref="F137">(-1*(_xlfn.IFS((D137*12)&lt;50000,(0.15*D137*12),AND(D137*12 &gt; 50000, D137*12 &lt;75000),(7500+0.25*(D137*12-50000)),AND(D137*12 &gt; 75000, D137*12 &lt;100000),(13750+0.34*(D137*12-75000)),AND(D137*12 &gt; 100000, D137*12 &lt;335000),(22250+0.39*(D137*12-100000)),AND(D137*12 &gt; 335000, D137*12 &lt;10000000),(113900+0.34*(D137*12-335000)))))/12</f>
        <v>-3686.3179022122858</v>
      </c>
      <c r="G137" s="55">
        <v>0</v>
      </c>
      <c r="H137" s="55">
        <v>0</v>
      </c>
      <c r="I137" s="57">
        <f t="shared" si="31"/>
        <v>-347.02378745323108</v>
      </c>
      <c r="J137" s="57">
        <f t="shared" si="33"/>
        <v>-303</v>
      </c>
      <c r="K137" s="54">
        <v>52</v>
      </c>
      <c r="L137" s="55">
        <v>0</v>
      </c>
      <c r="M137" s="55">
        <v>0</v>
      </c>
      <c r="N137" s="54" t="s">
        <v>79</v>
      </c>
      <c r="O137" s="55">
        <v>0</v>
      </c>
      <c r="P137" s="55">
        <v>0</v>
      </c>
      <c r="Q137" s="54" t="s">
        <v>79</v>
      </c>
      <c r="R137" s="57">
        <f t="shared" si="42"/>
        <v>-2686.2715448142812</v>
      </c>
      <c r="S137" s="55">
        <v>0</v>
      </c>
      <c r="T137" s="55">
        <v>0</v>
      </c>
      <c r="U137" s="54" t="s">
        <v>79</v>
      </c>
      <c r="V137" s="57">
        <f t="shared" si="29"/>
        <v>-1730</v>
      </c>
      <c r="W137" s="55">
        <v>0</v>
      </c>
      <c r="X137" s="55">
        <f t="shared" si="27"/>
        <v>3496.6743588865684</v>
      </c>
      <c r="Y137" s="117">
        <f t="shared" si="28"/>
        <v>470264.06370190374</v>
      </c>
    </row>
    <row r="138" spans="1:25" ht="13.5" thickBot="1" x14ac:dyDescent="0.35">
      <c r="A138" s="54">
        <v>125</v>
      </c>
      <c r="B138" s="54">
        <v>34</v>
      </c>
      <c r="C138" s="54">
        <f t="shared" si="34"/>
        <v>5</v>
      </c>
      <c r="D138" s="55">
        <f t="shared" si="41"/>
        <v>13031.157014219538</v>
      </c>
      <c r="E138" s="57">
        <f t="shared" si="25"/>
        <v>-781.86942085317219</v>
      </c>
      <c r="F138" s="55" cm="1">
        <f t="array" ref="F138">(-1*(_xlfn.IFS((D138*12)&lt;50000,(0.15*D138*12),AND(D138*12 &gt; 50000, D138*12 &lt;75000),(7500+0.25*(D138*12-50000)),AND(D138*12 &gt; 75000, D138*12 &lt;100000),(13750+0.34*(D138*12-75000)),AND(D138*12 &gt; 100000, D138*12 &lt;335000),(22250+0.39*(D138*12-100000)),AND(D138*12 &gt; 335000, D138*12 &lt;10000000),(113900+0.34*(D138*12-335000)))))/12</f>
        <v>-3686.3179022122858</v>
      </c>
      <c r="G138" s="55">
        <v>0</v>
      </c>
      <c r="H138" s="55">
        <v>0</v>
      </c>
      <c r="I138" s="57">
        <f t="shared" si="31"/>
        <v>-347.02378745323108</v>
      </c>
      <c r="J138" s="57">
        <f t="shared" si="33"/>
        <v>-306</v>
      </c>
      <c r="K138" s="54">
        <v>53</v>
      </c>
      <c r="L138" s="55">
        <v>0</v>
      </c>
      <c r="M138" s="55">
        <v>0</v>
      </c>
      <c r="N138" s="54" t="s">
        <v>79</v>
      </c>
      <c r="O138" s="55">
        <v>0</v>
      </c>
      <c r="P138" s="55">
        <v>0</v>
      </c>
      <c r="Q138" s="54" t="s">
        <v>79</v>
      </c>
      <c r="R138" s="57">
        <f t="shared" si="42"/>
        <v>-2686.2715448142812</v>
      </c>
      <c r="S138" s="55">
        <v>0</v>
      </c>
      <c r="T138" s="55">
        <v>0</v>
      </c>
      <c r="U138" s="54" t="s">
        <v>79</v>
      </c>
      <c r="V138" s="57">
        <f t="shared" si="29"/>
        <v>-1740</v>
      </c>
      <c r="W138" s="55">
        <v>0</v>
      </c>
      <c r="X138" s="55">
        <f t="shared" si="27"/>
        <v>3483.6743588865684</v>
      </c>
      <c r="Y138" s="117">
        <f t="shared" si="28"/>
        <v>475707.17165954824</v>
      </c>
    </row>
    <row r="139" spans="1:25" ht="13.5" thickBot="1" x14ac:dyDescent="0.35">
      <c r="A139" s="54">
        <v>126</v>
      </c>
      <c r="B139" s="54">
        <v>34</v>
      </c>
      <c r="C139" s="54">
        <f t="shared" si="34"/>
        <v>6</v>
      </c>
      <c r="D139" s="55">
        <f t="shared" si="41"/>
        <v>13031.157014219538</v>
      </c>
      <c r="E139" s="57">
        <f t="shared" si="25"/>
        <v>-781.86942085317219</v>
      </c>
      <c r="F139" s="55" cm="1">
        <f t="array" ref="F139">(-1*(_xlfn.IFS((D139*12)&lt;50000,(0.15*D139*12),AND(D139*12 &gt; 50000, D139*12 &lt;75000),(7500+0.25*(D139*12-50000)),AND(D139*12 &gt; 75000, D139*12 &lt;100000),(13750+0.34*(D139*12-75000)),AND(D139*12 &gt; 100000, D139*12 &lt;335000),(22250+0.39*(D139*12-100000)),AND(D139*12 &gt; 335000, D139*12 &lt;10000000),(113900+0.34*(D139*12-335000)))))/12</f>
        <v>-3686.3179022122858</v>
      </c>
      <c r="G139" s="55">
        <v>0</v>
      </c>
      <c r="H139" s="55">
        <v>0</v>
      </c>
      <c r="I139" s="57">
        <f t="shared" si="31"/>
        <v>-347.02378745323108</v>
      </c>
      <c r="J139" s="57">
        <f t="shared" si="33"/>
        <v>-309</v>
      </c>
      <c r="K139" s="54">
        <v>54</v>
      </c>
      <c r="L139" s="55">
        <v>0</v>
      </c>
      <c r="M139" s="55">
        <v>0</v>
      </c>
      <c r="N139" s="54" t="s">
        <v>79</v>
      </c>
      <c r="O139" s="55">
        <v>0</v>
      </c>
      <c r="P139" s="55">
        <v>0</v>
      </c>
      <c r="Q139" s="54" t="s">
        <v>79</v>
      </c>
      <c r="R139" s="57">
        <f t="shared" si="42"/>
        <v>-2686.2715448142812</v>
      </c>
      <c r="S139" s="55">
        <v>0</v>
      </c>
      <c r="T139" s="55">
        <v>0</v>
      </c>
      <c r="U139" s="54" t="s">
        <v>79</v>
      </c>
      <c r="V139" s="57">
        <f t="shared" si="29"/>
        <v>-1750</v>
      </c>
      <c r="W139" s="55">
        <v>0</v>
      </c>
      <c r="X139" s="55">
        <f t="shared" si="27"/>
        <v>3470.6743588865684</v>
      </c>
      <c r="Y139" s="117">
        <f t="shared" si="28"/>
        <v>481159.95923368289</v>
      </c>
    </row>
    <row r="140" spans="1:25" ht="13.5" thickBot="1" x14ac:dyDescent="0.35">
      <c r="A140" s="54">
        <v>127</v>
      </c>
      <c r="B140" s="54">
        <v>34</v>
      </c>
      <c r="C140" s="54">
        <f t="shared" si="34"/>
        <v>7</v>
      </c>
      <c r="D140" s="55">
        <f t="shared" si="41"/>
        <v>13031.157014219538</v>
      </c>
      <c r="E140" s="57">
        <f t="shared" si="25"/>
        <v>-781.86942085317219</v>
      </c>
      <c r="F140" s="55" cm="1">
        <f t="array" ref="F140">(-1*(_xlfn.IFS((D140*12)&lt;50000,(0.15*D140*12),AND(D140*12 &gt; 50000, D140*12 &lt;75000),(7500+0.25*(D140*12-50000)),AND(D140*12 &gt; 75000, D140*12 &lt;100000),(13750+0.34*(D140*12-75000)),AND(D140*12 &gt; 100000, D140*12 &lt;335000),(22250+0.39*(D140*12-100000)),AND(D140*12 &gt; 335000, D140*12 &lt;10000000),(113900+0.34*(D140*12-335000)))))/12</f>
        <v>-3686.3179022122858</v>
      </c>
      <c r="G140" s="55">
        <v>0</v>
      </c>
      <c r="H140" s="55">
        <v>0</v>
      </c>
      <c r="I140" s="57">
        <f t="shared" si="31"/>
        <v>-347.02378745323108</v>
      </c>
      <c r="J140" s="57">
        <f t="shared" si="33"/>
        <v>-312</v>
      </c>
      <c r="K140" s="54">
        <v>55</v>
      </c>
      <c r="L140" s="55">
        <v>0</v>
      </c>
      <c r="M140" s="55">
        <v>0</v>
      </c>
      <c r="N140" s="54" t="s">
        <v>79</v>
      </c>
      <c r="O140" s="55">
        <v>0</v>
      </c>
      <c r="P140" s="55">
        <v>0</v>
      </c>
      <c r="Q140" s="54" t="s">
        <v>79</v>
      </c>
      <c r="R140" s="57">
        <f t="shared" si="42"/>
        <v>-2686.2715448142812</v>
      </c>
      <c r="S140" s="55">
        <v>0</v>
      </c>
      <c r="T140" s="55">
        <v>0</v>
      </c>
      <c r="U140" s="54" t="s">
        <v>79</v>
      </c>
      <c r="V140" s="57">
        <f t="shared" si="29"/>
        <v>-1760</v>
      </c>
      <c r="W140" s="55">
        <v>0</v>
      </c>
      <c r="X140" s="55">
        <f t="shared" si="27"/>
        <v>3457.6743588865684</v>
      </c>
      <c r="Y140" s="117">
        <f t="shared" si="28"/>
        <v>486622.46675604314</v>
      </c>
    </row>
    <row r="141" spans="1:25" ht="13.5" thickBot="1" x14ac:dyDescent="0.35">
      <c r="A141" s="54">
        <v>128</v>
      </c>
      <c r="B141" s="54">
        <v>34</v>
      </c>
      <c r="C141" s="54">
        <f t="shared" si="34"/>
        <v>8</v>
      </c>
      <c r="D141" s="55">
        <f t="shared" si="41"/>
        <v>13031.157014219538</v>
      </c>
      <c r="E141" s="57">
        <f t="shared" si="25"/>
        <v>-781.86942085317219</v>
      </c>
      <c r="F141" s="55" cm="1">
        <f t="array" ref="F141">(-1*(_xlfn.IFS((D141*12)&lt;50000,(0.15*D141*12),AND(D141*12 &gt; 50000, D141*12 &lt;75000),(7500+0.25*(D141*12-50000)),AND(D141*12 &gt; 75000, D141*12 &lt;100000),(13750+0.34*(D141*12-75000)),AND(D141*12 &gt; 100000, D141*12 &lt;335000),(22250+0.39*(D141*12-100000)),AND(D141*12 &gt; 335000, D141*12 &lt;10000000),(113900+0.34*(D141*12-335000)))))/12</f>
        <v>-3686.3179022122858</v>
      </c>
      <c r="G141" s="55">
        <v>0</v>
      </c>
      <c r="H141" s="55">
        <v>0</v>
      </c>
      <c r="I141" s="57">
        <f t="shared" si="31"/>
        <v>-347.02378745323108</v>
      </c>
      <c r="J141" s="57">
        <f t="shared" si="33"/>
        <v>-315</v>
      </c>
      <c r="K141" s="54">
        <v>56</v>
      </c>
      <c r="L141" s="55">
        <v>0</v>
      </c>
      <c r="M141" s="55">
        <v>0</v>
      </c>
      <c r="N141" s="54" t="s">
        <v>79</v>
      </c>
      <c r="O141" s="55">
        <v>0</v>
      </c>
      <c r="P141" s="55">
        <v>0</v>
      </c>
      <c r="Q141" s="54" t="s">
        <v>79</v>
      </c>
      <c r="R141" s="57">
        <f t="shared" si="42"/>
        <v>-2686.2715448142812</v>
      </c>
      <c r="S141" s="55">
        <v>0</v>
      </c>
      <c r="T141" s="55">
        <v>0</v>
      </c>
      <c r="U141" s="54" t="s">
        <v>79</v>
      </c>
      <c r="V141" s="57">
        <f t="shared" si="29"/>
        <v>-1770</v>
      </c>
      <c r="W141" s="55">
        <v>0</v>
      </c>
      <c r="X141" s="55">
        <f t="shared" si="27"/>
        <v>3444.6743588865684</v>
      </c>
      <c r="Y141" s="117">
        <f t="shared" si="28"/>
        <v>492094.73472641321</v>
      </c>
    </row>
    <row r="142" spans="1:25" ht="13.5" thickBot="1" x14ac:dyDescent="0.35">
      <c r="A142" s="54">
        <v>129</v>
      </c>
      <c r="B142" s="54">
        <v>34</v>
      </c>
      <c r="C142" s="54">
        <f t="shared" si="34"/>
        <v>9</v>
      </c>
      <c r="D142" s="55">
        <f t="shared" si="41"/>
        <v>13031.157014219538</v>
      </c>
      <c r="E142" s="57">
        <f t="shared" ref="E142:E205" si="43">-$D142*$D$5</f>
        <v>-781.86942085317219</v>
      </c>
      <c r="F142" s="55" cm="1">
        <f t="array" ref="F142">(-1*(_xlfn.IFS((D142*12)&lt;50000,(0.15*D142*12),AND(D142*12 &gt; 50000, D142*12 &lt;75000),(7500+0.25*(D142*12-50000)),AND(D142*12 &gt; 75000, D142*12 &lt;100000),(13750+0.34*(D142*12-75000)),AND(D142*12 &gt; 100000, D142*12 &lt;335000),(22250+0.39*(D142*12-100000)),AND(D142*12 &gt; 335000, D142*12 &lt;10000000),(113900+0.34*(D142*12-335000)))))/12</f>
        <v>-3686.3179022122858</v>
      </c>
      <c r="G142" s="55">
        <v>0</v>
      </c>
      <c r="H142" s="55">
        <v>0</v>
      </c>
      <c r="I142" s="57">
        <f t="shared" si="31"/>
        <v>-347.02378745323108</v>
      </c>
      <c r="J142" s="57">
        <f t="shared" si="33"/>
        <v>-318</v>
      </c>
      <c r="K142" s="54">
        <v>57</v>
      </c>
      <c r="L142" s="55">
        <v>0</v>
      </c>
      <c r="M142" s="55">
        <v>0</v>
      </c>
      <c r="N142" s="54" t="s">
        <v>79</v>
      </c>
      <c r="O142" s="55">
        <v>0</v>
      </c>
      <c r="P142" s="55">
        <v>0</v>
      </c>
      <c r="Q142" s="54" t="s">
        <v>79</v>
      </c>
      <c r="R142" s="57">
        <f t="shared" si="42"/>
        <v>-2686.2715448142812</v>
      </c>
      <c r="S142" s="55">
        <v>0</v>
      </c>
      <c r="T142" s="55">
        <v>0</v>
      </c>
      <c r="U142" s="54" t="s">
        <v>79</v>
      </c>
      <c r="V142" s="57">
        <f t="shared" si="29"/>
        <v>-1780</v>
      </c>
      <c r="W142" s="55">
        <v>0</v>
      </c>
      <c r="X142" s="55">
        <f t="shared" ref="X142:X205" si="44">D142+E142+F142+G142+H142+I142+J142+L142+M142+R142+S142+T142+V142+W142+O142+P142</f>
        <v>3431.6743588865684</v>
      </c>
      <c r="Y142" s="117">
        <f t="shared" ref="Y142:Y205" si="45">X142+(Y141*(1+($D$7/12)))</f>
        <v>497576.80381332646</v>
      </c>
    </row>
    <row r="143" spans="1:25" ht="13.5" thickBot="1" x14ac:dyDescent="0.35">
      <c r="A143" s="54">
        <v>130</v>
      </c>
      <c r="B143" s="54">
        <v>34</v>
      </c>
      <c r="C143" s="54">
        <f t="shared" si="34"/>
        <v>10</v>
      </c>
      <c r="D143" s="55">
        <f t="shared" si="41"/>
        <v>13031.157014219538</v>
      </c>
      <c r="E143" s="57">
        <f t="shared" si="43"/>
        <v>-781.86942085317219</v>
      </c>
      <c r="F143" s="55" cm="1">
        <f t="array" ref="F143">(-1*(_xlfn.IFS((D143*12)&lt;50000,(0.15*D143*12),AND(D143*12 &gt; 50000, D143*12 &lt;75000),(7500+0.25*(D143*12-50000)),AND(D143*12 &gt; 75000, D143*12 &lt;100000),(13750+0.34*(D143*12-75000)),AND(D143*12 &gt; 100000, D143*12 &lt;335000),(22250+0.39*(D143*12-100000)),AND(D143*12 &gt; 335000, D143*12 &lt;10000000),(113900+0.34*(D143*12-335000)))))/12</f>
        <v>-3686.3179022122858</v>
      </c>
      <c r="G143" s="55">
        <v>0</v>
      </c>
      <c r="H143" s="55">
        <v>0</v>
      </c>
      <c r="I143" s="57">
        <f t="shared" si="31"/>
        <v>-347.02378745323108</v>
      </c>
      <c r="J143" s="57">
        <f t="shared" si="33"/>
        <v>-321</v>
      </c>
      <c r="K143" s="54">
        <v>58</v>
      </c>
      <c r="L143" s="55">
        <v>0</v>
      </c>
      <c r="M143" s="55">
        <v>0</v>
      </c>
      <c r="N143" s="54" t="s">
        <v>79</v>
      </c>
      <c r="O143" s="55">
        <v>0</v>
      </c>
      <c r="P143" s="55">
        <v>0</v>
      </c>
      <c r="Q143" s="54" t="s">
        <v>79</v>
      </c>
      <c r="R143" s="57">
        <f t="shared" si="42"/>
        <v>-2686.2715448142812</v>
      </c>
      <c r="S143" s="55">
        <v>0</v>
      </c>
      <c r="T143" s="55">
        <v>0</v>
      </c>
      <c r="U143" s="54" t="s">
        <v>79</v>
      </c>
      <c r="V143" s="57">
        <f t="shared" ref="V143:V206" si="46">$V142-10</f>
        <v>-1790</v>
      </c>
      <c r="W143" s="55">
        <v>0</v>
      </c>
      <c r="X143" s="55">
        <f t="shared" si="44"/>
        <v>3418.6743588865684</v>
      </c>
      <c r="Y143" s="117">
        <f t="shared" si="45"/>
        <v>503068.71485476854</v>
      </c>
    </row>
    <row r="144" spans="1:25" ht="13.5" thickBot="1" x14ac:dyDescent="0.35">
      <c r="A144" s="54">
        <v>131</v>
      </c>
      <c r="B144" s="54">
        <v>34</v>
      </c>
      <c r="C144" s="54">
        <f t="shared" si="34"/>
        <v>11</v>
      </c>
      <c r="D144" s="55">
        <f t="shared" si="41"/>
        <v>13031.157014219538</v>
      </c>
      <c r="E144" s="57">
        <f t="shared" si="43"/>
        <v>-781.86942085317219</v>
      </c>
      <c r="F144" s="55" cm="1">
        <f t="array" ref="F144">(-1*(_xlfn.IFS((D144*12)&lt;50000,(0.15*D144*12),AND(D144*12 &gt; 50000, D144*12 &lt;75000),(7500+0.25*(D144*12-50000)),AND(D144*12 &gt; 75000, D144*12 &lt;100000),(13750+0.34*(D144*12-75000)),AND(D144*12 &gt; 100000, D144*12 &lt;335000),(22250+0.39*(D144*12-100000)),AND(D144*12 &gt; 335000, D144*12 &lt;10000000),(113900+0.34*(D144*12-335000)))))/12</f>
        <v>-3686.3179022122858</v>
      </c>
      <c r="G144" s="55">
        <v>0</v>
      </c>
      <c r="H144" s="55">
        <v>0</v>
      </c>
      <c r="I144" s="57">
        <f t="shared" si="31"/>
        <v>-347.02378745323108</v>
      </c>
      <c r="J144" s="57">
        <f t="shared" si="33"/>
        <v>-324</v>
      </c>
      <c r="K144" s="54">
        <v>59</v>
      </c>
      <c r="L144" s="55">
        <v>0</v>
      </c>
      <c r="M144" s="55">
        <v>0</v>
      </c>
      <c r="N144" s="54" t="s">
        <v>79</v>
      </c>
      <c r="O144" s="55">
        <v>0</v>
      </c>
      <c r="P144" s="55">
        <v>0</v>
      </c>
      <c r="Q144" s="54" t="s">
        <v>79</v>
      </c>
      <c r="R144" s="57">
        <f t="shared" si="42"/>
        <v>-2686.2715448142812</v>
      </c>
      <c r="S144" s="55">
        <v>0</v>
      </c>
      <c r="T144" s="55">
        <v>0</v>
      </c>
      <c r="U144" s="54" t="s">
        <v>79</v>
      </c>
      <c r="V144" s="57">
        <f t="shared" si="46"/>
        <v>-1800</v>
      </c>
      <c r="W144" s="55">
        <v>0</v>
      </c>
      <c r="X144" s="55">
        <f t="shared" si="44"/>
        <v>3405.6743588865684</v>
      </c>
      <c r="Y144" s="117">
        <f t="shared" si="45"/>
        <v>508570.50885888329</v>
      </c>
    </row>
    <row r="145" spans="1:25" ht="13.5" thickBot="1" x14ac:dyDescent="0.35">
      <c r="A145" s="54">
        <v>132</v>
      </c>
      <c r="B145" s="54">
        <v>35</v>
      </c>
      <c r="C145" s="54">
        <f t="shared" si="34"/>
        <v>0</v>
      </c>
      <c r="D145" s="55">
        <f>$D134*(1+$D$4)</f>
        <v>13682.714864930515</v>
      </c>
      <c r="E145" s="57">
        <f t="shared" si="43"/>
        <v>-820.96289189583081</v>
      </c>
      <c r="F145" s="55" cm="1">
        <f t="array" ref="F145">(-1*(_xlfn.IFS((D145*12)&lt;50000,(0.15*D145*12),AND(D145*12 &gt; 50000, D145*12 &lt;75000),(7500+0.25*(D145*12-50000)),AND(D145*12 &gt; 75000, D145*12 &lt;100000),(13750+0.34*(D145*12-75000)),AND(D145*12 &gt; 100000, D145*12 &lt;335000),(22250+0.39*(D145*12-100000)),AND(D145*12 &gt; 335000, D145*12 &lt;10000000),(113900+0.34*(D145*12-335000)))))/12</f>
        <v>-3940.4254639895676</v>
      </c>
      <c r="G145" s="55">
        <v>0</v>
      </c>
      <c r="H145" s="55">
        <v>0</v>
      </c>
      <c r="I145" s="57">
        <f t="shared" si="31"/>
        <v>-347.02378745323108</v>
      </c>
      <c r="J145" s="57">
        <f t="shared" si="33"/>
        <v>-327</v>
      </c>
      <c r="K145" s="54">
        <v>60</v>
      </c>
      <c r="L145" s="55">
        <v>0</v>
      </c>
      <c r="M145" s="55">
        <v>0</v>
      </c>
      <c r="N145" s="54" t="s">
        <v>79</v>
      </c>
      <c r="O145" s="55">
        <v>0</v>
      </c>
      <c r="P145" s="55">
        <v>0</v>
      </c>
      <c r="Q145" s="54" t="s">
        <v>79</v>
      </c>
      <c r="R145" s="57">
        <f>$R144*1.06</f>
        <v>-2847.4478375031381</v>
      </c>
      <c r="S145" s="55">
        <v>0</v>
      </c>
      <c r="T145" s="55">
        <v>0</v>
      </c>
      <c r="U145" s="54" t="s">
        <v>79</v>
      </c>
      <c r="V145" s="57">
        <f t="shared" si="46"/>
        <v>-1810</v>
      </c>
      <c r="W145" s="55">
        <v>0</v>
      </c>
      <c r="X145" s="55">
        <f t="shared" si="44"/>
        <v>3589.854884088747</v>
      </c>
      <c r="Y145" s="117">
        <f t="shared" si="45"/>
        <v>514279.40752988402</v>
      </c>
    </row>
    <row r="146" spans="1:25" ht="13.5" thickBot="1" x14ac:dyDescent="0.35">
      <c r="A146" s="54">
        <v>133</v>
      </c>
      <c r="B146" s="54">
        <v>35</v>
      </c>
      <c r="C146" s="54">
        <f t="shared" si="34"/>
        <v>1</v>
      </c>
      <c r="D146" s="55">
        <f t="shared" ref="D146:D156" si="47">$D145</f>
        <v>13682.714864930515</v>
      </c>
      <c r="E146" s="57">
        <f t="shared" si="43"/>
        <v>-820.96289189583081</v>
      </c>
      <c r="F146" s="55" cm="1">
        <f t="array" ref="F146">(-1*(_xlfn.IFS((D146*12)&lt;50000,(0.15*D146*12),AND(D146*12 &gt; 50000, D146*12 &lt;75000),(7500+0.25*(D146*12-50000)),AND(D146*12 &gt; 75000, D146*12 &lt;100000),(13750+0.34*(D146*12-75000)),AND(D146*12 &gt; 100000, D146*12 &lt;335000),(22250+0.39*(D146*12-100000)),AND(D146*12 &gt; 335000, D146*12 &lt;10000000),(113900+0.34*(D146*12-335000)))))/12</f>
        <v>-3940.4254639895676</v>
      </c>
      <c r="G146" s="55">
        <v>0</v>
      </c>
      <c r="H146" s="55">
        <v>0</v>
      </c>
      <c r="I146" s="57">
        <v>0</v>
      </c>
      <c r="J146" s="57">
        <f t="shared" si="33"/>
        <v>-330</v>
      </c>
      <c r="K146" s="54">
        <v>61</v>
      </c>
      <c r="L146" s="55">
        <v>0</v>
      </c>
      <c r="M146" s="55">
        <v>0</v>
      </c>
      <c r="N146" s="54" t="s">
        <v>79</v>
      </c>
      <c r="O146" s="55">
        <v>0</v>
      </c>
      <c r="P146" s="55">
        <v>0</v>
      </c>
      <c r="Q146" s="54" t="s">
        <v>79</v>
      </c>
      <c r="R146" s="57">
        <f t="shared" ref="R146:R156" si="48">$R145</f>
        <v>-2847.4478375031381</v>
      </c>
      <c r="S146" s="55">
        <v>0</v>
      </c>
      <c r="T146" s="55">
        <v>0</v>
      </c>
      <c r="U146" s="54" t="s">
        <v>79</v>
      </c>
      <c r="V146" s="57">
        <f t="shared" si="46"/>
        <v>-1820</v>
      </c>
      <c r="W146" s="55">
        <v>0</v>
      </c>
      <c r="X146" s="55">
        <f t="shared" si="44"/>
        <v>3923.8786715419774</v>
      </c>
      <c r="Y146" s="117">
        <f t="shared" si="45"/>
        <v>520346.11706613383</v>
      </c>
    </row>
    <row r="147" spans="1:25" ht="13.5" thickBot="1" x14ac:dyDescent="0.35">
      <c r="A147" s="54">
        <v>134</v>
      </c>
      <c r="B147" s="54">
        <v>35</v>
      </c>
      <c r="C147" s="54">
        <f t="shared" si="34"/>
        <v>2</v>
      </c>
      <c r="D147" s="55">
        <f t="shared" si="47"/>
        <v>13682.714864930515</v>
      </c>
      <c r="E147" s="57">
        <f t="shared" si="43"/>
        <v>-820.96289189583081</v>
      </c>
      <c r="F147" s="55" cm="1">
        <f t="array" ref="F147">(-1*(_xlfn.IFS((D147*12)&lt;50000,(0.15*D147*12),AND(D147*12 &gt; 50000, D147*12 &lt;75000),(7500+0.25*(D147*12-50000)),AND(D147*12 &gt; 75000, D147*12 &lt;100000),(13750+0.34*(D147*12-75000)),AND(D147*12 &gt; 100000, D147*12 &lt;335000),(22250+0.39*(D147*12-100000)),AND(D147*12 &gt; 335000, D147*12 &lt;10000000),(113900+0.34*(D147*12-335000)))))/12</f>
        <v>-3940.4254639895676</v>
      </c>
      <c r="G147" s="55">
        <v>0</v>
      </c>
      <c r="H147" s="55">
        <v>0</v>
      </c>
      <c r="I147" s="57">
        <v>0</v>
      </c>
      <c r="J147" s="57">
        <f t="shared" si="33"/>
        <v>-333</v>
      </c>
      <c r="K147" s="54">
        <v>62</v>
      </c>
      <c r="L147" s="55">
        <v>0</v>
      </c>
      <c r="M147" s="55">
        <v>0</v>
      </c>
      <c r="N147" s="54" t="s">
        <v>79</v>
      </c>
      <c r="O147" s="55">
        <v>0</v>
      </c>
      <c r="P147" s="55">
        <v>0</v>
      </c>
      <c r="Q147" s="54" t="s">
        <v>79</v>
      </c>
      <c r="R147" s="57">
        <f t="shared" si="48"/>
        <v>-2847.4478375031381</v>
      </c>
      <c r="S147" s="55">
        <v>0</v>
      </c>
      <c r="T147" s="55">
        <v>0</v>
      </c>
      <c r="U147" s="54" t="s">
        <v>79</v>
      </c>
      <c r="V147" s="57">
        <f t="shared" si="46"/>
        <v>-1830</v>
      </c>
      <c r="W147" s="55">
        <v>0</v>
      </c>
      <c r="X147" s="55">
        <f t="shared" si="44"/>
        <v>3910.8786715419774</v>
      </c>
      <c r="Y147" s="117">
        <f t="shared" si="45"/>
        <v>526425.10455878463</v>
      </c>
    </row>
    <row r="148" spans="1:25" ht="13.5" thickBot="1" x14ac:dyDescent="0.35">
      <c r="A148" s="54">
        <v>135</v>
      </c>
      <c r="B148" s="54">
        <v>35</v>
      </c>
      <c r="C148" s="54">
        <f t="shared" si="34"/>
        <v>3</v>
      </c>
      <c r="D148" s="55">
        <f t="shared" si="47"/>
        <v>13682.714864930515</v>
      </c>
      <c r="E148" s="57">
        <f t="shared" si="43"/>
        <v>-820.96289189583081</v>
      </c>
      <c r="F148" s="55" cm="1">
        <f t="array" ref="F148">(-1*(_xlfn.IFS((D148*12)&lt;50000,(0.15*D148*12),AND(D148*12 &gt; 50000, D148*12 &lt;75000),(7500+0.25*(D148*12-50000)),AND(D148*12 &gt; 75000, D148*12 &lt;100000),(13750+0.34*(D148*12-75000)),AND(D148*12 &gt; 100000, D148*12 &lt;335000),(22250+0.39*(D148*12-100000)),AND(D148*12 &gt; 335000, D148*12 &lt;10000000),(113900+0.34*(D148*12-335000)))))/12</f>
        <v>-3940.4254639895676</v>
      </c>
      <c r="G148" s="55">
        <v>0</v>
      </c>
      <c r="H148" s="55">
        <v>0</v>
      </c>
      <c r="I148" s="57">
        <v>0</v>
      </c>
      <c r="J148" s="57">
        <f t="shared" si="33"/>
        <v>-336</v>
      </c>
      <c r="K148" s="54">
        <v>63</v>
      </c>
      <c r="L148" s="55">
        <v>0</v>
      </c>
      <c r="M148" s="55">
        <v>0</v>
      </c>
      <c r="N148" s="54" t="s">
        <v>79</v>
      </c>
      <c r="O148" s="55">
        <v>0</v>
      </c>
      <c r="P148" s="55">
        <v>0</v>
      </c>
      <c r="Q148" s="54" t="s">
        <v>79</v>
      </c>
      <c r="R148" s="57">
        <f t="shared" si="48"/>
        <v>-2847.4478375031381</v>
      </c>
      <c r="S148" s="55">
        <v>0</v>
      </c>
      <c r="T148" s="55">
        <v>0</v>
      </c>
      <c r="U148" s="54" t="s">
        <v>79</v>
      </c>
      <c r="V148" s="57">
        <f t="shared" si="46"/>
        <v>-1840</v>
      </c>
      <c r="W148" s="55">
        <v>0</v>
      </c>
      <c r="X148" s="55">
        <f t="shared" si="44"/>
        <v>3897.8786715419774</v>
      </c>
      <c r="Y148" s="117">
        <f t="shared" si="45"/>
        <v>532516.4211659882</v>
      </c>
    </row>
    <row r="149" spans="1:25" ht="13.5" thickBot="1" x14ac:dyDescent="0.35">
      <c r="A149" s="54">
        <v>136</v>
      </c>
      <c r="B149" s="54">
        <v>35</v>
      </c>
      <c r="C149" s="54">
        <f t="shared" si="34"/>
        <v>4</v>
      </c>
      <c r="D149" s="55">
        <f t="shared" si="47"/>
        <v>13682.714864930515</v>
      </c>
      <c r="E149" s="57">
        <f t="shared" si="43"/>
        <v>-820.96289189583081</v>
      </c>
      <c r="F149" s="55" cm="1">
        <f t="array" ref="F149">(-1*(_xlfn.IFS((D149*12)&lt;50000,(0.15*D149*12),AND(D149*12 &gt; 50000, D149*12 &lt;75000),(7500+0.25*(D149*12-50000)),AND(D149*12 &gt; 75000, D149*12 &lt;100000),(13750+0.34*(D149*12-75000)),AND(D149*12 &gt; 100000, D149*12 &lt;335000),(22250+0.39*(D149*12-100000)),AND(D149*12 &gt; 335000, D149*12 &lt;10000000),(113900+0.34*(D149*12-335000)))))/12</f>
        <v>-3940.4254639895676</v>
      </c>
      <c r="G149" s="55">
        <v>0</v>
      </c>
      <c r="H149" s="55">
        <v>0</v>
      </c>
      <c r="I149" s="57">
        <v>0</v>
      </c>
      <c r="J149" s="57">
        <f t="shared" si="33"/>
        <v>-339</v>
      </c>
      <c r="K149" s="54">
        <v>64</v>
      </c>
      <c r="L149" s="55">
        <v>0</v>
      </c>
      <c r="M149" s="55">
        <v>0</v>
      </c>
      <c r="N149" s="54" t="s">
        <v>79</v>
      </c>
      <c r="O149" s="55">
        <v>0</v>
      </c>
      <c r="P149" s="55">
        <v>0</v>
      </c>
      <c r="Q149" s="54" t="s">
        <v>79</v>
      </c>
      <c r="R149" s="57">
        <f t="shared" si="48"/>
        <v>-2847.4478375031381</v>
      </c>
      <c r="S149" s="55">
        <v>0</v>
      </c>
      <c r="T149" s="55">
        <v>0</v>
      </c>
      <c r="U149" s="54" t="s">
        <v>79</v>
      </c>
      <c r="V149" s="57">
        <f t="shared" si="46"/>
        <v>-1850</v>
      </c>
      <c r="W149" s="55">
        <v>0</v>
      </c>
      <c r="X149" s="55">
        <f t="shared" si="44"/>
        <v>3884.8786715419774</v>
      </c>
      <c r="Y149" s="117">
        <f t="shared" si="45"/>
        <v>538620.11825905507</v>
      </c>
    </row>
    <row r="150" spans="1:25" ht="13.5" thickBot="1" x14ac:dyDescent="0.35">
      <c r="A150" s="54">
        <v>137</v>
      </c>
      <c r="B150" s="54">
        <v>35</v>
      </c>
      <c r="C150" s="54">
        <f t="shared" si="34"/>
        <v>5</v>
      </c>
      <c r="D150" s="55">
        <f t="shared" si="47"/>
        <v>13682.714864930515</v>
      </c>
      <c r="E150" s="57">
        <f t="shared" si="43"/>
        <v>-820.96289189583081</v>
      </c>
      <c r="F150" s="55" cm="1">
        <f t="array" ref="F150">(-1*(_xlfn.IFS((D150*12)&lt;50000,(0.15*D150*12),AND(D150*12 &gt; 50000, D150*12 &lt;75000),(7500+0.25*(D150*12-50000)),AND(D150*12 &gt; 75000, D150*12 &lt;100000),(13750+0.34*(D150*12-75000)),AND(D150*12 &gt; 100000, D150*12 &lt;335000),(22250+0.39*(D150*12-100000)),AND(D150*12 &gt; 335000, D150*12 &lt;10000000),(113900+0.34*(D150*12-335000)))))/12</f>
        <v>-3940.4254639895676</v>
      </c>
      <c r="G150" s="55">
        <v>0</v>
      </c>
      <c r="H150" s="55">
        <v>0</v>
      </c>
      <c r="I150" s="57">
        <v>0</v>
      </c>
      <c r="J150" s="57">
        <f t="shared" si="33"/>
        <v>-342</v>
      </c>
      <c r="K150" s="54">
        <v>65</v>
      </c>
      <c r="L150" s="55">
        <v>0</v>
      </c>
      <c r="M150" s="55">
        <v>0</v>
      </c>
      <c r="N150" s="54" t="s">
        <v>79</v>
      </c>
      <c r="O150" s="55">
        <v>0</v>
      </c>
      <c r="P150" s="55">
        <v>0</v>
      </c>
      <c r="Q150" s="54" t="s">
        <v>79</v>
      </c>
      <c r="R150" s="57">
        <f t="shared" si="48"/>
        <v>-2847.4478375031381</v>
      </c>
      <c r="S150" s="55">
        <v>0</v>
      </c>
      <c r="T150" s="55">
        <v>0</v>
      </c>
      <c r="U150" s="54" t="s">
        <v>79</v>
      </c>
      <c r="V150" s="57">
        <f t="shared" si="46"/>
        <v>-1860</v>
      </c>
      <c r="W150" s="55">
        <v>0</v>
      </c>
      <c r="X150" s="55">
        <f t="shared" si="44"/>
        <v>3871.8786715419774</v>
      </c>
      <c r="Y150" s="117">
        <f t="shared" si="45"/>
        <v>544736.24742334301</v>
      </c>
    </row>
    <row r="151" spans="1:25" ht="13.5" thickBot="1" x14ac:dyDescent="0.35">
      <c r="A151" s="54">
        <v>138</v>
      </c>
      <c r="B151" s="54">
        <v>35</v>
      </c>
      <c r="C151" s="54">
        <f t="shared" si="34"/>
        <v>6</v>
      </c>
      <c r="D151" s="55">
        <f t="shared" si="47"/>
        <v>13682.714864930515</v>
      </c>
      <c r="E151" s="57">
        <f t="shared" si="43"/>
        <v>-820.96289189583081</v>
      </c>
      <c r="F151" s="55" cm="1">
        <f t="array" ref="F151">(-1*(_xlfn.IFS((D151*12)&lt;50000,(0.15*D151*12),AND(D151*12 &gt; 50000, D151*12 &lt;75000),(7500+0.25*(D151*12-50000)),AND(D151*12 &gt; 75000, D151*12 &lt;100000),(13750+0.34*(D151*12-75000)),AND(D151*12 &gt; 100000, D151*12 &lt;335000),(22250+0.39*(D151*12-100000)),AND(D151*12 &gt; 335000, D151*12 &lt;10000000),(113900+0.34*(D151*12-335000)))))/12</f>
        <v>-3940.4254639895676</v>
      </c>
      <c r="G151" s="55">
        <v>0</v>
      </c>
      <c r="H151" s="55">
        <v>0</v>
      </c>
      <c r="I151" s="57">
        <v>0</v>
      </c>
      <c r="J151" s="57">
        <f t="shared" ref="J151:J214" si="49">-150-3*K150</f>
        <v>-345</v>
      </c>
      <c r="K151" s="54">
        <v>66</v>
      </c>
      <c r="L151" s="55">
        <v>0</v>
      </c>
      <c r="M151" s="55">
        <v>0</v>
      </c>
      <c r="N151" s="54" t="s">
        <v>79</v>
      </c>
      <c r="O151" s="55">
        <v>0</v>
      </c>
      <c r="P151" s="55">
        <v>0</v>
      </c>
      <c r="Q151" s="54" t="s">
        <v>79</v>
      </c>
      <c r="R151" s="57">
        <f t="shared" si="48"/>
        <v>-2847.4478375031381</v>
      </c>
      <c r="S151" s="55">
        <v>0</v>
      </c>
      <c r="T151" s="55">
        <v>0</v>
      </c>
      <c r="U151" s="54" t="s">
        <v>79</v>
      </c>
      <c r="V151" s="57">
        <f t="shared" si="46"/>
        <v>-1870</v>
      </c>
      <c r="W151" s="55">
        <v>0</v>
      </c>
      <c r="X151" s="55">
        <f t="shared" si="44"/>
        <v>3858.8786715419774</v>
      </c>
      <c r="Y151" s="117">
        <f t="shared" si="45"/>
        <v>550864.86045914888</v>
      </c>
    </row>
    <row r="152" spans="1:25" ht="13.5" thickBot="1" x14ac:dyDescent="0.35">
      <c r="A152" s="54">
        <v>139</v>
      </c>
      <c r="B152" s="54">
        <v>35</v>
      </c>
      <c r="C152" s="54">
        <f t="shared" si="34"/>
        <v>7</v>
      </c>
      <c r="D152" s="55">
        <f t="shared" si="47"/>
        <v>13682.714864930515</v>
      </c>
      <c r="E152" s="57">
        <f t="shared" si="43"/>
        <v>-820.96289189583081</v>
      </c>
      <c r="F152" s="55" cm="1">
        <f t="array" ref="F152">(-1*(_xlfn.IFS((D152*12)&lt;50000,(0.15*D152*12),AND(D152*12 &gt; 50000, D152*12 &lt;75000),(7500+0.25*(D152*12-50000)),AND(D152*12 &gt; 75000, D152*12 &lt;100000),(13750+0.34*(D152*12-75000)),AND(D152*12 &gt; 100000, D152*12 &lt;335000),(22250+0.39*(D152*12-100000)),AND(D152*12 &gt; 335000, D152*12 &lt;10000000),(113900+0.34*(D152*12-335000)))))/12</f>
        <v>-3940.4254639895676</v>
      </c>
      <c r="G152" s="55">
        <v>0</v>
      </c>
      <c r="H152" s="55">
        <v>0</v>
      </c>
      <c r="I152" s="57">
        <v>0</v>
      </c>
      <c r="J152" s="57">
        <f t="shared" si="49"/>
        <v>-348</v>
      </c>
      <c r="K152" s="54">
        <v>67</v>
      </c>
      <c r="L152" s="55">
        <v>0</v>
      </c>
      <c r="M152" s="55">
        <v>0</v>
      </c>
      <c r="N152" s="54" t="s">
        <v>79</v>
      </c>
      <c r="O152" s="55">
        <v>0</v>
      </c>
      <c r="P152" s="55">
        <v>0</v>
      </c>
      <c r="Q152" s="54" t="s">
        <v>79</v>
      </c>
      <c r="R152" s="57">
        <f t="shared" si="48"/>
        <v>-2847.4478375031381</v>
      </c>
      <c r="S152" s="55">
        <v>0</v>
      </c>
      <c r="T152" s="55">
        <v>0</v>
      </c>
      <c r="U152" s="54" t="s">
        <v>79</v>
      </c>
      <c r="V152" s="57">
        <f t="shared" si="46"/>
        <v>-1880</v>
      </c>
      <c r="W152" s="55">
        <v>0</v>
      </c>
      <c r="X152" s="55">
        <f t="shared" si="44"/>
        <v>3845.8786715419774</v>
      </c>
      <c r="Y152" s="117">
        <f t="shared" si="45"/>
        <v>557006.00938260392</v>
      </c>
    </row>
    <row r="153" spans="1:25" ht="13.5" thickBot="1" x14ac:dyDescent="0.35">
      <c r="A153" s="54">
        <v>140</v>
      </c>
      <c r="B153" s="54">
        <v>35</v>
      </c>
      <c r="C153" s="54">
        <f t="shared" ref="C153:C216" si="50">C141</f>
        <v>8</v>
      </c>
      <c r="D153" s="55">
        <f t="shared" si="47"/>
        <v>13682.714864930515</v>
      </c>
      <c r="E153" s="57">
        <f t="shared" si="43"/>
        <v>-820.96289189583081</v>
      </c>
      <c r="F153" s="55" cm="1">
        <f t="array" ref="F153">(-1*(_xlfn.IFS((D153*12)&lt;50000,(0.15*D153*12),AND(D153*12 &gt; 50000, D153*12 &lt;75000),(7500+0.25*(D153*12-50000)),AND(D153*12 &gt; 75000, D153*12 &lt;100000),(13750+0.34*(D153*12-75000)),AND(D153*12 &gt; 100000, D153*12 &lt;335000),(22250+0.39*(D153*12-100000)),AND(D153*12 &gt; 335000, D153*12 &lt;10000000),(113900+0.34*(D153*12-335000)))))/12</f>
        <v>-3940.4254639895676</v>
      </c>
      <c r="G153" s="55">
        <v>0</v>
      </c>
      <c r="H153" s="55">
        <v>0</v>
      </c>
      <c r="I153" s="57">
        <v>0</v>
      </c>
      <c r="J153" s="57">
        <f t="shared" si="49"/>
        <v>-351</v>
      </c>
      <c r="K153" s="54">
        <v>68</v>
      </c>
      <c r="L153" s="55">
        <v>0</v>
      </c>
      <c r="M153" s="55">
        <v>0</v>
      </c>
      <c r="N153" s="54" t="s">
        <v>79</v>
      </c>
      <c r="O153" s="55">
        <v>0</v>
      </c>
      <c r="P153" s="55">
        <v>0</v>
      </c>
      <c r="Q153" s="54" t="s">
        <v>79</v>
      </c>
      <c r="R153" s="57">
        <f t="shared" si="48"/>
        <v>-2847.4478375031381</v>
      </c>
      <c r="S153" s="55">
        <v>0</v>
      </c>
      <c r="T153" s="55">
        <v>0</v>
      </c>
      <c r="U153" s="54" t="s">
        <v>79</v>
      </c>
      <c r="V153" s="57">
        <f t="shared" si="46"/>
        <v>-1890</v>
      </c>
      <c r="W153" s="55">
        <v>0</v>
      </c>
      <c r="X153" s="55">
        <f t="shared" si="44"/>
        <v>3832.8786715419774</v>
      </c>
      <c r="Y153" s="117">
        <f t="shared" si="45"/>
        <v>563159.74642657337</v>
      </c>
    </row>
    <row r="154" spans="1:25" ht="13.5" thickBot="1" x14ac:dyDescent="0.35">
      <c r="A154" s="54">
        <v>141</v>
      </c>
      <c r="B154" s="54">
        <v>35</v>
      </c>
      <c r="C154" s="54">
        <f t="shared" si="50"/>
        <v>9</v>
      </c>
      <c r="D154" s="55">
        <f t="shared" si="47"/>
        <v>13682.714864930515</v>
      </c>
      <c r="E154" s="57">
        <f t="shared" si="43"/>
        <v>-820.96289189583081</v>
      </c>
      <c r="F154" s="55" cm="1">
        <f t="array" ref="F154">(-1*(_xlfn.IFS((D154*12)&lt;50000,(0.15*D154*12),AND(D154*12 &gt; 50000, D154*12 &lt;75000),(7500+0.25*(D154*12-50000)),AND(D154*12 &gt; 75000, D154*12 &lt;100000),(13750+0.34*(D154*12-75000)),AND(D154*12 &gt; 100000, D154*12 &lt;335000),(22250+0.39*(D154*12-100000)),AND(D154*12 &gt; 335000, D154*12 &lt;10000000),(113900+0.34*(D154*12-335000)))))/12</f>
        <v>-3940.4254639895676</v>
      </c>
      <c r="G154" s="55">
        <v>0</v>
      </c>
      <c r="H154" s="55">
        <v>0</v>
      </c>
      <c r="I154" s="57">
        <v>0</v>
      </c>
      <c r="J154" s="57">
        <f t="shared" si="49"/>
        <v>-354</v>
      </c>
      <c r="K154" s="54">
        <v>69</v>
      </c>
      <c r="L154" s="55">
        <v>0</v>
      </c>
      <c r="M154" s="55">
        <v>0</v>
      </c>
      <c r="N154" s="54" t="s">
        <v>79</v>
      </c>
      <c r="O154" s="55">
        <v>0</v>
      </c>
      <c r="P154" s="55">
        <v>0</v>
      </c>
      <c r="Q154" s="54" t="s">
        <v>79</v>
      </c>
      <c r="R154" s="57">
        <f t="shared" si="48"/>
        <v>-2847.4478375031381</v>
      </c>
      <c r="S154" s="55">
        <v>0</v>
      </c>
      <c r="T154" s="55">
        <v>0</v>
      </c>
      <c r="U154" s="54" t="s">
        <v>79</v>
      </c>
      <c r="V154" s="57">
        <f t="shared" si="46"/>
        <v>-1900</v>
      </c>
      <c r="W154" s="55">
        <v>0</v>
      </c>
      <c r="X154" s="55">
        <f t="shared" si="44"/>
        <v>3819.8786715419774</v>
      </c>
      <c r="Y154" s="117">
        <f t="shared" si="45"/>
        <v>569326.12404155929</v>
      </c>
    </row>
    <row r="155" spans="1:25" ht="13.5" thickBot="1" x14ac:dyDescent="0.35">
      <c r="A155" s="54">
        <v>142</v>
      </c>
      <c r="B155" s="54">
        <v>35</v>
      </c>
      <c r="C155" s="54">
        <f t="shared" si="50"/>
        <v>10</v>
      </c>
      <c r="D155" s="55">
        <f t="shared" si="47"/>
        <v>13682.714864930515</v>
      </c>
      <c r="E155" s="57">
        <f t="shared" si="43"/>
        <v>-820.96289189583081</v>
      </c>
      <c r="F155" s="55" cm="1">
        <f t="array" ref="F155">(-1*(_xlfn.IFS((D155*12)&lt;50000,(0.15*D155*12),AND(D155*12 &gt; 50000, D155*12 &lt;75000),(7500+0.25*(D155*12-50000)),AND(D155*12 &gt; 75000, D155*12 &lt;100000),(13750+0.34*(D155*12-75000)),AND(D155*12 &gt; 100000, D155*12 &lt;335000),(22250+0.39*(D155*12-100000)),AND(D155*12 &gt; 335000, D155*12 &lt;10000000),(113900+0.34*(D155*12-335000)))))/12</f>
        <v>-3940.4254639895676</v>
      </c>
      <c r="G155" s="55">
        <v>0</v>
      </c>
      <c r="H155" s="55">
        <v>0</v>
      </c>
      <c r="I155" s="57">
        <v>0</v>
      </c>
      <c r="J155" s="57">
        <f t="shared" si="49"/>
        <v>-357</v>
      </c>
      <c r="K155" s="54">
        <v>70</v>
      </c>
      <c r="L155" s="55">
        <v>0</v>
      </c>
      <c r="M155" s="55">
        <v>0</v>
      </c>
      <c r="N155" s="54" t="s">
        <v>79</v>
      </c>
      <c r="O155" s="55">
        <v>0</v>
      </c>
      <c r="P155" s="55">
        <v>0</v>
      </c>
      <c r="Q155" s="54" t="s">
        <v>79</v>
      </c>
      <c r="R155" s="57">
        <f t="shared" si="48"/>
        <v>-2847.4478375031381</v>
      </c>
      <c r="S155" s="55">
        <v>0</v>
      </c>
      <c r="T155" s="55">
        <v>0</v>
      </c>
      <c r="U155" s="54" t="s">
        <v>79</v>
      </c>
      <c r="V155" s="57">
        <f t="shared" si="46"/>
        <v>-1910</v>
      </c>
      <c r="W155" s="55">
        <v>0</v>
      </c>
      <c r="X155" s="55">
        <f t="shared" si="44"/>
        <v>3806.8786715419774</v>
      </c>
      <c r="Y155" s="117">
        <f t="shared" si="45"/>
        <v>575505.19489660766</v>
      </c>
    </row>
    <row r="156" spans="1:25" ht="13.5" thickBot="1" x14ac:dyDescent="0.35">
      <c r="A156" s="54">
        <v>143</v>
      </c>
      <c r="B156" s="54">
        <v>35</v>
      </c>
      <c r="C156" s="54">
        <f t="shared" si="50"/>
        <v>11</v>
      </c>
      <c r="D156" s="55">
        <f t="shared" si="47"/>
        <v>13682.714864930515</v>
      </c>
      <c r="E156" s="57">
        <f t="shared" si="43"/>
        <v>-820.96289189583081</v>
      </c>
      <c r="F156" s="55" cm="1">
        <f t="array" ref="F156">(-1*(_xlfn.IFS((D156*12)&lt;50000,(0.15*D156*12),AND(D156*12 &gt; 50000, D156*12 &lt;75000),(7500+0.25*(D156*12-50000)),AND(D156*12 &gt; 75000, D156*12 &lt;100000),(13750+0.34*(D156*12-75000)),AND(D156*12 &gt; 100000, D156*12 &lt;335000),(22250+0.39*(D156*12-100000)),AND(D156*12 &gt; 335000, D156*12 &lt;10000000),(113900+0.34*(D156*12-335000)))))/12</f>
        <v>-3940.4254639895676</v>
      </c>
      <c r="G156" s="55">
        <v>0</v>
      </c>
      <c r="H156" s="55">
        <v>0</v>
      </c>
      <c r="I156" s="57">
        <v>0</v>
      </c>
      <c r="J156" s="57">
        <f t="shared" si="49"/>
        <v>-360</v>
      </c>
      <c r="K156" s="54">
        <v>71</v>
      </c>
      <c r="L156" s="55">
        <v>0</v>
      </c>
      <c r="M156" s="55">
        <v>0</v>
      </c>
      <c r="N156" s="54" t="s">
        <v>79</v>
      </c>
      <c r="O156" s="55">
        <v>0</v>
      </c>
      <c r="P156" s="55">
        <v>0</v>
      </c>
      <c r="Q156" s="54" t="s">
        <v>79</v>
      </c>
      <c r="R156" s="57">
        <f t="shared" si="48"/>
        <v>-2847.4478375031381</v>
      </c>
      <c r="S156" s="55">
        <v>0</v>
      </c>
      <c r="T156" s="55">
        <v>0</v>
      </c>
      <c r="U156" s="54" t="s">
        <v>79</v>
      </c>
      <c r="V156" s="57">
        <f t="shared" si="46"/>
        <v>-1920</v>
      </c>
      <c r="W156" s="55">
        <v>0</v>
      </c>
      <c r="X156" s="55">
        <f t="shared" si="44"/>
        <v>3793.8786715419774</v>
      </c>
      <c r="Y156" s="117">
        <f t="shared" si="45"/>
        <v>581697.01188021875</v>
      </c>
    </row>
    <row r="157" spans="1:25" ht="13.5" thickBot="1" x14ac:dyDescent="0.35">
      <c r="A157" s="54">
        <v>144</v>
      </c>
      <c r="B157" s="54">
        <v>36</v>
      </c>
      <c r="C157" s="54">
        <f t="shared" si="50"/>
        <v>0</v>
      </c>
      <c r="D157" s="55">
        <f>$D146*(1+$D$4)</f>
        <v>14366.850608177041</v>
      </c>
      <c r="E157" s="57">
        <f t="shared" si="43"/>
        <v>-862.01103649062247</v>
      </c>
      <c r="F157" s="55" cm="1">
        <f t="array" ref="F157">(-1*(_xlfn.IFS((D157*12)&lt;50000,(0.15*D157*12),AND(D157*12 &gt; 50000, D157*12 &lt;75000),(7500+0.25*(D157*12-50000)),AND(D157*12 &gt; 75000, D157*12 &lt;100000),(13750+0.34*(D157*12-75000)),AND(D157*12 &gt; 100000, D157*12 &lt;335000),(22250+0.39*(D157*12-100000)),AND(D157*12 &gt; 335000, D157*12 &lt;10000000),(113900+0.34*(D157*12-335000)))))/12</f>
        <v>-4207.2384038557129</v>
      </c>
      <c r="G157" s="55">
        <v>0</v>
      </c>
      <c r="H157" s="55">
        <v>0</v>
      </c>
      <c r="I157" s="57">
        <v>0</v>
      </c>
      <c r="J157" s="57">
        <f t="shared" si="49"/>
        <v>-363</v>
      </c>
      <c r="K157" s="54">
        <v>72</v>
      </c>
      <c r="L157" s="55">
        <v>0</v>
      </c>
      <c r="M157" s="55">
        <v>0</v>
      </c>
      <c r="N157" s="54" t="s">
        <v>79</v>
      </c>
      <c r="O157" s="55">
        <v>0</v>
      </c>
      <c r="P157" s="55">
        <v>0</v>
      </c>
      <c r="Q157" s="54" t="s">
        <v>79</v>
      </c>
      <c r="R157" s="57">
        <f>$R156*1.06</f>
        <v>-3018.2947077533267</v>
      </c>
      <c r="S157" s="55">
        <v>0</v>
      </c>
      <c r="T157" s="55">
        <v>0</v>
      </c>
      <c r="U157" s="54" t="s">
        <v>79</v>
      </c>
      <c r="V157" s="57">
        <f t="shared" si="46"/>
        <v>-1930</v>
      </c>
      <c r="W157" s="55">
        <v>0</v>
      </c>
      <c r="X157" s="55">
        <f t="shared" si="44"/>
        <v>3986.3064600773778</v>
      </c>
      <c r="Y157" s="117">
        <f t="shared" si="45"/>
        <v>588107.05588979705</v>
      </c>
    </row>
    <row r="158" spans="1:25" ht="13.5" thickBot="1" x14ac:dyDescent="0.35">
      <c r="A158" s="54">
        <v>145</v>
      </c>
      <c r="B158" s="54">
        <v>36</v>
      </c>
      <c r="C158" s="54">
        <f t="shared" si="50"/>
        <v>1</v>
      </c>
      <c r="D158" s="55">
        <f t="shared" ref="D158:D168" si="51">$D157</f>
        <v>14366.850608177041</v>
      </c>
      <c r="E158" s="57">
        <f t="shared" si="43"/>
        <v>-862.01103649062247</v>
      </c>
      <c r="F158" s="55" cm="1">
        <f t="array" ref="F158">(-1*(_xlfn.IFS((D158*12)&lt;50000,(0.15*D158*12),AND(D158*12 &gt; 50000, D158*12 &lt;75000),(7500+0.25*(D158*12-50000)),AND(D158*12 &gt; 75000, D158*12 &lt;100000),(13750+0.34*(D158*12-75000)),AND(D158*12 &gt; 100000, D158*12 &lt;335000),(22250+0.39*(D158*12-100000)),AND(D158*12 &gt; 335000, D158*12 &lt;10000000),(113900+0.34*(D158*12-335000)))))/12</f>
        <v>-4207.2384038557129</v>
      </c>
      <c r="G158" s="55">
        <v>0</v>
      </c>
      <c r="H158" s="55">
        <v>0</v>
      </c>
      <c r="I158" s="57">
        <v>0</v>
      </c>
      <c r="J158" s="57">
        <f t="shared" si="49"/>
        <v>-366</v>
      </c>
      <c r="K158" s="54">
        <v>73</v>
      </c>
      <c r="L158" s="55">
        <v>0</v>
      </c>
      <c r="M158" s="55">
        <v>0</v>
      </c>
      <c r="N158" s="54" t="s">
        <v>79</v>
      </c>
      <c r="O158" s="55">
        <v>0</v>
      </c>
      <c r="P158" s="55">
        <v>0</v>
      </c>
      <c r="Q158" s="54" t="s">
        <v>79</v>
      </c>
      <c r="R158" s="57">
        <f t="shared" ref="R158:R168" si="52">$R157</f>
        <v>-3018.2947077533267</v>
      </c>
      <c r="S158" s="55">
        <v>0</v>
      </c>
      <c r="T158" s="55">
        <v>0</v>
      </c>
      <c r="U158" s="54" t="s">
        <v>79</v>
      </c>
      <c r="V158" s="57">
        <f t="shared" si="46"/>
        <v>-1940</v>
      </c>
      <c r="W158" s="55">
        <v>0</v>
      </c>
      <c r="X158" s="55">
        <f t="shared" si="44"/>
        <v>3973.3064600773778</v>
      </c>
      <c r="Y158" s="117">
        <f t="shared" si="45"/>
        <v>594530.80841608194</v>
      </c>
    </row>
    <row r="159" spans="1:25" ht="13.5" thickBot="1" x14ac:dyDescent="0.35">
      <c r="A159" s="54">
        <v>146</v>
      </c>
      <c r="B159" s="54">
        <v>36</v>
      </c>
      <c r="C159" s="54">
        <f t="shared" si="50"/>
        <v>2</v>
      </c>
      <c r="D159" s="55">
        <f t="shared" si="51"/>
        <v>14366.850608177041</v>
      </c>
      <c r="E159" s="57">
        <f t="shared" si="43"/>
        <v>-862.01103649062247</v>
      </c>
      <c r="F159" s="55" cm="1">
        <f t="array" ref="F159">(-1*(_xlfn.IFS((D159*12)&lt;50000,(0.15*D159*12),AND(D159*12 &gt; 50000, D159*12 &lt;75000),(7500+0.25*(D159*12-50000)),AND(D159*12 &gt; 75000, D159*12 &lt;100000),(13750+0.34*(D159*12-75000)),AND(D159*12 &gt; 100000, D159*12 &lt;335000),(22250+0.39*(D159*12-100000)),AND(D159*12 &gt; 335000, D159*12 &lt;10000000),(113900+0.34*(D159*12-335000)))))/12</f>
        <v>-4207.2384038557129</v>
      </c>
      <c r="G159" s="55">
        <v>0</v>
      </c>
      <c r="H159" s="55">
        <v>0</v>
      </c>
      <c r="I159" s="57">
        <v>0</v>
      </c>
      <c r="J159" s="57">
        <f t="shared" si="49"/>
        <v>-369</v>
      </c>
      <c r="K159" s="54">
        <v>74</v>
      </c>
      <c r="L159" s="55">
        <v>0</v>
      </c>
      <c r="M159" s="55">
        <v>0</v>
      </c>
      <c r="N159" s="54" t="s">
        <v>79</v>
      </c>
      <c r="O159" s="55">
        <v>0</v>
      </c>
      <c r="P159" s="55">
        <v>0</v>
      </c>
      <c r="Q159" s="54" t="s">
        <v>79</v>
      </c>
      <c r="R159" s="57">
        <f t="shared" si="52"/>
        <v>-3018.2947077533267</v>
      </c>
      <c r="S159" s="55">
        <v>0</v>
      </c>
      <c r="T159" s="55">
        <v>0</v>
      </c>
      <c r="U159" s="54" t="s">
        <v>79</v>
      </c>
      <c r="V159" s="57">
        <f t="shared" si="46"/>
        <v>-1950</v>
      </c>
      <c r="W159" s="55">
        <v>0</v>
      </c>
      <c r="X159" s="55">
        <f t="shared" si="44"/>
        <v>3960.3064600773778</v>
      </c>
      <c r="Y159" s="117">
        <f t="shared" si="45"/>
        <v>600968.32657789299</v>
      </c>
    </row>
    <row r="160" spans="1:25" ht="13.5" thickBot="1" x14ac:dyDescent="0.35">
      <c r="A160" s="54">
        <v>147</v>
      </c>
      <c r="B160" s="54">
        <v>36</v>
      </c>
      <c r="C160" s="54">
        <f t="shared" si="50"/>
        <v>3</v>
      </c>
      <c r="D160" s="55">
        <f t="shared" si="51"/>
        <v>14366.850608177041</v>
      </c>
      <c r="E160" s="57">
        <f t="shared" si="43"/>
        <v>-862.01103649062247</v>
      </c>
      <c r="F160" s="55" cm="1">
        <f t="array" ref="F160">(-1*(_xlfn.IFS((D160*12)&lt;50000,(0.15*D160*12),AND(D160*12 &gt; 50000, D160*12 &lt;75000),(7500+0.25*(D160*12-50000)),AND(D160*12 &gt; 75000, D160*12 &lt;100000),(13750+0.34*(D160*12-75000)),AND(D160*12 &gt; 100000, D160*12 &lt;335000),(22250+0.39*(D160*12-100000)),AND(D160*12 &gt; 335000, D160*12 &lt;10000000),(113900+0.34*(D160*12-335000)))))/12</f>
        <v>-4207.2384038557129</v>
      </c>
      <c r="G160" s="55">
        <v>0</v>
      </c>
      <c r="H160" s="55">
        <v>0</v>
      </c>
      <c r="I160" s="57">
        <v>0</v>
      </c>
      <c r="J160" s="57">
        <f t="shared" si="49"/>
        <v>-372</v>
      </c>
      <c r="K160" s="54">
        <v>75</v>
      </c>
      <c r="L160" s="55">
        <v>0</v>
      </c>
      <c r="M160" s="55">
        <v>0</v>
      </c>
      <c r="N160" s="54" t="s">
        <v>79</v>
      </c>
      <c r="O160" s="55">
        <v>0</v>
      </c>
      <c r="P160" s="55">
        <v>0</v>
      </c>
      <c r="Q160" s="54" t="s">
        <v>79</v>
      </c>
      <c r="R160" s="57">
        <f t="shared" si="52"/>
        <v>-3018.2947077533267</v>
      </c>
      <c r="S160" s="55">
        <v>0</v>
      </c>
      <c r="T160" s="55">
        <v>0</v>
      </c>
      <c r="U160" s="54" t="s">
        <v>79</v>
      </c>
      <c r="V160" s="57">
        <f t="shared" si="46"/>
        <v>-1960</v>
      </c>
      <c r="W160" s="55">
        <v>0</v>
      </c>
      <c r="X160" s="55">
        <f t="shared" si="44"/>
        <v>3947.3064600773778</v>
      </c>
      <c r="Y160" s="117">
        <f t="shared" si="45"/>
        <v>607419.66773204494</v>
      </c>
    </row>
    <row r="161" spans="1:25" ht="13.5" thickBot="1" x14ac:dyDescent="0.35">
      <c r="A161" s="54">
        <v>148</v>
      </c>
      <c r="B161" s="54">
        <v>36</v>
      </c>
      <c r="C161" s="54">
        <f t="shared" si="50"/>
        <v>4</v>
      </c>
      <c r="D161" s="55">
        <f t="shared" si="51"/>
        <v>14366.850608177041</v>
      </c>
      <c r="E161" s="57">
        <f t="shared" si="43"/>
        <v>-862.01103649062247</v>
      </c>
      <c r="F161" s="55" cm="1">
        <f t="array" ref="F161">(-1*(_xlfn.IFS((D161*12)&lt;50000,(0.15*D161*12),AND(D161*12 &gt; 50000, D161*12 &lt;75000),(7500+0.25*(D161*12-50000)),AND(D161*12 &gt; 75000, D161*12 &lt;100000),(13750+0.34*(D161*12-75000)),AND(D161*12 &gt; 100000, D161*12 &lt;335000),(22250+0.39*(D161*12-100000)),AND(D161*12 &gt; 335000, D161*12 &lt;10000000),(113900+0.34*(D161*12-335000)))))/12</f>
        <v>-4207.2384038557129</v>
      </c>
      <c r="G161" s="55">
        <v>0</v>
      </c>
      <c r="H161" s="55">
        <v>0</v>
      </c>
      <c r="I161" s="57">
        <v>0</v>
      </c>
      <c r="J161" s="57">
        <f t="shared" si="49"/>
        <v>-375</v>
      </c>
      <c r="K161" s="54">
        <v>76</v>
      </c>
      <c r="L161" s="55">
        <v>0</v>
      </c>
      <c r="M161" s="55">
        <v>0</v>
      </c>
      <c r="N161" s="54" t="s">
        <v>79</v>
      </c>
      <c r="O161" s="55">
        <v>0</v>
      </c>
      <c r="P161" s="55">
        <v>0</v>
      </c>
      <c r="Q161" s="54" t="s">
        <v>79</v>
      </c>
      <c r="R161" s="57">
        <f t="shared" si="52"/>
        <v>-3018.2947077533267</v>
      </c>
      <c r="S161" s="55">
        <v>0</v>
      </c>
      <c r="T161" s="55">
        <v>0</v>
      </c>
      <c r="U161" s="54" t="s">
        <v>79</v>
      </c>
      <c r="V161" s="57">
        <f t="shared" si="46"/>
        <v>-1970</v>
      </c>
      <c r="W161" s="55">
        <v>0</v>
      </c>
      <c r="X161" s="55">
        <f t="shared" si="44"/>
        <v>3934.3064600773778</v>
      </c>
      <c r="Y161" s="117">
        <f t="shared" si="45"/>
        <v>613884.8894743392</v>
      </c>
    </row>
    <row r="162" spans="1:25" ht="13.5" thickBot="1" x14ac:dyDescent="0.35">
      <c r="A162" s="54">
        <v>149</v>
      </c>
      <c r="B162" s="54">
        <v>36</v>
      </c>
      <c r="C162" s="54">
        <f t="shared" si="50"/>
        <v>5</v>
      </c>
      <c r="D162" s="55">
        <f t="shared" si="51"/>
        <v>14366.850608177041</v>
      </c>
      <c r="E162" s="57">
        <f t="shared" si="43"/>
        <v>-862.01103649062247</v>
      </c>
      <c r="F162" s="55" cm="1">
        <f t="array" ref="F162">(-1*(_xlfn.IFS((D162*12)&lt;50000,(0.15*D162*12),AND(D162*12 &gt; 50000, D162*12 &lt;75000),(7500+0.25*(D162*12-50000)),AND(D162*12 &gt; 75000, D162*12 &lt;100000),(13750+0.34*(D162*12-75000)),AND(D162*12 &gt; 100000, D162*12 &lt;335000),(22250+0.39*(D162*12-100000)),AND(D162*12 &gt; 335000, D162*12 &lt;10000000),(113900+0.34*(D162*12-335000)))))/12</f>
        <v>-4207.2384038557129</v>
      </c>
      <c r="G162" s="55">
        <v>0</v>
      </c>
      <c r="H162" s="55">
        <v>0</v>
      </c>
      <c r="I162" s="57">
        <v>0</v>
      </c>
      <c r="J162" s="57">
        <f t="shared" si="49"/>
        <v>-378</v>
      </c>
      <c r="K162" s="54">
        <v>77</v>
      </c>
      <c r="L162" s="55">
        <v>0</v>
      </c>
      <c r="M162" s="55">
        <v>0</v>
      </c>
      <c r="N162" s="54" t="s">
        <v>79</v>
      </c>
      <c r="O162" s="55">
        <v>0</v>
      </c>
      <c r="P162" s="55">
        <v>0</v>
      </c>
      <c r="Q162" s="54" t="s">
        <v>79</v>
      </c>
      <c r="R162" s="57">
        <f t="shared" si="52"/>
        <v>-3018.2947077533267</v>
      </c>
      <c r="S162" s="55">
        <v>0</v>
      </c>
      <c r="T162" s="55">
        <v>0</v>
      </c>
      <c r="U162" s="54" t="s">
        <v>79</v>
      </c>
      <c r="V162" s="57">
        <f t="shared" si="46"/>
        <v>-1980</v>
      </c>
      <c r="W162" s="55">
        <v>0</v>
      </c>
      <c r="X162" s="55">
        <f t="shared" si="44"/>
        <v>3921.3064600773778</v>
      </c>
      <c r="Y162" s="117">
        <f t="shared" si="45"/>
        <v>620364.04964055971</v>
      </c>
    </row>
    <row r="163" spans="1:25" ht="13.5" thickBot="1" x14ac:dyDescent="0.35">
      <c r="A163" s="54">
        <v>150</v>
      </c>
      <c r="B163" s="54">
        <v>36</v>
      </c>
      <c r="C163" s="54">
        <f t="shared" si="50"/>
        <v>6</v>
      </c>
      <c r="D163" s="55">
        <f t="shared" si="51"/>
        <v>14366.850608177041</v>
      </c>
      <c r="E163" s="57">
        <f t="shared" si="43"/>
        <v>-862.01103649062247</v>
      </c>
      <c r="F163" s="55" cm="1">
        <f t="array" ref="F163">(-1*(_xlfn.IFS((D163*12)&lt;50000,(0.15*D163*12),AND(D163*12 &gt; 50000, D163*12 &lt;75000),(7500+0.25*(D163*12-50000)),AND(D163*12 &gt; 75000, D163*12 &lt;100000),(13750+0.34*(D163*12-75000)),AND(D163*12 &gt; 100000, D163*12 &lt;335000),(22250+0.39*(D163*12-100000)),AND(D163*12 &gt; 335000, D163*12 &lt;10000000),(113900+0.34*(D163*12-335000)))))/12</f>
        <v>-4207.2384038557129</v>
      </c>
      <c r="G163" s="55">
        <v>0</v>
      </c>
      <c r="H163" s="55">
        <v>0</v>
      </c>
      <c r="I163" s="57">
        <v>0</v>
      </c>
      <c r="J163" s="57">
        <f t="shared" si="49"/>
        <v>-381</v>
      </c>
      <c r="K163" s="54">
        <v>78</v>
      </c>
      <c r="L163" s="55">
        <v>0</v>
      </c>
      <c r="M163" s="55">
        <v>0</v>
      </c>
      <c r="N163" s="54" t="s">
        <v>79</v>
      </c>
      <c r="O163" s="55">
        <v>0</v>
      </c>
      <c r="P163" s="55">
        <v>0</v>
      </c>
      <c r="Q163" s="54" t="s">
        <v>79</v>
      </c>
      <c r="R163" s="57">
        <f t="shared" si="52"/>
        <v>-3018.2947077533267</v>
      </c>
      <c r="S163" s="55">
        <v>0</v>
      </c>
      <c r="T163" s="55">
        <v>0</v>
      </c>
      <c r="U163" s="54" t="s">
        <v>79</v>
      </c>
      <c r="V163" s="57">
        <f t="shared" si="46"/>
        <v>-1990</v>
      </c>
      <c r="W163" s="55">
        <v>0</v>
      </c>
      <c r="X163" s="55">
        <f t="shared" si="44"/>
        <v>3908.3064600773778</v>
      </c>
      <c r="Y163" s="117">
        <f t="shared" si="45"/>
        <v>626857.20630747278</v>
      </c>
    </row>
    <row r="164" spans="1:25" ht="13.5" thickBot="1" x14ac:dyDescent="0.35">
      <c r="A164" s="54">
        <v>151</v>
      </c>
      <c r="B164" s="54">
        <v>36</v>
      </c>
      <c r="C164" s="54">
        <f t="shared" si="50"/>
        <v>7</v>
      </c>
      <c r="D164" s="55">
        <f t="shared" si="51"/>
        <v>14366.850608177041</v>
      </c>
      <c r="E164" s="57">
        <f t="shared" si="43"/>
        <v>-862.01103649062247</v>
      </c>
      <c r="F164" s="55" cm="1">
        <f t="array" ref="F164">(-1*(_xlfn.IFS((D164*12)&lt;50000,(0.15*D164*12),AND(D164*12 &gt; 50000, D164*12 &lt;75000),(7500+0.25*(D164*12-50000)),AND(D164*12 &gt; 75000, D164*12 &lt;100000),(13750+0.34*(D164*12-75000)),AND(D164*12 &gt; 100000, D164*12 &lt;335000),(22250+0.39*(D164*12-100000)),AND(D164*12 &gt; 335000, D164*12 &lt;10000000),(113900+0.34*(D164*12-335000)))))/12</f>
        <v>-4207.2384038557129</v>
      </c>
      <c r="G164" s="55">
        <v>0</v>
      </c>
      <c r="H164" s="55">
        <v>0</v>
      </c>
      <c r="I164" s="57">
        <v>0</v>
      </c>
      <c r="J164" s="57">
        <f t="shared" si="49"/>
        <v>-384</v>
      </c>
      <c r="K164" s="54">
        <v>79</v>
      </c>
      <c r="L164" s="55">
        <v>0</v>
      </c>
      <c r="M164" s="55">
        <v>0</v>
      </c>
      <c r="N164" s="54" t="s">
        <v>79</v>
      </c>
      <c r="O164" s="55">
        <v>0</v>
      </c>
      <c r="P164" s="55">
        <v>0</v>
      </c>
      <c r="Q164" s="54" t="s">
        <v>79</v>
      </c>
      <c r="R164" s="57">
        <f t="shared" si="52"/>
        <v>-3018.2947077533267</v>
      </c>
      <c r="S164" s="55">
        <v>0</v>
      </c>
      <c r="T164" s="55">
        <v>0</v>
      </c>
      <c r="U164" s="54" t="s">
        <v>79</v>
      </c>
      <c r="V164" s="57">
        <f t="shared" si="46"/>
        <v>-2000</v>
      </c>
      <c r="W164" s="55">
        <v>0</v>
      </c>
      <c r="X164" s="55">
        <f t="shared" si="44"/>
        <v>3895.3064600773778</v>
      </c>
      <c r="Y164" s="117">
        <f t="shared" si="45"/>
        <v>633364.41779383132</v>
      </c>
    </row>
    <row r="165" spans="1:25" ht="13.5" thickBot="1" x14ac:dyDescent="0.35">
      <c r="A165" s="54">
        <v>152</v>
      </c>
      <c r="B165" s="54">
        <v>36</v>
      </c>
      <c r="C165" s="54">
        <f t="shared" si="50"/>
        <v>8</v>
      </c>
      <c r="D165" s="55">
        <f t="shared" si="51"/>
        <v>14366.850608177041</v>
      </c>
      <c r="E165" s="57">
        <f t="shared" si="43"/>
        <v>-862.01103649062247</v>
      </c>
      <c r="F165" s="55" cm="1">
        <f t="array" ref="F165">(-1*(_xlfn.IFS((D165*12)&lt;50000,(0.15*D165*12),AND(D165*12 &gt; 50000, D165*12 &lt;75000),(7500+0.25*(D165*12-50000)),AND(D165*12 &gt; 75000, D165*12 &lt;100000),(13750+0.34*(D165*12-75000)),AND(D165*12 &gt; 100000, D165*12 &lt;335000),(22250+0.39*(D165*12-100000)),AND(D165*12 &gt; 335000, D165*12 &lt;10000000),(113900+0.34*(D165*12-335000)))))/12</f>
        <v>-4207.2384038557129</v>
      </c>
      <c r="G165" s="55">
        <v>0</v>
      </c>
      <c r="H165" s="55">
        <v>0</v>
      </c>
      <c r="I165" s="57">
        <v>0</v>
      </c>
      <c r="J165" s="57">
        <f t="shared" si="49"/>
        <v>-387</v>
      </c>
      <c r="K165" s="54">
        <v>80</v>
      </c>
      <c r="L165" s="55">
        <v>0</v>
      </c>
      <c r="M165" s="55">
        <v>0</v>
      </c>
      <c r="N165" s="54" t="s">
        <v>79</v>
      </c>
      <c r="O165" s="55">
        <v>0</v>
      </c>
      <c r="P165" s="55">
        <v>0</v>
      </c>
      <c r="Q165" s="54" t="s">
        <v>79</v>
      </c>
      <c r="R165" s="57">
        <f t="shared" si="52"/>
        <v>-3018.2947077533267</v>
      </c>
      <c r="S165" s="55">
        <v>0</v>
      </c>
      <c r="T165" s="55">
        <v>0</v>
      </c>
      <c r="U165" s="54" t="s">
        <v>79</v>
      </c>
      <c r="V165" s="57">
        <f t="shared" si="46"/>
        <v>-2010</v>
      </c>
      <c r="W165" s="55">
        <v>0</v>
      </c>
      <c r="X165" s="55">
        <f t="shared" si="44"/>
        <v>3882.3064600773778</v>
      </c>
      <c r="Y165" s="117">
        <f t="shared" si="45"/>
        <v>639885.742661383</v>
      </c>
    </row>
    <row r="166" spans="1:25" ht="13.5" thickBot="1" x14ac:dyDescent="0.35">
      <c r="A166" s="54">
        <v>153</v>
      </c>
      <c r="B166" s="54">
        <v>36</v>
      </c>
      <c r="C166" s="54">
        <f t="shared" si="50"/>
        <v>9</v>
      </c>
      <c r="D166" s="55">
        <f t="shared" si="51"/>
        <v>14366.850608177041</v>
      </c>
      <c r="E166" s="57">
        <f t="shared" si="43"/>
        <v>-862.01103649062247</v>
      </c>
      <c r="F166" s="55" cm="1">
        <f t="array" ref="F166">(-1*(_xlfn.IFS((D166*12)&lt;50000,(0.15*D166*12),AND(D166*12 &gt; 50000, D166*12 &lt;75000),(7500+0.25*(D166*12-50000)),AND(D166*12 &gt; 75000, D166*12 &lt;100000),(13750+0.34*(D166*12-75000)),AND(D166*12 &gt; 100000, D166*12 &lt;335000),(22250+0.39*(D166*12-100000)),AND(D166*12 &gt; 335000, D166*12 &lt;10000000),(113900+0.34*(D166*12-335000)))))/12</f>
        <v>-4207.2384038557129</v>
      </c>
      <c r="G166" s="55">
        <v>0</v>
      </c>
      <c r="H166" s="55">
        <v>0</v>
      </c>
      <c r="I166" s="57">
        <v>0</v>
      </c>
      <c r="J166" s="57">
        <f t="shared" si="49"/>
        <v>-390</v>
      </c>
      <c r="K166" s="54">
        <v>81</v>
      </c>
      <c r="L166" s="55">
        <v>0</v>
      </c>
      <c r="M166" s="55">
        <v>0</v>
      </c>
      <c r="N166" s="54" t="s">
        <v>79</v>
      </c>
      <c r="O166" s="55">
        <v>0</v>
      </c>
      <c r="P166" s="55">
        <v>0</v>
      </c>
      <c r="Q166" s="54" t="s">
        <v>79</v>
      </c>
      <c r="R166" s="57">
        <f t="shared" si="52"/>
        <v>-3018.2947077533267</v>
      </c>
      <c r="S166" s="55">
        <v>0</v>
      </c>
      <c r="T166" s="55">
        <v>0</v>
      </c>
      <c r="U166" s="54" t="s">
        <v>79</v>
      </c>
      <c r="V166" s="57">
        <f t="shared" si="46"/>
        <v>-2020</v>
      </c>
      <c r="W166" s="55">
        <v>0</v>
      </c>
      <c r="X166" s="55">
        <f t="shared" si="44"/>
        <v>3869.3064600773778</v>
      </c>
      <c r="Y166" s="117">
        <f t="shared" si="45"/>
        <v>646421.23971588281</v>
      </c>
    </row>
    <row r="167" spans="1:25" ht="13.5" thickBot="1" x14ac:dyDescent="0.35">
      <c r="A167" s="54">
        <v>154</v>
      </c>
      <c r="B167" s="54">
        <v>36</v>
      </c>
      <c r="C167" s="54">
        <f t="shared" si="50"/>
        <v>10</v>
      </c>
      <c r="D167" s="55">
        <f t="shared" si="51"/>
        <v>14366.850608177041</v>
      </c>
      <c r="E167" s="57">
        <f t="shared" si="43"/>
        <v>-862.01103649062247</v>
      </c>
      <c r="F167" s="55" cm="1">
        <f t="array" ref="F167">(-1*(_xlfn.IFS((D167*12)&lt;50000,(0.15*D167*12),AND(D167*12 &gt; 50000, D167*12 &lt;75000),(7500+0.25*(D167*12-50000)),AND(D167*12 &gt; 75000, D167*12 &lt;100000),(13750+0.34*(D167*12-75000)),AND(D167*12 &gt; 100000, D167*12 &lt;335000),(22250+0.39*(D167*12-100000)),AND(D167*12 &gt; 335000, D167*12 &lt;10000000),(113900+0.34*(D167*12-335000)))))/12</f>
        <v>-4207.2384038557129</v>
      </c>
      <c r="G167" s="55">
        <v>0</v>
      </c>
      <c r="H167" s="55">
        <v>0</v>
      </c>
      <c r="I167" s="57">
        <v>0</v>
      </c>
      <c r="J167" s="57">
        <f t="shared" si="49"/>
        <v>-393</v>
      </c>
      <c r="K167" s="54">
        <v>82</v>
      </c>
      <c r="L167" s="55">
        <v>0</v>
      </c>
      <c r="M167" s="55">
        <v>0</v>
      </c>
      <c r="N167" s="54" t="s">
        <v>79</v>
      </c>
      <c r="O167" s="55">
        <v>0</v>
      </c>
      <c r="P167" s="55">
        <v>0</v>
      </c>
      <c r="Q167" s="54" t="s">
        <v>79</v>
      </c>
      <c r="R167" s="57">
        <f t="shared" si="52"/>
        <v>-3018.2947077533267</v>
      </c>
      <c r="S167" s="55">
        <v>0</v>
      </c>
      <c r="T167" s="55">
        <v>0</v>
      </c>
      <c r="U167" s="54" t="s">
        <v>79</v>
      </c>
      <c r="V167" s="57">
        <f t="shared" si="46"/>
        <v>-2030</v>
      </c>
      <c r="W167" s="55">
        <v>0</v>
      </c>
      <c r="X167" s="55">
        <f t="shared" si="44"/>
        <v>3856.3064600773778</v>
      </c>
      <c r="Y167" s="117">
        <f t="shared" si="45"/>
        <v>652970.96800810972</v>
      </c>
    </row>
    <row r="168" spans="1:25" ht="13.5" thickBot="1" x14ac:dyDescent="0.35">
      <c r="A168" s="54">
        <v>155</v>
      </c>
      <c r="B168" s="54">
        <v>36</v>
      </c>
      <c r="C168" s="54">
        <f t="shared" si="50"/>
        <v>11</v>
      </c>
      <c r="D168" s="55">
        <f t="shared" si="51"/>
        <v>14366.850608177041</v>
      </c>
      <c r="E168" s="57">
        <f t="shared" si="43"/>
        <v>-862.01103649062247</v>
      </c>
      <c r="F168" s="55" cm="1">
        <f t="array" ref="F168">(-1*(_xlfn.IFS((D168*12)&lt;50000,(0.15*D168*12),AND(D168*12 &gt; 50000, D168*12 &lt;75000),(7500+0.25*(D168*12-50000)),AND(D168*12 &gt; 75000, D168*12 &lt;100000),(13750+0.34*(D168*12-75000)),AND(D168*12 &gt; 100000, D168*12 &lt;335000),(22250+0.39*(D168*12-100000)),AND(D168*12 &gt; 335000, D168*12 &lt;10000000),(113900+0.34*(D168*12-335000)))))/12</f>
        <v>-4207.2384038557129</v>
      </c>
      <c r="G168" s="55">
        <v>0</v>
      </c>
      <c r="H168" s="55">
        <v>0</v>
      </c>
      <c r="I168" s="57">
        <v>0</v>
      </c>
      <c r="J168" s="57">
        <f t="shared" si="49"/>
        <v>-396</v>
      </c>
      <c r="K168" s="54">
        <v>83</v>
      </c>
      <c r="L168" s="55">
        <v>0</v>
      </c>
      <c r="M168" s="55">
        <v>0</v>
      </c>
      <c r="N168" s="54" t="s">
        <v>79</v>
      </c>
      <c r="O168" s="55">
        <v>0</v>
      </c>
      <c r="P168" s="55">
        <v>0</v>
      </c>
      <c r="Q168" s="54" t="s">
        <v>79</v>
      </c>
      <c r="R168" s="57">
        <f t="shared" si="52"/>
        <v>-3018.2947077533267</v>
      </c>
      <c r="S168" s="55">
        <v>0</v>
      </c>
      <c r="T168" s="55">
        <v>0</v>
      </c>
      <c r="U168" s="54" t="s">
        <v>79</v>
      </c>
      <c r="V168" s="57">
        <f t="shared" si="46"/>
        <v>-2040</v>
      </c>
      <c r="W168" s="55">
        <v>0</v>
      </c>
      <c r="X168" s="55">
        <f t="shared" si="44"/>
        <v>3843.3064600773778</v>
      </c>
      <c r="Y168" s="117">
        <f t="shared" si="45"/>
        <v>659534.98683488753</v>
      </c>
    </row>
    <row r="169" spans="1:25" ht="13.5" thickBot="1" x14ac:dyDescent="0.35">
      <c r="A169" s="54">
        <v>156</v>
      </c>
      <c r="B169" s="54">
        <v>37</v>
      </c>
      <c r="C169" s="54">
        <f t="shared" si="50"/>
        <v>0</v>
      </c>
      <c r="D169" s="55">
        <f>$D158*(1+$D$4)</f>
        <v>15085.193138585893</v>
      </c>
      <c r="E169" s="57">
        <f t="shared" si="43"/>
        <v>-905.11158831515354</v>
      </c>
      <c r="F169" s="55" cm="1">
        <f t="array" ref="F169">(-1*(_xlfn.IFS((D169*12)&lt;50000,(0.15*D169*12),AND(D169*12 &gt; 50000, D169*12 &lt;75000),(7500+0.25*(D169*12-50000)),AND(D169*12 &gt; 75000, D169*12 &lt;100000),(13750+0.34*(D169*12-75000)),AND(D169*12 &gt; 100000, D169*12 &lt;335000),(22250+0.39*(D169*12-100000)),AND(D169*12 &gt; 335000, D169*12 &lt;10000000),(113900+0.34*(D169*12-335000)))))/12</f>
        <v>-4487.3919907151658</v>
      </c>
      <c r="G169" s="55">
        <v>0</v>
      </c>
      <c r="H169" s="55">
        <v>0</v>
      </c>
      <c r="I169" s="57">
        <v>0</v>
      </c>
      <c r="J169" s="57">
        <f t="shared" si="49"/>
        <v>-399</v>
      </c>
      <c r="K169" s="54">
        <v>84</v>
      </c>
      <c r="L169" s="55">
        <v>0</v>
      </c>
      <c r="M169" s="55">
        <v>0</v>
      </c>
      <c r="N169" s="54" t="s">
        <v>79</v>
      </c>
      <c r="O169" s="55">
        <v>0</v>
      </c>
      <c r="P169" s="55">
        <v>0</v>
      </c>
      <c r="Q169" s="54" t="s">
        <v>79</v>
      </c>
      <c r="R169" s="57">
        <f>$R168*1.06</f>
        <v>-3199.3923902185265</v>
      </c>
      <c r="S169" s="55">
        <v>0</v>
      </c>
      <c r="T169" s="55">
        <v>0</v>
      </c>
      <c r="U169" s="54" t="s">
        <v>79</v>
      </c>
      <c r="V169" s="57">
        <f t="shared" si="46"/>
        <v>-2050</v>
      </c>
      <c r="W169" s="55">
        <v>0</v>
      </c>
      <c r="X169" s="55">
        <f t="shared" si="44"/>
        <v>4044.2971693370455</v>
      </c>
      <c r="Y169" s="117">
        <f t="shared" si="45"/>
        <v>666327.34644936991</v>
      </c>
    </row>
    <row r="170" spans="1:25" ht="13.5" thickBot="1" x14ac:dyDescent="0.35">
      <c r="A170" s="54">
        <v>157</v>
      </c>
      <c r="B170" s="54">
        <v>37</v>
      </c>
      <c r="C170" s="54">
        <f t="shared" si="50"/>
        <v>1</v>
      </c>
      <c r="D170" s="55">
        <f t="shared" ref="D170:D180" si="53">$D169</f>
        <v>15085.193138585893</v>
      </c>
      <c r="E170" s="57">
        <f t="shared" si="43"/>
        <v>-905.11158831515354</v>
      </c>
      <c r="F170" s="55" cm="1">
        <f t="array" ref="F170">(-1*(_xlfn.IFS((D170*12)&lt;50000,(0.15*D170*12),AND(D170*12 &gt; 50000, D170*12 &lt;75000),(7500+0.25*(D170*12-50000)),AND(D170*12 &gt; 75000, D170*12 &lt;100000),(13750+0.34*(D170*12-75000)),AND(D170*12 &gt; 100000, D170*12 &lt;335000),(22250+0.39*(D170*12-100000)),AND(D170*12 &gt; 335000, D170*12 &lt;10000000),(113900+0.34*(D170*12-335000)))))/12</f>
        <v>-4487.3919907151658</v>
      </c>
      <c r="G170" s="55">
        <v>0</v>
      </c>
      <c r="H170" s="55">
        <v>0</v>
      </c>
      <c r="I170" s="57">
        <v>0</v>
      </c>
      <c r="J170" s="57">
        <f t="shared" si="49"/>
        <v>-402</v>
      </c>
      <c r="K170" s="54">
        <v>85</v>
      </c>
      <c r="L170" s="55">
        <v>0</v>
      </c>
      <c r="M170" s="55">
        <v>0</v>
      </c>
      <c r="N170" s="54" t="s">
        <v>79</v>
      </c>
      <c r="O170" s="55">
        <v>0</v>
      </c>
      <c r="P170" s="55">
        <v>0</v>
      </c>
      <c r="Q170" s="54" t="s">
        <v>79</v>
      </c>
      <c r="R170" s="57">
        <f t="shared" ref="R170:R180" si="54">$R169</f>
        <v>-3199.3923902185265</v>
      </c>
      <c r="S170" s="55">
        <v>0</v>
      </c>
      <c r="T170" s="55">
        <v>0</v>
      </c>
      <c r="U170" s="54" t="s">
        <v>79</v>
      </c>
      <c r="V170" s="57">
        <f t="shared" si="46"/>
        <v>-2060</v>
      </c>
      <c r="W170" s="55">
        <v>0</v>
      </c>
      <c r="X170" s="55">
        <f t="shared" si="44"/>
        <v>4031.2971693370455</v>
      </c>
      <c r="Y170" s="117">
        <f t="shared" si="45"/>
        <v>673135.00756224594</v>
      </c>
    </row>
    <row r="171" spans="1:25" ht="13.5" thickBot="1" x14ac:dyDescent="0.35">
      <c r="A171" s="54">
        <v>158</v>
      </c>
      <c r="B171" s="54">
        <v>37</v>
      </c>
      <c r="C171" s="54">
        <f t="shared" si="50"/>
        <v>2</v>
      </c>
      <c r="D171" s="55">
        <f t="shared" si="53"/>
        <v>15085.193138585893</v>
      </c>
      <c r="E171" s="57">
        <f t="shared" si="43"/>
        <v>-905.11158831515354</v>
      </c>
      <c r="F171" s="55" cm="1">
        <f t="array" ref="F171">(-1*(_xlfn.IFS((D171*12)&lt;50000,(0.15*D171*12),AND(D171*12 &gt; 50000, D171*12 &lt;75000),(7500+0.25*(D171*12-50000)),AND(D171*12 &gt; 75000, D171*12 &lt;100000),(13750+0.34*(D171*12-75000)),AND(D171*12 &gt; 100000, D171*12 &lt;335000),(22250+0.39*(D171*12-100000)),AND(D171*12 &gt; 335000, D171*12 &lt;10000000),(113900+0.34*(D171*12-335000)))))/12</f>
        <v>-4487.3919907151658</v>
      </c>
      <c r="G171" s="55">
        <v>0</v>
      </c>
      <c r="H171" s="55">
        <v>0</v>
      </c>
      <c r="I171" s="57">
        <v>0</v>
      </c>
      <c r="J171" s="57">
        <f t="shared" si="49"/>
        <v>-405</v>
      </c>
      <c r="K171" s="54">
        <v>86</v>
      </c>
      <c r="L171" s="55">
        <v>0</v>
      </c>
      <c r="M171" s="55">
        <v>0</v>
      </c>
      <c r="N171" s="54" t="s">
        <v>79</v>
      </c>
      <c r="O171" s="55">
        <v>0</v>
      </c>
      <c r="P171" s="55">
        <v>0</v>
      </c>
      <c r="Q171" s="54" t="s">
        <v>79</v>
      </c>
      <c r="R171" s="57">
        <f t="shared" si="54"/>
        <v>-3199.3923902185265</v>
      </c>
      <c r="S171" s="55">
        <v>0</v>
      </c>
      <c r="T171" s="55">
        <v>0</v>
      </c>
      <c r="U171" s="54" t="s">
        <v>79</v>
      </c>
      <c r="V171" s="57">
        <f t="shared" si="46"/>
        <v>-2070</v>
      </c>
      <c r="W171" s="55">
        <v>0</v>
      </c>
      <c r="X171" s="55">
        <f t="shared" si="44"/>
        <v>4018.2971693370455</v>
      </c>
      <c r="Y171" s="117">
        <f t="shared" si="45"/>
        <v>679958.03392975905</v>
      </c>
    </row>
    <row r="172" spans="1:25" ht="13.5" thickBot="1" x14ac:dyDescent="0.35">
      <c r="A172" s="54">
        <v>159</v>
      </c>
      <c r="B172" s="54">
        <v>37</v>
      </c>
      <c r="C172" s="54">
        <f t="shared" si="50"/>
        <v>3</v>
      </c>
      <c r="D172" s="55">
        <f t="shared" si="53"/>
        <v>15085.193138585893</v>
      </c>
      <c r="E172" s="57">
        <f t="shared" si="43"/>
        <v>-905.11158831515354</v>
      </c>
      <c r="F172" s="55" cm="1">
        <f t="array" ref="F172">(-1*(_xlfn.IFS((D172*12)&lt;50000,(0.15*D172*12),AND(D172*12 &gt; 50000, D172*12 &lt;75000),(7500+0.25*(D172*12-50000)),AND(D172*12 &gt; 75000, D172*12 &lt;100000),(13750+0.34*(D172*12-75000)),AND(D172*12 &gt; 100000, D172*12 &lt;335000),(22250+0.39*(D172*12-100000)),AND(D172*12 &gt; 335000, D172*12 &lt;10000000),(113900+0.34*(D172*12-335000)))))/12</f>
        <v>-4487.3919907151658</v>
      </c>
      <c r="G172" s="55">
        <v>0</v>
      </c>
      <c r="H172" s="55">
        <v>0</v>
      </c>
      <c r="I172" s="57">
        <v>0</v>
      </c>
      <c r="J172" s="57">
        <f t="shared" si="49"/>
        <v>-408</v>
      </c>
      <c r="K172" s="54">
        <v>87</v>
      </c>
      <c r="L172" s="55">
        <v>0</v>
      </c>
      <c r="M172" s="55">
        <v>0</v>
      </c>
      <c r="N172" s="54" t="s">
        <v>79</v>
      </c>
      <c r="O172" s="55">
        <v>0</v>
      </c>
      <c r="P172" s="55">
        <v>0</v>
      </c>
      <c r="Q172" s="54" t="s">
        <v>79</v>
      </c>
      <c r="R172" s="57">
        <f t="shared" si="54"/>
        <v>-3199.3923902185265</v>
      </c>
      <c r="S172" s="55">
        <v>0</v>
      </c>
      <c r="T172" s="55">
        <v>0</v>
      </c>
      <c r="U172" s="54" t="s">
        <v>79</v>
      </c>
      <c r="V172" s="57">
        <f t="shared" si="46"/>
        <v>-2080</v>
      </c>
      <c r="W172" s="55">
        <v>0</v>
      </c>
      <c r="X172" s="55">
        <f t="shared" si="44"/>
        <v>4005.2971693370455</v>
      </c>
      <c r="Y172" s="117">
        <f t="shared" si="45"/>
        <v>686796.48957380338</v>
      </c>
    </row>
    <row r="173" spans="1:25" ht="13.5" thickBot="1" x14ac:dyDescent="0.35">
      <c r="A173" s="54">
        <v>160</v>
      </c>
      <c r="B173" s="54">
        <v>37</v>
      </c>
      <c r="C173" s="54">
        <f t="shared" si="50"/>
        <v>4</v>
      </c>
      <c r="D173" s="55">
        <f t="shared" si="53"/>
        <v>15085.193138585893</v>
      </c>
      <c r="E173" s="57">
        <f t="shared" si="43"/>
        <v>-905.11158831515354</v>
      </c>
      <c r="F173" s="55" cm="1">
        <f t="array" ref="F173">(-1*(_xlfn.IFS((D173*12)&lt;50000,(0.15*D173*12),AND(D173*12 &gt; 50000, D173*12 &lt;75000),(7500+0.25*(D173*12-50000)),AND(D173*12 &gt; 75000, D173*12 &lt;100000),(13750+0.34*(D173*12-75000)),AND(D173*12 &gt; 100000, D173*12 &lt;335000),(22250+0.39*(D173*12-100000)),AND(D173*12 &gt; 335000, D173*12 &lt;10000000),(113900+0.34*(D173*12-335000)))))/12</f>
        <v>-4487.3919907151658</v>
      </c>
      <c r="G173" s="55">
        <v>0</v>
      </c>
      <c r="H173" s="55">
        <v>0</v>
      </c>
      <c r="I173" s="57">
        <v>0</v>
      </c>
      <c r="J173" s="57">
        <f t="shared" si="49"/>
        <v>-411</v>
      </c>
      <c r="K173" s="54">
        <v>88</v>
      </c>
      <c r="L173" s="55">
        <v>0</v>
      </c>
      <c r="M173" s="55">
        <v>0</v>
      </c>
      <c r="N173" s="54" t="s">
        <v>79</v>
      </c>
      <c r="O173" s="55">
        <v>0</v>
      </c>
      <c r="P173" s="55">
        <v>0</v>
      </c>
      <c r="Q173" s="54" t="s">
        <v>79</v>
      </c>
      <c r="R173" s="57">
        <f t="shared" si="54"/>
        <v>-3199.3923902185265</v>
      </c>
      <c r="S173" s="55">
        <v>0</v>
      </c>
      <c r="T173" s="55">
        <v>0</v>
      </c>
      <c r="U173" s="54" t="s">
        <v>79</v>
      </c>
      <c r="V173" s="57">
        <f t="shared" si="46"/>
        <v>-2090</v>
      </c>
      <c r="W173" s="55">
        <v>0</v>
      </c>
      <c r="X173" s="55">
        <f t="shared" si="44"/>
        <v>3992.2971693370455</v>
      </c>
      <c r="Y173" s="117">
        <f t="shared" si="45"/>
        <v>693650.43878303131</v>
      </c>
    </row>
    <row r="174" spans="1:25" ht="13.5" thickBot="1" x14ac:dyDescent="0.35">
      <c r="A174" s="54">
        <v>161</v>
      </c>
      <c r="B174" s="54">
        <v>37</v>
      </c>
      <c r="C174" s="54">
        <f t="shared" si="50"/>
        <v>5</v>
      </c>
      <c r="D174" s="55">
        <f t="shared" si="53"/>
        <v>15085.193138585893</v>
      </c>
      <c r="E174" s="57">
        <f t="shared" si="43"/>
        <v>-905.11158831515354</v>
      </c>
      <c r="F174" s="55" cm="1">
        <f t="array" ref="F174">(-1*(_xlfn.IFS((D174*12)&lt;50000,(0.15*D174*12),AND(D174*12 &gt; 50000, D174*12 &lt;75000),(7500+0.25*(D174*12-50000)),AND(D174*12 &gt; 75000, D174*12 &lt;100000),(13750+0.34*(D174*12-75000)),AND(D174*12 &gt; 100000, D174*12 &lt;335000),(22250+0.39*(D174*12-100000)),AND(D174*12 &gt; 335000, D174*12 &lt;10000000),(113900+0.34*(D174*12-335000)))))/12</f>
        <v>-4487.3919907151658</v>
      </c>
      <c r="G174" s="55">
        <v>0</v>
      </c>
      <c r="H174" s="55">
        <v>0</v>
      </c>
      <c r="I174" s="57">
        <v>0</v>
      </c>
      <c r="J174" s="57">
        <f t="shared" si="49"/>
        <v>-414</v>
      </c>
      <c r="K174" s="54">
        <v>89</v>
      </c>
      <c r="L174" s="55">
        <v>0</v>
      </c>
      <c r="M174" s="55">
        <v>0</v>
      </c>
      <c r="N174" s="54" t="s">
        <v>79</v>
      </c>
      <c r="O174" s="55">
        <v>0</v>
      </c>
      <c r="P174" s="55">
        <v>0</v>
      </c>
      <c r="Q174" s="54" t="s">
        <v>79</v>
      </c>
      <c r="R174" s="57">
        <f t="shared" si="54"/>
        <v>-3199.3923902185265</v>
      </c>
      <c r="S174" s="55">
        <v>0</v>
      </c>
      <c r="T174" s="55">
        <v>0</v>
      </c>
      <c r="U174" s="54" t="s">
        <v>79</v>
      </c>
      <c r="V174" s="57">
        <f t="shared" si="46"/>
        <v>-2100</v>
      </c>
      <c r="W174" s="55">
        <v>0</v>
      </c>
      <c r="X174" s="55">
        <f t="shared" si="44"/>
        <v>3979.2971693370455</v>
      </c>
      <c r="Y174" s="117">
        <f t="shared" si="45"/>
        <v>700519.94611396431</v>
      </c>
    </row>
    <row r="175" spans="1:25" ht="13.5" thickBot="1" x14ac:dyDescent="0.35">
      <c r="A175" s="54">
        <v>162</v>
      </c>
      <c r="B175" s="54">
        <v>37</v>
      </c>
      <c r="C175" s="54">
        <f t="shared" si="50"/>
        <v>6</v>
      </c>
      <c r="D175" s="55">
        <f t="shared" si="53"/>
        <v>15085.193138585893</v>
      </c>
      <c r="E175" s="57">
        <f t="shared" si="43"/>
        <v>-905.11158831515354</v>
      </c>
      <c r="F175" s="55" cm="1">
        <f t="array" ref="F175">(-1*(_xlfn.IFS((D175*12)&lt;50000,(0.15*D175*12),AND(D175*12 &gt; 50000, D175*12 &lt;75000),(7500+0.25*(D175*12-50000)),AND(D175*12 &gt; 75000, D175*12 &lt;100000),(13750+0.34*(D175*12-75000)),AND(D175*12 &gt; 100000, D175*12 &lt;335000),(22250+0.39*(D175*12-100000)),AND(D175*12 &gt; 335000, D175*12 &lt;10000000),(113900+0.34*(D175*12-335000)))))/12</f>
        <v>-4487.3919907151658</v>
      </c>
      <c r="G175" s="55">
        <v>0</v>
      </c>
      <c r="H175" s="55">
        <v>0</v>
      </c>
      <c r="I175" s="57">
        <v>0</v>
      </c>
      <c r="J175" s="57">
        <f t="shared" si="49"/>
        <v>-417</v>
      </c>
      <c r="K175" s="54">
        <v>90</v>
      </c>
      <c r="L175" s="55">
        <v>0</v>
      </c>
      <c r="M175" s="55">
        <v>0</v>
      </c>
      <c r="N175" s="54" t="s">
        <v>79</v>
      </c>
      <c r="O175" s="55">
        <v>0</v>
      </c>
      <c r="P175" s="55">
        <v>0</v>
      </c>
      <c r="Q175" s="54" t="s">
        <v>79</v>
      </c>
      <c r="R175" s="57">
        <f t="shared" si="54"/>
        <v>-3199.3923902185265</v>
      </c>
      <c r="S175" s="55">
        <v>0</v>
      </c>
      <c r="T175" s="55">
        <v>0</v>
      </c>
      <c r="U175" s="54" t="s">
        <v>79</v>
      </c>
      <c r="V175" s="57">
        <f t="shared" si="46"/>
        <v>-2110</v>
      </c>
      <c r="W175" s="55">
        <v>0</v>
      </c>
      <c r="X175" s="55">
        <f t="shared" si="44"/>
        <v>3966.2971693370455</v>
      </c>
      <c r="Y175" s="117">
        <f t="shared" si="45"/>
        <v>707405.07639210951</v>
      </c>
    </row>
    <row r="176" spans="1:25" ht="13.5" thickBot="1" x14ac:dyDescent="0.35">
      <c r="A176" s="54">
        <v>163</v>
      </c>
      <c r="B176" s="54">
        <v>37</v>
      </c>
      <c r="C176" s="54">
        <f t="shared" si="50"/>
        <v>7</v>
      </c>
      <c r="D176" s="55">
        <f t="shared" si="53"/>
        <v>15085.193138585893</v>
      </c>
      <c r="E176" s="57">
        <f t="shared" si="43"/>
        <v>-905.11158831515354</v>
      </c>
      <c r="F176" s="55" cm="1">
        <f t="array" ref="F176">(-1*(_xlfn.IFS((D176*12)&lt;50000,(0.15*D176*12),AND(D176*12 &gt; 50000, D176*12 &lt;75000),(7500+0.25*(D176*12-50000)),AND(D176*12 &gt; 75000, D176*12 &lt;100000),(13750+0.34*(D176*12-75000)),AND(D176*12 &gt; 100000, D176*12 &lt;335000),(22250+0.39*(D176*12-100000)),AND(D176*12 &gt; 335000, D176*12 &lt;10000000),(113900+0.34*(D176*12-335000)))))/12</f>
        <v>-4487.3919907151658</v>
      </c>
      <c r="G176" s="55">
        <v>0</v>
      </c>
      <c r="H176" s="55">
        <v>0</v>
      </c>
      <c r="I176" s="57">
        <v>0</v>
      </c>
      <c r="J176" s="57">
        <f t="shared" si="49"/>
        <v>-420</v>
      </c>
      <c r="K176" s="54">
        <v>91</v>
      </c>
      <c r="L176" s="55">
        <v>0</v>
      </c>
      <c r="M176" s="55">
        <v>0</v>
      </c>
      <c r="N176" s="54" t="s">
        <v>79</v>
      </c>
      <c r="O176" s="55">
        <v>0</v>
      </c>
      <c r="P176" s="55">
        <v>0</v>
      </c>
      <c r="Q176" s="54" t="s">
        <v>79</v>
      </c>
      <c r="R176" s="57">
        <f t="shared" si="54"/>
        <v>-3199.3923902185265</v>
      </c>
      <c r="S176" s="55">
        <v>0</v>
      </c>
      <c r="T176" s="55">
        <v>0</v>
      </c>
      <c r="U176" s="54" t="s">
        <v>79</v>
      </c>
      <c r="V176" s="57">
        <f t="shared" si="46"/>
        <v>-2120</v>
      </c>
      <c r="W176" s="55">
        <v>0</v>
      </c>
      <c r="X176" s="55">
        <f t="shared" si="44"/>
        <v>3953.2971693370455</v>
      </c>
      <c r="Y176" s="117">
        <f t="shared" si="45"/>
        <v>714305.89471308037</v>
      </c>
    </row>
    <row r="177" spans="1:25" ht="13.5" thickBot="1" x14ac:dyDescent="0.35">
      <c r="A177" s="54">
        <v>164</v>
      </c>
      <c r="B177" s="54">
        <v>37</v>
      </c>
      <c r="C177" s="54">
        <f t="shared" si="50"/>
        <v>8</v>
      </c>
      <c r="D177" s="55">
        <f t="shared" si="53"/>
        <v>15085.193138585893</v>
      </c>
      <c r="E177" s="57">
        <f t="shared" si="43"/>
        <v>-905.11158831515354</v>
      </c>
      <c r="F177" s="55" cm="1">
        <f t="array" ref="F177">(-1*(_xlfn.IFS((D177*12)&lt;50000,(0.15*D177*12),AND(D177*12 &gt; 50000, D177*12 &lt;75000),(7500+0.25*(D177*12-50000)),AND(D177*12 &gt; 75000, D177*12 &lt;100000),(13750+0.34*(D177*12-75000)),AND(D177*12 &gt; 100000, D177*12 &lt;335000),(22250+0.39*(D177*12-100000)),AND(D177*12 &gt; 335000, D177*12 &lt;10000000),(113900+0.34*(D177*12-335000)))))/12</f>
        <v>-4487.3919907151658</v>
      </c>
      <c r="G177" s="55">
        <v>0</v>
      </c>
      <c r="H177" s="55">
        <v>0</v>
      </c>
      <c r="I177" s="57">
        <v>0</v>
      </c>
      <c r="J177" s="57">
        <f t="shared" si="49"/>
        <v>-423</v>
      </c>
      <c r="K177" s="54">
        <v>92</v>
      </c>
      <c r="L177" s="55">
        <v>0</v>
      </c>
      <c r="M177" s="55">
        <v>0</v>
      </c>
      <c r="N177" s="54" t="s">
        <v>79</v>
      </c>
      <c r="O177" s="55">
        <v>0</v>
      </c>
      <c r="P177" s="55">
        <v>0</v>
      </c>
      <c r="Q177" s="54" t="s">
        <v>79</v>
      </c>
      <c r="R177" s="57">
        <f t="shared" si="54"/>
        <v>-3199.3923902185265</v>
      </c>
      <c r="S177" s="55">
        <v>0</v>
      </c>
      <c r="T177" s="55">
        <v>0</v>
      </c>
      <c r="U177" s="54" t="s">
        <v>79</v>
      </c>
      <c r="V177" s="57">
        <f t="shared" si="46"/>
        <v>-2130</v>
      </c>
      <c r="W177" s="55">
        <v>0</v>
      </c>
      <c r="X177" s="55">
        <f t="shared" si="44"/>
        <v>3940.2971693370455</v>
      </c>
      <c r="Y177" s="117">
        <f t="shared" si="45"/>
        <v>721222.4664437219</v>
      </c>
    </row>
    <row r="178" spans="1:25" ht="13.5" thickBot="1" x14ac:dyDescent="0.35">
      <c r="A178" s="54">
        <v>165</v>
      </c>
      <c r="B178" s="54">
        <v>37</v>
      </c>
      <c r="C178" s="54">
        <f t="shared" si="50"/>
        <v>9</v>
      </c>
      <c r="D178" s="55">
        <f t="shared" si="53"/>
        <v>15085.193138585893</v>
      </c>
      <c r="E178" s="57">
        <f t="shared" si="43"/>
        <v>-905.11158831515354</v>
      </c>
      <c r="F178" s="55" cm="1">
        <f t="array" ref="F178">(-1*(_xlfn.IFS((D178*12)&lt;50000,(0.15*D178*12),AND(D178*12 &gt; 50000, D178*12 &lt;75000),(7500+0.25*(D178*12-50000)),AND(D178*12 &gt; 75000, D178*12 &lt;100000),(13750+0.34*(D178*12-75000)),AND(D178*12 &gt; 100000, D178*12 &lt;335000),(22250+0.39*(D178*12-100000)),AND(D178*12 &gt; 335000, D178*12 &lt;10000000),(113900+0.34*(D178*12-335000)))))/12</f>
        <v>-4487.3919907151658</v>
      </c>
      <c r="G178" s="55">
        <v>0</v>
      </c>
      <c r="H178" s="55">
        <v>0</v>
      </c>
      <c r="I178" s="57">
        <v>0</v>
      </c>
      <c r="J178" s="57">
        <f t="shared" si="49"/>
        <v>-426</v>
      </c>
      <c r="K178" s="54">
        <v>93</v>
      </c>
      <c r="L178" s="55">
        <v>0</v>
      </c>
      <c r="M178" s="55">
        <v>0</v>
      </c>
      <c r="N178" s="54" t="s">
        <v>79</v>
      </c>
      <c r="O178" s="55">
        <v>0</v>
      </c>
      <c r="P178" s="55">
        <v>0</v>
      </c>
      <c r="Q178" s="54" t="s">
        <v>79</v>
      </c>
      <c r="R178" s="57">
        <f t="shared" si="54"/>
        <v>-3199.3923902185265</v>
      </c>
      <c r="S178" s="55">
        <v>0</v>
      </c>
      <c r="T178" s="55">
        <v>0</v>
      </c>
      <c r="U178" s="54" t="s">
        <v>79</v>
      </c>
      <c r="V178" s="57">
        <f t="shared" si="46"/>
        <v>-2140</v>
      </c>
      <c r="W178" s="55">
        <v>0</v>
      </c>
      <c r="X178" s="55">
        <f t="shared" si="44"/>
        <v>3927.2971693370455</v>
      </c>
      <c r="Y178" s="117">
        <f t="shared" si="45"/>
        <v>728154.85722324112</v>
      </c>
    </row>
    <row r="179" spans="1:25" ht="13.5" thickBot="1" x14ac:dyDescent="0.35">
      <c r="A179" s="54">
        <v>166</v>
      </c>
      <c r="B179" s="54">
        <v>37</v>
      </c>
      <c r="C179" s="54">
        <f t="shared" si="50"/>
        <v>10</v>
      </c>
      <c r="D179" s="55">
        <f t="shared" si="53"/>
        <v>15085.193138585893</v>
      </c>
      <c r="E179" s="57">
        <f t="shared" si="43"/>
        <v>-905.11158831515354</v>
      </c>
      <c r="F179" s="55" cm="1">
        <f t="array" ref="F179">(-1*(_xlfn.IFS((D179*12)&lt;50000,(0.15*D179*12),AND(D179*12 &gt; 50000, D179*12 &lt;75000),(7500+0.25*(D179*12-50000)),AND(D179*12 &gt; 75000, D179*12 &lt;100000),(13750+0.34*(D179*12-75000)),AND(D179*12 &gt; 100000, D179*12 &lt;335000),(22250+0.39*(D179*12-100000)),AND(D179*12 &gt; 335000, D179*12 &lt;10000000),(113900+0.34*(D179*12-335000)))))/12</f>
        <v>-4487.3919907151658</v>
      </c>
      <c r="G179" s="55">
        <v>0</v>
      </c>
      <c r="H179" s="55">
        <v>0</v>
      </c>
      <c r="I179" s="57">
        <v>0</v>
      </c>
      <c r="J179" s="57">
        <f t="shared" si="49"/>
        <v>-429</v>
      </c>
      <c r="K179" s="54">
        <v>94</v>
      </c>
      <c r="L179" s="55">
        <v>0</v>
      </c>
      <c r="M179" s="55">
        <v>0</v>
      </c>
      <c r="N179" s="54" t="s">
        <v>79</v>
      </c>
      <c r="O179" s="55">
        <v>0</v>
      </c>
      <c r="P179" s="55">
        <v>0</v>
      </c>
      <c r="Q179" s="54" t="s">
        <v>79</v>
      </c>
      <c r="R179" s="57">
        <f t="shared" si="54"/>
        <v>-3199.3923902185265</v>
      </c>
      <c r="S179" s="55">
        <v>0</v>
      </c>
      <c r="T179" s="55">
        <v>0</v>
      </c>
      <c r="U179" s="54" t="s">
        <v>79</v>
      </c>
      <c r="V179" s="57">
        <f t="shared" si="46"/>
        <v>-2150</v>
      </c>
      <c r="W179" s="55">
        <v>0</v>
      </c>
      <c r="X179" s="55">
        <f t="shared" si="44"/>
        <v>3914.2971693370455</v>
      </c>
      <c r="Y179" s="117">
        <f t="shared" si="45"/>
        <v>735103.13296434167</v>
      </c>
    </row>
    <row r="180" spans="1:25" ht="13.5" thickBot="1" x14ac:dyDescent="0.35">
      <c r="A180" s="54">
        <v>167</v>
      </c>
      <c r="B180" s="54">
        <v>37</v>
      </c>
      <c r="C180" s="54">
        <f t="shared" si="50"/>
        <v>11</v>
      </c>
      <c r="D180" s="55">
        <f t="shared" si="53"/>
        <v>15085.193138585893</v>
      </c>
      <c r="E180" s="57">
        <f t="shared" si="43"/>
        <v>-905.11158831515354</v>
      </c>
      <c r="F180" s="55" cm="1">
        <f t="array" ref="F180">(-1*(_xlfn.IFS((D180*12)&lt;50000,(0.15*D180*12),AND(D180*12 &gt; 50000, D180*12 &lt;75000),(7500+0.25*(D180*12-50000)),AND(D180*12 &gt; 75000, D180*12 &lt;100000),(13750+0.34*(D180*12-75000)),AND(D180*12 &gt; 100000, D180*12 &lt;335000),(22250+0.39*(D180*12-100000)),AND(D180*12 &gt; 335000, D180*12 &lt;10000000),(113900+0.34*(D180*12-335000)))))/12</f>
        <v>-4487.3919907151658</v>
      </c>
      <c r="G180" s="55">
        <v>0</v>
      </c>
      <c r="H180" s="55">
        <v>0</v>
      </c>
      <c r="I180" s="57">
        <v>0</v>
      </c>
      <c r="J180" s="57">
        <f t="shared" si="49"/>
        <v>-432</v>
      </c>
      <c r="K180" s="54">
        <v>95</v>
      </c>
      <c r="L180" s="55">
        <v>0</v>
      </c>
      <c r="M180" s="55">
        <v>0</v>
      </c>
      <c r="N180" s="54" t="s">
        <v>79</v>
      </c>
      <c r="O180" s="55">
        <v>0</v>
      </c>
      <c r="P180" s="55">
        <v>0</v>
      </c>
      <c r="Q180" s="54" t="s">
        <v>79</v>
      </c>
      <c r="R180" s="57">
        <f t="shared" si="54"/>
        <v>-3199.3923902185265</v>
      </c>
      <c r="S180" s="55">
        <v>0</v>
      </c>
      <c r="T180" s="55">
        <v>0</v>
      </c>
      <c r="U180" s="54" t="s">
        <v>79</v>
      </c>
      <c r="V180" s="57">
        <f t="shared" si="46"/>
        <v>-2160</v>
      </c>
      <c r="W180" s="55">
        <v>0</v>
      </c>
      <c r="X180" s="55">
        <f t="shared" si="44"/>
        <v>3901.2971693370455</v>
      </c>
      <c r="Y180" s="117">
        <f t="shared" si="45"/>
        <v>742067.35985436349</v>
      </c>
    </row>
    <row r="181" spans="1:25" ht="13.5" thickBot="1" x14ac:dyDescent="0.35">
      <c r="A181" s="54">
        <v>168</v>
      </c>
      <c r="B181" s="54">
        <v>38</v>
      </c>
      <c r="C181" s="54">
        <f t="shared" si="50"/>
        <v>0</v>
      </c>
      <c r="D181" s="55">
        <f>$D170*(1+$D$4)</f>
        <v>15839.452795515188</v>
      </c>
      <c r="E181" s="57">
        <f t="shared" si="43"/>
        <v>-950.36716773091121</v>
      </c>
      <c r="F181" s="55" cm="1">
        <f t="array" ref="F181">(-1*(_xlfn.IFS((D181*12)&lt;50000,(0.15*D181*12),AND(D181*12 &gt; 50000, D181*12 &lt;75000),(7500+0.25*(D181*12-50000)),AND(D181*12 &gt; 75000, D181*12 &lt;100000),(13750+0.34*(D181*12-75000)),AND(D181*12 &gt; 100000, D181*12 &lt;335000),(22250+0.39*(D181*12-100000)),AND(D181*12 &gt; 335000, D181*12 &lt;10000000),(113900+0.34*(D181*12-335000)))))/12</f>
        <v>-4781.5532569175903</v>
      </c>
      <c r="G181" s="55">
        <v>0</v>
      </c>
      <c r="H181" s="55">
        <v>0</v>
      </c>
      <c r="I181" s="57">
        <v>0</v>
      </c>
      <c r="J181" s="57">
        <f t="shared" si="49"/>
        <v>-435</v>
      </c>
      <c r="K181" s="54">
        <v>96</v>
      </c>
      <c r="L181" s="55">
        <v>0</v>
      </c>
      <c r="M181" s="55">
        <v>0</v>
      </c>
      <c r="N181" s="54" t="s">
        <v>79</v>
      </c>
      <c r="O181" s="55">
        <v>0</v>
      </c>
      <c r="P181" s="55">
        <v>0</v>
      </c>
      <c r="Q181" s="54" t="s">
        <v>79</v>
      </c>
      <c r="R181" s="57">
        <f>$R180*1.06</f>
        <v>-3391.3559336316384</v>
      </c>
      <c r="S181" s="55">
        <v>0</v>
      </c>
      <c r="T181" s="55">
        <v>0</v>
      </c>
      <c r="U181" s="54" t="s">
        <v>79</v>
      </c>
      <c r="V181" s="57">
        <f t="shared" si="46"/>
        <v>-2170</v>
      </c>
      <c r="W181" s="55">
        <v>0</v>
      </c>
      <c r="X181" s="55">
        <f t="shared" si="44"/>
        <v>4111.1764372350472</v>
      </c>
      <c r="Y181" s="117">
        <f t="shared" si="45"/>
        <v>749270.48362432513</v>
      </c>
    </row>
    <row r="182" spans="1:25" ht="13.5" thickBot="1" x14ac:dyDescent="0.35">
      <c r="A182" s="54">
        <v>169</v>
      </c>
      <c r="B182" s="54">
        <v>38</v>
      </c>
      <c r="C182" s="54">
        <f t="shared" si="50"/>
        <v>1</v>
      </c>
      <c r="D182" s="55">
        <f t="shared" ref="D182:D192" si="55">$D181</f>
        <v>15839.452795515188</v>
      </c>
      <c r="E182" s="57">
        <f t="shared" si="43"/>
        <v>-950.36716773091121</v>
      </c>
      <c r="F182" s="55" cm="1">
        <f t="array" ref="F182">(-1*(_xlfn.IFS((D182*12)&lt;50000,(0.15*D182*12),AND(D182*12 &gt; 50000, D182*12 &lt;75000),(7500+0.25*(D182*12-50000)),AND(D182*12 &gt; 75000, D182*12 &lt;100000),(13750+0.34*(D182*12-75000)),AND(D182*12 &gt; 100000, D182*12 &lt;335000),(22250+0.39*(D182*12-100000)),AND(D182*12 &gt; 335000, D182*12 &lt;10000000),(113900+0.34*(D182*12-335000)))))/12</f>
        <v>-4781.5532569175903</v>
      </c>
      <c r="G182" s="55">
        <v>0</v>
      </c>
      <c r="H182" s="55">
        <v>0</v>
      </c>
      <c r="I182" s="57">
        <v>0</v>
      </c>
      <c r="J182" s="57">
        <f t="shared" si="49"/>
        <v>-438</v>
      </c>
      <c r="K182" s="54">
        <v>97</v>
      </c>
      <c r="L182" s="55">
        <v>0</v>
      </c>
      <c r="M182" s="55">
        <v>0</v>
      </c>
      <c r="N182" s="54" t="s">
        <v>79</v>
      </c>
      <c r="O182" s="55">
        <v>0</v>
      </c>
      <c r="P182" s="55">
        <v>0</v>
      </c>
      <c r="Q182" s="54" t="s">
        <v>79</v>
      </c>
      <c r="R182" s="57">
        <f t="shared" ref="R182:R192" si="56">$R181</f>
        <v>-3391.3559336316384</v>
      </c>
      <c r="S182" s="55">
        <v>0</v>
      </c>
      <c r="T182" s="55">
        <v>0</v>
      </c>
      <c r="U182" s="54" t="s">
        <v>79</v>
      </c>
      <c r="V182" s="57">
        <f t="shared" si="46"/>
        <v>-2180</v>
      </c>
      <c r="W182" s="55">
        <v>0</v>
      </c>
      <c r="X182" s="55">
        <f t="shared" si="44"/>
        <v>4098.1764372350472</v>
      </c>
      <c r="Y182" s="117">
        <f t="shared" si="45"/>
        <v>756490.62040999485</v>
      </c>
    </row>
    <row r="183" spans="1:25" ht="13.5" thickBot="1" x14ac:dyDescent="0.35">
      <c r="A183" s="54">
        <v>170</v>
      </c>
      <c r="B183" s="54">
        <v>38</v>
      </c>
      <c r="C183" s="54">
        <f t="shared" si="50"/>
        <v>2</v>
      </c>
      <c r="D183" s="55">
        <f t="shared" si="55"/>
        <v>15839.452795515188</v>
      </c>
      <c r="E183" s="57">
        <f t="shared" si="43"/>
        <v>-950.36716773091121</v>
      </c>
      <c r="F183" s="55" cm="1">
        <f t="array" ref="F183">(-1*(_xlfn.IFS((D183*12)&lt;50000,(0.15*D183*12),AND(D183*12 &gt; 50000, D183*12 &lt;75000),(7500+0.25*(D183*12-50000)),AND(D183*12 &gt; 75000, D183*12 &lt;100000),(13750+0.34*(D183*12-75000)),AND(D183*12 &gt; 100000, D183*12 &lt;335000),(22250+0.39*(D183*12-100000)),AND(D183*12 &gt; 335000, D183*12 &lt;10000000),(113900+0.34*(D183*12-335000)))))/12</f>
        <v>-4781.5532569175903</v>
      </c>
      <c r="G183" s="55">
        <v>0</v>
      </c>
      <c r="H183" s="55">
        <v>0</v>
      </c>
      <c r="I183" s="57">
        <v>0</v>
      </c>
      <c r="J183" s="57">
        <f t="shared" si="49"/>
        <v>-441</v>
      </c>
      <c r="K183" s="54">
        <v>98</v>
      </c>
      <c r="L183" s="55">
        <v>0</v>
      </c>
      <c r="M183" s="55">
        <v>0</v>
      </c>
      <c r="N183" s="54" t="s">
        <v>79</v>
      </c>
      <c r="O183" s="55">
        <v>0</v>
      </c>
      <c r="P183" s="55">
        <v>0</v>
      </c>
      <c r="Q183" s="54" t="s">
        <v>79</v>
      </c>
      <c r="R183" s="57">
        <f t="shared" si="56"/>
        <v>-3391.3559336316384</v>
      </c>
      <c r="S183" s="55">
        <v>0</v>
      </c>
      <c r="T183" s="55">
        <v>0</v>
      </c>
      <c r="U183" s="54" t="s">
        <v>79</v>
      </c>
      <c r="V183" s="57">
        <f t="shared" si="46"/>
        <v>-2190</v>
      </c>
      <c r="W183" s="55">
        <v>0</v>
      </c>
      <c r="X183" s="55">
        <f t="shared" si="44"/>
        <v>4085.1764372350472</v>
      </c>
      <c r="Y183" s="117">
        <f t="shared" si="45"/>
        <v>763727.84109893825</v>
      </c>
    </row>
    <row r="184" spans="1:25" ht="13.5" thickBot="1" x14ac:dyDescent="0.35">
      <c r="A184" s="54">
        <v>171</v>
      </c>
      <c r="B184" s="54">
        <v>38</v>
      </c>
      <c r="C184" s="54">
        <f t="shared" si="50"/>
        <v>3</v>
      </c>
      <c r="D184" s="55">
        <f t="shared" si="55"/>
        <v>15839.452795515188</v>
      </c>
      <c r="E184" s="57">
        <f t="shared" si="43"/>
        <v>-950.36716773091121</v>
      </c>
      <c r="F184" s="55" cm="1">
        <f t="array" ref="F184">(-1*(_xlfn.IFS((D184*12)&lt;50000,(0.15*D184*12),AND(D184*12 &gt; 50000, D184*12 &lt;75000),(7500+0.25*(D184*12-50000)),AND(D184*12 &gt; 75000, D184*12 &lt;100000),(13750+0.34*(D184*12-75000)),AND(D184*12 &gt; 100000, D184*12 &lt;335000),(22250+0.39*(D184*12-100000)),AND(D184*12 &gt; 335000, D184*12 &lt;10000000),(113900+0.34*(D184*12-335000)))))/12</f>
        <v>-4781.5532569175903</v>
      </c>
      <c r="G184" s="55">
        <v>0</v>
      </c>
      <c r="H184" s="55">
        <v>0</v>
      </c>
      <c r="I184" s="57">
        <v>0</v>
      </c>
      <c r="J184" s="57">
        <f t="shared" si="49"/>
        <v>-444</v>
      </c>
      <c r="K184" s="54">
        <v>99</v>
      </c>
      <c r="L184" s="55">
        <v>0</v>
      </c>
      <c r="M184" s="55">
        <v>0</v>
      </c>
      <c r="N184" s="54" t="s">
        <v>79</v>
      </c>
      <c r="O184" s="55">
        <v>0</v>
      </c>
      <c r="P184" s="55">
        <v>0</v>
      </c>
      <c r="Q184" s="54" t="s">
        <v>79</v>
      </c>
      <c r="R184" s="57">
        <f t="shared" si="56"/>
        <v>-3391.3559336316384</v>
      </c>
      <c r="S184" s="55">
        <v>0</v>
      </c>
      <c r="T184" s="55">
        <v>0</v>
      </c>
      <c r="U184" s="54" t="s">
        <v>79</v>
      </c>
      <c r="V184" s="57">
        <f t="shared" si="46"/>
        <v>-2200</v>
      </c>
      <c r="W184" s="55">
        <v>0</v>
      </c>
      <c r="X184" s="55">
        <f t="shared" si="44"/>
        <v>4072.1764372350472</v>
      </c>
      <c r="Y184" s="117">
        <f t="shared" si="45"/>
        <v>770982.2168740856</v>
      </c>
    </row>
    <row r="185" spans="1:25" ht="13.5" thickBot="1" x14ac:dyDescent="0.35">
      <c r="A185" s="54">
        <v>172</v>
      </c>
      <c r="B185" s="54">
        <v>38</v>
      </c>
      <c r="C185" s="54">
        <f t="shared" si="50"/>
        <v>4</v>
      </c>
      <c r="D185" s="55">
        <f t="shared" si="55"/>
        <v>15839.452795515188</v>
      </c>
      <c r="E185" s="57">
        <f t="shared" si="43"/>
        <v>-950.36716773091121</v>
      </c>
      <c r="F185" s="55" cm="1">
        <f t="array" ref="F185">(-1*(_xlfn.IFS((D185*12)&lt;50000,(0.15*D185*12),AND(D185*12 &gt; 50000, D185*12 &lt;75000),(7500+0.25*(D185*12-50000)),AND(D185*12 &gt; 75000, D185*12 &lt;100000),(13750+0.34*(D185*12-75000)),AND(D185*12 &gt; 100000, D185*12 &lt;335000),(22250+0.39*(D185*12-100000)),AND(D185*12 &gt; 335000, D185*12 &lt;10000000),(113900+0.34*(D185*12-335000)))))/12</f>
        <v>-4781.5532569175903</v>
      </c>
      <c r="G185" s="55">
        <v>0</v>
      </c>
      <c r="H185" s="55">
        <v>0</v>
      </c>
      <c r="I185" s="57">
        <v>0</v>
      </c>
      <c r="J185" s="57">
        <f t="shared" si="49"/>
        <v>-447</v>
      </c>
      <c r="K185" s="54">
        <v>100</v>
      </c>
      <c r="L185" s="55">
        <v>0</v>
      </c>
      <c r="M185" s="55">
        <v>0</v>
      </c>
      <c r="N185" s="54" t="s">
        <v>79</v>
      </c>
      <c r="O185" s="55">
        <v>0</v>
      </c>
      <c r="P185" s="55">
        <v>0</v>
      </c>
      <c r="Q185" s="54" t="s">
        <v>79</v>
      </c>
      <c r="R185" s="57">
        <f t="shared" si="56"/>
        <v>-3391.3559336316384</v>
      </c>
      <c r="S185" s="55">
        <v>0</v>
      </c>
      <c r="T185" s="55">
        <v>0</v>
      </c>
      <c r="U185" s="54" t="s">
        <v>79</v>
      </c>
      <c r="V185" s="57">
        <f t="shared" si="46"/>
        <v>-2210</v>
      </c>
      <c r="W185" s="55">
        <v>0</v>
      </c>
      <c r="X185" s="55">
        <f t="shared" si="44"/>
        <v>4059.1764372350472</v>
      </c>
      <c r="Y185" s="117">
        <f t="shared" si="45"/>
        <v>778253.81921496266</v>
      </c>
    </row>
    <row r="186" spans="1:25" ht="13.5" thickBot="1" x14ac:dyDescent="0.35">
      <c r="A186" s="54">
        <v>173</v>
      </c>
      <c r="B186" s="54">
        <v>38</v>
      </c>
      <c r="C186" s="54">
        <f t="shared" si="50"/>
        <v>5</v>
      </c>
      <c r="D186" s="55">
        <f t="shared" si="55"/>
        <v>15839.452795515188</v>
      </c>
      <c r="E186" s="57">
        <f t="shared" si="43"/>
        <v>-950.36716773091121</v>
      </c>
      <c r="F186" s="55" cm="1">
        <f t="array" ref="F186">(-1*(_xlfn.IFS((D186*12)&lt;50000,(0.15*D186*12),AND(D186*12 &gt; 50000, D186*12 &lt;75000),(7500+0.25*(D186*12-50000)),AND(D186*12 &gt; 75000, D186*12 &lt;100000),(13750+0.34*(D186*12-75000)),AND(D186*12 &gt; 100000, D186*12 &lt;335000),(22250+0.39*(D186*12-100000)),AND(D186*12 &gt; 335000, D186*12 &lt;10000000),(113900+0.34*(D186*12-335000)))))/12</f>
        <v>-4781.5532569175903</v>
      </c>
      <c r="G186" s="55">
        <v>0</v>
      </c>
      <c r="H186" s="55">
        <v>0</v>
      </c>
      <c r="I186" s="57">
        <v>0</v>
      </c>
      <c r="J186" s="57">
        <f t="shared" si="49"/>
        <v>-450</v>
      </c>
      <c r="K186" s="54">
        <v>101</v>
      </c>
      <c r="L186" s="55">
        <v>0</v>
      </c>
      <c r="M186" s="55">
        <v>0</v>
      </c>
      <c r="N186" s="54" t="s">
        <v>79</v>
      </c>
      <c r="O186" s="55">
        <v>0</v>
      </c>
      <c r="P186" s="55">
        <v>0</v>
      </c>
      <c r="Q186" s="54" t="s">
        <v>79</v>
      </c>
      <c r="R186" s="57">
        <f t="shared" si="56"/>
        <v>-3391.3559336316384</v>
      </c>
      <c r="S186" s="55">
        <v>0</v>
      </c>
      <c r="T186" s="55">
        <v>0</v>
      </c>
      <c r="U186" s="54" t="s">
        <v>79</v>
      </c>
      <c r="V186" s="57">
        <f t="shared" si="46"/>
        <v>-2220</v>
      </c>
      <c r="W186" s="55">
        <v>0</v>
      </c>
      <c r="X186" s="55">
        <f t="shared" si="44"/>
        <v>4046.1764372350472</v>
      </c>
      <c r="Y186" s="117">
        <f t="shared" si="45"/>
        <v>785542.71989892679</v>
      </c>
    </row>
    <row r="187" spans="1:25" ht="13.5" thickBot="1" x14ac:dyDescent="0.35">
      <c r="A187" s="54">
        <v>174</v>
      </c>
      <c r="B187" s="54">
        <v>38</v>
      </c>
      <c r="C187" s="54">
        <f t="shared" si="50"/>
        <v>6</v>
      </c>
      <c r="D187" s="55">
        <f t="shared" si="55"/>
        <v>15839.452795515188</v>
      </c>
      <c r="E187" s="57">
        <f t="shared" si="43"/>
        <v>-950.36716773091121</v>
      </c>
      <c r="F187" s="55" cm="1">
        <f t="array" ref="F187">(-1*(_xlfn.IFS((D187*12)&lt;50000,(0.15*D187*12),AND(D187*12 &gt; 50000, D187*12 &lt;75000),(7500+0.25*(D187*12-50000)),AND(D187*12 &gt; 75000, D187*12 &lt;100000),(13750+0.34*(D187*12-75000)),AND(D187*12 &gt; 100000, D187*12 &lt;335000),(22250+0.39*(D187*12-100000)),AND(D187*12 &gt; 335000, D187*12 &lt;10000000),(113900+0.34*(D187*12-335000)))))/12</f>
        <v>-4781.5532569175903</v>
      </c>
      <c r="G187" s="55">
        <v>0</v>
      </c>
      <c r="H187" s="55">
        <v>0</v>
      </c>
      <c r="I187" s="57">
        <v>0</v>
      </c>
      <c r="J187" s="57">
        <f t="shared" si="49"/>
        <v>-453</v>
      </c>
      <c r="K187" s="54">
        <v>102</v>
      </c>
      <c r="L187" s="55">
        <v>0</v>
      </c>
      <c r="M187" s="55">
        <v>0</v>
      </c>
      <c r="N187" s="54" t="s">
        <v>79</v>
      </c>
      <c r="O187" s="55">
        <v>0</v>
      </c>
      <c r="P187" s="55">
        <v>0</v>
      </c>
      <c r="Q187" s="54" t="s">
        <v>79</v>
      </c>
      <c r="R187" s="57">
        <f t="shared" si="56"/>
        <v>-3391.3559336316384</v>
      </c>
      <c r="S187" s="55">
        <v>0</v>
      </c>
      <c r="T187" s="55">
        <v>0</v>
      </c>
      <c r="U187" s="54" t="s">
        <v>79</v>
      </c>
      <c r="V187" s="57">
        <f t="shared" si="46"/>
        <v>-2230</v>
      </c>
      <c r="W187" s="55">
        <v>0</v>
      </c>
      <c r="X187" s="55">
        <f t="shared" si="44"/>
        <v>4033.1764372350472</v>
      </c>
      <c r="Y187" s="117">
        <f t="shared" si="45"/>
        <v>792848.99100240739</v>
      </c>
    </row>
    <row r="188" spans="1:25" ht="13.5" thickBot="1" x14ac:dyDescent="0.35">
      <c r="A188" s="54">
        <v>175</v>
      </c>
      <c r="B188" s="54">
        <v>38</v>
      </c>
      <c r="C188" s="54">
        <f t="shared" si="50"/>
        <v>7</v>
      </c>
      <c r="D188" s="55">
        <f t="shared" si="55"/>
        <v>15839.452795515188</v>
      </c>
      <c r="E188" s="57">
        <f t="shared" si="43"/>
        <v>-950.36716773091121</v>
      </c>
      <c r="F188" s="55" cm="1">
        <f t="array" ref="F188">(-1*(_xlfn.IFS((D188*12)&lt;50000,(0.15*D188*12),AND(D188*12 &gt; 50000, D188*12 &lt;75000),(7500+0.25*(D188*12-50000)),AND(D188*12 &gt; 75000, D188*12 &lt;100000),(13750+0.34*(D188*12-75000)),AND(D188*12 &gt; 100000, D188*12 &lt;335000),(22250+0.39*(D188*12-100000)),AND(D188*12 &gt; 335000, D188*12 &lt;10000000),(113900+0.34*(D188*12-335000)))))/12</f>
        <v>-4781.5532569175903</v>
      </c>
      <c r="G188" s="55">
        <v>0</v>
      </c>
      <c r="H188" s="55">
        <v>0</v>
      </c>
      <c r="I188" s="57">
        <v>0</v>
      </c>
      <c r="J188" s="57">
        <f t="shared" si="49"/>
        <v>-456</v>
      </c>
      <c r="K188" s="54">
        <v>103</v>
      </c>
      <c r="L188" s="55">
        <v>0</v>
      </c>
      <c r="M188" s="55">
        <v>0</v>
      </c>
      <c r="N188" s="54" t="s">
        <v>79</v>
      </c>
      <c r="O188" s="55">
        <v>0</v>
      </c>
      <c r="P188" s="55">
        <v>0</v>
      </c>
      <c r="Q188" s="54" t="s">
        <v>79</v>
      </c>
      <c r="R188" s="57">
        <f t="shared" si="56"/>
        <v>-3391.3559336316384</v>
      </c>
      <c r="S188" s="55">
        <v>0</v>
      </c>
      <c r="T188" s="55">
        <v>0</v>
      </c>
      <c r="U188" s="54" t="s">
        <v>79</v>
      </c>
      <c r="V188" s="57">
        <f t="shared" si="46"/>
        <v>-2240</v>
      </c>
      <c r="W188" s="55">
        <v>0</v>
      </c>
      <c r="X188" s="55">
        <f t="shared" si="44"/>
        <v>4020.1764372350472</v>
      </c>
      <c r="Y188" s="117">
        <f t="shared" si="45"/>
        <v>800172.70490215253</v>
      </c>
    </row>
    <row r="189" spans="1:25" ht="13.5" thickBot="1" x14ac:dyDescent="0.35">
      <c r="A189" s="54">
        <v>176</v>
      </c>
      <c r="B189" s="54">
        <v>38</v>
      </c>
      <c r="C189" s="54">
        <f t="shared" si="50"/>
        <v>8</v>
      </c>
      <c r="D189" s="55">
        <f t="shared" si="55"/>
        <v>15839.452795515188</v>
      </c>
      <c r="E189" s="57">
        <f t="shared" si="43"/>
        <v>-950.36716773091121</v>
      </c>
      <c r="F189" s="55" cm="1">
        <f t="array" ref="F189">(-1*(_xlfn.IFS((D189*12)&lt;50000,(0.15*D189*12),AND(D189*12 &gt; 50000, D189*12 &lt;75000),(7500+0.25*(D189*12-50000)),AND(D189*12 &gt; 75000, D189*12 &lt;100000),(13750+0.34*(D189*12-75000)),AND(D189*12 &gt; 100000, D189*12 &lt;335000),(22250+0.39*(D189*12-100000)),AND(D189*12 &gt; 335000, D189*12 &lt;10000000),(113900+0.34*(D189*12-335000)))))/12</f>
        <v>-4781.5532569175903</v>
      </c>
      <c r="G189" s="55">
        <v>0</v>
      </c>
      <c r="H189" s="55">
        <v>0</v>
      </c>
      <c r="I189" s="57">
        <v>0</v>
      </c>
      <c r="J189" s="57">
        <f t="shared" si="49"/>
        <v>-459</v>
      </c>
      <c r="K189" s="54">
        <v>104</v>
      </c>
      <c r="L189" s="55">
        <v>0</v>
      </c>
      <c r="M189" s="55">
        <v>0</v>
      </c>
      <c r="N189" s="54" t="s">
        <v>79</v>
      </c>
      <c r="O189" s="55">
        <v>0</v>
      </c>
      <c r="P189" s="55">
        <v>0</v>
      </c>
      <c r="Q189" s="54" t="s">
        <v>79</v>
      </c>
      <c r="R189" s="57">
        <f t="shared" si="56"/>
        <v>-3391.3559336316384</v>
      </c>
      <c r="S189" s="55">
        <v>0</v>
      </c>
      <c r="T189" s="55">
        <v>0</v>
      </c>
      <c r="U189" s="54" t="s">
        <v>79</v>
      </c>
      <c r="V189" s="57">
        <f t="shared" si="46"/>
        <v>-2250</v>
      </c>
      <c r="W189" s="55">
        <v>0</v>
      </c>
      <c r="X189" s="55">
        <f t="shared" si="44"/>
        <v>4007.1764372350472</v>
      </c>
      <c r="Y189" s="117">
        <f t="shared" si="45"/>
        <v>807513.93427647988</v>
      </c>
    </row>
    <row r="190" spans="1:25" ht="13.5" thickBot="1" x14ac:dyDescent="0.35">
      <c r="A190" s="54">
        <v>177</v>
      </c>
      <c r="B190" s="54">
        <v>38</v>
      </c>
      <c r="C190" s="54">
        <f t="shared" si="50"/>
        <v>9</v>
      </c>
      <c r="D190" s="55">
        <f t="shared" si="55"/>
        <v>15839.452795515188</v>
      </c>
      <c r="E190" s="57">
        <f t="shared" si="43"/>
        <v>-950.36716773091121</v>
      </c>
      <c r="F190" s="55" cm="1">
        <f t="array" ref="F190">(-1*(_xlfn.IFS((D190*12)&lt;50000,(0.15*D190*12),AND(D190*12 &gt; 50000, D190*12 &lt;75000),(7500+0.25*(D190*12-50000)),AND(D190*12 &gt; 75000, D190*12 &lt;100000),(13750+0.34*(D190*12-75000)),AND(D190*12 &gt; 100000, D190*12 &lt;335000),(22250+0.39*(D190*12-100000)),AND(D190*12 &gt; 335000, D190*12 &lt;10000000),(113900+0.34*(D190*12-335000)))))/12</f>
        <v>-4781.5532569175903</v>
      </c>
      <c r="G190" s="55">
        <v>0</v>
      </c>
      <c r="H190" s="55">
        <v>0</v>
      </c>
      <c r="I190" s="57">
        <v>0</v>
      </c>
      <c r="J190" s="57">
        <f t="shared" si="49"/>
        <v>-462</v>
      </c>
      <c r="K190" s="54">
        <v>105</v>
      </c>
      <c r="L190" s="55">
        <v>0</v>
      </c>
      <c r="M190" s="55">
        <v>0</v>
      </c>
      <c r="N190" s="54" t="s">
        <v>79</v>
      </c>
      <c r="O190" s="55">
        <v>0</v>
      </c>
      <c r="P190" s="55">
        <v>0</v>
      </c>
      <c r="Q190" s="54" t="s">
        <v>79</v>
      </c>
      <c r="R190" s="57">
        <f t="shared" si="56"/>
        <v>-3391.3559336316384</v>
      </c>
      <c r="S190" s="55">
        <v>0</v>
      </c>
      <c r="T190" s="55">
        <v>0</v>
      </c>
      <c r="U190" s="54" t="s">
        <v>79</v>
      </c>
      <c r="V190" s="57">
        <f t="shared" si="46"/>
        <v>-2260</v>
      </c>
      <c r="W190" s="55">
        <v>0</v>
      </c>
      <c r="X190" s="55">
        <f t="shared" si="44"/>
        <v>3994.1764372350472</v>
      </c>
      <c r="Y190" s="117">
        <f t="shared" si="45"/>
        <v>814872.75210653362</v>
      </c>
    </row>
    <row r="191" spans="1:25" ht="13.5" thickBot="1" x14ac:dyDescent="0.35">
      <c r="A191" s="54">
        <v>178</v>
      </c>
      <c r="B191" s="54">
        <v>38</v>
      </c>
      <c r="C191" s="54">
        <f t="shared" si="50"/>
        <v>10</v>
      </c>
      <c r="D191" s="55">
        <f t="shared" si="55"/>
        <v>15839.452795515188</v>
      </c>
      <c r="E191" s="57">
        <f t="shared" si="43"/>
        <v>-950.36716773091121</v>
      </c>
      <c r="F191" s="55" cm="1">
        <f t="array" ref="F191">(-1*(_xlfn.IFS((D191*12)&lt;50000,(0.15*D191*12),AND(D191*12 &gt; 50000, D191*12 &lt;75000),(7500+0.25*(D191*12-50000)),AND(D191*12 &gt; 75000, D191*12 &lt;100000),(13750+0.34*(D191*12-75000)),AND(D191*12 &gt; 100000, D191*12 &lt;335000),(22250+0.39*(D191*12-100000)),AND(D191*12 &gt; 335000, D191*12 &lt;10000000),(113900+0.34*(D191*12-335000)))))/12</f>
        <v>-4781.5532569175903</v>
      </c>
      <c r="G191" s="55">
        <v>0</v>
      </c>
      <c r="H191" s="55">
        <v>0</v>
      </c>
      <c r="I191" s="57">
        <v>0</v>
      </c>
      <c r="J191" s="57">
        <f t="shared" si="49"/>
        <v>-465</v>
      </c>
      <c r="K191" s="54">
        <v>106</v>
      </c>
      <c r="L191" s="55">
        <v>0</v>
      </c>
      <c r="M191" s="55">
        <v>0</v>
      </c>
      <c r="N191" s="54" t="s">
        <v>79</v>
      </c>
      <c r="O191" s="55">
        <v>0</v>
      </c>
      <c r="P191" s="55">
        <v>0</v>
      </c>
      <c r="Q191" s="54" t="s">
        <v>79</v>
      </c>
      <c r="R191" s="57">
        <f t="shared" si="56"/>
        <v>-3391.3559336316384</v>
      </c>
      <c r="S191" s="55">
        <v>0</v>
      </c>
      <c r="T191" s="55">
        <v>0</v>
      </c>
      <c r="U191" s="54" t="s">
        <v>79</v>
      </c>
      <c r="V191" s="57">
        <f t="shared" si="46"/>
        <v>-2270</v>
      </c>
      <c r="W191" s="55">
        <v>0</v>
      </c>
      <c r="X191" s="55">
        <f t="shared" si="44"/>
        <v>3981.1764372350472</v>
      </c>
      <c r="Y191" s="117">
        <f t="shared" si="45"/>
        <v>822249.23167754593</v>
      </c>
    </row>
    <row r="192" spans="1:25" ht="13.5" thickBot="1" x14ac:dyDescent="0.35">
      <c r="A192" s="54">
        <v>179</v>
      </c>
      <c r="B192" s="54">
        <v>38</v>
      </c>
      <c r="C192" s="54">
        <f t="shared" si="50"/>
        <v>11</v>
      </c>
      <c r="D192" s="55">
        <f t="shared" si="55"/>
        <v>15839.452795515188</v>
      </c>
      <c r="E192" s="57">
        <f t="shared" si="43"/>
        <v>-950.36716773091121</v>
      </c>
      <c r="F192" s="55" cm="1">
        <f t="array" ref="F192">(-1*(_xlfn.IFS((D192*12)&lt;50000,(0.15*D192*12),AND(D192*12 &gt; 50000, D192*12 &lt;75000),(7500+0.25*(D192*12-50000)),AND(D192*12 &gt; 75000, D192*12 &lt;100000),(13750+0.34*(D192*12-75000)),AND(D192*12 &gt; 100000, D192*12 &lt;335000),(22250+0.39*(D192*12-100000)),AND(D192*12 &gt; 335000, D192*12 &lt;10000000),(113900+0.34*(D192*12-335000)))))/12</f>
        <v>-4781.5532569175903</v>
      </c>
      <c r="G192" s="55">
        <v>0</v>
      </c>
      <c r="H192" s="55">
        <v>0</v>
      </c>
      <c r="I192" s="57">
        <v>0</v>
      </c>
      <c r="J192" s="57">
        <f t="shared" si="49"/>
        <v>-468</v>
      </c>
      <c r="K192" s="54">
        <v>107</v>
      </c>
      <c r="L192" s="55">
        <v>0</v>
      </c>
      <c r="M192" s="55">
        <v>0</v>
      </c>
      <c r="N192" s="54" t="s">
        <v>79</v>
      </c>
      <c r="O192" s="55">
        <v>0</v>
      </c>
      <c r="P192" s="55">
        <v>0</v>
      </c>
      <c r="Q192" s="54" t="s">
        <v>79</v>
      </c>
      <c r="R192" s="57">
        <f t="shared" si="56"/>
        <v>-3391.3559336316384</v>
      </c>
      <c r="S192" s="55">
        <v>0</v>
      </c>
      <c r="T192" s="55">
        <v>0</v>
      </c>
      <c r="U192" s="54" t="s">
        <v>79</v>
      </c>
      <c r="V192" s="57">
        <f t="shared" si="46"/>
        <v>-2280</v>
      </c>
      <c r="W192" s="55">
        <v>0</v>
      </c>
      <c r="X192" s="55">
        <f t="shared" si="44"/>
        <v>3968.1764372350472</v>
      </c>
      <c r="Y192" s="117">
        <f t="shared" si="45"/>
        <v>829643.44658010406</v>
      </c>
    </row>
    <row r="193" spans="1:25" ht="13.5" thickBot="1" x14ac:dyDescent="0.35">
      <c r="A193" s="54">
        <v>180</v>
      </c>
      <c r="B193" s="54">
        <v>39</v>
      </c>
      <c r="C193" s="54">
        <f t="shared" si="50"/>
        <v>0</v>
      </c>
      <c r="D193" s="55">
        <f>$D182*(1+$D$4)</f>
        <v>16631.425435290948</v>
      </c>
      <c r="E193" s="57">
        <f t="shared" si="43"/>
        <v>-997.88552611745683</v>
      </c>
      <c r="F193" s="55" cm="1">
        <f t="array" ref="F193">(-1*(_xlfn.IFS((D193*12)&lt;50000,(0.15*D193*12),AND(D193*12 &gt; 50000, D193*12 &lt;75000),(7500+0.25*(D193*12-50000)),AND(D193*12 &gt; 75000, D193*12 &lt;100000),(13750+0.34*(D193*12-75000)),AND(D193*12 &gt; 100000, D193*12 &lt;335000),(22250+0.39*(D193*12-100000)),AND(D193*12 &gt; 335000, D193*12 &lt;10000000),(113900+0.34*(D193*12-335000)))))/12</f>
        <v>-5090.4225864301361</v>
      </c>
      <c r="G193" s="55">
        <v>0</v>
      </c>
      <c r="H193" s="55">
        <v>0</v>
      </c>
      <c r="I193" s="57">
        <v>0</v>
      </c>
      <c r="J193" s="57">
        <f t="shared" si="49"/>
        <v>-471</v>
      </c>
      <c r="K193" s="54">
        <v>108</v>
      </c>
      <c r="L193" s="55">
        <v>0</v>
      </c>
      <c r="M193" s="55">
        <v>0</v>
      </c>
      <c r="N193" s="54" t="s">
        <v>79</v>
      </c>
      <c r="O193" s="55">
        <v>0</v>
      </c>
      <c r="P193" s="55">
        <v>0</v>
      </c>
      <c r="Q193" s="54" t="s">
        <v>79</v>
      </c>
      <c r="R193" s="57">
        <f>$R192*1.06</f>
        <v>-3594.8372896495371</v>
      </c>
      <c r="S193" s="55">
        <v>0</v>
      </c>
      <c r="T193" s="55">
        <v>0</v>
      </c>
      <c r="U193" s="54" t="s">
        <v>79</v>
      </c>
      <c r="V193" s="57">
        <f t="shared" si="46"/>
        <v>-2290</v>
      </c>
      <c r="W193" s="55">
        <v>0</v>
      </c>
      <c r="X193" s="55">
        <f t="shared" si="44"/>
        <v>4187.2800330938171</v>
      </c>
      <c r="Y193" s="117">
        <f t="shared" si="45"/>
        <v>837287.57430728152</v>
      </c>
    </row>
    <row r="194" spans="1:25" ht="13.5" thickBot="1" x14ac:dyDescent="0.35">
      <c r="A194" s="54">
        <v>181</v>
      </c>
      <c r="B194" s="54">
        <v>39</v>
      </c>
      <c r="C194" s="54">
        <f t="shared" si="50"/>
        <v>1</v>
      </c>
      <c r="D194" s="55">
        <f t="shared" ref="D194:D204" si="57">$D193</f>
        <v>16631.425435290948</v>
      </c>
      <c r="E194" s="57">
        <f t="shared" si="43"/>
        <v>-997.88552611745683</v>
      </c>
      <c r="F194" s="55" cm="1">
        <f t="array" ref="F194">(-1*(_xlfn.IFS((D194*12)&lt;50000,(0.15*D194*12),AND(D194*12 &gt; 50000, D194*12 &lt;75000),(7500+0.25*(D194*12-50000)),AND(D194*12 &gt; 75000, D194*12 &lt;100000),(13750+0.34*(D194*12-75000)),AND(D194*12 &gt; 100000, D194*12 &lt;335000),(22250+0.39*(D194*12-100000)),AND(D194*12 &gt; 335000, D194*12 &lt;10000000),(113900+0.34*(D194*12-335000)))))/12</f>
        <v>-5090.4225864301361</v>
      </c>
      <c r="G194" s="55">
        <v>0</v>
      </c>
      <c r="H194" s="55">
        <v>0</v>
      </c>
      <c r="I194" s="57">
        <v>0</v>
      </c>
      <c r="J194" s="57">
        <f t="shared" si="49"/>
        <v>-474</v>
      </c>
      <c r="K194" s="54">
        <v>109</v>
      </c>
      <c r="L194" s="55">
        <v>0</v>
      </c>
      <c r="M194" s="55">
        <v>0</v>
      </c>
      <c r="N194" s="54" t="s">
        <v>79</v>
      </c>
      <c r="O194" s="55">
        <v>0</v>
      </c>
      <c r="P194" s="55">
        <v>0</v>
      </c>
      <c r="Q194" s="54" t="s">
        <v>79</v>
      </c>
      <c r="R194" s="57">
        <f t="shared" ref="R194:R204" si="58">$R193</f>
        <v>-3594.8372896495371</v>
      </c>
      <c r="S194" s="55">
        <v>0</v>
      </c>
      <c r="T194" s="55">
        <v>0</v>
      </c>
      <c r="U194" s="54" t="s">
        <v>79</v>
      </c>
      <c r="V194" s="57">
        <f t="shared" si="46"/>
        <v>-2300</v>
      </c>
      <c r="W194" s="55">
        <v>0</v>
      </c>
      <c r="X194" s="55">
        <f t="shared" si="44"/>
        <v>4174.2800330938171</v>
      </c>
      <c r="Y194" s="117">
        <f t="shared" si="45"/>
        <v>844950.55256665556</v>
      </c>
    </row>
    <row r="195" spans="1:25" ht="13.5" thickBot="1" x14ac:dyDescent="0.35">
      <c r="A195" s="54">
        <v>182</v>
      </c>
      <c r="B195" s="54">
        <v>39</v>
      </c>
      <c r="C195" s="54">
        <f t="shared" si="50"/>
        <v>2</v>
      </c>
      <c r="D195" s="55">
        <f t="shared" si="57"/>
        <v>16631.425435290948</v>
      </c>
      <c r="E195" s="57">
        <f t="shared" si="43"/>
        <v>-997.88552611745683</v>
      </c>
      <c r="F195" s="55" cm="1">
        <f t="array" ref="F195">(-1*(_xlfn.IFS((D195*12)&lt;50000,(0.15*D195*12),AND(D195*12 &gt; 50000, D195*12 &lt;75000),(7500+0.25*(D195*12-50000)),AND(D195*12 &gt; 75000, D195*12 &lt;100000),(13750+0.34*(D195*12-75000)),AND(D195*12 &gt; 100000, D195*12 &lt;335000),(22250+0.39*(D195*12-100000)),AND(D195*12 &gt; 335000, D195*12 &lt;10000000),(113900+0.34*(D195*12-335000)))))/12</f>
        <v>-5090.4225864301361</v>
      </c>
      <c r="G195" s="55">
        <v>0</v>
      </c>
      <c r="H195" s="55">
        <v>0</v>
      </c>
      <c r="I195" s="57">
        <v>0</v>
      </c>
      <c r="J195" s="57">
        <f t="shared" si="49"/>
        <v>-477</v>
      </c>
      <c r="K195" s="54">
        <v>110</v>
      </c>
      <c r="L195" s="55">
        <v>0</v>
      </c>
      <c r="M195" s="55">
        <v>0</v>
      </c>
      <c r="N195" s="54" t="s">
        <v>79</v>
      </c>
      <c r="O195" s="55">
        <v>0</v>
      </c>
      <c r="P195" s="55">
        <v>0</v>
      </c>
      <c r="Q195" s="54" t="s">
        <v>79</v>
      </c>
      <c r="R195" s="57">
        <f t="shared" si="58"/>
        <v>-3594.8372896495371</v>
      </c>
      <c r="S195" s="55">
        <v>0</v>
      </c>
      <c r="T195" s="55">
        <v>0</v>
      </c>
      <c r="U195" s="54" t="s">
        <v>79</v>
      </c>
      <c r="V195" s="57">
        <f t="shared" si="46"/>
        <v>-2310</v>
      </c>
      <c r="W195" s="55">
        <v>0</v>
      </c>
      <c r="X195" s="55">
        <f t="shared" si="44"/>
        <v>4161.2800330938171</v>
      </c>
      <c r="Y195" s="117">
        <f t="shared" si="45"/>
        <v>852632.45990211039</v>
      </c>
    </row>
    <row r="196" spans="1:25" ht="13.5" thickBot="1" x14ac:dyDescent="0.35">
      <c r="A196" s="54">
        <v>183</v>
      </c>
      <c r="B196" s="54">
        <v>39</v>
      </c>
      <c r="C196" s="54">
        <f t="shared" si="50"/>
        <v>3</v>
      </c>
      <c r="D196" s="55">
        <f t="shared" si="57"/>
        <v>16631.425435290948</v>
      </c>
      <c r="E196" s="57">
        <f t="shared" si="43"/>
        <v>-997.88552611745683</v>
      </c>
      <c r="F196" s="55" cm="1">
        <f t="array" ref="F196">(-1*(_xlfn.IFS((D196*12)&lt;50000,(0.15*D196*12),AND(D196*12 &gt; 50000, D196*12 &lt;75000),(7500+0.25*(D196*12-50000)),AND(D196*12 &gt; 75000, D196*12 &lt;100000),(13750+0.34*(D196*12-75000)),AND(D196*12 &gt; 100000, D196*12 &lt;335000),(22250+0.39*(D196*12-100000)),AND(D196*12 &gt; 335000, D196*12 &lt;10000000),(113900+0.34*(D196*12-335000)))))/12</f>
        <v>-5090.4225864301361</v>
      </c>
      <c r="G196" s="55">
        <v>0</v>
      </c>
      <c r="H196" s="55">
        <v>0</v>
      </c>
      <c r="I196" s="57">
        <v>0</v>
      </c>
      <c r="J196" s="57">
        <f t="shared" si="49"/>
        <v>-480</v>
      </c>
      <c r="K196" s="54">
        <v>111</v>
      </c>
      <c r="L196" s="55">
        <v>0</v>
      </c>
      <c r="M196" s="55">
        <v>0</v>
      </c>
      <c r="N196" s="54" t="s">
        <v>79</v>
      </c>
      <c r="O196" s="55">
        <v>0</v>
      </c>
      <c r="P196" s="55">
        <v>0</v>
      </c>
      <c r="Q196" s="54" t="s">
        <v>79</v>
      </c>
      <c r="R196" s="57">
        <f t="shared" si="58"/>
        <v>-3594.8372896495371</v>
      </c>
      <c r="S196" s="55">
        <v>0</v>
      </c>
      <c r="T196" s="55">
        <v>0</v>
      </c>
      <c r="U196" s="54" t="s">
        <v>79</v>
      </c>
      <c r="V196" s="57">
        <f t="shared" si="46"/>
        <v>-2320</v>
      </c>
      <c r="W196" s="55">
        <v>0</v>
      </c>
      <c r="X196" s="55">
        <f t="shared" si="44"/>
        <v>4148.2800330938171</v>
      </c>
      <c r="Y196" s="117">
        <f t="shared" si="45"/>
        <v>860333.37518479628</v>
      </c>
    </row>
    <row r="197" spans="1:25" ht="13.5" thickBot="1" x14ac:dyDescent="0.35">
      <c r="A197" s="54">
        <v>184</v>
      </c>
      <c r="B197" s="54">
        <v>39</v>
      </c>
      <c r="C197" s="54">
        <f t="shared" si="50"/>
        <v>4</v>
      </c>
      <c r="D197" s="55">
        <f t="shared" si="57"/>
        <v>16631.425435290948</v>
      </c>
      <c r="E197" s="57">
        <f t="shared" si="43"/>
        <v>-997.88552611745683</v>
      </c>
      <c r="F197" s="55" cm="1">
        <f t="array" ref="F197">(-1*(_xlfn.IFS((D197*12)&lt;50000,(0.15*D197*12),AND(D197*12 &gt; 50000, D197*12 &lt;75000),(7500+0.25*(D197*12-50000)),AND(D197*12 &gt; 75000, D197*12 &lt;100000),(13750+0.34*(D197*12-75000)),AND(D197*12 &gt; 100000, D197*12 &lt;335000),(22250+0.39*(D197*12-100000)),AND(D197*12 &gt; 335000, D197*12 &lt;10000000),(113900+0.34*(D197*12-335000)))))/12</f>
        <v>-5090.4225864301361</v>
      </c>
      <c r="G197" s="55">
        <v>0</v>
      </c>
      <c r="H197" s="55">
        <v>0</v>
      </c>
      <c r="I197" s="57">
        <v>0</v>
      </c>
      <c r="J197" s="57">
        <f t="shared" si="49"/>
        <v>-483</v>
      </c>
      <c r="K197" s="54">
        <v>112</v>
      </c>
      <c r="L197" s="55">
        <v>0</v>
      </c>
      <c r="M197" s="55">
        <v>0</v>
      </c>
      <c r="N197" s="54" t="s">
        <v>79</v>
      </c>
      <c r="O197" s="55">
        <v>0</v>
      </c>
      <c r="P197" s="55">
        <v>0</v>
      </c>
      <c r="Q197" s="54" t="s">
        <v>79</v>
      </c>
      <c r="R197" s="57">
        <f t="shared" si="58"/>
        <v>-3594.8372896495371</v>
      </c>
      <c r="S197" s="55">
        <v>0</v>
      </c>
      <c r="T197" s="55">
        <v>0</v>
      </c>
      <c r="U197" s="54" t="s">
        <v>79</v>
      </c>
      <c r="V197" s="57">
        <f t="shared" si="46"/>
        <v>-2330</v>
      </c>
      <c r="W197" s="55">
        <v>0</v>
      </c>
      <c r="X197" s="55">
        <f t="shared" si="44"/>
        <v>4135.2800330938171</v>
      </c>
      <c r="Y197" s="117">
        <f t="shared" si="45"/>
        <v>868053.37761449337</v>
      </c>
    </row>
    <row r="198" spans="1:25" ht="13.5" thickBot="1" x14ac:dyDescent="0.35">
      <c r="A198" s="54">
        <v>185</v>
      </c>
      <c r="B198" s="54">
        <v>39</v>
      </c>
      <c r="C198" s="54">
        <f t="shared" si="50"/>
        <v>5</v>
      </c>
      <c r="D198" s="55">
        <f t="shared" si="57"/>
        <v>16631.425435290948</v>
      </c>
      <c r="E198" s="57">
        <f t="shared" si="43"/>
        <v>-997.88552611745683</v>
      </c>
      <c r="F198" s="55" cm="1">
        <f t="array" ref="F198">(-1*(_xlfn.IFS((D198*12)&lt;50000,(0.15*D198*12),AND(D198*12 &gt; 50000, D198*12 &lt;75000),(7500+0.25*(D198*12-50000)),AND(D198*12 &gt; 75000, D198*12 &lt;100000),(13750+0.34*(D198*12-75000)),AND(D198*12 &gt; 100000, D198*12 &lt;335000),(22250+0.39*(D198*12-100000)),AND(D198*12 &gt; 335000, D198*12 &lt;10000000),(113900+0.34*(D198*12-335000)))))/12</f>
        <v>-5090.4225864301361</v>
      </c>
      <c r="G198" s="55">
        <v>0</v>
      </c>
      <c r="H198" s="55">
        <v>0</v>
      </c>
      <c r="I198" s="57">
        <v>0</v>
      </c>
      <c r="J198" s="57">
        <f t="shared" si="49"/>
        <v>-486</v>
      </c>
      <c r="K198" s="54">
        <v>113</v>
      </c>
      <c r="L198" s="55">
        <v>0</v>
      </c>
      <c r="M198" s="55">
        <v>0</v>
      </c>
      <c r="N198" s="54" t="s">
        <v>79</v>
      </c>
      <c r="O198" s="55">
        <v>0</v>
      </c>
      <c r="P198" s="55">
        <v>0</v>
      </c>
      <c r="Q198" s="54" t="s">
        <v>79</v>
      </c>
      <c r="R198" s="57">
        <f t="shared" si="58"/>
        <v>-3594.8372896495371</v>
      </c>
      <c r="S198" s="55">
        <v>0</v>
      </c>
      <c r="T198" s="55">
        <v>0</v>
      </c>
      <c r="U198" s="54" t="s">
        <v>79</v>
      </c>
      <c r="V198" s="57">
        <f t="shared" si="46"/>
        <v>-2340</v>
      </c>
      <c r="W198" s="55">
        <v>0</v>
      </c>
      <c r="X198" s="55">
        <f t="shared" si="44"/>
        <v>4122.2800330938171</v>
      </c>
      <c r="Y198" s="117">
        <f t="shared" si="45"/>
        <v>875792.54672098078</v>
      </c>
    </row>
    <row r="199" spans="1:25" ht="13.5" thickBot="1" x14ac:dyDescent="0.35">
      <c r="A199" s="54">
        <v>186</v>
      </c>
      <c r="B199" s="54">
        <v>39</v>
      </c>
      <c r="C199" s="54">
        <f t="shared" si="50"/>
        <v>6</v>
      </c>
      <c r="D199" s="55">
        <f t="shared" si="57"/>
        <v>16631.425435290948</v>
      </c>
      <c r="E199" s="57">
        <f t="shared" si="43"/>
        <v>-997.88552611745683</v>
      </c>
      <c r="F199" s="55" cm="1">
        <f t="array" ref="F199">(-1*(_xlfn.IFS((D199*12)&lt;50000,(0.15*D199*12),AND(D199*12 &gt; 50000, D199*12 &lt;75000),(7500+0.25*(D199*12-50000)),AND(D199*12 &gt; 75000, D199*12 &lt;100000),(13750+0.34*(D199*12-75000)),AND(D199*12 &gt; 100000, D199*12 &lt;335000),(22250+0.39*(D199*12-100000)),AND(D199*12 &gt; 335000, D199*12 &lt;10000000),(113900+0.34*(D199*12-335000)))))/12</f>
        <v>-5090.4225864301361</v>
      </c>
      <c r="G199" s="55">
        <v>0</v>
      </c>
      <c r="H199" s="55">
        <v>0</v>
      </c>
      <c r="I199" s="57">
        <v>0</v>
      </c>
      <c r="J199" s="57">
        <f t="shared" si="49"/>
        <v>-489</v>
      </c>
      <c r="K199" s="54">
        <v>114</v>
      </c>
      <c r="L199" s="55">
        <v>0</v>
      </c>
      <c r="M199" s="55">
        <v>0</v>
      </c>
      <c r="N199" s="54" t="s">
        <v>79</v>
      </c>
      <c r="O199" s="55">
        <v>0</v>
      </c>
      <c r="P199" s="55">
        <v>0</v>
      </c>
      <c r="Q199" s="54" t="s">
        <v>79</v>
      </c>
      <c r="R199" s="57">
        <f t="shared" si="58"/>
        <v>-3594.8372896495371</v>
      </c>
      <c r="S199" s="55">
        <v>0</v>
      </c>
      <c r="T199" s="55">
        <v>0</v>
      </c>
      <c r="U199" s="54" t="s">
        <v>79</v>
      </c>
      <c r="V199" s="57">
        <f t="shared" si="46"/>
        <v>-2350</v>
      </c>
      <c r="W199" s="55">
        <v>0</v>
      </c>
      <c r="X199" s="55">
        <f t="shared" si="44"/>
        <v>4109.2800330938171</v>
      </c>
      <c r="Y199" s="117">
        <f t="shared" si="45"/>
        <v>883550.96236541192</v>
      </c>
    </row>
    <row r="200" spans="1:25" ht="13.5" thickBot="1" x14ac:dyDescent="0.35">
      <c r="A200" s="54">
        <v>187</v>
      </c>
      <c r="B200" s="54">
        <v>39</v>
      </c>
      <c r="C200" s="54">
        <f t="shared" si="50"/>
        <v>7</v>
      </c>
      <c r="D200" s="55">
        <f t="shared" si="57"/>
        <v>16631.425435290948</v>
      </c>
      <c r="E200" s="57">
        <f t="shared" si="43"/>
        <v>-997.88552611745683</v>
      </c>
      <c r="F200" s="55" cm="1">
        <f t="array" ref="F200">(-1*(_xlfn.IFS((D200*12)&lt;50000,(0.15*D200*12),AND(D200*12 &gt; 50000, D200*12 &lt;75000),(7500+0.25*(D200*12-50000)),AND(D200*12 &gt; 75000, D200*12 &lt;100000),(13750+0.34*(D200*12-75000)),AND(D200*12 &gt; 100000, D200*12 &lt;335000),(22250+0.39*(D200*12-100000)),AND(D200*12 &gt; 335000, D200*12 &lt;10000000),(113900+0.34*(D200*12-335000)))))/12</f>
        <v>-5090.4225864301361</v>
      </c>
      <c r="G200" s="55">
        <v>0</v>
      </c>
      <c r="H200" s="55">
        <v>0</v>
      </c>
      <c r="I200" s="57">
        <v>0</v>
      </c>
      <c r="J200" s="57">
        <f t="shared" si="49"/>
        <v>-492</v>
      </c>
      <c r="K200" s="54">
        <v>115</v>
      </c>
      <c r="L200" s="55">
        <v>0</v>
      </c>
      <c r="M200" s="55">
        <v>0</v>
      </c>
      <c r="N200" s="54" t="s">
        <v>79</v>
      </c>
      <c r="O200" s="55">
        <v>0</v>
      </c>
      <c r="P200" s="55">
        <v>0</v>
      </c>
      <c r="Q200" s="54" t="s">
        <v>79</v>
      </c>
      <c r="R200" s="57">
        <f t="shared" si="58"/>
        <v>-3594.8372896495371</v>
      </c>
      <c r="S200" s="55">
        <v>0</v>
      </c>
      <c r="T200" s="55">
        <v>0</v>
      </c>
      <c r="U200" s="54" t="s">
        <v>79</v>
      </c>
      <c r="V200" s="57">
        <f t="shared" si="46"/>
        <v>-2360</v>
      </c>
      <c r="W200" s="55">
        <v>0</v>
      </c>
      <c r="X200" s="55">
        <f t="shared" si="44"/>
        <v>4096.2800330938171</v>
      </c>
      <c r="Y200" s="117">
        <f t="shared" si="45"/>
        <v>891328.70474169485</v>
      </c>
    </row>
    <row r="201" spans="1:25" ht="13.5" thickBot="1" x14ac:dyDescent="0.35">
      <c r="A201" s="54">
        <v>188</v>
      </c>
      <c r="B201" s="54">
        <v>39</v>
      </c>
      <c r="C201" s="54">
        <f t="shared" si="50"/>
        <v>8</v>
      </c>
      <c r="D201" s="55">
        <f t="shared" si="57"/>
        <v>16631.425435290948</v>
      </c>
      <c r="E201" s="57">
        <f t="shared" si="43"/>
        <v>-997.88552611745683</v>
      </c>
      <c r="F201" s="55" cm="1">
        <f t="array" ref="F201">(-1*(_xlfn.IFS((D201*12)&lt;50000,(0.15*D201*12),AND(D201*12 &gt; 50000, D201*12 &lt;75000),(7500+0.25*(D201*12-50000)),AND(D201*12 &gt; 75000, D201*12 &lt;100000),(13750+0.34*(D201*12-75000)),AND(D201*12 &gt; 100000, D201*12 &lt;335000),(22250+0.39*(D201*12-100000)),AND(D201*12 &gt; 335000, D201*12 &lt;10000000),(113900+0.34*(D201*12-335000)))))/12</f>
        <v>-5090.4225864301361</v>
      </c>
      <c r="G201" s="55">
        <v>0</v>
      </c>
      <c r="H201" s="55">
        <v>0</v>
      </c>
      <c r="I201" s="57">
        <v>0</v>
      </c>
      <c r="J201" s="57">
        <f t="shared" si="49"/>
        <v>-495</v>
      </c>
      <c r="K201" s="54">
        <v>116</v>
      </c>
      <c r="L201" s="55">
        <v>0</v>
      </c>
      <c r="M201" s="55">
        <v>0</v>
      </c>
      <c r="N201" s="54" t="s">
        <v>79</v>
      </c>
      <c r="O201" s="55">
        <v>0</v>
      </c>
      <c r="P201" s="55">
        <v>0</v>
      </c>
      <c r="Q201" s="54" t="s">
        <v>79</v>
      </c>
      <c r="R201" s="57">
        <f t="shared" si="58"/>
        <v>-3594.8372896495371</v>
      </c>
      <c r="S201" s="55">
        <v>0</v>
      </c>
      <c r="T201" s="55">
        <v>0</v>
      </c>
      <c r="U201" s="54" t="s">
        <v>79</v>
      </c>
      <c r="V201" s="57">
        <f t="shared" si="46"/>
        <v>-2370</v>
      </c>
      <c r="W201" s="55">
        <v>0</v>
      </c>
      <c r="X201" s="55">
        <f t="shared" si="44"/>
        <v>4083.2800330938171</v>
      </c>
      <c r="Y201" s="117">
        <f t="shared" si="45"/>
        <v>899125.85437787895</v>
      </c>
    </row>
    <row r="202" spans="1:25" ht="13.5" thickBot="1" x14ac:dyDescent="0.35">
      <c r="A202" s="54">
        <v>189</v>
      </c>
      <c r="B202" s="54">
        <v>39</v>
      </c>
      <c r="C202" s="54">
        <f t="shared" si="50"/>
        <v>9</v>
      </c>
      <c r="D202" s="55">
        <f t="shared" si="57"/>
        <v>16631.425435290948</v>
      </c>
      <c r="E202" s="57">
        <f t="shared" si="43"/>
        <v>-997.88552611745683</v>
      </c>
      <c r="F202" s="55" cm="1">
        <f t="array" ref="F202">(-1*(_xlfn.IFS((D202*12)&lt;50000,(0.15*D202*12),AND(D202*12 &gt; 50000, D202*12 &lt;75000),(7500+0.25*(D202*12-50000)),AND(D202*12 &gt; 75000, D202*12 &lt;100000),(13750+0.34*(D202*12-75000)),AND(D202*12 &gt; 100000, D202*12 &lt;335000),(22250+0.39*(D202*12-100000)),AND(D202*12 &gt; 335000, D202*12 &lt;10000000),(113900+0.34*(D202*12-335000)))))/12</f>
        <v>-5090.4225864301361</v>
      </c>
      <c r="G202" s="55">
        <v>0</v>
      </c>
      <c r="H202" s="55">
        <v>0</v>
      </c>
      <c r="I202" s="57">
        <v>0</v>
      </c>
      <c r="J202" s="57">
        <f t="shared" si="49"/>
        <v>-498</v>
      </c>
      <c r="K202" s="54">
        <v>117</v>
      </c>
      <c r="L202" s="55">
        <v>0</v>
      </c>
      <c r="M202" s="55">
        <v>0</v>
      </c>
      <c r="N202" s="54" t="s">
        <v>79</v>
      </c>
      <c r="O202" s="55">
        <v>0</v>
      </c>
      <c r="P202" s="55">
        <v>0</v>
      </c>
      <c r="Q202" s="54" t="s">
        <v>79</v>
      </c>
      <c r="R202" s="57">
        <f t="shared" si="58"/>
        <v>-3594.8372896495371</v>
      </c>
      <c r="S202" s="55">
        <v>0</v>
      </c>
      <c r="T202" s="55">
        <v>0</v>
      </c>
      <c r="U202" s="54" t="s">
        <v>79</v>
      </c>
      <c r="V202" s="57">
        <f t="shared" si="46"/>
        <v>-2380</v>
      </c>
      <c r="W202" s="55">
        <v>0</v>
      </c>
      <c r="X202" s="55">
        <f t="shared" si="44"/>
        <v>4070.2800330938171</v>
      </c>
      <c r="Y202" s="117">
        <f t="shared" si="45"/>
        <v>906942.49213754723</v>
      </c>
    </row>
    <row r="203" spans="1:25" ht="13.5" thickBot="1" x14ac:dyDescent="0.35">
      <c r="A203" s="54">
        <v>190</v>
      </c>
      <c r="B203" s="54">
        <v>39</v>
      </c>
      <c r="C203" s="54">
        <f t="shared" si="50"/>
        <v>10</v>
      </c>
      <c r="D203" s="55">
        <f t="shared" si="57"/>
        <v>16631.425435290948</v>
      </c>
      <c r="E203" s="57">
        <f t="shared" si="43"/>
        <v>-997.88552611745683</v>
      </c>
      <c r="F203" s="55" cm="1">
        <f t="array" ref="F203">(-1*(_xlfn.IFS((D203*12)&lt;50000,(0.15*D203*12),AND(D203*12 &gt; 50000, D203*12 &lt;75000),(7500+0.25*(D203*12-50000)),AND(D203*12 &gt; 75000, D203*12 &lt;100000),(13750+0.34*(D203*12-75000)),AND(D203*12 &gt; 100000, D203*12 &lt;335000),(22250+0.39*(D203*12-100000)),AND(D203*12 &gt; 335000, D203*12 &lt;10000000),(113900+0.34*(D203*12-335000)))))/12</f>
        <v>-5090.4225864301361</v>
      </c>
      <c r="G203" s="55">
        <v>0</v>
      </c>
      <c r="H203" s="55">
        <v>0</v>
      </c>
      <c r="I203" s="57">
        <v>0</v>
      </c>
      <c r="J203" s="57">
        <f t="shared" si="49"/>
        <v>-501</v>
      </c>
      <c r="K203" s="54">
        <v>118</v>
      </c>
      <c r="L203" s="55">
        <v>0</v>
      </c>
      <c r="M203" s="55">
        <v>0</v>
      </c>
      <c r="N203" s="54" t="s">
        <v>79</v>
      </c>
      <c r="O203" s="55">
        <v>0</v>
      </c>
      <c r="P203" s="55">
        <v>0</v>
      </c>
      <c r="Q203" s="54" t="s">
        <v>79</v>
      </c>
      <c r="R203" s="57">
        <f t="shared" si="58"/>
        <v>-3594.8372896495371</v>
      </c>
      <c r="S203" s="55">
        <v>0</v>
      </c>
      <c r="T203" s="55">
        <v>0</v>
      </c>
      <c r="U203" s="54" t="s">
        <v>79</v>
      </c>
      <c r="V203" s="57">
        <f t="shared" si="46"/>
        <v>-2390</v>
      </c>
      <c r="W203" s="55">
        <v>0</v>
      </c>
      <c r="X203" s="55">
        <f t="shared" si="44"/>
        <v>4057.2800330938171</v>
      </c>
      <c r="Y203" s="117">
        <f t="shared" si="45"/>
        <v>914778.69922121405</v>
      </c>
    </row>
    <row r="204" spans="1:25" ht="13.5" thickBot="1" x14ac:dyDescent="0.35">
      <c r="A204" s="54">
        <v>191</v>
      </c>
      <c r="B204" s="54">
        <v>39</v>
      </c>
      <c r="C204" s="54">
        <f t="shared" si="50"/>
        <v>11</v>
      </c>
      <c r="D204" s="55">
        <f t="shared" si="57"/>
        <v>16631.425435290948</v>
      </c>
      <c r="E204" s="57">
        <f t="shared" si="43"/>
        <v>-997.88552611745683</v>
      </c>
      <c r="F204" s="55" cm="1">
        <f t="array" ref="F204">(-1*(_xlfn.IFS((D204*12)&lt;50000,(0.15*D204*12),AND(D204*12 &gt; 50000, D204*12 &lt;75000),(7500+0.25*(D204*12-50000)),AND(D204*12 &gt; 75000, D204*12 &lt;100000),(13750+0.34*(D204*12-75000)),AND(D204*12 &gt; 100000, D204*12 &lt;335000),(22250+0.39*(D204*12-100000)),AND(D204*12 &gt; 335000, D204*12 &lt;10000000),(113900+0.34*(D204*12-335000)))))/12</f>
        <v>-5090.4225864301361</v>
      </c>
      <c r="G204" s="55">
        <v>0</v>
      </c>
      <c r="H204" s="55">
        <v>0</v>
      </c>
      <c r="I204" s="57">
        <v>0</v>
      </c>
      <c r="J204" s="57">
        <f t="shared" si="49"/>
        <v>-504</v>
      </c>
      <c r="K204" s="54">
        <v>119</v>
      </c>
      <c r="L204" s="55">
        <v>0</v>
      </c>
      <c r="M204" s="55">
        <v>0</v>
      </c>
      <c r="N204" s="54" t="s">
        <v>79</v>
      </c>
      <c r="O204" s="55">
        <v>0</v>
      </c>
      <c r="P204" s="55">
        <v>0</v>
      </c>
      <c r="Q204" s="54" t="s">
        <v>79</v>
      </c>
      <c r="R204" s="57">
        <f t="shared" si="58"/>
        <v>-3594.8372896495371</v>
      </c>
      <c r="S204" s="55">
        <v>0</v>
      </c>
      <c r="T204" s="55">
        <v>0</v>
      </c>
      <c r="U204" s="54" t="s">
        <v>79</v>
      </c>
      <c r="V204" s="57">
        <f t="shared" si="46"/>
        <v>-2400</v>
      </c>
      <c r="W204" s="55">
        <v>0</v>
      </c>
      <c r="X204" s="55">
        <f t="shared" si="44"/>
        <v>4044.2800330938171</v>
      </c>
      <c r="Y204" s="117">
        <f t="shared" si="45"/>
        <v>922634.55716772948</v>
      </c>
    </row>
    <row r="205" spans="1:25" ht="13.5" thickBot="1" x14ac:dyDescent="0.35">
      <c r="A205" s="54">
        <v>192</v>
      </c>
      <c r="B205" s="54">
        <v>40</v>
      </c>
      <c r="C205" s="54">
        <f t="shared" si="50"/>
        <v>0</v>
      </c>
      <c r="D205" s="55">
        <f>$D194*(1+$D$4)</f>
        <v>17462.996707055496</v>
      </c>
      <c r="E205" s="57">
        <f t="shared" si="43"/>
        <v>-1047.7798024233298</v>
      </c>
      <c r="F205" s="55" cm="1">
        <f t="array" ref="F205">(-1*(_xlfn.IFS((D205*12)&lt;50000,(0.15*D205*12),AND(D205*12 &gt; 50000, D205*12 &lt;75000),(7500+0.25*(D205*12-50000)),AND(D205*12 &gt; 75000, D205*12 &lt;100000),(13750+0.34*(D205*12-75000)),AND(D205*12 &gt; 100000, D205*12 &lt;335000),(22250+0.39*(D205*12-100000)),AND(D205*12 &gt; 335000, D205*12 &lt;10000000),(113900+0.34*(D205*12-335000)))))/12</f>
        <v>-5414.7353824183092</v>
      </c>
      <c r="G205" s="55">
        <v>0</v>
      </c>
      <c r="H205" s="55">
        <v>0</v>
      </c>
      <c r="I205" s="57">
        <v>0</v>
      </c>
      <c r="J205" s="57">
        <f t="shared" si="49"/>
        <v>-507</v>
      </c>
      <c r="K205" s="54">
        <v>120</v>
      </c>
      <c r="L205" s="55">
        <v>0</v>
      </c>
      <c r="M205" s="55">
        <v>0</v>
      </c>
      <c r="N205" s="54" t="s">
        <v>79</v>
      </c>
      <c r="O205" s="55">
        <v>0</v>
      </c>
      <c r="P205" s="55">
        <v>0</v>
      </c>
      <c r="Q205" s="54" t="s">
        <v>79</v>
      </c>
      <c r="R205" s="57">
        <f>$R204*1.06</f>
        <v>-3810.5275270285097</v>
      </c>
      <c r="S205" s="55">
        <v>0</v>
      </c>
      <c r="T205" s="55">
        <v>0</v>
      </c>
      <c r="U205" s="54" t="s">
        <v>79</v>
      </c>
      <c r="V205" s="57">
        <f t="shared" si="46"/>
        <v>-2410</v>
      </c>
      <c r="W205" s="55">
        <v>0</v>
      </c>
      <c r="X205" s="55">
        <f t="shared" si="44"/>
        <v>4272.9539951853476</v>
      </c>
      <c r="Y205" s="117">
        <f t="shared" si="45"/>
        <v>930751.82181778038</v>
      </c>
    </row>
    <row r="206" spans="1:25" ht="13.5" thickBot="1" x14ac:dyDescent="0.35">
      <c r="A206" s="54">
        <v>193</v>
      </c>
      <c r="B206" s="54">
        <v>40</v>
      </c>
      <c r="C206" s="54">
        <f t="shared" si="50"/>
        <v>1</v>
      </c>
      <c r="D206" s="55">
        <f t="shared" ref="D206:D216" si="59">$D205</f>
        <v>17462.996707055496</v>
      </c>
      <c r="E206" s="57">
        <f t="shared" ref="E206:E269" si="60">-$D206*$D$5</f>
        <v>-1047.7798024233298</v>
      </c>
      <c r="F206" s="55" cm="1">
        <f t="array" ref="F206">(-1*(_xlfn.IFS((D206*12)&lt;50000,(0.15*D206*12),AND(D206*12 &gt; 50000, D206*12 &lt;75000),(7500+0.25*(D206*12-50000)),AND(D206*12 &gt; 75000, D206*12 &lt;100000),(13750+0.34*(D206*12-75000)),AND(D206*12 &gt; 100000, D206*12 &lt;335000),(22250+0.39*(D206*12-100000)),AND(D206*12 &gt; 335000, D206*12 &lt;10000000),(113900+0.34*(D206*12-335000)))))/12</f>
        <v>-5414.7353824183092</v>
      </c>
      <c r="G206" s="55">
        <v>0</v>
      </c>
      <c r="H206" s="55">
        <v>0</v>
      </c>
      <c r="I206" s="55">
        <v>0</v>
      </c>
      <c r="J206" s="57">
        <f t="shared" si="49"/>
        <v>-510</v>
      </c>
      <c r="K206" s="54">
        <v>121</v>
      </c>
      <c r="L206" s="55">
        <v>0</v>
      </c>
      <c r="M206" s="55">
        <v>0</v>
      </c>
      <c r="N206" s="54" t="s">
        <v>79</v>
      </c>
      <c r="O206" s="55">
        <v>0</v>
      </c>
      <c r="P206" s="55">
        <v>0</v>
      </c>
      <c r="Q206" s="54" t="s">
        <v>79</v>
      </c>
      <c r="R206" s="57">
        <f t="shared" ref="R206:R216" si="61">$R205</f>
        <v>-3810.5275270285097</v>
      </c>
      <c r="S206" s="55">
        <v>0</v>
      </c>
      <c r="T206" s="55">
        <v>0</v>
      </c>
      <c r="U206" s="54" t="s">
        <v>79</v>
      </c>
      <c r="V206" s="57">
        <f t="shared" si="46"/>
        <v>-2420</v>
      </c>
      <c r="W206" s="55">
        <v>0</v>
      </c>
      <c r="X206" s="55">
        <f t="shared" ref="X206:X269" si="62">D206+E206+F206+G206+H206+I206+J206+L206+M206+R206+S206+T206+V206+W206+O206+P206</f>
        <v>4259.9539951853476</v>
      </c>
      <c r="Y206" s="117">
        <f t="shared" ref="Y206:Y269" si="63">X206+(Y205*(1+($D$7/12)))</f>
        <v>938889.90840387309</v>
      </c>
    </row>
    <row r="207" spans="1:25" ht="13.5" thickBot="1" x14ac:dyDescent="0.35">
      <c r="A207" s="54">
        <v>194</v>
      </c>
      <c r="B207" s="54">
        <v>40</v>
      </c>
      <c r="C207" s="54">
        <f t="shared" si="50"/>
        <v>2</v>
      </c>
      <c r="D207" s="55">
        <f t="shared" si="59"/>
        <v>17462.996707055496</v>
      </c>
      <c r="E207" s="57">
        <f t="shared" si="60"/>
        <v>-1047.7798024233298</v>
      </c>
      <c r="F207" s="55" cm="1">
        <f t="array" ref="F207">(-1*(_xlfn.IFS((D207*12)&lt;50000,(0.15*D207*12),AND(D207*12 &gt; 50000, D207*12 &lt;75000),(7500+0.25*(D207*12-50000)),AND(D207*12 &gt; 75000, D207*12 &lt;100000),(13750+0.34*(D207*12-75000)),AND(D207*12 &gt; 100000, D207*12 &lt;335000),(22250+0.39*(D207*12-100000)),AND(D207*12 &gt; 335000, D207*12 &lt;10000000),(113900+0.34*(D207*12-335000)))))/12</f>
        <v>-5414.7353824183092</v>
      </c>
      <c r="G207" s="55">
        <v>0</v>
      </c>
      <c r="H207" s="55">
        <v>0</v>
      </c>
      <c r="I207" s="55">
        <v>0</v>
      </c>
      <c r="J207" s="57">
        <f t="shared" si="49"/>
        <v>-513</v>
      </c>
      <c r="K207" s="54">
        <v>122</v>
      </c>
      <c r="L207" s="55">
        <v>0</v>
      </c>
      <c r="M207" s="55">
        <v>0</v>
      </c>
      <c r="N207" s="54" t="s">
        <v>79</v>
      </c>
      <c r="O207" s="55">
        <v>0</v>
      </c>
      <c r="P207" s="55">
        <v>0</v>
      </c>
      <c r="Q207" s="54" t="s">
        <v>79</v>
      </c>
      <c r="R207" s="57">
        <f t="shared" si="61"/>
        <v>-3810.5275270285097</v>
      </c>
      <c r="S207" s="55">
        <v>0</v>
      </c>
      <c r="T207" s="55">
        <v>0</v>
      </c>
      <c r="U207" s="54" t="s">
        <v>79</v>
      </c>
      <c r="V207" s="57">
        <f t="shared" ref="V207:V270" si="64">$V206-10</f>
        <v>-2430</v>
      </c>
      <c r="W207" s="55">
        <v>0</v>
      </c>
      <c r="X207" s="55">
        <f t="shared" si="62"/>
        <v>4246.9539951853476</v>
      </c>
      <c r="Y207" s="117">
        <f t="shared" si="63"/>
        <v>947048.90368407452</v>
      </c>
    </row>
    <row r="208" spans="1:25" ht="13.5" thickBot="1" x14ac:dyDescent="0.35">
      <c r="A208" s="54">
        <v>195</v>
      </c>
      <c r="B208" s="54">
        <v>40</v>
      </c>
      <c r="C208" s="54">
        <f t="shared" si="50"/>
        <v>3</v>
      </c>
      <c r="D208" s="55">
        <f t="shared" si="59"/>
        <v>17462.996707055496</v>
      </c>
      <c r="E208" s="57">
        <f t="shared" si="60"/>
        <v>-1047.7798024233298</v>
      </c>
      <c r="F208" s="55" cm="1">
        <f t="array" ref="F208">(-1*(_xlfn.IFS((D208*12)&lt;50000,(0.15*D208*12),AND(D208*12 &gt; 50000, D208*12 &lt;75000),(7500+0.25*(D208*12-50000)),AND(D208*12 &gt; 75000, D208*12 &lt;100000),(13750+0.34*(D208*12-75000)),AND(D208*12 &gt; 100000, D208*12 &lt;335000),(22250+0.39*(D208*12-100000)),AND(D208*12 &gt; 335000, D208*12 &lt;10000000),(113900+0.34*(D208*12-335000)))))/12</f>
        <v>-5414.7353824183092</v>
      </c>
      <c r="G208" s="55">
        <v>0</v>
      </c>
      <c r="H208" s="55">
        <v>0</v>
      </c>
      <c r="I208" s="55">
        <v>0</v>
      </c>
      <c r="J208" s="57">
        <f t="shared" si="49"/>
        <v>-516</v>
      </c>
      <c r="K208" s="54">
        <v>123</v>
      </c>
      <c r="L208" s="55">
        <v>0</v>
      </c>
      <c r="M208" s="55">
        <v>0</v>
      </c>
      <c r="N208" s="54" t="s">
        <v>79</v>
      </c>
      <c r="O208" s="55">
        <v>0</v>
      </c>
      <c r="P208" s="55">
        <v>0</v>
      </c>
      <c r="Q208" s="54" t="s">
        <v>79</v>
      </c>
      <c r="R208" s="57">
        <f t="shared" si="61"/>
        <v>-3810.5275270285097</v>
      </c>
      <c r="S208" s="55">
        <v>0</v>
      </c>
      <c r="T208" s="55">
        <v>0</v>
      </c>
      <c r="U208" s="54" t="s">
        <v>79</v>
      </c>
      <c r="V208" s="57">
        <f t="shared" si="64"/>
        <v>-2440</v>
      </c>
      <c r="W208" s="55">
        <v>0</v>
      </c>
      <c r="X208" s="55">
        <f t="shared" si="62"/>
        <v>4233.9539951853476</v>
      </c>
      <c r="Y208" s="117">
        <f t="shared" si="63"/>
        <v>955228.8947779435</v>
      </c>
    </row>
    <row r="209" spans="1:25" ht="13.5" thickBot="1" x14ac:dyDescent="0.35">
      <c r="A209" s="54">
        <v>196</v>
      </c>
      <c r="B209" s="54">
        <v>40</v>
      </c>
      <c r="C209" s="54">
        <f t="shared" si="50"/>
        <v>4</v>
      </c>
      <c r="D209" s="55">
        <f t="shared" si="59"/>
        <v>17462.996707055496</v>
      </c>
      <c r="E209" s="57">
        <f t="shared" si="60"/>
        <v>-1047.7798024233298</v>
      </c>
      <c r="F209" s="55" cm="1">
        <f t="array" ref="F209">(-1*(_xlfn.IFS((D209*12)&lt;50000,(0.15*D209*12),AND(D209*12 &gt; 50000, D209*12 &lt;75000),(7500+0.25*(D209*12-50000)),AND(D209*12 &gt; 75000, D209*12 &lt;100000),(13750+0.34*(D209*12-75000)),AND(D209*12 &gt; 100000, D209*12 &lt;335000),(22250+0.39*(D209*12-100000)),AND(D209*12 &gt; 335000, D209*12 &lt;10000000),(113900+0.34*(D209*12-335000)))))/12</f>
        <v>-5414.7353824183092</v>
      </c>
      <c r="G209" s="55">
        <v>0</v>
      </c>
      <c r="H209" s="55">
        <v>0</v>
      </c>
      <c r="I209" s="55">
        <v>0</v>
      </c>
      <c r="J209" s="57">
        <f t="shared" si="49"/>
        <v>-519</v>
      </c>
      <c r="K209" s="54">
        <v>124</v>
      </c>
      <c r="L209" s="55">
        <v>0</v>
      </c>
      <c r="M209" s="55">
        <v>0</v>
      </c>
      <c r="N209" s="54" t="s">
        <v>79</v>
      </c>
      <c r="O209" s="55">
        <v>0</v>
      </c>
      <c r="P209" s="55">
        <v>0</v>
      </c>
      <c r="Q209" s="54" t="s">
        <v>79</v>
      </c>
      <c r="R209" s="57">
        <f t="shared" si="61"/>
        <v>-3810.5275270285097</v>
      </c>
      <c r="S209" s="55">
        <v>0</v>
      </c>
      <c r="T209" s="55">
        <v>0</v>
      </c>
      <c r="U209" s="54" t="s">
        <v>79</v>
      </c>
      <c r="V209" s="57">
        <f t="shared" si="64"/>
        <v>-2450</v>
      </c>
      <c r="W209" s="55">
        <v>0</v>
      </c>
      <c r="X209" s="55">
        <f t="shared" si="62"/>
        <v>4220.9539951853476</v>
      </c>
      <c r="Y209" s="117">
        <f t="shared" si="63"/>
        <v>963429.96916803694</v>
      </c>
    </row>
    <row r="210" spans="1:25" ht="13.5" thickBot="1" x14ac:dyDescent="0.35">
      <c r="A210" s="54">
        <v>197</v>
      </c>
      <c r="B210" s="54">
        <v>40</v>
      </c>
      <c r="C210" s="54">
        <f t="shared" si="50"/>
        <v>5</v>
      </c>
      <c r="D210" s="55">
        <f t="shared" si="59"/>
        <v>17462.996707055496</v>
      </c>
      <c r="E210" s="57">
        <f t="shared" si="60"/>
        <v>-1047.7798024233298</v>
      </c>
      <c r="F210" s="55" cm="1">
        <f t="array" ref="F210">(-1*(_xlfn.IFS((D210*12)&lt;50000,(0.15*D210*12),AND(D210*12 &gt; 50000, D210*12 &lt;75000),(7500+0.25*(D210*12-50000)),AND(D210*12 &gt; 75000, D210*12 &lt;100000),(13750+0.34*(D210*12-75000)),AND(D210*12 &gt; 100000, D210*12 &lt;335000),(22250+0.39*(D210*12-100000)),AND(D210*12 &gt; 335000, D210*12 &lt;10000000),(113900+0.34*(D210*12-335000)))))/12</f>
        <v>-5414.7353824183092</v>
      </c>
      <c r="G210" s="55">
        <v>0</v>
      </c>
      <c r="H210" s="55">
        <v>0</v>
      </c>
      <c r="I210" s="55">
        <v>0</v>
      </c>
      <c r="J210" s="57">
        <f t="shared" si="49"/>
        <v>-522</v>
      </c>
      <c r="K210" s="54">
        <v>125</v>
      </c>
      <c r="L210" s="55">
        <v>0</v>
      </c>
      <c r="M210" s="55">
        <v>0</v>
      </c>
      <c r="N210" s="54" t="s">
        <v>79</v>
      </c>
      <c r="O210" s="55">
        <v>0</v>
      </c>
      <c r="P210" s="55">
        <v>0</v>
      </c>
      <c r="Q210" s="54" t="s">
        <v>79</v>
      </c>
      <c r="R210" s="57">
        <f t="shared" si="61"/>
        <v>-3810.5275270285097</v>
      </c>
      <c r="S210" s="55">
        <v>0</v>
      </c>
      <c r="T210" s="55">
        <v>0</v>
      </c>
      <c r="U210" s="54" t="s">
        <v>79</v>
      </c>
      <c r="V210" s="57">
        <f t="shared" si="64"/>
        <v>-2460</v>
      </c>
      <c r="W210" s="55">
        <v>0</v>
      </c>
      <c r="X210" s="55">
        <f t="shared" si="62"/>
        <v>4207.9539951853476</v>
      </c>
      <c r="Y210" s="117">
        <f t="shared" si="63"/>
        <v>971652.21470142237</v>
      </c>
    </row>
    <row r="211" spans="1:25" ht="13.5" thickBot="1" x14ac:dyDescent="0.35">
      <c r="A211" s="54">
        <v>198</v>
      </c>
      <c r="B211" s="54">
        <v>40</v>
      </c>
      <c r="C211" s="54">
        <f t="shared" si="50"/>
        <v>6</v>
      </c>
      <c r="D211" s="55">
        <f t="shared" si="59"/>
        <v>17462.996707055496</v>
      </c>
      <c r="E211" s="57">
        <f t="shared" si="60"/>
        <v>-1047.7798024233298</v>
      </c>
      <c r="F211" s="55" cm="1">
        <f t="array" ref="F211">(-1*(_xlfn.IFS((D211*12)&lt;50000,(0.15*D211*12),AND(D211*12 &gt; 50000, D211*12 &lt;75000),(7500+0.25*(D211*12-50000)),AND(D211*12 &gt; 75000, D211*12 &lt;100000),(13750+0.34*(D211*12-75000)),AND(D211*12 &gt; 100000, D211*12 &lt;335000),(22250+0.39*(D211*12-100000)),AND(D211*12 &gt; 335000, D211*12 &lt;10000000),(113900+0.34*(D211*12-335000)))))/12</f>
        <v>-5414.7353824183092</v>
      </c>
      <c r="G211" s="55">
        <v>0</v>
      </c>
      <c r="H211" s="55">
        <v>0</v>
      </c>
      <c r="I211" s="55">
        <v>0</v>
      </c>
      <c r="J211" s="57">
        <f t="shared" si="49"/>
        <v>-525</v>
      </c>
      <c r="K211" s="54">
        <v>126</v>
      </c>
      <c r="L211" s="55">
        <v>0</v>
      </c>
      <c r="M211" s="55">
        <v>0</v>
      </c>
      <c r="N211" s="54" t="s">
        <v>79</v>
      </c>
      <c r="O211" s="55">
        <v>0</v>
      </c>
      <c r="P211" s="55">
        <v>0</v>
      </c>
      <c r="Q211" s="54" t="s">
        <v>79</v>
      </c>
      <c r="R211" s="57">
        <f t="shared" si="61"/>
        <v>-3810.5275270285097</v>
      </c>
      <c r="S211" s="55">
        <v>0</v>
      </c>
      <c r="T211" s="55">
        <v>0</v>
      </c>
      <c r="U211" s="54" t="s">
        <v>79</v>
      </c>
      <c r="V211" s="57">
        <f t="shared" si="64"/>
        <v>-2470</v>
      </c>
      <c r="W211" s="55">
        <v>0</v>
      </c>
      <c r="X211" s="55">
        <f t="shared" si="62"/>
        <v>4194.9539951853476</v>
      </c>
      <c r="Y211" s="117">
        <f t="shared" si="63"/>
        <v>979895.71959119698</v>
      </c>
    </row>
    <row r="212" spans="1:25" ht="13.5" thickBot="1" x14ac:dyDescent="0.35">
      <c r="A212" s="54">
        <v>199</v>
      </c>
      <c r="B212" s="54">
        <v>40</v>
      </c>
      <c r="C212" s="54">
        <f t="shared" si="50"/>
        <v>7</v>
      </c>
      <c r="D212" s="55">
        <f t="shared" si="59"/>
        <v>17462.996707055496</v>
      </c>
      <c r="E212" s="57">
        <f t="shared" si="60"/>
        <v>-1047.7798024233298</v>
      </c>
      <c r="F212" s="55" cm="1">
        <f t="array" ref="F212">(-1*(_xlfn.IFS((D212*12)&lt;50000,(0.15*D212*12),AND(D212*12 &gt; 50000, D212*12 &lt;75000),(7500+0.25*(D212*12-50000)),AND(D212*12 &gt; 75000, D212*12 &lt;100000),(13750+0.34*(D212*12-75000)),AND(D212*12 &gt; 100000, D212*12 &lt;335000),(22250+0.39*(D212*12-100000)),AND(D212*12 &gt; 335000, D212*12 &lt;10000000),(113900+0.34*(D212*12-335000)))))/12</f>
        <v>-5414.7353824183092</v>
      </c>
      <c r="G212" s="55">
        <v>0</v>
      </c>
      <c r="H212" s="55">
        <v>0</v>
      </c>
      <c r="I212" s="55">
        <v>0</v>
      </c>
      <c r="J212" s="57">
        <f t="shared" si="49"/>
        <v>-528</v>
      </c>
      <c r="K212" s="54">
        <v>127</v>
      </c>
      <c r="L212" s="55">
        <v>0</v>
      </c>
      <c r="M212" s="55">
        <v>0</v>
      </c>
      <c r="N212" s="54" t="s">
        <v>79</v>
      </c>
      <c r="O212" s="55">
        <v>0</v>
      </c>
      <c r="P212" s="55">
        <v>0</v>
      </c>
      <c r="Q212" s="54" t="s">
        <v>79</v>
      </c>
      <c r="R212" s="57">
        <f t="shared" si="61"/>
        <v>-3810.5275270285097</v>
      </c>
      <c r="S212" s="55">
        <v>0</v>
      </c>
      <c r="T212" s="55">
        <v>0</v>
      </c>
      <c r="U212" s="54" t="s">
        <v>79</v>
      </c>
      <c r="V212" s="57">
        <f t="shared" si="64"/>
        <v>-2480</v>
      </c>
      <c r="W212" s="55">
        <v>0</v>
      </c>
      <c r="X212" s="55">
        <f t="shared" si="62"/>
        <v>4181.9539951853476</v>
      </c>
      <c r="Y212" s="117">
        <f t="shared" si="63"/>
        <v>988160.57241801231</v>
      </c>
    </row>
    <row r="213" spans="1:25" ht="13.5" thickBot="1" x14ac:dyDescent="0.35">
      <c r="A213" s="54">
        <v>200</v>
      </c>
      <c r="B213" s="54">
        <v>40</v>
      </c>
      <c r="C213" s="54">
        <f t="shared" si="50"/>
        <v>8</v>
      </c>
      <c r="D213" s="55">
        <f t="shared" si="59"/>
        <v>17462.996707055496</v>
      </c>
      <c r="E213" s="57">
        <f t="shared" si="60"/>
        <v>-1047.7798024233298</v>
      </c>
      <c r="F213" s="55" cm="1">
        <f t="array" ref="F213">(-1*(_xlfn.IFS((D213*12)&lt;50000,(0.15*D213*12),AND(D213*12 &gt; 50000, D213*12 &lt;75000),(7500+0.25*(D213*12-50000)),AND(D213*12 &gt; 75000, D213*12 &lt;100000),(13750+0.34*(D213*12-75000)),AND(D213*12 &gt; 100000, D213*12 &lt;335000),(22250+0.39*(D213*12-100000)),AND(D213*12 &gt; 335000, D213*12 &lt;10000000),(113900+0.34*(D213*12-335000)))))/12</f>
        <v>-5414.7353824183092</v>
      </c>
      <c r="G213" s="55">
        <v>0</v>
      </c>
      <c r="H213" s="55">
        <v>0</v>
      </c>
      <c r="I213" s="55">
        <v>0</v>
      </c>
      <c r="J213" s="57">
        <f t="shared" si="49"/>
        <v>-531</v>
      </c>
      <c r="K213" s="54">
        <v>128</v>
      </c>
      <c r="L213" s="55">
        <v>0</v>
      </c>
      <c r="M213" s="55">
        <v>0</v>
      </c>
      <c r="N213" s="54" t="s">
        <v>79</v>
      </c>
      <c r="O213" s="55">
        <v>0</v>
      </c>
      <c r="P213" s="55">
        <v>0</v>
      </c>
      <c r="Q213" s="54" t="s">
        <v>79</v>
      </c>
      <c r="R213" s="57">
        <f t="shared" si="61"/>
        <v>-3810.5275270285097</v>
      </c>
      <c r="S213" s="55">
        <v>0</v>
      </c>
      <c r="T213" s="55">
        <v>0</v>
      </c>
      <c r="U213" s="54" t="s">
        <v>79</v>
      </c>
      <c r="V213" s="57">
        <f t="shared" si="64"/>
        <v>-2490</v>
      </c>
      <c r="W213" s="55">
        <v>0</v>
      </c>
      <c r="X213" s="55">
        <f t="shared" si="62"/>
        <v>4168.9539951853476</v>
      </c>
      <c r="Y213" s="117">
        <f t="shared" si="63"/>
        <v>996446.86213160597</v>
      </c>
    </row>
    <row r="214" spans="1:25" ht="13.5" thickBot="1" x14ac:dyDescent="0.35">
      <c r="A214" s="54">
        <v>201</v>
      </c>
      <c r="B214" s="54">
        <v>40</v>
      </c>
      <c r="C214" s="54">
        <f t="shared" si="50"/>
        <v>9</v>
      </c>
      <c r="D214" s="55">
        <f t="shared" si="59"/>
        <v>17462.996707055496</v>
      </c>
      <c r="E214" s="57">
        <f t="shared" si="60"/>
        <v>-1047.7798024233298</v>
      </c>
      <c r="F214" s="55" cm="1">
        <f t="array" ref="F214">(-1*(_xlfn.IFS((D214*12)&lt;50000,(0.15*D214*12),AND(D214*12 &gt; 50000, D214*12 &lt;75000),(7500+0.25*(D214*12-50000)),AND(D214*12 &gt; 75000, D214*12 &lt;100000),(13750+0.34*(D214*12-75000)),AND(D214*12 &gt; 100000, D214*12 &lt;335000),(22250+0.39*(D214*12-100000)),AND(D214*12 &gt; 335000, D214*12 &lt;10000000),(113900+0.34*(D214*12-335000)))))/12</f>
        <v>-5414.7353824183092</v>
      </c>
      <c r="G214" s="55">
        <v>0</v>
      </c>
      <c r="H214" s="55">
        <v>0</v>
      </c>
      <c r="I214" s="55">
        <v>0</v>
      </c>
      <c r="J214" s="57">
        <f t="shared" si="49"/>
        <v>-534</v>
      </c>
      <c r="K214" s="54">
        <v>129</v>
      </c>
      <c r="L214" s="55">
        <v>0</v>
      </c>
      <c r="M214" s="55">
        <v>0</v>
      </c>
      <c r="N214" s="54" t="s">
        <v>79</v>
      </c>
      <c r="O214" s="55">
        <v>0</v>
      </c>
      <c r="P214" s="55">
        <v>0</v>
      </c>
      <c r="Q214" s="54" t="s">
        <v>79</v>
      </c>
      <c r="R214" s="57">
        <f t="shared" si="61"/>
        <v>-3810.5275270285097</v>
      </c>
      <c r="S214" s="55">
        <v>0</v>
      </c>
      <c r="T214" s="55">
        <v>0</v>
      </c>
      <c r="U214" s="54" t="s">
        <v>79</v>
      </c>
      <c r="V214" s="57">
        <f t="shared" si="64"/>
        <v>-2500</v>
      </c>
      <c r="W214" s="55">
        <v>0</v>
      </c>
      <c r="X214" s="55">
        <f t="shared" si="62"/>
        <v>4155.9539951853476</v>
      </c>
      <c r="Y214" s="117">
        <f t="shared" si="63"/>
        <v>1004754.6780523396</v>
      </c>
    </row>
    <row r="215" spans="1:25" ht="13.5" thickBot="1" x14ac:dyDescent="0.35">
      <c r="A215" s="54">
        <v>202</v>
      </c>
      <c r="B215" s="54">
        <v>40</v>
      </c>
      <c r="C215" s="54">
        <f t="shared" si="50"/>
        <v>10</v>
      </c>
      <c r="D215" s="55">
        <f t="shared" si="59"/>
        <v>17462.996707055496</v>
      </c>
      <c r="E215" s="57">
        <f t="shared" si="60"/>
        <v>-1047.7798024233298</v>
      </c>
      <c r="F215" s="55" cm="1">
        <f t="array" ref="F215">(-1*(_xlfn.IFS((D215*12)&lt;50000,(0.15*D215*12),AND(D215*12 &gt; 50000, D215*12 &lt;75000),(7500+0.25*(D215*12-50000)),AND(D215*12 &gt; 75000, D215*12 &lt;100000),(13750+0.34*(D215*12-75000)),AND(D215*12 &gt; 100000, D215*12 &lt;335000),(22250+0.39*(D215*12-100000)),AND(D215*12 &gt; 335000, D215*12 &lt;10000000),(113900+0.34*(D215*12-335000)))))/12</f>
        <v>-5414.7353824183092</v>
      </c>
      <c r="G215" s="55">
        <v>0</v>
      </c>
      <c r="H215" s="55">
        <v>0</v>
      </c>
      <c r="I215" s="55">
        <v>0</v>
      </c>
      <c r="J215" s="57">
        <f t="shared" ref="J215:J278" si="65">-150-3*K214</f>
        <v>-537</v>
      </c>
      <c r="K215" s="54">
        <v>130</v>
      </c>
      <c r="L215" s="55">
        <v>0</v>
      </c>
      <c r="M215" s="55">
        <v>0</v>
      </c>
      <c r="N215" s="54" t="s">
        <v>79</v>
      </c>
      <c r="O215" s="55">
        <v>0</v>
      </c>
      <c r="P215" s="55">
        <v>0</v>
      </c>
      <c r="Q215" s="54" t="s">
        <v>79</v>
      </c>
      <c r="R215" s="57">
        <f t="shared" si="61"/>
        <v>-3810.5275270285097</v>
      </c>
      <c r="S215" s="55">
        <v>0</v>
      </c>
      <c r="T215" s="55">
        <v>0</v>
      </c>
      <c r="U215" s="54" t="s">
        <v>79</v>
      </c>
      <c r="V215" s="57">
        <f t="shared" si="64"/>
        <v>-2510</v>
      </c>
      <c r="W215" s="55">
        <v>0</v>
      </c>
      <c r="X215" s="55">
        <f t="shared" si="62"/>
        <v>4142.9539951853476</v>
      </c>
      <c r="Y215" s="117">
        <f t="shared" si="63"/>
        <v>1013084.109872743</v>
      </c>
    </row>
    <row r="216" spans="1:25" ht="13.5" thickBot="1" x14ac:dyDescent="0.35">
      <c r="A216" s="54">
        <v>203</v>
      </c>
      <c r="B216" s="54">
        <v>40</v>
      </c>
      <c r="C216" s="54">
        <f t="shared" si="50"/>
        <v>11</v>
      </c>
      <c r="D216" s="55">
        <f t="shared" si="59"/>
        <v>17462.996707055496</v>
      </c>
      <c r="E216" s="57">
        <f t="shared" si="60"/>
        <v>-1047.7798024233298</v>
      </c>
      <c r="F216" s="55" cm="1">
        <f t="array" ref="F216">(-1*(_xlfn.IFS((D216*12)&lt;50000,(0.15*D216*12),AND(D216*12 &gt; 50000, D216*12 &lt;75000),(7500+0.25*(D216*12-50000)),AND(D216*12 &gt; 75000, D216*12 &lt;100000),(13750+0.34*(D216*12-75000)),AND(D216*12 &gt; 100000, D216*12 &lt;335000),(22250+0.39*(D216*12-100000)),AND(D216*12 &gt; 335000, D216*12 &lt;10000000),(113900+0.34*(D216*12-335000)))))/12</f>
        <v>-5414.7353824183092</v>
      </c>
      <c r="G216" s="55">
        <v>0</v>
      </c>
      <c r="H216" s="55">
        <v>0</v>
      </c>
      <c r="I216" s="55">
        <v>0</v>
      </c>
      <c r="J216" s="57">
        <f t="shared" si="65"/>
        <v>-540</v>
      </c>
      <c r="K216" s="54">
        <v>131</v>
      </c>
      <c r="L216" s="55">
        <v>0</v>
      </c>
      <c r="M216" s="55">
        <v>0</v>
      </c>
      <c r="N216" s="54" t="s">
        <v>79</v>
      </c>
      <c r="O216" s="55">
        <v>0</v>
      </c>
      <c r="P216" s="55">
        <v>0</v>
      </c>
      <c r="Q216" s="54" t="s">
        <v>79</v>
      </c>
      <c r="R216" s="57">
        <f t="shared" si="61"/>
        <v>-3810.5275270285097</v>
      </c>
      <c r="S216" s="55">
        <v>0</v>
      </c>
      <c r="T216" s="55">
        <v>0</v>
      </c>
      <c r="U216" s="54" t="s">
        <v>79</v>
      </c>
      <c r="V216" s="57">
        <f t="shared" si="64"/>
        <v>-2520</v>
      </c>
      <c r="W216" s="55">
        <v>0</v>
      </c>
      <c r="X216" s="55">
        <f t="shared" si="62"/>
        <v>4129.9539951853476</v>
      </c>
      <c r="Y216" s="117">
        <f t="shared" si="63"/>
        <v>1021435.2476590647</v>
      </c>
    </row>
    <row r="217" spans="1:25" ht="13.5" thickBot="1" x14ac:dyDescent="0.35">
      <c r="A217" s="54">
        <v>204</v>
      </c>
      <c r="B217" s="54">
        <v>41</v>
      </c>
      <c r="C217" s="54">
        <f t="shared" ref="C217:C280" si="66">C205</f>
        <v>0</v>
      </c>
      <c r="D217" s="55">
        <f>$D206*(1+$D$4)</f>
        <v>18336.146542408271</v>
      </c>
      <c r="E217" s="57">
        <f t="shared" si="60"/>
        <v>-1100.1687925444962</v>
      </c>
      <c r="F217" s="55" cm="1">
        <f t="array" ref="F217">(-1*(_xlfn.IFS((D217*12)&lt;50000,(0.15*D217*12),AND(D217*12 &gt; 50000, D217*12 &lt;75000),(7500+0.25*(D217*12-50000)),AND(D217*12 &gt; 75000, D217*12 &lt;100000),(13750+0.34*(D217*12-75000)),AND(D217*12 &gt; 100000, D217*12 &lt;335000),(22250+0.39*(D217*12-100000)),AND(D217*12 &gt; 335000, D217*12 &lt;10000000),(113900+0.34*(D217*12-335000)))))/12</f>
        <v>-5755.2638182058918</v>
      </c>
      <c r="G217" s="55">
        <v>0</v>
      </c>
      <c r="H217" s="55">
        <v>0</v>
      </c>
      <c r="I217" s="55">
        <v>0</v>
      </c>
      <c r="J217" s="57">
        <f t="shared" si="65"/>
        <v>-543</v>
      </c>
      <c r="K217" s="54">
        <v>132</v>
      </c>
      <c r="L217" s="55">
        <v>0</v>
      </c>
      <c r="M217" s="55">
        <v>0</v>
      </c>
      <c r="N217" s="54" t="s">
        <v>79</v>
      </c>
      <c r="O217" s="55">
        <v>0</v>
      </c>
      <c r="P217" s="55">
        <v>0</v>
      </c>
      <c r="Q217" s="54" t="s">
        <v>79</v>
      </c>
      <c r="R217" s="57">
        <f>$R216*1.06</f>
        <v>-4039.1591786502204</v>
      </c>
      <c r="S217" s="55">
        <v>0</v>
      </c>
      <c r="T217" s="55">
        <v>0</v>
      </c>
      <c r="U217" s="54" t="s">
        <v>79</v>
      </c>
      <c r="V217" s="57">
        <f t="shared" si="64"/>
        <v>-2530</v>
      </c>
      <c r="W217" s="55">
        <v>0</v>
      </c>
      <c r="X217" s="55">
        <f t="shared" si="62"/>
        <v>4368.5547530076628</v>
      </c>
      <c r="Y217" s="117">
        <f t="shared" si="63"/>
        <v>1030059.7826106518</v>
      </c>
    </row>
    <row r="218" spans="1:25" ht="13.5" thickBot="1" x14ac:dyDescent="0.35">
      <c r="A218" s="54">
        <v>205</v>
      </c>
      <c r="B218" s="54">
        <v>41</v>
      </c>
      <c r="C218" s="54">
        <f t="shared" si="66"/>
        <v>1</v>
      </c>
      <c r="D218" s="55">
        <f t="shared" ref="D218:D228" si="67">$D217</f>
        <v>18336.146542408271</v>
      </c>
      <c r="E218" s="57">
        <f t="shared" si="60"/>
        <v>-1100.1687925444962</v>
      </c>
      <c r="F218" s="55" cm="1">
        <f t="array" ref="F218">(-1*(_xlfn.IFS((D218*12)&lt;50000,(0.15*D218*12),AND(D218*12 &gt; 50000, D218*12 &lt;75000),(7500+0.25*(D218*12-50000)),AND(D218*12 &gt; 75000, D218*12 &lt;100000),(13750+0.34*(D218*12-75000)),AND(D218*12 &gt; 100000, D218*12 &lt;335000),(22250+0.39*(D218*12-100000)),AND(D218*12 &gt; 335000, D218*12 &lt;10000000),(113900+0.34*(D218*12-335000)))))/12</f>
        <v>-5755.2638182058918</v>
      </c>
      <c r="G218" s="55">
        <v>0</v>
      </c>
      <c r="H218" s="55">
        <v>0</v>
      </c>
      <c r="I218" s="55">
        <v>0</v>
      </c>
      <c r="J218" s="57">
        <f t="shared" si="65"/>
        <v>-546</v>
      </c>
      <c r="K218" s="54">
        <v>133</v>
      </c>
      <c r="L218" s="55">
        <v>0</v>
      </c>
      <c r="M218" s="55">
        <v>0</v>
      </c>
      <c r="N218" s="54" t="s">
        <v>79</v>
      </c>
      <c r="O218" s="55">
        <v>0</v>
      </c>
      <c r="P218" s="55">
        <v>0</v>
      </c>
      <c r="Q218" s="54" t="s">
        <v>79</v>
      </c>
      <c r="R218" s="57">
        <f t="shared" ref="R218:R228" si="68">$R217</f>
        <v>-4039.1591786502204</v>
      </c>
      <c r="S218" s="55">
        <v>0</v>
      </c>
      <c r="T218" s="55">
        <v>0</v>
      </c>
      <c r="U218" s="54" t="s">
        <v>79</v>
      </c>
      <c r="V218" s="57">
        <f t="shared" si="64"/>
        <v>-2540</v>
      </c>
      <c r="W218" s="55">
        <v>0</v>
      </c>
      <c r="X218" s="55">
        <f t="shared" si="62"/>
        <v>4355.5547530076628</v>
      </c>
      <c r="Y218" s="117">
        <f t="shared" si="63"/>
        <v>1038707.2531245372</v>
      </c>
    </row>
    <row r="219" spans="1:25" ht="13.5" thickBot="1" x14ac:dyDescent="0.35">
      <c r="A219" s="54">
        <v>206</v>
      </c>
      <c r="B219" s="54">
        <v>41</v>
      </c>
      <c r="C219" s="54">
        <f t="shared" si="66"/>
        <v>2</v>
      </c>
      <c r="D219" s="55">
        <f t="shared" si="67"/>
        <v>18336.146542408271</v>
      </c>
      <c r="E219" s="57">
        <f t="shared" si="60"/>
        <v>-1100.1687925444962</v>
      </c>
      <c r="F219" s="55" cm="1">
        <f t="array" ref="F219">(-1*(_xlfn.IFS((D219*12)&lt;50000,(0.15*D219*12),AND(D219*12 &gt; 50000, D219*12 &lt;75000),(7500+0.25*(D219*12-50000)),AND(D219*12 &gt; 75000, D219*12 &lt;100000),(13750+0.34*(D219*12-75000)),AND(D219*12 &gt; 100000, D219*12 &lt;335000),(22250+0.39*(D219*12-100000)),AND(D219*12 &gt; 335000, D219*12 &lt;10000000),(113900+0.34*(D219*12-335000)))))/12</f>
        <v>-5755.2638182058918</v>
      </c>
      <c r="G219" s="55">
        <v>0</v>
      </c>
      <c r="H219" s="55">
        <v>0</v>
      </c>
      <c r="I219" s="55">
        <v>0</v>
      </c>
      <c r="J219" s="57">
        <f t="shared" si="65"/>
        <v>-549</v>
      </c>
      <c r="K219" s="54">
        <v>134</v>
      </c>
      <c r="L219" s="55">
        <v>0</v>
      </c>
      <c r="M219" s="55">
        <v>0</v>
      </c>
      <c r="N219" s="54" t="s">
        <v>79</v>
      </c>
      <c r="O219" s="55">
        <v>0</v>
      </c>
      <c r="P219" s="55">
        <v>0</v>
      </c>
      <c r="Q219" s="54" t="s">
        <v>79</v>
      </c>
      <c r="R219" s="57">
        <f t="shared" si="68"/>
        <v>-4039.1591786502204</v>
      </c>
      <c r="S219" s="55">
        <v>0</v>
      </c>
      <c r="T219" s="55">
        <v>0</v>
      </c>
      <c r="U219" s="54" t="s">
        <v>79</v>
      </c>
      <c r="V219" s="57">
        <f t="shared" si="64"/>
        <v>-2550</v>
      </c>
      <c r="W219" s="55">
        <v>0</v>
      </c>
      <c r="X219" s="55">
        <f t="shared" si="62"/>
        <v>4342.5547530076628</v>
      </c>
      <c r="Y219" s="117">
        <f t="shared" si="63"/>
        <v>1047377.7547655638</v>
      </c>
    </row>
    <row r="220" spans="1:25" ht="13.5" thickBot="1" x14ac:dyDescent="0.35">
      <c r="A220" s="54">
        <v>207</v>
      </c>
      <c r="B220" s="54">
        <v>41</v>
      </c>
      <c r="C220" s="54">
        <f t="shared" si="66"/>
        <v>3</v>
      </c>
      <c r="D220" s="55">
        <f t="shared" si="67"/>
        <v>18336.146542408271</v>
      </c>
      <c r="E220" s="57">
        <f t="shared" si="60"/>
        <v>-1100.1687925444962</v>
      </c>
      <c r="F220" s="55" cm="1">
        <f t="array" ref="F220">(-1*(_xlfn.IFS((D220*12)&lt;50000,(0.15*D220*12),AND(D220*12 &gt; 50000, D220*12 &lt;75000),(7500+0.25*(D220*12-50000)),AND(D220*12 &gt; 75000, D220*12 &lt;100000),(13750+0.34*(D220*12-75000)),AND(D220*12 &gt; 100000, D220*12 &lt;335000),(22250+0.39*(D220*12-100000)),AND(D220*12 &gt; 335000, D220*12 &lt;10000000),(113900+0.34*(D220*12-335000)))))/12</f>
        <v>-5755.2638182058918</v>
      </c>
      <c r="G220" s="55">
        <v>0</v>
      </c>
      <c r="H220" s="55">
        <v>0</v>
      </c>
      <c r="I220" s="55">
        <v>0</v>
      </c>
      <c r="J220" s="57">
        <f t="shared" si="65"/>
        <v>-552</v>
      </c>
      <c r="K220" s="54">
        <v>135</v>
      </c>
      <c r="L220" s="55">
        <v>0</v>
      </c>
      <c r="M220" s="55">
        <v>0</v>
      </c>
      <c r="N220" s="54" t="s">
        <v>79</v>
      </c>
      <c r="O220" s="55">
        <v>0</v>
      </c>
      <c r="P220" s="55">
        <v>0</v>
      </c>
      <c r="Q220" s="54" t="s">
        <v>79</v>
      </c>
      <c r="R220" s="57">
        <f t="shared" si="68"/>
        <v>-4039.1591786502204</v>
      </c>
      <c r="S220" s="55">
        <v>0</v>
      </c>
      <c r="T220" s="55">
        <v>0</v>
      </c>
      <c r="U220" s="54" t="s">
        <v>79</v>
      </c>
      <c r="V220" s="57">
        <f t="shared" si="64"/>
        <v>-2560</v>
      </c>
      <c r="W220" s="55">
        <v>0</v>
      </c>
      <c r="X220" s="55">
        <f t="shared" si="62"/>
        <v>4329.5547530076628</v>
      </c>
      <c r="Y220" s="117">
        <f t="shared" si="63"/>
        <v>1056071.3834967611</v>
      </c>
    </row>
    <row r="221" spans="1:25" ht="13.5" thickBot="1" x14ac:dyDescent="0.35">
      <c r="A221" s="54">
        <v>208</v>
      </c>
      <c r="B221" s="54">
        <v>41</v>
      </c>
      <c r="C221" s="54">
        <f t="shared" si="66"/>
        <v>4</v>
      </c>
      <c r="D221" s="55">
        <f t="shared" si="67"/>
        <v>18336.146542408271</v>
      </c>
      <c r="E221" s="57">
        <f t="shared" si="60"/>
        <v>-1100.1687925444962</v>
      </c>
      <c r="F221" s="55" cm="1">
        <f t="array" ref="F221">(-1*(_xlfn.IFS((D221*12)&lt;50000,(0.15*D221*12),AND(D221*12 &gt; 50000, D221*12 &lt;75000),(7500+0.25*(D221*12-50000)),AND(D221*12 &gt; 75000, D221*12 &lt;100000),(13750+0.34*(D221*12-75000)),AND(D221*12 &gt; 100000, D221*12 &lt;335000),(22250+0.39*(D221*12-100000)),AND(D221*12 &gt; 335000, D221*12 &lt;10000000),(113900+0.34*(D221*12-335000)))))/12</f>
        <v>-5755.2638182058918</v>
      </c>
      <c r="G221" s="55">
        <v>0</v>
      </c>
      <c r="H221" s="55">
        <v>0</v>
      </c>
      <c r="I221" s="55">
        <v>0</v>
      </c>
      <c r="J221" s="57">
        <f t="shared" si="65"/>
        <v>-555</v>
      </c>
      <c r="K221" s="54">
        <v>136</v>
      </c>
      <c r="L221" s="55">
        <v>0</v>
      </c>
      <c r="M221" s="55">
        <v>0</v>
      </c>
      <c r="N221" s="54" t="s">
        <v>79</v>
      </c>
      <c r="O221" s="55">
        <v>0</v>
      </c>
      <c r="P221" s="55">
        <v>0</v>
      </c>
      <c r="Q221" s="54" t="s">
        <v>79</v>
      </c>
      <c r="R221" s="57">
        <f t="shared" si="68"/>
        <v>-4039.1591786502204</v>
      </c>
      <c r="S221" s="55">
        <v>0</v>
      </c>
      <c r="T221" s="55">
        <v>0</v>
      </c>
      <c r="U221" s="54" t="s">
        <v>79</v>
      </c>
      <c r="V221" s="57">
        <f t="shared" si="64"/>
        <v>-2570</v>
      </c>
      <c r="W221" s="55">
        <v>0</v>
      </c>
      <c r="X221" s="55">
        <f t="shared" si="62"/>
        <v>4316.5547530076628</v>
      </c>
      <c r="Y221" s="117">
        <f t="shared" si="63"/>
        <v>1064788.2356810053</v>
      </c>
    </row>
    <row r="222" spans="1:25" ht="13.5" thickBot="1" x14ac:dyDescent="0.35">
      <c r="A222" s="54">
        <v>209</v>
      </c>
      <c r="B222" s="54">
        <v>41</v>
      </c>
      <c r="C222" s="54">
        <f t="shared" si="66"/>
        <v>5</v>
      </c>
      <c r="D222" s="55">
        <f t="shared" si="67"/>
        <v>18336.146542408271</v>
      </c>
      <c r="E222" s="57">
        <f t="shared" si="60"/>
        <v>-1100.1687925444962</v>
      </c>
      <c r="F222" s="55" cm="1">
        <f t="array" ref="F222">(-1*(_xlfn.IFS((D222*12)&lt;50000,(0.15*D222*12),AND(D222*12 &gt; 50000, D222*12 &lt;75000),(7500+0.25*(D222*12-50000)),AND(D222*12 &gt; 75000, D222*12 &lt;100000),(13750+0.34*(D222*12-75000)),AND(D222*12 &gt; 100000, D222*12 &lt;335000),(22250+0.39*(D222*12-100000)),AND(D222*12 &gt; 335000, D222*12 &lt;10000000),(113900+0.34*(D222*12-335000)))))/12</f>
        <v>-5755.2638182058918</v>
      </c>
      <c r="G222" s="55">
        <v>0</v>
      </c>
      <c r="H222" s="55">
        <v>0</v>
      </c>
      <c r="I222" s="55">
        <v>0</v>
      </c>
      <c r="J222" s="57">
        <f t="shared" si="65"/>
        <v>-558</v>
      </c>
      <c r="K222" s="54">
        <v>137</v>
      </c>
      <c r="L222" s="55">
        <v>0</v>
      </c>
      <c r="M222" s="55">
        <v>0</v>
      </c>
      <c r="N222" s="54" t="s">
        <v>79</v>
      </c>
      <c r="O222" s="55">
        <v>0</v>
      </c>
      <c r="P222" s="55">
        <v>0</v>
      </c>
      <c r="Q222" s="54" t="s">
        <v>79</v>
      </c>
      <c r="R222" s="57">
        <f t="shared" si="68"/>
        <v>-4039.1591786502204</v>
      </c>
      <c r="S222" s="55">
        <v>0</v>
      </c>
      <c r="T222" s="55">
        <v>0</v>
      </c>
      <c r="U222" s="54" t="s">
        <v>79</v>
      </c>
      <c r="V222" s="57">
        <f t="shared" si="64"/>
        <v>-2580</v>
      </c>
      <c r="W222" s="55">
        <v>0</v>
      </c>
      <c r="X222" s="55">
        <f t="shared" si="62"/>
        <v>4303.5547530076628</v>
      </c>
      <c r="Y222" s="117">
        <f t="shared" si="63"/>
        <v>1073528.4080826838</v>
      </c>
    </row>
    <row r="223" spans="1:25" ht="13.5" thickBot="1" x14ac:dyDescent="0.35">
      <c r="A223" s="54">
        <v>210</v>
      </c>
      <c r="B223" s="54">
        <v>41</v>
      </c>
      <c r="C223" s="54">
        <f t="shared" si="66"/>
        <v>6</v>
      </c>
      <c r="D223" s="55">
        <f t="shared" si="67"/>
        <v>18336.146542408271</v>
      </c>
      <c r="E223" s="57">
        <f t="shared" si="60"/>
        <v>-1100.1687925444962</v>
      </c>
      <c r="F223" s="55" cm="1">
        <f t="array" ref="F223">(-1*(_xlfn.IFS((D223*12)&lt;50000,(0.15*D223*12),AND(D223*12 &gt; 50000, D223*12 &lt;75000),(7500+0.25*(D223*12-50000)),AND(D223*12 &gt; 75000, D223*12 &lt;100000),(13750+0.34*(D223*12-75000)),AND(D223*12 &gt; 100000, D223*12 &lt;335000),(22250+0.39*(D223*12-100000)),AND(D223*12 &gt; 335000, D223*12 &lt;10000000),(113900+0.34*(D223*12-335000)))))/12</f>
        <v>-5755.2638182058918</v>
      </c>
      <c r="G223" s="55">
        <v>0</v>
      </c>
      <c r="H223" s="55">
        <v>0</v>
      </c>
      <c r="I223" s="55">
        <v>0</v>
      </c>
      <c r="J223" s="57">
        <f t="shared" si="65"/>
        <v>-561</v>
      </c>
      <c r="K223" s="54">
        <v>138</v>
      </c>
      <c r="L223" s="55">
        <v>0</v>
      </c>
      <c r="M223" s="55">
        <v>0</v>
      </c>
      <c r="N223" s="54" t="s">
        <v>79</v>
      </c>
      <c r="O223" s="55">
        <v>0</v>
      </c>
      <c r="P223" s="55">
        <v>0</v>
      </c>
      <c r="Q223" s="54" t="s">
        <v>79</v>
      </c>
      <c r="R223" s="57">
        <f t="shared" si="68"/>
        <v>-4039.1591786502204</v>
      </c>
      <c r="S223" s="55">
        <v>0</v>
      </c>
      <c r="T223" s="55">
        <v>0</v>
      </c>
      <c r="U223" s="54" t="s">
        <v>79</v>
      </c>
      <c r="V223" s="57">
        <f t="shared" si="64"/>
        <v>-2590</v>
      </c>
      <c r="W223" s="55">
        <v>0</v>
      </c>
      <c r="X223" s="55">
        <f t="shared" si="62"/>
        <v>4290.5547530076628</v>
      </c>
      <c r="Y223" s="117">
        <f t="shared" si="63"/>
        <v>1082291.9978693693</v>
      </c>
    </row>
    <row r="224" spans="1:25" ht="13.5" thickBot="1" x14ac:dyDescent="0.35">
      <c r="A224" s="54">
        <v>211</v>
      </c>
      <c r="B224" s="54">
        <v>41</v>
      </c>
      <c r="C224" s="54">
        <f t="shared" si="66"/>
        <v>7</v>
      </c>
      <c r="D224" s="55">
        <f t="shared" si="67"/>
        <v>18336.146542408271</v>
      </c>
      <c r="E224" s="57">
        <f t="shared" si="60"/>
        <v>-1100.1687925444962</v>
      </c>
      <c r="F224" s="55" cm="1">
        <f t="array" ref="F224">(-1*(_xlfn.IFS((D224*12)&lt;50000,(0.15*D224*12),AND(D224*12 &gt; 50000, D224*12 &lt;75000),(7500+0.25*(D224*12-50000)),AND(D224*12 &gt; 75000, D224*12 &lt;100000),(13750+0.34*(D224*12-75000)),AND(D224*12 &gt; 100000, D224*12 &lt;335000),(22250+0.39*(D224*12-100000)),AND(D224*12 &gt; 335000, D224*12 &lt;10000000),(113900+0.34*(D224*12-335000)))))/12</f>
        <v>-5755.2638182058918</v>
      </c>
      <c r="G224" s="55">
        <v>0</v>
      </c>
      <c r="H224" s="55">
        <v>0</v>
      </c>
      <c r="I224" s="55">
        <v>0</v>
      </c>
      <c r="J224" s="57">
        <f t="shared" si="65"/>
        <v>-564</v>
      </c>
      <c r="K224" s="54">
        <v>139</v>
      </c>
      <c r="L224" s="55">
        <v>0</v>
      </c>
      <c r="M224" s="55">
        <v>0</v>
      </c>
      <c r="N224" s="54" t="s">
        <v>79</v>
      </c>
      <c r="O224" s="55">
        <v>0</v>
      </c>
      <c r="P224" s="55">
        <v>0</v>
      </c>
      <c r="Q224" s="54" t="s">
        <v>79</v>
      </c>
      <c r="R224" s="57">
        <f t="shared" si="68"/>
        <v>-4039.1591786502204</v>
      </c>
      <c r="S224" s="55">
        <v>0</v>
      </c>
      <c r="T224" s="55">
        <v>0</v>
      </c>
      <c r="U224" s="54" t="s">
        <v>79</v>
      </c>
      <c r="V224" s="57">
        <f t="shared" si="64"/>
        <v>-2600</v>
      </c>
      <c r="W224" s="55">
        <v>0</v>
      </c>
      <c r="X224" s="55">
        <f t="shared" si="62"/>
        <v>4277.5547530076628</v>
      </c>
      <c r="Y224" s="117">
        <f t="shared" si="63"/>
        <v>1091079.1026134994</v>
      </c>
    </row>
    <row r="225" spans="1:25" ht="13.5" thickBot="1" x14ac:dyDescent="0.35">
      <c r="A225" s="54">
        <v>212</v>
      </c>
      <c r="B225" s="54">
        <v>41</v>
      </c>
      <c r="C225" s="54">
        <f t="shared" si="66"/>
        <v>8</v>
      </c>
      <c r="D225" s="55">
        <f t="shared" si="67"/>
        <v>18336.146542408271</v>
      </c>
      <c r="E225" s="57">
        <f t="shared" si="60"/>
        <v>-1100.1687925444962</v>
      </c>
      <c r="F225" s="55" cm="1">
        <f t="array" ref="F225">(-1*(_xlfn.IFS((D225*12)&lt;50000,(0.15*D225*12),AND(D225*12 &gt; 50000, D225*12 &lt;75000),(7500+0.25*(D225*12-50000)),AND(D225*12 &gt; 75000, D225*12 &lt;100000),(13750+0.34*(D225*12-75000)),AND(D225*12 &gt; 100000, D225*12 &lt;335000),(22250+0.39*(D225*12-100000)),AND(D225*12 &gt; 335000, D225*12 &lt;10000000),(113900+0.34*(D225*12-335000)))))/12</f>
        <v>-5755.2638182058918</v>
      </c>
      <c r="G225" s="55">
        <v>0</v>
      </c>
      <c r="H225" s="55">
        <v>0</v>
      </c>
      <c r="I225" s="55">
        <v>0</v>
      </c>
      <c r="J225" s="57">
        <f t="shared" si="65"/>
        <v>-567</v>
      </c>
      <c r="K225" s="54">
        <v>140</v>
      </c>
      <c r="L225" s="55">
        <v>0</v>
      </c>
      <c r="M225" s="55">
        <v>0</v>
      </c>
      <c r="N225" s="54" t="s">
        <v>79</v>
      </c>
      <c r="O225" s="55">
        <v>0</v>
      </c>
      <c r="P225" s="55">
        <v>0</v>
      </c>
      <c r="Q225" s="54" t="s">
        <v>79</v>
      </c>
      <c r="R225" s="57">
        <f t="shared" si="68"/>
        <v>-4039.1591786502204</v>
      </c>
      <c r="S225" s="55">
        <v>0</v>
      </c>
      <c r="T225" s="55">
        <v>0</v>
      </c>
      <c r="U225" s="54" t="s">
        <v>79</v>
      </c>
      <c r="V225" s="57">
        <f t="shared" si="64"/>
        <v>-2610</v>
      </c>
      <c r="W225" s="55">
        <v>0</v>
      </c>
      <c r="X225" s="55">
        <f t="shared" si="62"/>
        <v>4264.5547530076628</v>
      </c>
      <c r="Y225" s="117">
        <f t="shared" si="63"/>
        <v>1099889.8202940633</v>
      </c>
    </row>
    <row r="226" spans="1:25" ht="13.5" thickBot="1" x14ac:dyDescent="0.35">
      <c r="A226" s="54">
        <v>213</v>
      </c>
      <c r="B226" s="54">
        <v>41</v>
      </c>
      <c r="C226" s="54">
        <f t="shared" si="66"/>
        <v>9</v>
      </c>
      <c r="D226" s="55">
        <f t="shared" si="67"/>
        <v>18336.146542408271</v>
      </c>
      <c r="E226" s="57">
        <f t="shared" si="60"/>
        <v>-1100.1687925444962</v>
      </c>
      <c r="F226" s="55" cm="1">
        <f t="array" ref="F226">(-1*(_xlfn.IFS((D226*12)&lt;50000,(0.15*D226*12),AND(D226*12 &gt; 50000, D226*12 &lt;75000),(7500+0.25*(D226*12-50000)),AND(D226*12 &gt; 75000, D226*12 &lt;100000),(13750+0.34*(D226*12-75000)),AND(D226*12 &gt; 100000, D226*12 &lt;335000),(22250+0.39*(D226*12-100000)),AND(D226*12 &gt; 335000, D226*12 &lt;10000000),(113900+0.34*(D226*12-335000)))))/12</f>
        <v>-5755.2638182058918</v>
      </c>
      <c r="G226" s="55">
        <v>0</v>
      </c>
      <c r="H226" s="55">
        <v>0</v>
      </c>
      <c r="I226" s="55">
        <v>0</v>
      </c>
      <c r="J226" s="57">
        <f t="shared" si="65"/>
        <v>-570</v>
      </c>
      <c r="K226" s="54">
        <v>141</v>
      </c>
      <c r="L226" s="55">
        <v>0</v>
      </c>
      <c r="M226" s="55">
        <v>0</v>
      </c>
      <c r="N226" s="54" t="s">
        <v>79</v>
      </c>
      <c r="O226" s="55">
        <v>0</v>
      </c>
      <c r="P226" s="55">
        <v>0</v>
      </c>
      <c r="Q226" s="54" t="s">
        <v>79</v>
      </c>
      <c r="R226" s="57">
        <f t="shared" si="68"/>
        <v>-4039.1591786502204</v>
      </c>
      <c r="S226" s="55">
        <v>0</v>
      </c>
      <c r="T226" s="55">
        <v>0</v>
      </c>
      <c r="U226" s="54" t="s">
        <v>79</v>
      </c>
      <c r="V226" s="57">
        <f t="shared" si="64"/>
        <v>-2620</v>
      </c>
      <c r="W226" s="55">
        <v>0</v>
      </c>
      <c r="X226" s="55">
        <f t="shared" si="62"/>
        <v>4251.5547530076628</v>
      </c>
      <c r="Y226" s="117">
        <f t="shared" si="63"/>
        <v>1108724.2492982962</v>
      </c>
    </row>
    <row r="227" spans="1:25" ht="13.5" thickBot="1" x14ac:dyDescent="0.35">
      <c r="A227" s="54">
        <v>214</v>
      </c>
      <c r="B227" s="54">
        <v>41</v>
      </c>
      <c r="C227" s="54">
        <f t="shared" si="66"/>
        <v>10</v>
      </c>
      <c r="D227" s="55">
        <f t="shared" si="67"/>
        <v>18336.146542408271</v>
      </c>
      <c r="E227" s="57">
        <f t="shared" si="60"/>
        <v>-1100.1687925444962</v>
      </c>
      <c r="F227" s="55" cm="1">
        <f t="array" ref="F227">(-1*(_xlfn.IFS((D227*12)&lt;50000,(0.15*D227*12),AND(D227*12 &gt; 50000, D227*12 &lt;75000),(7500+0.25*(D227*12-50000)),AND(D227*12 &gt; 75000, D227*12 &lt;100000),(13750+0.34*(D227*12-75000)),AND(D227*12 &gt; 100000, D227*12 &lt;335000),(22250+0.39*(D227*12-100000)),AND(D227*12 &gt; 335000, D227*12 &lt;10000000),(113900+0.34*(D227*12-335000)))))/12</f>
        <v>-5755.2638182058918</v>
      </c>
      <c r="G227" s="55">
        <v>0</v>
      </c>
      <c r="H227" s="55">
        <v>0</v>
      </c>
      <c r="I227" s="55">
        <v>0</v>
      </c>
      <c r="J227" s="57">
        <f t="shared" si="65"/>
        <v>-573</v>
      </c>
      <c r="K227" s="54">
        <v>142</v>
      </c>
      <c r="L227" s="55">
        <v>0</v>
      </c>
      <c r="M227" s="55">
        <v>0</v>
      </c>
      <c r="N227" s="54" t="s">
        <v>79</v>
      </c>
      <c r="O227" s="55">
        <v>0</v>
      </c>
      <c r="P227" s="55">
        <v>0</v>
      </c>
      <c r="Q227" s="54" t="s">
        <v>79</v>
      </c>
      <c r="R227" s="57">
        <f t="shared" si="68"/>
        <v>-4039.1591786502204</v>
      </c>
      <c r="S227" s="55">
        <v>0</v>
      </c>
      <c r="T227" s="55">
        <v>0</v>
      </c>
      <c r="U227" s="54" t="s">
        <v>79</v>
      </c>
      <c r="V227" s="57">
        <f t="shared" si="64"/>
        <v>-2630</v>
      </c>
      <c r="W227" s="55">
        <v>0</v>
      </c>
      <c r="X227" s="55">
        <f t="shared" si="62"/>
        <v>4238.5547530076628</v>
      </c>
      <c r="Y227" s="117">
        <f t="shared" si="63"/>
        <v>1117582.4884233801</v>
      </c>
    </row>
    <row r="228" spans="1:25" ht="13.5" thickBot="1" x14ac:dyDescent="0.35">
      <c r="A228" s="54">
        <v>215</v>
      </c>
      <c r="B228" s="54">
        <v>41</v>
      </c>
      <c r="C228" s="54">
        <f t="shared" si="66"/>
        <v>11</v>
      </c>
      <c r="D228" s="55">
        <f t="shared" si="67"/>
        <v>18336.146542408271</v>
      </c>
      <c r="E228" s="57">
        <f t="shared" si="60"/>
        <v>-1100.1687925444962</v>
      </c>
      <c r="F228" s="55" cm="1">
        <f t="array" ref="F228">(-1*(_xlfn.IFS((D228*12)&lt;50000,(0.15*D228*12),AND(D228*12 &gt; 50000, D228*12 &lt;75000),(7500+0.25*(D228*12-50000)),AND(D228*12 &gt; 75000, D228*12 &lt;100000),(13750+0.34*(D228*12-75000)),AND(D228*12 &gt; 100000, D228*12 &lt;335000),(22250+0.39*(D228*12-100000)),AND(D228*12 &gt; 335000, D228*12 &lt;10000000),(113900+0.34*(D228*12-335000)))))/12</f>
        <v>-5755.2638182058918</v>
      </c>
      <c r="G228" s="55">
        <v>0</v>
      </c>
      <c r="H228" s="55">
        <v>0</v>
      </c>
      <c r="I228" s="55">
        <v>0</v>
      </c>
      <c r="J228" s="57">
        <f t="shared" si="65"/>
        <v>-576</v>
      </c>
      <c r="K228" s="54">
        <v>143</v>
      </c>
      <c r="L228" s="55">
        <v>0</v>
      </c>
      <c r="M228" s="55">
        <v>0</v>
      </c>
      <c r="N228" s="54" t="s">
        <v>79</v>
      </c>
      <c r="O228" s="55">
        <v>0</v>
      </c>
      <c r="P228" s="55">
        <v>0</v>
      </c>
      <c r="Q228" s="54" t="s">
        <v>79</v>
      </c>
      <c r="R228" s="57">
        <f t="shared" si="68"/>
        <v>-4039.1591786502204</v>
      </c>
      <c r="S228" s="55">
        <v>0</v>
      </c>
      <c r="T228" s="55">
        <v>0</v>
      </c>
      <c r="U228" s="54" t="s">
        <v>79</v>
      </c>
      <c r="V228" s="57">
        <f t="shared" si="64"/>
        <v>-2640</v>
      </c>
      <c r="W228" s="55">
        <v>0</v>
      </c>
      <c r="X228" s="55">
        <f t="shared" si="62"/>
        <v>4225.5547530076628</v>
      </c>
      <c r="Y228" s="117">
        <f t="shared" si="63"/>
        <v>1126464.6368781517</v>
      </c>
    </row>
    <row r="229" spans="1:25" ht="13.5" thickBot="1" x14ac:dyDescent="0.35">
      <c r="A229" s="54">
        <v>216</v>
      </c>
      <c r="B229" s="54">
        <v>42</v>
      </c>
      <c r="C229" s="54">
        <f t="shared" si="66"/>
        <v>0</v>
      </c>
      <c r="D229" s="55">
        <f>$D218*(1+$D$4)</f>
        <v>19252.953869528686</v>
      </c>
      <c r="E229" s="57">
        <f t="shared" si="60"/>
        <v>-1155.1772321717212</v>
      </c>
      <c r="F229" s="55" cm="1">
        <f t="array" ref="F229">(-1*(_xlfn.IFS((D229*12)&lt;50000,(0.15*D229*12),AND(D229*12 &gt; 50000, D229*12 &lt;75000),(7500+0.25*(D229*12-50000)),AND(D229*12 &gt; 75000, D229*12 &lt;100000),(13750+0.34*(D229*12-75000)),AND(D229*12 &gt; 100000, D229*12 &lt;335000),(22250+0.39*(D229*12-100000)),AND(D229*12 &gt; 335000, D229*12 &lt;10000000),(113900+0.34*(D229*12-335000)))))/12</f>
        <v>-6112.8186757828544</v>
      </c>
      <c r="G229" s="55">
        <v>0</v>
      </c>
      <c r="H229" s="55">
        <v>0</v>
      </c>
      <c r="I229" s="55">
        <v>0</v>
      </c>
      <c r="J229" s="57">
        <f t="shared" si="65"/>
        <v>-579</v>
      </c>
      <c r="K229" s="54">
        <v>144</v>
      </c>
      <c r="L229" s="55">
        <v>0</v>
      </c>
      <c r="M229" s="55">
        <v>0</v>
      </c>
      <c r="N229" s="54" t="s">
        <v>79</v>
      </c>
      <c r="O229" s="55">
        <v>0</v>
      </c>
      <c r="P229" s="55">
        <v>0</v>
      </c>
      <c r="Q229" s="54" t="s">
        <v>79</v>
      </c>
      <c r="R229" s="57">
        <f>$R228*1.06</f>
        <v>-4281.5087293692341</v>
      </c>
      <c r="S229" s="55">
        <v>0</v>
      </c>
      <c r="T229" s="55">
        <v>0</v>
      </c>
      <c r="U229" s="54" t="s">
        <v>79</v>
      </c>
      <c r="V229" s="57">
        <f t="shared" si="64"/>
        <v>-2650</v>
      </c>
      <c r="W229" s="55">
        <v>0</v>
      </c>
      <c r="X229" s="55">
        <f t="shared" si="62"/>
        <v>4474.4492322048754</v>
      </c>
      <c r="Y229" s="117">
        <f t="shared" si="63"/>
        <v>1135632.6887640154</v>
      </c>
    </row>
    <row r="230" spans="1:25" ht="13.5" thickBot="1" x14ac:dyDescent="0.35">
      <c r="A230" s="54">
        <v>217</v>
      </c>
      <c r="B230" s="54">
        <v>42</v>
      </c>
      <c r="C230" s="54">
        <f t="shared" si="66"/>
        <v>1</v>
      </c>
      <c r="D230" s="55">
        <f t="shared" ref="D230:D240" si="69">$D229</f>
        <v>19252.953869528686</v>
      </c>
      <c r="E230" s="57">
        <f t="shared" si="60"/>
        <v>-1155.1772321717212</v>
      </c>
      <c r="F230" s="55" cm="1">
        <f t="array" ref="F230">(-1*(_xlfn.IFS((D230*12)&lt;50000,(0.15*D230*12),AND(D230*12 &gt; 50000, D230*12 &lt;75000),(7500+0.25*(D230*12-50000)),AND(D230*12 &gt; 75000, D230*12 &lt;100000),(13750+0.34*(D230*12-75000)),AND(D230*12 &gt; 100000, D230*12 &lt;335000),(22250+0.39*(D230*12-100000)),AND(D230*12 &gt; 335000, D230*12 &lt;10000000),(113900+0.34*(D230*12-335000)))))/12</f>
        <v>-6112.8186757828544</v>
      </c>
      <c r="G230" s="55">
        <v>0</v>
      </c>
      <c r="H230" s="55">
        <v>0</v>
      </c>
      <c r="I230" s="55">
        <v>0</v>
      </c>
      <c r="J230" s="57">
        <f t="shared" si="65"/>
        <v>-582</v>
      </c>
      <c r="K230" s="54">
        <v>145</v>
      </c>
      <c r="L230" s="55">
        <v>0</v>
      </c>
      <c r="M230" s="55">
        <v>0</v>
      </c>
      <c r="N230" s="54" t="s">
        <v>79</v>
      </c>
      <c r="O230" s="55">
        <v>0</v>
      </c>
      <c r="P230" s="55">
        <v>0</v>
      </c>
      <c r="Q230" s="54" t="s">
        <v>79</v>
      </c>
      <c r="R230" s="57">
        <f t="shared" ref="R230:R240" si="70">$R229</f>
        <v>-4281.5087293692341</v>
      </c>
      <c r="S230" s="55">
        <v>0</v>
      </c>
      <c r="T230" s="55">
        <v>0</v>
      </c>
      <c r="U230" s="54" t="s">
        <v>79</v>
      </c>
      <c r="V230" s="57">
        <f t="shared" si="64"/>
        <v>-2660</v>
      </c>
      <c r="W230" s="55">
        <v>0</v>
      </c>
      <c r="X230" s="55">
        <f t="shared" si="62"/>
        <v>4461.4492322048754</v>
      </c>
      <c r="Y230" s="117">
        <f t="shared" si="63"/>
        <v>1144825.9408660703</v>
      </c>
    </row>
    <row r="231" spans="1:25" ht="13.5" thickBot="1" x14ac:dyDescent="0.35">
      <c r="A231" s="54">
        <v>218</v>
      </c>
      <c r="B231" s="54">
        <v>42</v>
      </c>
      <c r="C231" s="54">
        <f t="shared" si="66"/>
        <v>2</v>
      </c>
      <c r="D231" s="55">
        <f t="shared" si="69"/>
        <v>19252.953869528686</v>
      </c>
      <c r="E231" s="57">
        <f t="shared" si="60"/>
        <v>-1155.1772321717212</v>
      </c>
      <c r="F231" s="55" cm="1">
        <f t="array" ref="F231">(-1*(_xlfn.IFS((D231*12)&lt;50000,(0.15*D231*12),AND(D231*12 &gt; 50000, D231*12 &lt;75000),(7500+0.25*(D231*12-50000)),AND(D231*12 &gt; 75000, D231*12 &lt;100000),(13750+0.34*(D231*12-75000)),AND(D231*12 &gt; 100000, D231*12 &lt;335000),(22250+0.39*(D231*12-100000)),AND(D231*12 &gt; 335000, D231*12 &lt;10000000),(113900+0.34*(D231*12-335000)))))/12</f>
        <v>-6112.8186757828544</v>
      </c>
      <c r="G231" s="55">
        <v>0</v>
      </c>
      <c r="H231" s="55">
        <v>0</v>
      </c>
      <c r="I231" s="55">
        <v>0</v>
      </c>
      <c r="J231" s="57">
        <f t="shared" si="65"/>
        <v>-585</v>
      </c>
      <c r="K231" s="54">
        <v>146</v>
      </c>
      <c r="L231" s="55">
        <v>0</v>
      </c>
      <c r="M231" s="55">
        <v>0</v>
      </c>
      <c r="N231" s="54" t="s">
        <v>79</v>
      </c>
      <c r="O231" s="55">
        <v>0</v>
      </c>
      <c r="P231" s="55">
        <v>0</v>
      </c>
      <c r="Q231" s="54" t="s">
        <v>79</v>
      </c>
      <c r="R231" s="57">
        <f t="shared" si="70"/>
        <v>-4281.5087293692341</v>
      </c>
      <c r="S231" s="55">
        <v>0</v>
      </c>
      <c r="T231" s="55">
        <v>0</v>
      </c>
      <c r="U231" s="54" t="s">
        <v>79</v>
      </c>
      <c r="V231" s="57">
        <f t="shared" si="64"/>
        <v>-2670</v>
      </c>
      <c r="W231" s="55">
        <v>0</v>
      </c>
      <c r="X231" s="55">
        <f t="shared" si="62"/>
        <v>4448.4492322048754</v>
      </c>
      <c r="Y231" s="117">
        <f t="shared" si="63"/>
        <v>1154044.4981852171</v>
      </c>
    </row>
    <row r="232" spans="1:25" ht="13.5" thickBot="1" x14ac:dyDescent="0.35">
      <c r="A232" s="54">
        <v>219</v>
      </c>
      <c r="B232" s="54">
        <v>42</v>
      </c>
      <c r="C232" s="54">
        <f t="shared" si="66"/>
        <v>3</v>
      </c>
      <c r="D232" s="55">
        <f t="shared" si="69"/>
        <v>19252.953869528686</v>
      </c>
      <c r="E232" s="57">
        <f t="shared" si="60"/>
        <v>-1155.1772321717212</v>
      </c>
      <c r="F232" s="55" cm="1">
        <f t="array" ref="F232">(-1*(_xlfn.IFS((D232*12)&lt;50000,(0.15*D232*12),AND(D232*12 &gt; 50000, D232*12 &lt;75000),(7500+0.25*(D232*12-50000)),AND(D232*12 &gt; 75000, D232*12 &lt;100000),(13750+0.34*(D232*12-75000)),AND(D232*12 &gt; 100000, D232*12 &lt;335000),(22250+0.39*(D232*12-100000)),AND(D232*12 &gt; 335000, D232*12 &lt;10000000),(113900+0.34*(D232*12-335000)))))/12</f>
        <v>-6112.8186757828544</v>
      </c>
      <c r="G232" s="55">
        <v>0</v>
      </c>
      <c r="H232" s="55">
        <v>0</v>
      </c>
      <c r="I232" s="55">
        <v>0</v>
      </c>
      <c r="J232" s="57">
        <f t="shared" si="65"/>
        <v>-588</v>
      </c>
      <c r="K232" s="54">
        <v>147</v>
      </c>
      <c r="L232" s="55">
        <v>0</v>
      </c>
      <c r="M232" s="55">
        <v>0</v>
      </c>
      <c r="N232" s="54" t="s">
        <v>79</v>
      </c>
      <c r="O232" s="55">
        <v>0</v>
      </c>
      <c r="P232" s="55">
        <v>0</v>
      </c>
      <c r="Q232" s="54" t="s">
        <v>79</v>
      </c>
      <c r="R232" s="57">
        <f t="shared" si="70"/>
        <v>-4281.5087293692341</v>
      </c>
      <c r="S232" s="55">
        <v>0</v>
      </c>
      <c r="T232" s="55">
        <v>0</v>
      </c>
      <c r="U232" s="54" t="s">
        <v>79</v>
      </c>
      <c r="V232" s="57">
        <f t="shared" si="64"/>
        <v>-2680</v>
      </c>
      <c r="W232" s="55">
        <v>0</v>
      </c>
      <c r="X232" s="55">
        <f t="shared" si="62"/>
        <v>4435.4492322048754</v>
      </c>
      <c r="Y232" s="117">
        <f t="shared" si="63"/>
        <v>1163288.4661598604</v>
      </c>
    </row>
    <row r="233" spans="1:25" ht="13.5" thickBot="1" x14ac:dyDescent="0.35">
      <c r="A233" s="54">
        <v>220</v>
      </c>
      <c r="B233" s="54">
        <v>42</v>
      </c>
      <c r="C233" s="54">
        <f t="shared" si="66"/>
        <v>4</v>
      </c>
      <c r="D233" s="55">
        <f t="shared" si="69"/>
        <v>19252.953869528686</v>
      </c>
      <c r="E233" s="57">
        <f t="shared" si="60"/>
        <v>-1155.1772321717212</v>
      </c>
      <c r="F233" s="55" cm="1">
        <f t="array" ref="F233">(-1*(_xlfn.IFS((D233*12)&lt;50000,(0.15*D233*12),AND(D233*12 &gt; 50000, D233*12 &lt;75000),(7500+0.25*(D233*12-50000)),AND(D233*12 &gt; 75000, D233*12 &lt;100000),(13750+0.34*(D233*12-75000)),AND(D233*12 &gt; 100000, D233*12 &lt;335000),(22250+0.39*(D233*12-100000)),AND(D233*12 &gt; 335000, D233*12 &lt;10000000),(113900+0.34*(D233*12-335000)))))/12</f>
        <v>-6112.8186757828544</v>
      </c>
      <c r="G233" s="55">
        <v>0</v>
      </c>
      <c r="H233" s="55">
        <v>0</v>
      </c>
      <c r="I233" s="55">
        <v>0</v>
      </c>
      <c r="J233" s="57">
        <f t="shared" si="65"/>
        <v>-591</v>
      </c>
      <c r="K233" s="54">
        <v>148</v>
      </c>
      <c r="L233" s="55">
        <v>0</v>
      </c>
      <c r="M233" s="55">
        <v>0</v>
      </c>
      <c r="N233" s="54" t="s">
        <v>79</v>
      </c>
      <c r="O233" s="55">
        <v>0</v>
      </c>
      <c r="P233" s="55">
        <v>0</v>
      </c>
      <c r="Q233" s="54" t="s">
        <v>79</v>
      </c>
      <c r="R233" s="57">
        <f t="shared" si="70"/>
        <v>-4281.5087293692341</v>
      </c>
      <c r="S233" s="55">
        <v>0</v>
      </c>
      <c r="T233" s="55">
        <v>0</v>
      </c>
      <c r="U233" s="54" t="s">
        <v>79</v>
      </c>
      <c r="V233" s="57">
        <f t="shared" si="64"/>
        <v>-2690</v>
      </c>
      <c r="W233" s="55">
        <v>0</v>
      </c>
      <c r="X233" s="55">
        <f t="shared" si="62"/>
        <v>4422.4492322048754</v>
      </c>
      <c r="Y233" s="117">
        <f t="shared" si="63"/>
        <v>1172557.9506677312</v>
      </c>
    </row>
    <row r="234" spans="1:25" ht="13.5" thickBot="1" x14ac:dyDescent="0.35">
      <c r="A234" s="54">
        <v>221</v>
      </c>
      <c r="B234" s="54">
        <v>42</v>
      </c>
      <c r="C234" s="54">
        <f t="shared" si="66"/>
        <v>5</v>
      </c>
      <c r="D234" s="55">
        <f t="shared" si="69"/>
        <v>19252.953869528686</v>
      </c>
      <c r="E234" s="57">
        <f t="shared" si="60"/>
        <v>-1155.1772321717212</v>
      </c>
      <c r="F234" s="55" cm="1">
        <f t="array" ref="F234">(-1*(_xlfn.IFS((D234*12)&lt;50000,(0.15*D234*12),AND(D234*12 &gt; 50000, D234*12 &lt;75000),(7500+0.25*(D234*12-50000)),AND(D234*12 &gt; 75000, D234*12 &lt;100000),(13750+0.34*(D234*12-75000)),AND(D234*12 &gt; 100000, D234*12 &lt;335000),(22250+0.39*(D234*12-100000)),AND(D234*12 &gt; 335000, D234*12 &lt;10000000),(113900+0.34*(D234*12-335000)))))/12</f>
        <v>-6112.8186757828544</v>
      </c>
      <c r="G234" s="55">
        <v>0</v>
      </c>
      <c r="H234" s="55">
        <v>0</v>
      </c>
      <c r="I234" s="55">
        <v>0</v>
      </c>
      <c r="J234" s="57">
        <f t="shared" si="65"/>
        <v>-594</v>
      </c>
      <c r="K234" s="54">
        <v>149</v>
      </c>
      <c r="L234" s="55">
        <v>0</v>
      </c>
      <c r="M234" s="55">
        <v>0</v>
      </c>
      <c r="N234" s="54" t="s">
        <v>79</v>
      </c>
      <c r="O234" s="55">
        <v>0</v>
      </c>
      <c r="P234" s="55">
        <v>0</v>
      </c>
      <c r="Q234" s="54" t="s">
        <v>79</v>
      </c>
      <c r="R234" s="57">
        <f t="shared" si="70"/>
        <v>-4281.5087293692341</v>
      </c>
      <c r="S234" s="55">
        <v>0</v>
      </c>
      <c r="T234" s="55">
        <v>0</v>
      </c>
      <c r="U234" s="54" t="s">
        <v>79</v>
      </c>
      <c r="V234" s="57">
        <f t="shared" si="64"/>
        <v>-2700</v>
      </c>
      <c r="W234" s="55">
        <v>0</v>
      </c>
      <c r="X234" s="55">
        <f t="shared" si="62"/>
        <v>4409.4492322048754</v>
      </c>
      <c r="Y234" s="117">
        <f t="shared" si="63"/>
        <v>1181853.0580277182</v>
      </c>
    </row>
    <row r="235" spans="1:25" ht="13.5" thickBot="1" x14ac:dyDescent="0.35">
      <c r="A235" s="54">
        <v>222</v>
      </c>
      <c r="B235" s="54">
        <v>42</v>
      </c>
      <c r="C235" s="54">
        <f t="shared" si="66"/>
        <v>6</v>
      </c>
      <c r="D235" s="55">
        <f t="shared" si="69"/>
        <v>19252.953869528686</v>
      </c>
      <c r="E235" s="57">
        <f t="shared" si="60"/>
        <v>-1155.1772321717212</v>
      </c>
      <c r="F235" s="55" cm="1">
        <f t="array" ref="F235">(-1*(_xlfn.IFS((D235*12)&lt;50000,(0.15*D235*12),AND(D235*12 &gt; 50000, D235*12 &lt;75000),(7500+0.25*(D235*12-50000)),AND(D235*12 &gt; 75000, D235*12 &lt;100000),(13750+0.34*(D235*12-75000)),AND(D235*12 &gt; 100000, D235*12 &lt;335000),(22250+0.39*(D235*12-100000)),AND(D235*12 &gt; 335000, D235*12 &lt;10000000),(113900+0.34*(D235*12-335000)))))/12</f>
        <v>-6112.8186757828544</v>
      </c>
      <c r="G235" s="55">
        <v>0</v>
      </c>
      <c r="H235" s="55">
        <v>0</v>
      </c>
      <c r="I235" s="55">
        <v>0</v>
      </c>
      <c r="J235" s="57">
        <f t="shared" si="65"/>
        <v>-597</v>
      </c>
      <c r="K235" s="54">
        <v>150</v>
      </c>
      <c r="L235" s="55">
        <v>0</v>
      </c>
      <c r="M235" s="55">
        <v>0</v>
      </c>
      <c r="N235" s="54" t="s">
        <v>79</v>
      </c>
      <c r="O235" s="55">
        <v>0</v>
      </c>
      <c r="P235" s="55">
        <v>0</v>
      </c>
      <c r="Q235" s="54" t="s">
        <v>79</v>
      </c>
      <c r="R235" s="57">
        <f t="shared" si="70"/>
        <v>-4281.5087293692341</v>
      </c>
      <c r="S235" s="55">
        <v>0</v>
      </c>
      <c r="T235" s="55">
        <v>0</v>
      </c>
      <c r="U235" s="54" t="s">
        <v>79</v>
      </c>
      <c r="V235" s="57">
        <f t="shared" si="64"/>
        <v>-2710</v>
      </c>
      <c r="W235" s="55">
        <v>0</v>
      </c>
      <c r="X235" s="55">
        <f t="shared" si="62"/>
        <v>4396.4492322048754</v>
      </c>
      <c r="Y235" s="117">
        <f t="shared" si="63"/>
        <v>1191173.8950017053</v>
      </c>
    </row>
    <row r="236" spans="1:25" ht="13.5" thickBot="1" x14ac:dyDescent="0.35">
      <c r="A236" s="54">
        <v>223</v>
      </c>
      <c r="B236" s="54">
        <v>42</v>
      </c>
      <c r="C236" s="54">
        <f t="shared" si="66"/>
        <v>7</v>
      </c>
      <c r="D236" s="55">
        <f t="shared" si="69"/>
        <v>19252.953869528686</v>
      </c>
      <c r="E236" s="57">
        <f t="shared" si="60"/>
        <v>-1155.1772321717212</v>
      </c>
      <c r="F236" s="55" cm="1">
        <f t="array" ref="F236">(-1*(_xlfn.IFS((D236*12)&lt;50000,(0.15*D236*12),AND(D236*12 &gt; 50000, D236*12 &lt;75000),(7500+0.25*(D236*12-50000)),AND(D236*12 &gt; 75000, D236*12 &lt;100000),(13750+0.34*(D236*12-75000)),AND(D236*12 &gt; 100000, D236*12 &lt;335000),(22250+0.39*(D236*12-100000)),AND(D236*12 &gt; 335000, D236*12 &lt;10000000),(113900+0.34*(D236*12-335000)))))/12</f>
        <v>-6112.8186757828544</v>
      </c>
      <c r="G236" s="55">
        <v>0</v>
      </c>
      <c r="H236" s="55">
        <v>0</v>
      </c>
      <c r="I236" s="55">
        <v>0</v>
      </c>
      <c r="J236" s="57">
        <f t="shared" si="65"/>
        <v>-600</v>
      </c>
      <c r="K236" s="54">
        <v>151</v>
      </c>
      <c r="L236" s="55">
        <v>0</v>
      </c>
      <c r="M236" s="55">
        <v>0</v>
      </c>
      <c r="N236" s="54" t="s">
        <v>79</v>
      </c>
      <c r="O236" s="55">
        <v>0</v>
      </c>
      <c r="P236" s="55">
        <v>0</v>
      </c>
      <c r="Q236" s="54" t="s">
        <v>79</v>
      </c>
      <c r="R236" s="57">
        <f t="shared" si="70"/>
        <v>-4281.5087293692341</v>
      </c>
      <c r="S236" s="55">
        <v>0</v>
      </c>
      <c r="T236" s="55">
        <v>0</v>
      </c>
      <c r="U236" s="54" t="s">
        <v>79</v>
      </c>
      <c r="V236" s="57">
        <f t="shared" si="64"/>
        <v>-2720</v>
      </c>
      <c r="W236" s="55">
        <v>0</v>
      </c>
      <c r="X236" s="55">
        <f t="shared" si="62"/>
        <v>4383.4492322048754</v>
      </c>
      <c r="Y236" s="117">
        <f t="shared" si="63"/>
        <v>1200520.5687964172</v>
      </c>
    </row>
    <row r="237" spans="1:25" ht="13.5" thickBot="1" x14ac:dyDescent="0.35">
      <c r="A237" s="54">
        <v>224</v>
      </c>
      <c r="B237" s="54">
        <v>42</v>
      </c>
      <c r="C237" s="54">
        <f t="shared" si="66"/>
        <v>8</v>
      </c>
      <c r="D237" s="55">
        <f t="shared" si="69"/>
        <v>19252.953869528686</v>
      </c>
      <c r="E237" s="57">
        <f t="shared" si="60"/>
        <v>-1155.1772321717212</v>
      </c>
      <c r="F237" s="55" cm="1">
        <f t="array" ref="F237">(-1*(_xlfn.IFS((D237*12)&lt;50000,(0.15*D237*12),AND(D237*12 &gt; 50000, D237*12 &lt;75000),(7500+0.25*(D237*12-50000)),AND(D237*12 &gt; 75000, D237*12 &lt;100000),(13750+0.34*(D237*12-75000)),AND(D237*12 &gt; 100000, D237*12 &lt;335000),(22250+0.39*(D237*12-100000)),AND(D237*12 &gt; 335000, D237*12 &lt;10000000),(113900+0.34*(D237*12-335000)))))/12</f>
        <v>-6112.8186757828544</v>
      </c>
      <c r="G237" s="55">
        <v>0</v>
      </c>
      <c r="H237" s="55">
        <v>0</v>
      </c>
      <c r="I237" s="55">
        <v>0</v>
      </c>
      <c r="J237" s="57">
        <f t="shared" si="65"/>
        <v>-603</v>
      </c>
      <c r="K237" s="54">
        <v>152</v>
      </c>
      <c r="L237" s="55">
        <v>0</v>
      </c>
      <c r="M237" s="55">
        <v>0</v>
      </c>
      <c r="N237" s="54" t="s">
        <v>79</v>
      </c>
      <c r="O237" s="55">
        <v>0</v>
      </c>
      <c r="P237" s="55">
        <v>0</v>
      </c>
      <c r="Q237" s="54" t="s">
        <v>79</v>
      </c>
      <c r="R237" s="57">
        <f t="shared" si="70"/>
        <v>-4281.5087293692341</v>
      </c>
      <c r="S237" s="55">
        <v>0</v>
      </c>
      <c r="T237" s="55">
        <v>0</v>
      </c>
      <c r="U237" s="54" t="s">
        <v>79</v>
      </c>
      <c r="V237" s="57">
        <f t="shared" si="64"/>
        <v>-2730</v>
      </c>
      <c r="W237" s="55">
        <v>0</v>
      </c>
      <c r="X237" s="55">
        <f t="shared" si="62"/>
        <v>4370.4492322048754</v>
      </c>
      <c r="Y237" s="117">
        <f t="shared" si="63"/>
        <v>1209893.1870652738</v>
      </c>
    </row>
    <row r="238" spans="1:25" ht="13.5" thickBot="1" x14ac:dyDescent="0.35">
      <c r="A238" s="54">
        <v>225</v>
      </c>
      <c r="B238" s="54">
        <v>42</v>
      </c>
      <c r="C238" s="54">
        <f t="shared" si="66"/>
        <v>9</v>
      </c>
      <c r="D238" s="55">
        <f t="shared" si="69"/>
        <v>19252.953869528686</v>
      </c>
      <c r="E238" s="57">
        <f t="shared" si="60"/>
        <v>-1155.1772321717212</v>
      </c>
      <c r="F238" s="55" cm="1">
        <f t="array" ref="F238">(-1*(_xlfn.IFS((D238*12)&lt;50000,(0.15*D238*12),AND(D238*12 &gt; 50000, D238*12 &lt;75000),(7500+0.25*(D238*12-50000)),AND(D238*12 &gt; 75000, D238*12 &lt;100000),(13750+0.34*(D238*12-75000)),AND(D238*12 &gt; 100000, D238*12 &lt;335000),(22250+0.39*(D238*12-100000)),AND(D238*12 &gt; 335000, D238*12 &lt;10000000),(113900+0.34*(D238*12-335000)))))/12</f>
        <v>-6112.8186757828544</v>
      </c>
      <c r="G238" s="55">
        <v>0</v>
      </c>
      <c r="H238" s="55">
        <v>0</v>
      </c>
      <c r="I238" s="55">
        <v>0</v>
      </c>
      <c r="J238" s="57">
        <f t="shared" si="65"/>
        <v>-606</v>
      </c>
      <c r="K238" s="54">
        <v>153</v>
      </c>
      <c r="L238" s="55">
        <v>0</v>
      </c>
      <c r="M238" s="55">
        <v>0</v>
      </c>
      <c r="N238" s="54" t="s">
        <v>79</v>
      </c>
      <c r="O238" s="55">
        <v>0</v>
      </c>
      <c r="P238" s="55">
        <v>0</v>
      </c>
      <c r="Q238" s="54" t="s">
        <v>79</v>
      </c>
      <c r="R238" s="57">
        <f t="shared" si="70"/>
        <v>-4281.5087293692341</v>
      </c>
      <c r="S238" s="55">
        <v>0</v>
      </c>
      <c r="T238" s="55">
        <v>0</v>
      </c>
      <c r="U238" s="54" t="s">
        <v>79</v>
      </c>
      <c r="V238" s="57">
        <f t="shared" si="64"/>
        <v>-2740</v>
      </c>
      <c r="W238" s="55">
        <v>0</v>
      </c>
      <c r="X238" s="55">
        <f t="shared" si="62"/>
        <v>4357.4492322048754</v>
      </c>
      <c r="Y238" s="117">
        <f t="shared" si="63"/>
        <v>1219291.8579102505</v>
      </c>
    </row>
    <row r="239" spans="1:25" ht="13.5" thickBot="1" x14ac:dyDescent="0.35">
      <c r="A239" s="54">
        <v>226</v>
      </c>
      <c r="B239" s="54">
        <v>42</v>
      </c>
      <c r="C239" s="54">
        <f t="shared" si="66"/>
        <v>10</v>
      </c>
      <c r="D239" s="55">
        <f t="shared" si="69"/>
        <v>19252.953869528686</v>
      </c>
      <c r="E239" s="57">
        <f t="shared" si="60"/>
        <v>-1155.1772321717212</v>
      </c>
      <c r="F239" s="55" cm="1">
        <f t="array" ref="F239">(-1*(_xlfn.IFS((D239*12)&lt;50000,(0.15*D239*12),AND(D239*12 &gt; 50000, D239*12 &lt;75000),(7500+0.25*(D239*12-50000)),AND(D239*12 &gt; 75000, D239*12 &lt;100000),(13750+0.34*(D239*12-75000)),AND(D239*12 &gt; 100000, D239*12 &lt;335000),(22250+0.39*(D239*12-100000)),AND(D239*12 &gt; 335000, D239*12 &lt;10000000),(113900+0.34*(D239*12-335000)))))/12</f>
        <v>-6112.8186757828544</v>
      </c>
      <c r="G239" s="55">
        <v>0</v>
      </c>
      <c r="H239" s="55">
        <v>0</v>
      </c>
      <c r="I239" s="55">
        <v>0</v>
      </c>
      <c r="J239" s="57">
        <f t="shared" si="65"/>
        <v>-609</v>
      </c>
      <c r="K239" s="54">
        <v>154</v>
      </c>
      <c r="L239" s="55">
        <v>0</v>
      </c>
      <c r="M239" s="55">
        <v>0</v>
      </c>
      <c r="N239" s="54" t="s">
        <v>79</v>
      </c>
      <c r="O239" s="55">
        <v>0</v>
      </c>
      <c r="P239" s="55">
        <v>0</v>
      </c>
      <c r="Q239" s="54" t="s">
        <v>79</v>
      </c>
      <c r="R239" s="57">
        <f t="shared" si="70"/>
        <v>-4281.5087293692341</v>
      </c>
      <c r="S239" s="55">
        <v>0</v>
      </c>
      <c r="T239" s="55">
        <v>0</v>
      </c>
      <c r="U239" s="54" t="s">
        <v>79</v>
      </c>
      <c r="V239" s="57">
        <f t="shared" si="64"/>
        <v>-2750</v>
      </c>
      <c r="W239" s="55">
        <v>0</v>
      </c>
      <c r="X239" s="55">
        <f t="shared" si="62"/>
        <v>4344.4492322048754</v>
      </c>
      <c r="Y239" s="117">
        <f t="shared" si="63"/>
        <v>1228716.6898837481</v>
      </c>
    </row>
    <row r="240" spans="1:25" ht="13.5" thickBot="1" x14ac:dyDescent="0.35">
      <c r="A240" s="54">
        <v>227</v>
      </c>
      <c r="B240" s="54">
        <v>42</v>
      </c>
      <c r="C240" s="54">
        <f t="shared" si="66"/>
        <v>11</v>
      </c>
      <c r="D240" s="55">
        <f t="shared" si="69"/>
        <v>19252.953869528686</v>
      </c>
      <c r="E240" s="57">
        <f t="shared" si="60"/>
        <v>-1155.1772321717212</v>
      </c>
      <c r="F240" s="55" cm="1">
        <f t="array" ref="F240">(-1*(_xlfn.IFS((D240*12)&lt;50000,(0.15*D240*12),AND(D240*12 &gt; 50000, D240*12 &lt;75000),(7500+0.25*(D240*12-50000)),AND(D240*12 &gt; 75000, D240*12 &lt;100000),(13750+0.34*(D240*12-75000)),AND(D240*12 &gt; 100000, D240*12 &lt;335000),(22250+0.39*(D240*12-100000)),AND(D240*12 &gt; 335000, D240*12 &lt;10000000),(113900+0.34*(D240*12-335000)))))/12</f>
        <v>-6112.8186757828544</v>
      </c>
      <c r="G240" s="55">
        <v>0</v>
      </c>
      <c r="H240" s="55">
        <v>0</v>
      </c>
      <c r="I240" s="55">
        <v>0</v>
      </c>
      <c r="J240" s="57">
        <f t="shared" si="65"/>
        <v>-612</v>
      </c>
      <c r="K240" s="54">
        <v>155</v>
      </c>
      <c r="L240" s="55">
        <v>0</v>
      </c>
      <c r="M240" s="55">
        <v>0</v>
      </c>
      <c r="N240" s="54" t="s">
        <v>79</v>
      </c>
      <c r="O240" s="55">
        <v>0</v>
      </c>
      <c r="P240" s="55">
        <v>0</v>
      </c>
      <c r="Q240" s="54" t="s">
        <v>79</v>
      </c>
      <c r="R240" s="57">
        <f t="shared" si="70"/>
        <v>-4281.5087293692341</v>
      </c>
      <c r="S240" s="55">
        <v>0</v>
      </c>
      <c r="T240" s="55">
        <v>0</v>
      </c>
      <c r="U240" s="54" t="s">
        <v>79</v>
      </c>
      <c r="V240" s="57">
        <f t="shared" si="64"/>
        <v>-2760</v>
      </c>
      <c r="W240" s="55">
        <v>0</v>
      </c>
      <c r="X240" s="55">
        <f t="shared" si="62"/>
        <v>4331.4492322048754</v>
      </c>
      <c r="Y240" s="117">
        <f t="shared" si="63"/>
        <v>1238167.7919904685</v>
      </c>
    </row>
    <row r="241" spans="1:25" ht="13.5" thickBot="1" x14ac:dyDescent="0.35">
      <c r="A241" s="54">
        <v>228</v>
      </c>
      <c r="B241" s="54">
        <v>43</v>
      </c>
      <c r="C241" s="54">
        <f t="shared" si="66"/>
        <v>0</v>
      </c>
      <c r="D241" s="55">
        <f>$D230*(1+$D$4)</f>
        <v>20215.601563005122</v>
      </c>
      <c r="E241" s="57">
        <f t="shared" si="60"/>
        <v>-1212.9360937803074</v>
      </c>
      <c r="F241" s="55" cm="1">
        <f t="array" ref="F241">(-1*(_xlfn.IFS((D241*12)&lt;50000,(0.15*D241*12),AND(D241*12 &gt; 50000, D241*12 &lt;75000),(7500+0.25*(D241*12-50000)),AND(D241*12 &gt; 75000, D241*12 &lt;100000),(13750+0.34*(D241*12-75000)),AND(D241*12 &gt; 100000, D241*12 &lt;335000),(22250+0.39*(D241*12-100000)),AND(D241*12 &gt; 335000, D241*12 &lt;10000000),(113900+0.34*(D241*12-335000)))))/12</f>
        <v>-6488.2512762386641</v>
      </c>
      <c r="G241" s="55">
        <v>0</v>
      </c>
      <c r="H241" s="55">
        <v>0</v>
      </c>
      <c r="I241" s="55">
        <v>0</v>
      </c>
      <c r="J241" s="57">
        <f t="shared" si="65"/>
        <v>-615</v>
      </c>
      <c r="K241" s="54">
        <v>156</v>
      </c>
      <c r="L241" s="55">
        <v>0</v>
      </c>
      <c r="M241" s="55">
        <v>0</v>
      </c>
      <c r="N241" s="54" t="s">
        <v>79</v>
      </c>
      <c r="O241" s="55">
        <v>0</v>
      </c>
      <c r="P241" s="55">
        <v>0</v>
      </c>
      <c r="Q241" s="54" t="s">
        <v>79</v>
      </c>
      <c r="R241" s="57">
        <f>$R240*1.06</f>
        <v>-4538.3992531313879</v>
      </c>
      <c r="S241" s="55">
        <v>0</v>
      </c>
      <c r="T241" s="55">
        <v>0</v>
      </c>
      <c r="U241" s="54" t="s">
        <v>79</v>
      </c>
      <c r="V241" s="57">
        <f t="shared" si="64"/>
        <v>-2770</v>
      </c>
      <c r="W241" s="55">
        <v>0</v>
      </c>
      <c r="X241" s="55">
        <f t="shared" si="62"/>
        <v>4591.0149398547628</v>
      </c>
      <c r="Y241" s="117">
        <f t="shared" si="63"/>
        <v>1247917.8393969503</v>
      </c>
    </row>
    <row r="242" spans="1:25" ht="13.5" thickBot="1" x14ac:dyDescent="0.35">
      <c r="A242" s="54">
        <v>229</v>
      </c>
      <c r="B242" s="54">
        <v>43</v>
      </c>
      <c r="C242" s="54">
        <f t="shared" si="66"/>
        <v>1</v>
      </c>
      <c r="D242" s="55">
        <f t="shared" ref="D242:D252" si="71">$D241</f>
        <v>20215.601563005122</v>
      </c>
      <c r="E242" s="57">
        <f t="shared" si="60"/>
        <v>-1212.9360937803074</v>
      </c>
      <c r="F242" s="55" cm="1">
        <f t="array" ref="F242">(-1*(_xlfn.IFS((D242*12)&lt;50000,(0.15*D242*12),AND(D242*12 &gt; 50000, D242*12 &lt;75000),(7500+0.25*(D242*12-50000)),AND(D242*12 &gt; 75000, D242*12 &lt;100000),(13750+0.34*(D242*12-75000)),AND(D242*12 &gt; 100000, D242*12 &lt;335000),(22250+0.39*(D242*12-100000)),AND(D242*12 &gt; 335000, D242*12 &lt;10000000),(113900+0.34*(D242*12-335000)))))/12</f>
        <v>-6488.2512762386641</v>
      </c>
      <c r="G242" s="55">
        <v>0</v>
      </c>
      <c r="H242" s="55">
        <v>0</v>
      </c>
      <c r="I242" s="55">
        <v>0</v>
      </c>
      <c r="J242" s="57">
        <f t="shared" si="65"/>
        <v>-618</v>
      </c>
      <c r="K242" s="54">
        <v>157</v>
      </c>
      <c r="L242" s="55">
        <v>0</v>
      </c>
      <c r="M242" s="55">
        <v>0</v>
      </c>
      <c r="N242" s="54" t="s">
        <v>79</v>
      </c>
      <c r="O242" s="55">
        <v>0</v>
      </c>
      <c r="P242" s="55">
        <v>0</v>
      </c>
      <c r="Q242" s="54" t="s">
        <v>79</v>
      </c>
      <c r="R242" s="57">
        <f t="shared" ref="R242:R252" si="72">$R241</f>
        <v>-4538.3992531313879</v>
      </c>
      <c r="S242" s="55">
        <v>0</v>
      </c>
      <c r="T242" s="55">
        <v>0</v>
      </c>
      <c r="U242" s="54" t="s">
        <v>79</v>
      </c>
      <c r="V242" s="57">
        <f t="shared" si="64"/>
        <v>-2780</v>
      </c>
      <c r="W242" s="55">
        <v>0</v>
      </c>
      <c r="X242" s="55">
        <f t="shared" si="62"/>
        <v>4578.0149398547628</v>
      </c>
      <c r="Y242" s="117">
        <f t="shared" si="63"/>
        <v>1257695.5120009591</v>
      </c>
    </row>
    <row r="243" spans="1:25" ht="13.5" thickBot="1" x14ac:dyDescent="0.35">
      <c r="A243" s="54">
        <v>230</v>
      </c>
      <c r="B243" s="54">
        <v>43</v>
      </c>
      <c r="C243" s="54">
        <f t="shared" si="66"/>
        <v>2</v>
      </c>
      <c r="D243" s="55">
        <f t="shared" si="71"/>
        <v>20215.601563005122</v>
      </c>
      <c r="E243" s="57">
        <f t="shared" si="60"/>
        <v>-1212.9360937803074</v>
      </c>
      <c r="F243" s="55" cm="1">
        <f t="array" ref="F243">(-1*(_xlfn.IFS((D243*12)&lt;50000,(0.15*D243*12),AND(D243*12 &gt; 50000, D243*12 &lt;75000),(7500+0.25*(D243*12-50000)),AND(D243*12 &gt; 75000, D243*12 &lt;100000),(13750+0.34*(D243*12-75000)),AND(D243*12 &gt; 100000, D243*12 &lt;335000),(22250+0.39*(D243*12-100000)),AND(D243*12 &gt; 335000, D243*12 &lt;10000000),(113900+0.34*(D243*12-335000)))))/12</f>
        <v>-6488.2512762386641</v>
      </c>
      <c r="G243" s="55">
        <v>0</v>
      </c>
      <c r="H243" s="55">
        <v>0</v>
      </c>
      <c r="I243" s="55">
        <v>0</v>
      </c>
      <c r="J243" s="57">
        <f t="shared" si="65"/>
        <v>-621</v>
      </c>
      <c r="K243" s="54">
        <v>158</v>
      </c>
      <c r="L243" s="55">
        <v>0</v>
      </c>
      <c r="M243" s="55">
        <v>0</v>
      </c>
      <c r="N243" s="54" t="s">
        <v>79</v>
      </c>
      <c r="O243" s="55">
        <v>0</v>
      </c>
      <c r="P243" s="55">
        <v>0</v>
      </c>
      <c r="Q243" s="54" t="s">
        <v>79</v>
      </c>
      <c r="R243" s="57">
        <f t="shared" si="72"/>
        <v>-4538.3992531313879</v>
      </c>
      <c r="S243" s="55">
        <v>0</v>
      </c>
      <c r="T243" s="55">
        <v>0</v>
      </c>
      <c r="U243" s="54" t="s">
        <v>79</v>
      </c>
      <c r="V243" s="57">
        <f t="shared" si="64"/>
        <v>-2790</v>
      </c>
      <c r="W243" s="55">
        <v>0</v>
      </c>
      <c r="X243" s="55">
        <f t="shared" si="62"/>
        <v>4565.0149398547628</v>
      </c>
      <c r="Y243" s="117">
        <f t="shared" si="63"/>
        <v>1267500.9249074846</v>
      </c>
    </row>
    <row r="244" spans="1:25" ht="13.5" thickBot="1" x14ac:dyDescent="0.35">
      <c r="A244" s="54">
        <v>231</v>
      </c>
      <c r="B244" s="54">
        <v>43</v>
      </c>
      <c r="C244" s="54">
        <f t="shared" si="66"/>
        <v>3</v>
      </c>
      <c r="D244" s="55">
        <f t="shared" si="71"/>
        <v>20215.601563005122</v>
      </c>
      <c r="E244" s="57">
        <f t="shared" si="60"/>
        <v>-1212.9360937803074</v>
      </c>
      <c r="F244" s="55" cm="1">
        <f t="array" ref="F244">(-1*(_xlfn.IFS((D244*12)&lt;50000,(0.15*D244*12),AND(D244*12 &gt; 50000, D244*12 &lt;75000),(7500+0.25*(D244*12-50000)),AND(D244*12 &gt; 75000, D244*12 &lt;100000),(13750+0.34*(D244*12-75000)),AND(D244*12 &gt; 100000, D244*12 &lt;335000),(22250+0.39*(D244*12-100000)),AND(D244*12 &gt; 335000, D244*12 &lt;10000000),(113900+0.34*(D244*12-335000)))))/12</f>
        <v>-6488.2512762386641</v>
      </c>
      <c r="G244" s="55">
        <v>0</v>
      </c>
      <c r="H244" s="55">
        <v>0</v>
      </c>
      <c r="I244" s="55">
        <v>0</v>
      </c>
      <c r="J244" s="57">
        <f t="shared" si="65"/>
        <v>-624</v>
      </c>
      <c r="K244" s="54">
        <v>159</v>
      </c>
      <c r="L244" s="55">
        <v>0</v>
      </c>
      <c r="M244" s="55">
        <v>0</v>
      </c>
      <c r="N244" s="54" t="s">
        <v>79</v>
      </c>
      <c r="O244" s="55">
        <v>0</v>
      </c>
      <c r="P244" s="55">
        <v>0</v>
      </c>
      <c r="Q244" s="54" t="s">
        <v>79</v>
      </c>
      <c r="R244" s="57">
        <f t="shared" si="72"/>
        <v>-4538.3992531313879</v>
      </c>
      <c r="S244" s="55">
        <v>0</v>
      </c>
      <c r="T244" s="55">
        <v>0</v>
      </c>
      <c r="U244" s="54" t="s">
        <v>79</v>
      </c>
      <c r="V244" s="57">
        <f t="shared" si="64"/>
        <v>-2800</v>
      </c>
      <c r="W244" s="55">
        <v>0</v>
      </c>
      <c r="X244" s="55">
        <f t="shared" si="62"/>
        <v>4552.0149398547628</v>
      </c>
      <c r="Y244" s="117">
        <f t="shared" si="63"/>
        <v>1277334.1937011206</v>
      </c>
    </row>
    <row r="245" spans="1:25" ht="13.5" thickBot="1" x14ac:dyDescent="0.35">
      <c r="A245" s="54">
        <v>232</v>
      </c>
      <c r="B245" s="54">
        <v>43</v>
      </c>
      <c r="C245" s="54">
        <f t="shared" si="66"/>
        <v>4</v>
      </c>
      <c r="D245" s="55">
        <f t="shared" si="71"/>
        <v>20215.601563005122</v>
      </c>
      <c r="E245" s="57">
        <f t="shared" si="60"/>
        <v>-1212.9360937803074</v>
      </c>
      <c r="F245" s="55" cm="1">
        <f t="array" ref="F245">(-1*(_xlfn.IFS((D245*12)&lt;50000,(0.15*D245*12),AND(D245*12 &gt; 50000, D245*12 &lt;75000),(7500+0.25*(D245*12-50000)),AND(D245*12 &gt; 75000, D245*12 &lt;100000),(13750+0.34*(D245*12-75000)),AND(D245*12 &gt; 100000, D245*12 &lt;335000),(22250+0.39*(D245*12-100000)),AND(D245*12 &gt; 335000, D245*12 &lt;10000000),(113900+0.34*(D245*12-335000)))))/12</f>
        <v>-6488.2512762386641</v>
      </c>
      <c r="G245" s="55">
        <v>0</v>
      </c>
      <c r="H245" s="55">
        <v>0</v>
      </c>
      <c r="I245" s="55">
        <v>0</v>
      </c>
      <c r="J245" s="57">
        <f t="shared" si="65"/>
        <v>-627</v>
      </c>
      <c r="K245" s="54">
        <v>160</v>
      </c>
      <c r="L245" s="55">
        <v>0</v>
      </c>
      <c r="M245" s="55">
        <v>0</v>
      </c>
      <c r="N245" s="54" t="s">
        <v>79</v>
      </c>
      <c r="O245" s="55">
        <v>0</v>
      </c>
      <c r="P245" s="55">
        <v>0</v>
      </c>
      <c r="Q245" s="54" t="s">
        <v>79</v>
      </c>
      <c r="R245" s="57">
        <f t="shared" si="72"/>
        <v>-4538.3992531313879</v>
      </c>
      <c r="S245" s="55">
        <v>0</v>
      </c>
      <c r="T245" s="55">
        <v>0</v>
      </c>
      <c r="U245" s="54" t="s">
        <v>79</v>
      </c>
      <c r="V245" s="57">
        <f t="shared" si="64"/>
        <v>-2810</v>
      </c>
      <c r="W245" s="55">
        <v>0</v>
      </c>
      <c r="X245" s="55">
        <f t="shared" si="62"/>
        <v>4539.0149398547628</v>
      </c>
      <c r="Y245" s="117">
        <f t="shared" si="63"/>
        <v>1287195.4344480634</v>
      </c>
    </row>
    <row r="246" spans="1:25" ht="13.5" thickBot="1" x14ac:dyDescent="0.35">
      <c r="A246" s="54">
        <v>233</v>
      </c>
      <c r="B246" s="54">
        <v>43</v>
      </c>
      <c r="C246" s="54">
        <f t="shared" si="66"/>
        <v>5</v>
      </c>
      <c r="D246" s="55">
        <f t="shared" si="71"/>
        <v>20215.601563005122</v>
      </c>
      <c r="E246" s="57">
        <f t="shared" si="60"/>
        <v>-1212.9360937803074</v>
      </c>
      <c r="F246" s="55" cm="1">
        <f t="array" ref="F246">(-1*(_xlfn.IFS((D246*12)&lt;50000,(0.15*D246*12),AND(D246*12 &gt; 50000, D246*12 &lt;75000),(7500+0.25*(D246*12-50000)),AND(D246*12 &gt; 75000, D246*12 &lt;100000),(13750+0.34*(D246*12-75000)),AND(D246*12 &gt; 100000, D246*12 &lt;335000),(22250+0.39*(D246*12-100000)),AND(D246*12 &gt; 335000, D246*12 &lt;10000000),(113900+0.34*(D246*12-335000)))))/12</f>
        <v>-6488.2512762386641</v>
      </c>
      <c r="G246" s="55">
        <v>0</v>
      </c>
      <c r="H246" s="55">
        <v>0</v>
      </c>
      <c r="I246" s="55">
        <v>0</v>
      </c>
      <c r="J246" s="57">
        <f t="shared" si="65"/>
        <v>-630</v>
      </c>
      <c r="K246" s="54">
        <v>161</v>
      </c>
      <c r="L246" s="55">
        <v>0</v>
      </c>
      <c r="M246" s="55">
        <v>0</v>
      </c>
      <c r="N246" s="54" t="s">
        <v>79</v>
      </c>
      <c r="O246" s="55">
        <v>0</v>
      </c>
      <c r="P246" s="55">
        <v>0</v>
      </c>
      <c r="Q246" s="54" t="s">
        <v>79</v>
      </c>
      <c r="R246" s="57">
        <f t="shared" si="72"/>
        <v>-4538.3992531313879</v>
      </c>
      <c r="S246" s="55">
        <v>0</v>
      </c>
      <c r="T246" s="55">
        <v>0</v>
      </c>
      <c r="U246" s="54" t="s">
        <v>79</v>
      </c>
      <c r="V246" s="57">
        <f t="shared" si="64"/>
        <v>-2820</v>
      </c>
      <c r="W246" s="55">
        <v>0</v>
      </c>
      <c r="X246" s="55">
        <f t="shared" si="62"/>
        <v>4526.0149398547628</v>
      </c>
      <c r="Y246" s="117">
        <f t="shared" si="63"/>
        <v>1297084.7636981185</v>
      </c>
    </row>
    <row r="247" spans="1:25" ht="13.5" thickBot="1" x14ac:dyDescent="0.35">
      <c r="A247" s="54">
        <v>234</v>
      </c>
      <c r="B247" s="54">
        <v>43</v>
      </c>
      <c r="C247" s="54">
        <f t="shared" si="66"/>
        <v>6</v>
      </c>
      <c r="D247" s="55">
        <f t="shared" si="71"/>
        <v>20215.601563005122</v>
      </c>
      <c r="E247" s="57">
        <f t="shared" si="60"/>
        <v>-1212.9360937803074</v>
      </c>
      <c r="F247" s="55" cm="1">
        <f t="array" ref="F247">(-1*(_xlfn.IFS((D247*12)&lt;50000,(0.15*D247*12),AND(D247*12 &gt; 50000, D247*12 &lt;75000),(7500+0.25*(D247*12-50000)),AND(D247*12 &gt; 75000, D247*12 &lt;100000),(13750+0.34*(D247*12-75000)),AND(D247*12 &gt; 100000, D247*12 &lt;335000),(22250+0.39*(D247*12-100000)),AND(D247*12 &gt; 335000, D247*12 &lt;10000000),(113900+0.34*(D247*12-335000)))))/12</f>
        <v>-6488.2512762386641</v>
      </c>
      <c r="G247" s="55">
        <v>0</v>
      </c>
      <c r="H247" s="55">
        <v>0</v>
      </c>
      <c r="I247" s="55">
        <v>0</v>
      </c>
      <c r="J247" s="57">
        <f t="shared" si="65"/>
        <v>-633</v>
      </c>
      <c r="K247" s="54">
        <v>162</v>
      </c>
      <c r="L247" s="55">
        <v>0</v>
      </c>
      <c r="M247" s="55">
        <v>0</v>
      </c>
      <c r="N247" s="54" t="s">
        <v>79</v>
      </c>
      <c r="O247" s="55">
        <v>0</v>
      </c>
      <c r="P247" s="55">
        <v>0</v>
      </c>
      <c r="Q247" s="54" t="s">
        <v>79</v>
      </c>
      <c r="R247" s="57">
        <f t="shared" si="72"/>
        <v>-4538.3992531313879</v>
      </c>
      <c r="S247" s="55">
        <v>0</v>
      </c>
      <c r="T247" s="55">
        <v>0</v>
      </c>
      <c r="U247" s="54" t="s">
        <v>79</v>
      </c>
      <c r="V247" s="57">
        <f t="shared" si="64"/>
        <v>-2830</v>
      </c>
      <c r="W247" s="55">
        <v>0</v>
      </c>
      <c r="X247" s="55">
        <f t="shared" si="62"/>
        <v>4513.0149398547628</v>
      </c>
      <c r="Y247" s="117">
        <f t="shared" si="63"/>
        <v>1307002.2984867154</v>
      </c>
    </row>
    <row r="248" spans="1:25" ht="13.5" thickBot="1" x14ac:dyDescent="0.35">
      <c r="A248" s="54">
        <v>235</v>
      </c>
      <c r="B248" s="54">
        <v>43</v>
      </c>
      <c r="C248" s="54">
        <f t="shared" si="66"/>
        <v>7</v>
      </c>
      <c r="D248" s="55">
        <f t="shared" si="71"/>
        <v>20215.601563005122</v>
      </c>
      <c r="E248" s="57">
        <f t="shared" si="60"/>
        <v>-1212.9360937803074</v>
      </c>
      <c r="F248" s="55" cm="1">
        <f t="array" ref="F248">(-1*(_xlfn.IFS((D248*12)&lt;50000,(0.15*D248*12),AND(D248*12 &gt; 50000, D248*12 &lt;75000),(7500+0.25*(D248*12-50000)),AND(D248*12 &gt; 75000, D248*12 &lt;100000),(13750+0.34*(D248*12-75000)),AND(D248*12 &gt; 100000, D248*12 &lt;335000),(22250+0.39*(D248*12-100000)),AND(D248*12 &gt; 335000, D248*12 &lt;10000000),(113900+0.34*(D248*12-335000)))))/12</f>
        <v>-6488.2512762386641</v>
      </c>
      <c r="G248" s="55">
        <v>0</v>
      </c>
      <c r="H248" s="55">
        <v>0</v>
      </c>
      <c r="I248" s="55">
        <v>0</v>
      </c>
      <c r="J248" s="57">
        <f t="shared" si="65"/>
        <v>-636</v>
      </c>
      <c r="K248" s="54">
        <v>163</v>
      </c>
      <c r="L248" s="55">
        <v>0</v>
      </c>
      <c r="M248" s="55">
        <v>0</v>
      </c>
      <c r="N248" s="54" t="s">
        <v>79</v>
      </c>
      <c r="O248" s="55">
        <v>0</v>
      </c>
      <c r="P248" s="55">
        <v>0</v>
      </c>
      <c r="Q248" s="54" t="s">
        <v>79</v>
      </c>
      <c r="R248" s="57">
        <f t="shared" si="72"/>
        <v>-4538.3992531313879</v>
      </c>
      <c r="S248" s="55">
        <v>0</v>
      </c>
      <c r="T248" s="55">
        <v>0</v>
      </c>
      <c r="U248" s="54" t="s">
        <v>79</v>
      </c>
      <c r="V248" s="57">
        <f t="shared" si="64"/>
        <v>-2840</v>
      </c>
      <c r="W248" s="55">
        <v>0</v>
      </c>
      <c r="X248" s="55">
        <f t="shared" si="62"/>
        <v>4500.0149398547628</v>
      </c>
      <c r="Y248" s="117">
        <f t="shared" si="63"/>
        <v>1316948.1563369315</v>
      </c>
    </row>
    <row r="249" spans="1:25" ht="13.5" thickBot="1" x14ac:dyDescent="0.35">
      <c r="A249" s="54">
        <v>236</v>
      </c>
      <c r="B249" s="54">
        <v>43</v>
      </c>
      <c r="C249" s="54">
        <f t="shared" si="66"/>
        <v>8</v>
      </c>
      <c r="D249" s="55">
        <f t="shared" si="71"/>
        <v>20215.601563005122</v>
      </c>
      <c r="E249" s="57">
        <f t="shared" si="60"/>
        <v>-1212.9360937803074</v>
      </c>
      <c r="F249" s="55" cm="1">
        <f t="array" ref="F249">(-1*(_xlfn.IFS((D249*12)&lt;50000,(0.15*D249*12),AND(D249*12 &gt; 50000, D249*12 &lt;75000),(7500+0.25*(D249*12-50000)),AND(D249*12 &gt; 75000, D249*12 &lt;100000),(13750+0.34*(D249*12-75000)),AND(D249*12 &gt; 100000, D249*12 &lt;335000),(22250+0.39*(D249*12-100000)),AND(D249*12 &gt; 335000, D249*12 &lt;10000000),(113900+0.34*(D249*12-335000)))))/12</f>
        <v>-6488.2512762386641</v>
      </c>
      <c r="G249" s="55">
        <v>0</v>
      </c>
      <c r="H249" s="55">
        <v>0</v>
      </c>
      <c r="I249" s="55">
        <v>0</v>
      </c>
      <c r="J249" s="57">
        <f t="shared" si="65"/>
        <v>-639</v>
      </c>
      <c r="K249" s="54">
        <v>164</v>
      </c>
      <c r="L249" s="55">
        <v>0</v>
      </c>
      <c r="M249" s="55">
        <v>0</v>
      </c>
      <c r="N249" s="54" t="s">
        <v>79</v>
      </c>
      <c r="O249" s="55">
        <v>0</v>
      </c>
      <c r="P249" s="55">
        <v>0</v>
      </c>
      <c r="Q249" s="54" t="s">
        <v>79</v>
      </c>
      <c r="R249" s="57">
        <f t="shared" si="72"/>
        <v>-4538.3992531313879</v>
      </c>
      <c r="S249" s="55">
        <v>0</v>
      </c>
      <c r="T249" s="55">
        <v>0</v>
      </c>
      <c r="U249" s="54" t="s">
        <v>79</v>
      </c>
      <c r="V249" s="57">
        <f t="shared" si="64"/>
        <v>-2850</v>
      </c>
      <c r="W249" s="55">
        <v>0</v>
      </c>
      <c r="X249" s="55">
        <f t="shared" si="62"/>
        <v>4487.0149398547628</v>
      </c>
      <c r="Y249" s="117">
        <f t="shared" si="63"/>
        <v>1326922.4552615236</v>
      </c>
    </row>
    <row r="250" spans="1:25" ht="13.5" thickBot="1" x14ac:dyDescent="0.35">
      <c r="A250" s="54">
        <v>237</v>
      </c>
      <c r="B250" s="54">
        <v>43</v>
      </c>
      <c r="C250" s="54">
        <f t="shared" si="66"/>
        <v>9</v>
      </c>
      <c r="D250" s="55">
        <f t="shared" si="71"/>
        <v>20215.601563005122</v>
      </c>
      <c r="E250" s="57">
        <f t="shared" si="60"/>
        <v>-1212.9360937803074</v>
      </c>
      <c r="F250" s="55" cm="1">
        <f t="array" ref="F250">(-1*(_xlfn.IFS((D250*12)&lt;50000,(0.15*D250*12),AND(D250*12 &gt; 50000, D250*12 &lt;75000),(7500+0.25*(D250*12-50000)),AND(D250*12 &gt; 75000, D250*12 &lt;100000),(13750+0.34*(D250*12-75000)),AND(D250*12 &gt; 100000, D250*12 &lt;335000),(22250+0.39*(D250*12-100000)),AND(D250*12 &gt; 335000, D250*12 &lt;10000000),(113900+0.34*(D250*12-335000)))))/12</f>
        <v>-6488.2512762386641</v>
      </c>
      <c r="G250" s="55">
        <v>0</v>
      </c>
      <c r="H250" s="55">
        <v>0</v>
      </c>
      <c r="I250" s="55">
        <v>0</v>
      </c>
      <c r="J250" s="57">
        <f t="shared" si="65"/>
        <v>-642</v>
      </c>
      <c r="K250" s="54">
        <v>165</v>
      </c>
      <c r="L250" s="55">
        <v>0</v>
      </c>
      <c r="M250" s="55">
        <v>0</v>
      </c>
      <c r="N250" s="54" t="s">
        <v>79</v>
      </c>
      <c r="O250" s="55">
        <v>0</v>
      </c>
      <c r="P250" s="55">
        <v>0</v>
      </c>
      <c r="Q250" s="54" t="s">
        <v>79</v>
      </c>
      <c r="R250" s="57">
        <f t="shared" si="72"/>
        <v>-4538.3992531313879</v>
      </c>
      <c r="S250" s="55">
        <v>0</v>
      </c>
      <c r="T250" s="55">
        <v>0</v>
      </c>
      <c r="U250" s="54" t="s">
        <v>79</v>
      </c>
      <c r="V250" s="57">
        <f t="shared" si="64"/>
        <v>-2860</v>
      </c>
      <c r="W250" s="55">
        <v>0</v>
      </c>
      <c r="X250" s="55">
        <f t="shared" si="62"/>
        <v>4474.0149398547628</v>
      </c>
      <c r="Y250" s="117">
        <f t="shared" si="63"/>
        <v>1336925.3137649682</v>
      </c>
    </row>
    <row r="251" spans="1:25" ht="13.5" thickBot="1" x14ac:dyDescent="0.35">
      <c r="A251" s="54">
        <v>238</v>
      </c>
      <c r="B251" s="54">
        <v>43</v>
      </c>
      <c r="C251" s="54">
        <f t="shared" si="66"/>
        <v>10</v>
      </c>
      <c r="D251" s="55">
        <f t="shared" si="71"/>
        <v>20215.601563005122</v>
      </c>
      <c r="E251" s="57">
        <f t="shared" si="60"/>
        <v>-1212.9360937803074</v>
      </c>
      <c r="F251" s="55" cm="1">
        <f t="array" ref="F251">(-1*(_xlfn.IFS((D251*12)&lt;50000,(0.15*D251*12),AND(D251*12 &gt; 50000, D251*12 &lt;75000),(7500+0.25*(D251*12-50000)),AND(D251*12 &gt; 75000, D251*12 &lt;100000),(13750+0.34*(D251*12-75000)),AND(D251*12 &gt; 100000, D251*12 &lt;335000),(22250+0.39*(D251*12-100000)),AND(D251*12 &gt; 335000, D251*12 &lt;10000000),(113900+0.34*(D251*12-335000)))))/12</f>
        <v>-6488.2512762386641</v>
      </c>
      <c r="G251" s="55">
        <v>0</v>
      </c>
      <c r="H251" s="55">
        <v>0</v>
      </c>
      <c r="I251" s="55">
        <v>0</v>
      </c>
      <c r="J251" s="57">
        <f t="shared" si="65"/>
        <v>-645</v>
      </c>
      <c r="K251" s="54">
        <v>166</v>
      </c>
      <c r="L251" s="55">
        <v>0</v>
      </c>
      <c r="M251" s="55">
        <v>0</v>
      </c>
      <c r="N251" s="54" t="s">
        <v>79</v>
      </c>
      <c r="O251" s="55">
        <v>0</v>
      </c>
      <c r="P251" s="55">
        <v>0</v>
      </c>
      <c r="Q251" s="54" t="s">
        <v>79</v>
      </c>
      <c r="R251" s="57">
        <f t="shared" si="72"/>
        <v>-4538.3992531313879</v>
      </c>
      <c r="S251" s="55">
        <v>0</v>
      </c>
      <c r="T251" s="55">
        <v>0</v>
      </c>
      <c r="U251" s="54" t="s">
        <v>79</v>
      </c>
      <c r="V251" s="57">
        <f t="shared" si="64"/>
        <v>-2870</v>
      </c>
      <c r="W251" s="55">
        <v>0</v>
      </c>
      <c r="X251" s="55">
        <f t="shared" si="62"/>
        <v>4461.0149398547628</v>
      </c>
      <c r="Y251" s="117">
        <f t="shared" si="63"/>
        <v>1346956.8508455104</v>
      </c>
    </row>
    <row r="252" spans="1:25" ht="13.5" thickBot="1" x14ac:dyDescent="0.35">
      <c r="A252" s="54">
        <v>239</v>
      </c>
      <c r="B252" s="54">
        <v>43</v>
      </c>
      <c r="C252" s="54">
        <f t="shared" si="66"/>
        <v>11</v>
      </c>
      <c r="D252" s="55">
        <f t="shared" si="71"/>
        <v>20215.601563005122</v>
      </c>
      <c r="E252" s="57">
        <f t="shared" si="60"/>
        <v>-1212.9360937803074</v>
      </c>
      <c r="F252" s="55" cm="1">
        <f t="array" ref="F252">(-1*(_xlfn.IFS((D252*12)&lt;50000,(0.15*D252*12),AND(D252*12 &gt; 50000, D252*12 &lt;75000),(7500+0.25*(D252*12-50000)),AND(D252*12 &gt; 75000, D252*12 &lt;100000),(13750+0.34*(D252*12-75000)),AND(D252*12 &gt; 100000, D252*12 &lt;335000),(22250+0.39*(D252*12-100000)),AND(D252*12 &gt; 335000, D252*12 &lt;10000000),(113900+0.34*(D252*12-335000)))))/12</f>
        <v>-6488.2512762386641</v>
      </c>
      <c r="G252" s="55">
        <v>0</v>
      </c>
      <c r="H252" s="55">
        <v>0</v>
      </c>
      <c r="I252" s="55">
        <v>0</v>
      </c>
      <c r="J252" s="57">
        <f t="shared" si="65"/>
        <v>-648</v>
      </c>
      <c r="K252" s="54">
        <v>167</v>
      </c>
      <c r="L252" s="55">
        <v>0</v>
      </c>
      <c r="M252" s="55">
        <v>0</v>
      </c>
      <c r="N252" s="54" t="s">
        <v>79</v>
      </c>
      <c r="O252" s="55">
        <v>0</v>
      </c>
      <c r="P252" s="55">
        <v>0</v>
      </c>
      <c r="Q252" s="54" t="s">
        <v>79</v>
      </c>
      <c r="R252" s="57">
        <f t="shared" si="72"/>
        <v>-4538.3992531313879</v>
      </c>
      <c r="S252" s="55">
        <v>0</v>
      </c>
      <c r="T252" s="55">
        <v>0</v>
      </c>
      <c r="U252" s="54" t="s">
        <v>79</v>
      </c>
      <c r="V252" s="57">
        <f t="shared" si="64"/>
        <v>-2880</v>
      </c>
      <c r="W252" s="55">
        <v>0</v>
      </c>
      <c r="X252" s="55">
        <f t="shared" si="62"/>
        <v>4448.0149398547628</v>
      </c>
      <c r="Y252" s="117">
        <f t="shared" si="63"/>
        <v>1357017.1859972214</v>
      </c>
    </row>
    <row r="253" spans="1:25" ht="13.5" thickBot="1" x14ac:dyDescent="0.35">
      <c r="A253" s="54">
        <v>240</v>
      </c>
      <c r="B253" s="54">
        <v>44</v>
      </c>
      <c r="C253" s="54">
        <f t="shared" si="66"/>
        <v>0</v>
      </c>
      <c r="D253" s="55">
        <f>$D242*(1+$D$4)</f>
        <v>21226.381641155378</v>
      </c>
      <c r="E253" s="57">
        <f t="shared" si="60"/>
        <v>-1273.5828984693226</v>
      </c>
      <c r="F253" s="55" cm="1">
        <f t="array" ref="F253">(-1*(_xlfn.IFS((D253*12)&lt;50000,(0.15*D253*12),AND(D253*12 &gt; 50000, D253*12 &lt;75000),(7500+0.25*(D253*12-50000)),AND(D253*12 &gt; 75000, D253*12 &lt;100000),(13750+0.34*(D253*12-75000)),AND(D253*12 &gt; 100000, D253*12 &lt;335000),(22250+0.39*(D253*12-100000)),AND(D253*12 &gt; 335000, D253*12 &lt;10000000),(113900+0.34*(D253*12-335000)))))/12</f>
        <v>-6882.4555067172651</v>
      </c>
      <c r="G253" s="55">
        <v>0</v>
      </c>
      <c r="H253" s="55">
        <v>0</v>
      </c>
      <c r="I253" s="55">
        <v>0</v>
      </c>
      <c r="J253" s="57">
        <f t="shared" si="65"/>
        <v>-651</v>
      </c>
      <c r="K253" s="54">
        <v>168</v>
      </c>
      <c r="L253" s="55">
        <v>0</v>
      </c>
      <c r="M253" s="55">
        <v>0</v>
      </c>
      <c r="N253" s="54" t="s">
        <v>79</v>
      </c>
      <c r="O253" s="55">
        <v>0</v>
      </c>
      <c r="P253" s="55">
        <v>0</v>
      </c>
      <c r="Q253" s="54" t="s">
        <v>79</v>
      </c>
      <c r="R253" s="57">
        <f>$R252*1.06</f>
        <v>-4810.7032083192717</v>
      </c>
      <c r="S253" s="55">
        <v>0</v>
      </c>
      <c r="T253" s="55">
        <v>0</v>
      </c>
      <c r="U253" s="54" t="s">
        <v>79</v>
      </c>
      <c r="V253" s="57">
        <f t="shared" si="64"/>
        <v>-2890</v>
      </c>
      <c r="W253" s="55">
        <v>0</v>
      </c>
      <c r="X253" s="55">
        <f t="shared" si="62"/>
        <v>4718.6400276495187</v>
      </c>
      <c r="Y253" s="117">
        <f t="shared" si="63"/>
        <v>1367390.0642998593</v>
      </c>
    </row>
    <row r="254" spans="1:25" ht="13.5" thickBot="1" x14ac:dyDescent="0.35">
      <c r="A254" s="54">
        <v>241</v>
      </c>
      <c r="B254" s="54">
        <v>44</v>
      </c>
      <c r="C254" s="54">
        <f t="shared" si="66"/>
        <v>1</v>
      </c>
      <c r="D254" s="55">
        <f t="shared" ref="D254:D264" si="73">$D253</f>
        <v>21226.381641155378</v>
      </c>
      <c r="E254" s="57">
        <f t="shared" si="60"/>
        <v>-1273.5828984693226</v>
      </c>
      <c r="F254" s="55" cm="1">
        <f t="array" ref="F254">(-1*(_xlfn.IFS((D254*12)&lt;50000,(0.15*D254*12),AND(D254*12 &gt; 50000, D254*12 &lt;75000),(7500+0.25*(D254*12-50000)),AND(D254*12 &gt; 75000, D254*12 &lt;100000),(13750+0.34*(D254*12-75000)),AND(D254*12 &gt; 100000, D254*12 &lt;335000),(22250+0.39*(D254*12-100000)),AND(D254*12 &gt; 335000, D254*12 &lt;10000000),(113900+0.34*(D254*12-335000)))))/12</f>
        <v>-6882.4555067172651</v>
      </c>
      <c r="G254" s="55">
        <v>0</v>
      </c>
      <c r="H254" s="55">
        <v>0</v>
      </c>
      <c r="I254" s="55">
        <v>0</v>
      </c>
      <c r="J254" s="57">
        <f t="shared" si="65"/>
        <v>-654</v>
      </c>
      <c r="K254" s="54">
        <v>169</v>
      </c>
      <c r="L254" s="55">
        <v>0</v>
      </c>
      <c r="M254" s="55">
        <v>0</v>
      </c>
      <c r="N254" s="54" t="s">
        <v>79</v>
      </c>
      <c r="O254" s="55">
        <v>0</v>
      </c>
      <c r="P254" s="55">
        <v>0</v>
      </c>
      <c r="Q254" s="54" t="s">
        <v>79</v>
      </c>
      <c r="R254" s="57">
        <f t="shared" ref="R254:R264" si="74">$R253</f>
        <v>-4810.7032083192717</v>
      </c>
      <c r="S254" s="55">
        <v>0</v>
      </c>
      <c r="T254" s="55">
        <v>0</v>
      </c>
      <c r="U254" s="54" t="s">
        <v>79</v>
      </c>
      <c r="V254" s="57">
        <f t="shared" si="64"/>
        <v>-2900</v>
      </c>
      <c r="W254" s="55">
        <v>0</v>
      </c>
      <c r="X254" s="55">
        <f t="shared" si="62"/>
        <v>4705.6400276495187</v>
      </c>
      <c r="Y254" s="117">
        <f t="shared" si="63"/>
        <v>1377793.1629287582</v>
      </c>
    </row>
    <row r="255" spans="1:25" ht="13.5" thickBot="1" x14ac:dyDescent="0.35">
      <c r="A255" s="54">
        <v>242</v>
      </c>
      <c r="B255" s="54">
        <v>44</v>
      </c>
      <c r="C255" s="54">
        <f t="shared" si="66"/>
        <v>2</v>
      </c>
      <c r="D255" s="55">
        <f t="shared" si="73"/>
        <v>21226.381641155378</v>
      </c>
      <c r="E255" s="57">
        <f t="shared" si="60"/>
        <v>-1273.5828984693226</v>
      </c>
      <c r="F255" s="55" cm="1">
        <f t="array" ref="F255">(-1*(_xlfn.IFS((D255*12)&lt;50000,(0.15*D255*12),AND(D255*12 &gt; 50000, D255*12 &lt;75000),(7500+0.25*(D255*12-50000)),AND(D255*12 &gt; 75000, D255*12 &lt;100000),(13750+0.34*(D255*12-75000)),AND(D255*12 &gt; 100000, D255*12 &lt;335000),(22250+0.39*(D255*12-100000)),AND(D255*12 &gt; 335000, D255*12 &lt;10000000),(113900+0.34*(D255*12-335000)))))/12</f>
        <v>-6882.4555067172651</v>
      </c>
      <c r="G255" s="55">
        <v>0</v>
      </c>
      <c r="H255" s="55">
        <v>0</v>
      </c>
      <c r="I255" s="55">
        <v>0</v>
      </c>
      <c r="J255" s="57">
        <f t="shared" si="65"/>
        <v>-657</v>
      </c>
      <c r="K255" s="54">
        <v>170</v>
      </c>
      <c r="L255" s="55">
        <v>0</v>
      </c>
      <c r="M255" s="55">
        <v>0</v>
      </c>
      <c r="N255" s="54" t="s">
        <v>79</v>
      </c>
      <c r="O255" s="55">
        <v>0</v>
      </c>
      <c r="P255" s="55">
        <v>0</v>
      </c>
      <c r="Q255" s="54" t="s">
        <v>79</v>
      </c>
      <c r="R255" s="57">
        <f t="shared" si="74"/>
        <v>-4810.7032083192717</v>
      </c>
      <c r="S255" s="55">
        <v>0</v>
      </c>
      <c r="T255" s="55">
        <v>0</v>
      </c>
      <c r="U255" s="54" t="s">
        <v>79</v>
      </c>
      <c r="V255" s="57">
        <f t="shared" si="64"/>
        <v>-2910</v>
      </c>
      <c r="W255" s="55">
        <v>0</v>
      </c>
      <c r="X255" s="55">
        <f t="shared" si="62"/>
        <v>4692.6400276495187</v>
      </c>
      <c r="Y255" s="117">
        <f t="shared" si="63"/>
        <v>1388226.607801944</v>
      </c>
    </row>
    <row r="256" spans="1:25" ht="13.5" thickBot="1" x14ac:dyDescent="0.35">
      <c r="A256" s="54">
        <v>243</v>
      </c>
      <c r="B256" s="54">
        <v>44</v>
      </c>
      <c r="C256" s="54">
        <f t="shared" si="66"/>
        <v>3</v>
      </c>
      <c r="D256" s="55">
        <f t="shared" si="73"/>
        <v>21226.381641155378</v>
      </c>
      <c r="E256" s="57">
        <f t="shared" si="60"/>
        <v>-1273.5828984693226</v>
      </c>
      <c r="F256" s="55" cm="1">
        <f t="array" ref="F256">(-1*(_xlfn.IFS((D256*12)&lt;50000,(0.15*D256*12),AND(D256*12 &gt; 50000, D256*12 &lt;75000),(7500+0.25*(D256*12-50000)),AND(D256*12 &gt; 75000, D256*12 &lt;100000),(13750+0.34*(D256*12-75000)),AND(D256*12 &gt; 100000, D256*12 &lt;335000),(22250+0.39*(D256*12-100000)),AND(D256*12 &gt; 335000, D256*12 &lt;10000000),(113900+0.34*(D256*12-335000)))))/12</f>
        <v>-6882.4555067172651</v>
      </c>
      <c r="G256" s="55">
        <v>0</v>
      </c>
      <c r="H256" s="55">
        <v>0</v>
      </c>
      <c r="I256" s="55">
        <v>0</v>
      </c>
      <c r="J256" s="57">
        <f t="shared" si="65"/>
        <v>-660</v>
      </c>
      <c r="K256" s="54">
        <v>171</v>
      </c>
      <c r="L256" s="55">
        <v>0</v>
      </c>
      <c r="M256" s="55">
        <v>0</v>
      </c>
      <c r="N256" s="54" t="s">
        <v>79</v>
      </c>
      <c r="O256" s="55">
        <v>0</v>
      </c>
      <c r="P256" s="55">
        <v>0</v>
      </c>
      <c r="Q256" s="54" t="s">
        <v>79</v>
      </c>
      <c r="R256" s="57">
        <f t="shared" si="74"/>
        <v>-4810.7032083192717</v>
      </c>
      <c r="S256" s="55">
        <v>0</v>
      </c>
      <c r="T256" s="55">
        <v>0</v>
      </c>
      <c r="U256" s="54" t="s">
        <v>79</v>
      </c>
      <c r="V256" s="57">
        <f t="shared" si="64"/>
        <v>-2920</v>
      </c>
      <c r="W256" s="55">
        <v>0</v>
      </c>
      <c r="X256" s="55">
        <f t="shared" si="62"/>
        <v>4679.6400276495187</v>
      </c>
      <c r="Y256" s="117">
        <f t="shared" si="63"/>
        <v>1398690.5253621016</v>
      </c>
    </row>
    <row r="257" spans="1:25" ht="13.5" thickBot="1" x14ac:dyDescent="0.35">
      <c r="A257" s="54">
        <v>244</v>
      </c>
      <c r="B257" s="54">
        <v>44</v>
      </c>
      <c r="C257" s="54">
        <f t="shared" si="66"/>
        <v>4</v>
      </c>
      <c r="D257" s="55">
        <f t="shared" si="73"/>
        <v>21226.381641155378</v>
      </c>
      <c r="E257" s="57">
        <f t="shared" si="60"/>
        <v>-1273.5828984693226</v>
      </c>
      <c r="F257" s="55" cm="1">
        <f t="array" ref="F257">(-1*(_xlfn.IFS((D257*12)&lt;50000,(0.15*D257*12),AND(D257*12 &gt; 50000, D257*12 &lt;75000),(7500+0.25*(D257*12-50000)),AND(D257*12 &gt; 75000, D257*12 &lt;100000),(13750+0.34*(D257*12-75000)),AND(D257*12 &gt; 100000, D257*12 &lt;335000),(22250+0.39*(D257*12-100000)),AND(D257*12 &gt; 335000, D257*12 &lt;10000000),(113900+0.34*(D257*12-335000)))))/12</f>
        <v>-6882.4555067172651</v>
      </c>
      <c r="G257" s="55">
        <v>0</v>
      </c>
      <c r="H257" s="55">
        <v>0</v>
      </c>
      <c r="I257" s="55">
        <v>0</v>
      </c>
      <c r="J257" s="57">
        <f t="shared" si="65"/>
        <v>-663</v>
      </c>
      <c r="K257" s="54">
        <v>172</v>
      </c>
      <c r="L257" s="55">
        <v>0</v>
      </c>
      <c r="M257" s="55">
        <v>0</v>
      </c>
      <c r="N257" s="54" t="s">
        <v>79</v>
      </c>
      <c r="O257" s="55">
        <v>0</v>
      </c>
      <c r="P257" s="55">
        <v>0</v>
      </c>
      <c r="Q257" s="54" t="s">
        <v>79</v>
      </c>
      <c r="R257" s="57">
        <f t="shared" si="74"/>
        <v>-4810.7032083192717</v>
      </c>
      <c r="S257" s="55">
        <v>0</v>
      </c>
      <c r="T257" s="55">
        <v>0</v>
      </c>
      <c r="U257" s="54" t="s">
        <v>79</v>
      </c>
      <c r="V257" s="57">
        <f t="shared" si="64"/>
        <v>-2930</v>
      </c>
      <c r="W257" s="55">
        <v>0</v>
      </c>
      <c r="X257" s="55">
        <f t="shared" si="62"/>
        <v>4666.6400276495187</v>
      </c>
      <c r="Y257" s="117">
        <f t="shared" si="63"/>
        <v>1409185.0425787598</v>
      </c>
    </row>
    <row r="258" spans="1:25" ht="13.5" thickBot="1" x14ac:dyDescent="0.35">
      <c r="A258" s="54">
        <v>245</v>
      </c>
      <c r="B258" s="54">
        <v>44</v>
      </c>
      <c r="C258" s="54">
        <f t="shared" si="66"/>
        <v>5</v>
      </c>
      <c r="D258" s="55">
        <f t="shared" si="73"/>
        <v>21226.381641155378</v>
      </c>
      <c r="E258" s="57">
        <f t="shared" si="60"/>
        <v>-1273.5828984693226</v>
      </c>
      <c r="F258" s="55" cm="1">
        <f t="array" ref="F258">(-1*(_xlfn.IFS((D258*12)&lt;50000,(0.15*D258*12),AND(D258*12 &gt; 50000, D258*12 &lt;75000),(7500+0.25*(D258*12-50000)),AND(D258*12 &gt; 75000, D258*12 &lt;100000),(13750+0.34*(D258*12-75000)),AND(D258*12 &gt; 100000, D258*12 &lt;335000),(22250+0.39*(D258*12-100000)),AND(D258*12 &gt; 335000, D258*12 &lt;10000000),(113900+0.34*(D258*12-335000)))))/12</f>
        <v>-6882.4555067172651</v>
      </c>
      <c r="G258" s="55">
        <v>0</v>
      </c>
      <c r="H258" s="55">
        <v>0</v>
      </c>
      <c r="I258" s="55">
        <v>0</v>
      </c>
      <c r="J258" s="57">
        <f t="shared" si="65"/>
        <v>-666</v>
      </c>
      <c r="K258" s="54">
        <v>173</v>
      </c>
      <c r="L258" s="55">
        <v>0</v>
      </c>
      <c r="M258" s="55">
        <v>0</v>
      </c>
      <c r="N258" s="54" t="s">
        <v>79</v>
      </c>
      <c r="O258" s="55">
        <v>0</v>
      </c>
      <c r="P258" s="55">
        <v>0</v>
      </c>
      <c r="Q258" s="54" t="s">
        <v>79</v>
      </c>
      <c r="R258" s="57">
        <f t="shared" si="74"/>
        <v>-4810.7032083192717</v>
      </c>
      <c r="S258" s="55">
        <v>0</v>
      </c>
      <c r="T258" s="55">
        <v>0</v>
      </c>
      <c r="U258" s="54" t="s">
        <v>79</v>
      </c>
      <c r="V258" s="57">
        <f t="shared" si="64"/>
        <v>-2940</v>
      </c>
      <c r="W258" s="55">
        <v>0</v>
      </c>
      <c r="X258" s="55">
        <f t="shared" si="62"/>
        <v>4653.6400276495187</v>
      </c>
      <c r="Y258" s="117">
        <f t="shared" si="63"/>
        <v>1419710.2869504874</v>
      </c>
    </row>
    <row r="259" spans="1:25" ht="13.5" thickBot="1" x14ac:dyDescent="0.35">
      <c r="A259" s="54">
        <v>246</v>
      </c>
      <c r="B259" s="54">
        <v>44</v>
      </c>
      <c r="C259" s="54">
        <f t="shared" si="66"/>
        <v>6</v>
      </c>
      <c r="D259" s="55">
        <f t="shared" si="73"/>
        <v>21226.381641155378</v>
      </c>
      <c r="E259" s="57">
        <f t="shared" si="60"/>
        <v>-1273.5828984693226</v>
      </c>
      <c r="F259" s="55" cm="1">
        <f t="array" ref="F259">(-1*(_xlfn.IFS((D259*12)&lt;50000,(0.15*D259*12),AND(D259*12 &gt; 50000, D259*12 &lt;75000),(7500+0.25*(D259*12-50000)),AND(D259*12 &gt; 75000, D259*12 &lt;100000),(13750+0.34*(D259*12-75000)),AND(D259*12 &gt; 100000, D259*12 &lt;335000),(22250+0.39*(D259*12-100000)),AND(D259*12 &gt; 335000, D259*12 &lt;10000000),(113900+0.34*(D259*12-335000)))))/12</f>
        <v>-6882.4555067172651</v>
      </c>
      <c r="G259" s="55">
        <v>0</v>
      </c>
      <c r="H259" s="55">
        <v>0</v>
      </c>
      <c r="I259" s="55">
        <v>0</v>
      </c>
      <c r="J259" s="57">
        <f t="shared" si="65"/>
        <v>-669</v>
      </c>
      <c r="K259" s="54">
        <v>174</v>
      </c>
      <c r="L259" s="55">
        <v>0</v>
      </c>
      <c r="M259" s="55">
        <v>0</v>
      </c>
      <c r="N259" s="54" t="s">
        <v>79</v>
      </c>
      <c r="O259" s="55">
        <v>0</v>
      </c>
      <c r="P259" s="55">
        <v>0</v>
      </c>
      <c r="Q259" s="54" t="s">
        <v>79</v>
      </c>
      <c r="R259" s="57">
        <f t="shared" si="74"/>
        <v>-4810.7032083192717</v>
      </c>
      <c r="S259" s="55">
        <v>0</v>
      </c>
      <c r="T259" s="55">
        <v>0</v>
      </c>
      <c r="U259" s="54" t="s">
        <v>79</v>
      </c>
      <c r="V259" s="57">
        <f t="shared" si="64"/>
        <v>-2950</v>
      </c>
      <c r="W259" s="55">
        <v>0</v>
      </c>
      <c r="X259" s="55">
        <f t="shared" si="62"/>
        <v>4640.6400276495187</v>
      </c>
      <c r="Y259" s="117">
        <f t="shared" si="63"/>
        <v>1430266.3865070972</v>
      </c>
    </row>
    <row r="260" spans="1:25" ht="13.5" thickBot="1" x14ac:dyDescent="0.35">
      <c r="A260" s="54">
        <v>247</v>
      </c>
      <c r="B260" s="54">
        <v>44</v>
      </c>
      <c r="C260" s="54">
        <f t="shared" si="66"/>
        <v>7</v>
      </c>
      <c r="D260" s="55">
        <f t="shared" si="73"/>
        <v>21226.381641155378</v>
      </c>
      <c r="E260" s="57">
        <f t="shared" si="60"/>
        <v>-1273.5828984693226</v>
      </c>
      <c r="F260" s="55" cm="1">
        <f t="array" ref="F260">(-1*(_xlfn.IFS((D260*12)&lt;50000,(0.15*D260*12),AND(D260*12 &gt; 50000, D260*12 &lt;75000),(7500+0.25*(D260*12-50000)),AND(D260*12 &gt; 75000, D260*12 &lt;100000),(13750+0.34*(D260*12-75000)),AND(D260*12 &gt; 100000, D260*12 &lt;335000),(22250+0.39*(D260*12-100000)),AND(D260*12 &gt; 335000, D260*12 &lt;10000000),(113900+0.34*(D260*12-335000)))))/12</f>
        <v>-6882.4555067172651</v>
      </c>
      <c r="G260" s="55">
        <v>0</v>
      </c>
      <c r="H260" s="55">
        <v>0</v>
      </c>
      <c r="I260" s="55">
        <v>0</v>
      </c>
      <c r="J260" s="57">
        <f t="shared" si="65"/>
        <v>-672</v>
      </c>
      <c r="K260" s="54">
        <v>175</v>
      </c>
      <c r="L260" s="55">
        <v>0</v>
      </c>
      <c r="M260" s="55">
        <v>0</v>
      </c>
      <c r="N260" s="54" t="s">
        <v>79</v>
      </c>
      <c r="O260" s="55">
        <v>0</v>
      </c>
      <c r="P260" s="55">
        <v>0</v>
      </c>
      <c r="Q260" s="54" t="s">
        <v>79</v>
      </c>
      <c r="R260" s="57">
        <f t="shared" si="74"/>
        <v>-4810.7032083192717</v>
      </c>
      <c r="S260" s="55">
        <v>0</v>
      </c>
      <c r="T260" s="55">
        <v>0</v>
      </c>
      <c r="U260" s="54" t="s">
        <v>79</v>
      </c>
      <c r="V260" s="57">
        <f t="shared" si="64"/>
        <v>-2960</v>
      </c>
      <c r="W260" s="55">
        <v>0</v>
      </c>
      <c r="X260" s="55">
        <f t="shared" si="62"/>
        <v>4627.6400276495187</v>
      </c>
      <c r="Y260" s="117">
        <f t="shared" si="63"/>
        <v>1440853.4698118595</v>
      </c>
    </row>
    <row r="261" spans="1:25" ht="13.5" thickBot="1" x14ac:dyDescent="0.35">
      <c r="A261" s="54">
        <v>248</v>
      </c>
      <c r="B261" s="54">
        <v>44</v>
      </c>
      <c r="C261" s="54">
        <f t="shared" si="66"/>
        <v>8</v>
      </c>
      <c r="D261" s="55">
        <f t="shared" si="73"/>
        <v>21226.381641155378</v>
      </c>
      <c r="E261" s="57">
        <f t="shared" si="60"/>
        <v>-1273.5828984693226</v>
      </c>
      <c r="F261" s="55" cm="1">
        <f t="array" ref="F261">(-1*(_xlfn.IFS((D261*12)&lt;50000,(0.15*D261*12),AND(D261*12 &gt; 50000, D261*12 &lt;75000),(7500+0.25*(D261*12-50000)),AND(D261*12 &gt; 75000, D261*12 &lt;100000),(13750+0.34*(D261*12-75000)),AND(D261*12 &gt; 100000, D261*12 &lt;335000),(22250+0.39*(D261*12-100000)),AND(D261*12 &gt; 335000, D261*12 &lt;10000000),(113900+0.34*(D261*12-335000)))))/12</f>
        <v>-6882.4555067172651</v>
      </c>
      <c r="G261" s="55">
        <v>0</v>
      </c>
      <c r="H261" s="55">
        <v>0</v>
      </c>
      <c r="I261" s="55">
        <v>0</v>
      </c>
      <c r="J261" s="57">
        <f t="shared" si="65"/>
        <v>-675</v>
      </c>
      <c r="K261" s="54">
        <v>176</v>
      </c>
      <c r="L261" s="55">
        <v>0</v>
      </c>
      <c r="M261" s="55">
        <v>0</v>
      </c>
      <c r="N261" s="54" t="s">
        <v>79</v>
      </c>
      <c r="O261" s="55">
        <v>0</v>
      </c>
      <c r="P261" s="55">
        <v>0</v>
      </c>
      <c r="Q261" s="54" t="s">
        <v>79</v>
      </c>
      <c r="R261" s="57">
        <f t="shared" si="74"/>
        <v>-4810.7032083192717</v>
      </c>
      <c r="S261" s="55">
        <v>0</v>
      </c>
      <c r="T261" s="55">
        <v>0</v>
      </c>
      <c r="U261" s="54" t="s">
        <v>79</v>
      </c>
      <c r="V261" s="57">
        <f t="shared" si="64"/>
        <v>-2970</v>
      </c>
      <c r="W261" s="55">
        <v>0</v>
      </c>
      <c r="X261" s="55">
        <f t="shared" si="62"/>
        <v>4614.6400276495187</v>
      </c>
      <c r="Y261" s="117">
        <f t="shared" si="63"/>
        <v>1451471.665963725</v>
      </c>
    </row>
    <row r="262" spans="1:25" ht="13.5" thickBot="1" x14ac:dyDescent="0.35">
      <c r="A262" s="54">
        <v>249</v>
      </c>
      <c r="B262" s="54">
        <v>44</v>
      </c>
      <c r="C262" s="54">
        <f t="shared" si="66"/>
        <v>9</v>
      </c>
      <c r="D262" s="55">
        <f t="shared" si="73"/>
        <v>21226.381641155378</v>
      </c>
      <c r="E262" s="57">
        <f t="shared" si="60"/>
        <v>-1273.5828984693226</v>
      </c>
      <c r="F262" s="55" cm="1">
        <f t="array" ref="F262">(-1*(_xlfn.IFS((D262*12)&lt;50000,(0.15*D262*12),AND(D262*12 &gt; 50000, D262*12 &lt;75000),(7500+0.25*(D262*12-50000)),AND(D262*12 &gt; 75000, D262*12 &lt;100000),(13750+0.34*(D262*12-75000)),AND(D262*12 &gt; 100000, D262*12 &lt;335000),(22250+0.39*(D262*12-100000)),AND(D262*12 &gt; 335000, D262*12 &lt;10000000),(113900+0.34*(D262*12-335000)))))/12</f>
        <v>-6882.4555067172651</v>
      </c>
      <c r="G262" s="55">
        <v>0</v>
      </c>
      <c r="H262" s="55">
        <v>0</v>
      </c>
      <c r="I262" s="55">
        <v>0</v>
      </c>
      <c r="J262" s="57">
        <f t="shared" si="65"/>
        <v>-678</v>
      </c>
      <c r="K262" s="54">
        <v>177</v>
      </c>
      <c r="L262" s="55">
        <v>0</v>
      </c>
      <c r="M262" s="55">
        <v>0</v>
      </c>
      <c r="N262" s="54" t="s">
        <v>79</v>
      </c>
      <c r="O262" s="55">
        <v>0</v>
      </c>
      <c r="P262" s="55">
        <v>0</v>
      </c>
      <c r="Q262" s="54" t="s">
        <v>79</v>
      </c>
      <c r="R262" s="57">
        <f t="shared" si="74"/>
        <v>-4810.7032083192717</v>
      </c>
      <c r="S262" s="55">
        <v>0</v>
      </c>
      <c r="T262" s="55">
        <v>0</v>
      </c>
      <c r="U262" s="54" t="s">
        <v>79</v>
      </c>
      <c r="V262" s="57">
        <f t="shared" si="64"/>
        <v>-2980</v>
      </c>
      <c r="W262" s="55">
        <v>0</v>
      </c>
      <c r="X262" s="55">
        <f t="shared" si="62"/>
        <v>4601.6400276495187</v>
      </c>
      <c r="Y262" s="117">
        <f t="shared" si="63"/>
        <v>1462121.1045995567</v>
      </c>
    </row>
    <row r="263" spans="1:25" ht="13.5" thickBot="1" x14ac:dyDescent="0.35">
      <c r="A263" s="54">
        <v>250</v>
      </c>
      <c r="B263" s="54">
        <v>44</v>
      </c>
      <c r="C263" s="54">
        <f t="shared" si="66"/>
        <v>10</v>
      </c>
      <c r="D263" s="55">
        <f t="shared" si="73"/>
        <v>21226.381641155378</v>
      </c>
      <c r="E263" s="57">
        <f t="shared" si="60"/>
        <v>-1273.5828984693226</v>
      </c>
      <c r="F263" s="55" cm="1">
        <f t="array" ref="F263">(-1*(_xlfn.IFS((D263*12)&lt;50000,(0.15*D263*12),AND(D263*12 &gt; 50000, D263*12 &lt;75000),(7500+0.25*(D263*12-50000)),AND(D263*12 &gt; 75000, D263*12 &lt;100000),(13750+0.34*(D263*12-75000)),AND(D263*12 &gt; 100000, D263*12 &lt;335000),(22250+0.39*(D263*12-100000)),AND(D263*12 &gt; 335000, D263*12 &lt;10000000),(113900+0.34*(D263*12-335000)))))/12</f>
        <v>-6882.4555067172651</v>
      </c>
      <c r="G263" s="55">
        <v>0</v>
      </c>
      <c r="H263" s="55">
        <v>0</v>
      </c>
      <c r="I263" s="55">
        <v>0</v>
      </c>
      <c r="J263" s="57">
        <f t="shared" si="65"/>
        <v>-681</v>
      </c>
      <c r="K263" s="54">
        <v>178</v>
      </c>
      <c r="L263" s="55">
        <v>0</v>
      </c>
      <c r="M263" s="55">
        <v>0</v>
      </c>
      <c r="N263" s="54" t="s">
        <v>79</v>
      </c>
      <c r="O263" s="55">
        <v>0</v>
      </c>
      <c r="P263" s="55">
        <v>0</v>
      </c>
      <c r="Q263" s="54" t="s">
        <v>79</v>
      </c>
      <c r="R263" s="57">
        <f t="shared" si="74"/>
        <v>-4810.7032083192717</v>
      </c>
      <c r="S263" s="55">
        <v>0</v>
      </c>
      <c r="T263" s="55">
        <v>0</v>
      </c>
      <c r="U263" s="54" t="s">
        <v>79</v>
      </c>
      <c r="V263" s="57">
        <f t="shared" si="64"/>
        <v>-2990</v>
      </c>
      <c r="W263" s="55">
        <v>0</v>
      </c>
      <c r="X263" s="55">
        <f t="shared" si="62"/>
        <v>4588.6400276495187</v>
      </c>
      <c r="Y263" s="117">
        <f t="shared" si="63"/>
        <v>1472801.915896371</v>
      </c>
    </row>
    <row r="264" spans="1:25" ht="13.5" thickBot="1" x14ac:dyDescent="0.35">
      <c r="A264" s="54">
        <v>251</v>
      </c>
      <c r="B264" s="54">
        <v>44</v>
      </c>
      <c r="C264" s="54">
        <f t="shared" si="66"/>
        <v>11</v>
      </c>
      <c r="D264" s="55">
        <f t="shared" si="73"/>
        <v>21226.381641155378</v>
      </c>
      <c r="E264" s="57">
        <f t="shared" si="60"/>
        <v>-1273.5828984693226</v>
      </c>
      <c r="F264" s="55" cm="1">
        <f t="array" ref="F264">(-1*(_xlfn.IFS((D264*12)&lt;50000,(0.15*D264*12),AND(D264*12 &gt; 50000, D264*12 &lt;75000),(7500+0.25*(D264*12-50000)),AND(D264*12 &gt; 75000, D264*12 &lt;100000),(13750+0.34*(D264*12-75000)),AND(D264*12 &gt; 100000, D264*12 &lt;335000),(22250+0.39*(D264*12-100000)),AND(D264*12 &gt; 335000, D264*12 &lt;10000000),(113900+0.34*(D264*12-335000)))))/12</f>
        <v>-6882.4555067172651</v>
      </c>
      <c r="G264" s="55">
        <v>0</v>
      </c>
      <c r="H264" s="55">
        <v>0</v>
      </c>
      <c r="I264" s="55">
        <v>0</v>
      </c>
      <c r="J264" s="57">
        <f t="shared" si="65"/>
        <v>-684</v>
      </c>
      <c r="K264" s="54">
        <v>179</v>
      </c>
      <c r="L264" s="55">
        <v>0</v>
      </c>
      <c r="M264" s="55">
        <v>0</v>
      </c>
      <c r="N264" s="54" t="s">
        <v>79</v>
      </c>
      <c r="O264" s="55">
        <v>0</v>
      </c>
      <c r="P264" s="55">
        <v>0</v>
      </c>
      <c r="Q264" s="54" t="s">
        <v>79</v>
      </c>
      <c r="R264" s="57">
        <f t="shared" si="74"/>
        <v>-4810.7032083192717</v>
      </c>
      <c r="S264" s="55">
        <v>0</v>
      </c>
      <c r="T264" s="55">
        <v>0</v>
      </c>
      <c r="U264" s="54" t="s">
        <v>79</v>
      </c>
      <c r="V264" s="57">
        <f t="shared" si="64"/>
        <v>-3000</v>
      </c>
      <c r="W264" s="55">
        <v>0</v>
      </c>
      <c r="X264" s="55">
        <f t="shared" si="62"/>
        <v>4575.6400276495187</v>
      </c>
      <c r="Y264" s="117">
        <f t="shared" si="63"/>
        <v>1483514.2305735887</v>
      </c>
    </row>
    <row r="265" spans="1:25" ht="13.5" thickBot="1" x14ac:dyDescent="0.35">
      <c r="A265" s="54">
        <v>252</v>
      </c>
      <c r="B265" s="54">
        <v>45</v>
      </c>
      <c r="C265" s="54">
        <f t="shared" si="66"/>
        <v>0</v>
      </c>
      <c r="D265" s="55">
        <f>$D254*(1+$D$4)</f>
        <v>22287.700723213147</v>
      </c>
      <c r="E265" s="57">
        <f t="shared" si="60"/>
        <v>-1337.2620433927889</v>
      </c>
      <c r="F265" s="55" cm="1">
        <f t="array" ref="F265">(-1*(_xlfn.IFS((D265*12)&lt;50000,(0.15*D265*12),AND(D265*12 &gt; 50000, D265*12 &lt;75000),(7500+0.25*(D265*12-50000)),AND(D265*12 &gt; 75000, D265*12 &lt;100000),(13750+0.34*(D265*12-75000)),AND(D265*12 &gt; 100000, D265*12 &lt;335000),(22250+0.39*(D265*12-100000)),AND(D265*12 &gt; 335000, D265*12 &lt;10000000),(113900+0.34*(D265*12-335000)))))/12</f>
        <v>-7296.3699487197955</v>
      </c>
      <c r="G265" s="55">
        <v>0</v>
      </c>
      <c r="H265" s="55">
        <v>0</v>
      </c>
      <c r="I265" s="55">
        <v>0</v>
      </c>
      <c r="J265" s="57">
        <f t="shared" si="65"/>
        <v>-687</v>
      </c>
      <c r="K265" s="54">
        <v>180</v>
      </c>
      <c r="L265" s="55">
        <v>0</v>
      </c>
      <c r="M265" s="55">
        <v>0</v>
      </c>
      <c r="N265" s="54" t="s">
        <v>79</v>
      </c>
      <c r="O265" s="55">
        <v>0</v>
      </c>
      <c r="P265" s="55">
        <v>0</v>
      </c>
      <c r="Q265" s="54" t="s">
        <v>79</v>
      </c>
      <c r="R265" s="57">
        <f>$R264*1.06</f>
        <v>-5099.3454008184281</v>
      </c>
      <c r="S265" s="55">
        <v>0</v>
      </c>
      <c r="T265" s="55">
        <v>0</v>
      </c>
      <c r="U265" s="54" t="s">
        <v>79</v>
      </c>
      <c r="V265" s="57">
        <f t="shared" si="64"/>
        <v>-3010</v>
      </c>
      <c r="W265" s="55">
        <v>0</v>
      </c>
      <c r="X265" s="55">
        <f t="shared" si="62"/>
        <v>4857.723330282136</v>
      </c>
      <c r="Y265" s="117">
        <f t="shared" si="63"/>
        <v>1494553.2631979275</v>
      </c>
    </row>
    <row r="266" spans="1:25" ht="13.5" thickBot="1" x14ac:dyDescent="0.35">
      <c r="A266" s="54">
        <v>253</v>
      </c>
      <c r="B266" s="54">
        <v>45</v>
      </c>
      <c r="C266" s="54">
        <f t="shared" si="66"/>
        <v>1</v>
      </c>
      <c r="D266" s="55">
        <f t="shared" ref="D266:D276" si="75">$D265</f>
        <v>22287.700723213147</v>
      </c>
      <c r="E266" s="57">
        <f t="shared" si="60"/>
        <v>-1337.2620433927889</v>
      </c>
      <c r="F266" s="55" cm="1">
        <f t="array" ref="F266">(-1*(_xlfn.IFS((D266*12)&lt;50000,(0.15*D266*12),AND(D266*12 &gt; 50000, D266*12 &lt;75000),(7500+0.25*(D266*12-50000)),AND(D266*12 &gt; 75000, D266*12 &lt;100000),(13750+0.34*(D266*12-75000)),AND(D266*12 &gt; 100000, D266*12 &lt;335000),(22250+0.39*(D266*12-100000)),AND(D266*12 &gt; 335000, D266*12 &lt;10000000),(113900+0.34*(D266*12-335000)))))/12</f>
        <v>-7296.3699487197955</v>
      </c>
      <c r="G266" s="55">
        <v>0</v>
      </c>
      <c r="H266" s="55">
        <v>0</v>
      </c>
      <c r="I266" s="55">
        <v>0</v>
      </c>
      <c r="J266" s="57">
        <f t="shared" si="65"/>
        <v>-690</v>
      </c>
      <c r="K266" s="54">
        <v>181</v>
      </c>
      <c r="L266" s="55">
        <v>0</v>
      </c>
      <c r="M266" s="55">
        <v>0</v>
      </c>
      <c r="N266" s="54" t="s">
        <v>79</v>
      </c>
      <c r="O266" s="55">
        <v>0</v>
      </c>
      <c r="P266" s="55">
        <v>0</v>
      </c>
      <c r="Q266" s="54" t="s">
        <v>79</v>
      </c>
      <c r="R266" s="57">
        <f t="shared" ref="R266:R276" si="76">$R265</f>
        <v>-5099.3454008184281</v>
      </c>
      <c r="S266" s="55">
        <v>0</v>
      </c>
      <c r="T266" s="55">
        <v>0</v>
      </c>
      <c r="U266" s="54" t="s">
        <v>79</v>
      </c>
      <c r="V266" s="57">
        <f t="shared" si="64"/>
        <v>-3020</v>
      </c>
      <c r="W266" s="55">
        <v>0</v>
      </c>
      <c r="X266" s="55">
        <f t="shared" si="62"/>
        <v>4844.723330282136</v>
      </c>
      <c r="Y266" s="117">
        <f t="shared" si="63"/>
        <v>1505625.2917915343</v>
      </c>
    </row>
    <row r="267" spans="1:25" ht="13.5" thickBot="1" x14ac:dyDescent="0.35">
      <c r="A267" s="54">
        <v>254</v>
      </c>
      <c r="B267" s="54">
        <v>45</v>
      </c>
      <c r="C267" s="54">
        <f t="shared" si="66"/>
        <v>2</v>
      </c>
      <c r="D267" s="55">
        <f t="shared" si="75"/>
        <v>22287.700723213147</v>
      </c>
      <c r="E267" s="57">
        <f t="shared" si="60"/>
        <v>-1337.2620433927889</v>
      </c>
      <c r="F267" s="55" cm="1">
        <f t="array" ref="F267">(-1*(_xlfn.IFS((D267*12)&lt;50000,(0.15*D267*12),AND(D267*12 &gt; 50000, D267*12 &lt;75000),(7500+0.25*(D267*12-50000)),AND(D267*12 &gt; 75000, D267*12 &lt;100000),(13750+0.34*(D267*12-75000)),AND(D267*12 &gt; 100000, D267*12 &lt;335000),(22250+0.39*(D267*12-100000)),AND(D267*12 &gt; 335000, D267*12 &lt;10000000),(113900+0.34*(D267*12-335000)))))/12</f>
        <v>-7296.3699487197955</v>
      </c>
      <c r="G267" s="55">
        <v>0</v>
      </c>
      <c r="H267" s="55">
        <v>0</v>
      </c>
      <c r="I267" s="55">
        <v>0</v>
      </c>
      <c r="J267" s="57">
        <f t="shared" si="65"/>
        <v>-693</v>
      </c>
      <c r="K267" s="54">
        <v>182</v>
      </c>
      <c r="L267" s="55">
        <v>0</v>
      </c>
      <c r="M267" s="55">
        <v>0</v>
      </c>
      <c r="N267" s="54" t="s">
        <v>79</v>
      </c>
      <c r="O267" s="55">
        <v>0</v>
      </c>
      <c r="P267" s="55">
        <v>0</v>
      </c>
      <c r="Q267" s="54" t="s">
        <v>79</v>
      </c>
      <c r="R267" s="57">
        <f t="shared" si="76"/>
        <v>-5099.3454008184281</v>
      </c>
      <c r="S267" s="55">
        <v>0</v>
      </c>
      <c r="T267" s="55">
        <v>0</v>
      </c>
      <c r="U267" s="54" t="s">
        <v>79</v>
      </c>
      <c r="V267" s="57">
        <f t="shared" si="64"/>
        <v>-3030</v>
      </c>
      <c r="W267" s="55">
        <v>0</v>
      </c>
      <c r="X267" s="55">
        <f t="shared" si="62"/>
        <v>4831.723330282136</v>
      </c>
      <c r="Y267" s="117">
        <f t="shared" si="63"/>
        <v>1516730.4538376145</v>
      </c>
    </row>
    <row r="268" spans="1:25" ht="13.5" thickBot="1" x14ac:dyDescent="0.35">
      <c r="A268" s="54">
        <v>255</v>
      </c>
      <c r="B268" s="54">
        <v>45</v>
      </c>
      <c r="C268" s="54">
        <f t="shared" si="66"/>
        <v>3</v>
      </c>
      <c r="D268" s="55">
        <f t="shared" si="75"/>
        <v>22287.700723213147</v>
      </c>
      <c r="E268" s="57">
        <f t="shared" si="60"/>
        <v>-1337.2620433927889</v>
      </c>
      <c r="F268" s="55" cm="1">
        <f t="array" ref="F268">(-1*(_xlfn.IFS((D268*12)&lt;50000,(0.15*D268*12),AND(D268*12 &gt; 50000, D268*12 &lt;75000),(7500+0.25*(D268*12-50000)),AND(D268*12 &gt; 75000, D268*12 &lt;100000),(13750+0.34*(D268*12-75000)),AND(D268*12 &gt; 100000, D268*12 &lt;335000),(22250+0.39*(D268*12-100000)),AND(D268*12 &gt; 335000, D268*12 &lt;10000000),(113900+0.34*(D268*12-335000)))))/12</f>
        <v>-7296.3699487197955</v>
      </c>
      <c r="G268" s="55">
        <v>0</v>
      </c>
      <c r="H268" s="55">
        <v>0</v>
      </c>
      <c r="I268" s="55">
        <v>0</v>
      </c>
      <c r="J268" s="57">
        <f t="shared" si="65"/>
        <v>-696</v>
      </c>
      <c r="K268" s="54">
        <v>183</v>
      </c>
      <c r="L268" s="55">
        <v>0</v>
      </c>
      <c r="M268" s="55">
        <v>0</v>
      </c>
      <c r="N268" s="54" t="s">
        <v>79</v>
      </c>
      <c r="O268" s="55">
        <v>0</v>
      </c>
      <c r="P268" s="55">
        <v>0</v>
      </c>
      <c r="Q268" s="54" t="s">
        <v>79</v>
      </c>
      <c r="R268" s="57">
        <f t="shared" si="76"/>
        <v>-5099.3454008184281</v>
      </c>
      <c r="S268" s="55">
        <v>0</v>
      </c>
      <c r="T268" s="55">
        <v>0</v>
      </c>
      <c r="U268" s="54" t="s">
        <v>79</v>
      </c>
      <c r="V268" s="57">
        <f t="shared" si="64"/>
        <v>-3040</v>
      </c>
      <c r="W268" s="55">
        <v>0</v>
      </c>
      <c r="X268" s="55">
        <f t="shared" si="62"/>
        <v>4818.723330282136</v>
      </c>
      <c r="Y268" s="117">
        <f t="shared" si="63"/>
        <v>1527868.8873922201</v>
      </c>
    </row>
    <row r="269" spans="1:25" ht="13.5" thickBot="1" x14ac:dyDescent="0.35">
      <c r="A269" s="54">
        <v>256</v>
      </c>
      <c r="B269" s="54">
        <v>45</v>
      </c>
      <c r="C269" s="54">
        <f t="shared" si="66"/>
        <v>4</v>
      </c>
      <c r="D269" s="55">
        <f t="shared" si="75"/>
        <v>22287.700723213147</v>
      </c>
      <c r="E269" s="57">
        <f t="shared" si="60"/>
        <v>-1337.2620433927889</v>
      </c>
      <c r="F269" s="55" cm="1">
        <f t="array" ref="F269">(-1*(_xlfn.IFS((D269*12)&lt;50000,(0.15*D269*12),AND(D269*12 &gt; 50000, D269*12 &lt;75000),(7500+0.25*(D269*12-50000)),AND(D269*12 &gt; 75000, D269*12 &lt;100000),(13750+0.34*(D269*12-75000)),AND(D269*12 &gt; 100000, D269*12 &lt;335000),(22250+0.39*(D269*12-100000)),AND(D269*12 &gt; 335000, D269*12 &lt;10000000),(113900+0.34*(D269*12-335000)))))/12</f>
        <v>-7296.3699487197955</v>
      </c>
      <c r="G269" s="55">
        <v>0</v>
      </c>
      <c r="H269" s="55">
        <v>0</v>
      </c>
      <c r="I269" s="55">
        <v>0</v>
      </c>
      <c r="J269" s="57">
        <f t="shared" si="65"/>
        <v>-699</v>
      </c>
      <c r="K269" s="54">
        <v>184</v>
      </c>
      <c r="L269" s="55">
        <v>0</v>
      </c>
      <c r="M269" s="55">
        <v>0</v>
      </c>
      <c r="N269" s="54" t="s">
        <v>79</v>
      </c>
      <c r="O269" s="55">
        <v>0</v>
      </c>
      <c r="P269" s="55">
        <v>0</v>
      </c>
      <c r="Q269" s="54" t="s">
        <v>79</v>
      </c>
      <c r="R269" s="57">
        <f t="shared" si="76"/>
        <v>-5099.3454008184281</v>
      </c>
      <c r="S269" s="55">
        <v>0</v>
      </c>
      <c r="T269" s="55">
        <v>0</v>
      </c>
      <c r="U269" s="54" t="s">
        <v>79</v>
      </c>
      <c r="V269" s="57">
        <f t="shared" si="64"/>
        <v>-3050</v>
      </c>
      <c r="W269" s="55">
        <v>0</v>
      </c>
      <c r="X269" s="55">
        <f t="shared" si="62"/>
        <v>4805.723330282136</v>
      </c>
      <c r="Y269" s="117">
        <f t="shared" si="63"/>
        <v>1539040.7310866364</v>
      </c>
    </row>
    <row r="270" spans="1:25" ht="13.5" thickBot="1" x14ac:dyDescent="0.35">
      <c r="A270" s="54">
        <v>257</v>
      </c>
      <c r="B270" s="54">
        <v>45</v>
      </c>
      <c r="C270" s="54">
        <f t="shared" si="66"/>
        <v>5</v>
      </c>
      <c r="D270" s="55">
        <f t="shared" si="75"/>
        <v>22287.700723213147</v>
      </c>
      <c r="E270" s="57">
        <f t="shared" ref="E270:E333" si="77">-$D270*$D$5</f>
        <v>-1337.2620433927889</v>
      </c>
      <c r="F270" s="55" cm="1">
        <f t="array" ref="F270">(-1*(_xlfn.IFS((D270*12)&lt;50000,(0.15*D270*12),AND(D270*12 &gt; 50000, D270*12 &lt;75000),(7500+0.25*(D270*12-50000)),AND(D270*12 &gt; 75000, D270*12 &lt;100000),(13750+0.34*(D270*12-75000)),AND(D270*12 &gt; 100000, D270*12 &lt;335000),(22250+0.39*(D270*12-100000)),AND(D270*12 &gt; 335000, D270*12 &lt;10000000),(113900+0.34*(D270*12-335000)))))/12</f>
        <v>-7296.3699487197955</v>
      </c>
      <c r="G270" s="55">
        <v>0</v>
      </c>
      <c r="H270" s="55">
        <v>0</v>
      </c>
      <c r="I270" s="55">
        <v>0</v>
      </c>
      <c r="J270" s="57">
        <f t="shared" si="65"/>
        <v>-702</v>
      </c>
      <c r="K270" s="54">
        <v>185</v>
      </c>
      <c r="L270" s="55">
        <v>0</v>
      </c>
      <c r="M270" s="55">
        <v>0</v>
      </c>
      <c r="N270" s="54" t="s">
        <v>79</v>
      </c>
      <c r="O270" s="55">
        <v>0</v>
      </c>
      <c r="P270" s="55">
        <v>0</v>
      </c>
      <c r="Q270" s="54" t="s">
        <v>79</v>
      </c>
      <c r="R270" s="57">
        <f t="shared" si="76"/>
        <v>-5099.3454008184281</v>
      </c>
      <c r="S270" s="55">
        <v>0</v>
      </c>
      <c r="T270" s="55">
        <v>0</v>
      </c>
      <c r="U270" s="54" t="s">
        <v>79</v>
      </c>
      <c r="V270" s="57">
        <f t="shared" si="64"/>
        <v>-3060</v>
      </c>
      <c r="W270" s="55">
        <v>0</v>
      </c>
      <c r="X270" s="55">
        <f t="shared" ref="X270:X333" si="78">D270+E270+F270+G270+H270+I270+J270+L270+M270+R270+S270+T270+V270+W270+O270+P270</f>
        <v>4792.723330282136</v>
      </c>
      <c r="Y270" s="117">
        <f t="shared" ref="Y270:Y333" si="79">X270+(Y269*(1+($D$7/12)))</f>
        <v>1550246.1241297796</v>
      </c>
    </row>
    <row r="271" spans="1:25" ht="13.5" thickBot="1" x14ac:dyDescent="0.35">
      <c r="A271" s="54">
        <v>258</v>
      </c>
      <c r="B271" s="54">
        <v>45</v>
      </c>
      <c r="C271" s="54">
        <f t="shared" si="66"/>
        <v>6</v>
      </c>
      <c r="D271" s="55">
        <f t="shared" si="75"/>
        <v>22287.700723213147</v>
      </c>
      <c r="E271" s="57">
        <f t="shared" si="77"/>
        <v>-1337.2620433927889</v>
      </c>
      <c r="F271" s="55" cm="1">
        <f t="array" ref="F271">(-1*(_xlfn.IFS((D271*12)&lt;50000,(0.15*D271*12),AND(D271*12 &gt; 50000, D271*12 &lt;75000),(7500+0.25*(D271*12-50000)),AND(D271*12 &gt; 75000, D271*12 &lt;100000),(13750+0.34*(D271*12-75000)),AND(D271*12 &gt; 100000, D271*12 &lt;335000),(22250+0.39*(D271*12-100000)),AND(D271*12 &gt; 335000, D271*12 &lt;10000000),(113900+0.34*(D271*12-335000)))))/12</f>
        <v>-7296.3699487197955</v>
      </c>
      <c r="G271" s="55">
        <v>0</v>
      </c>
      <c r="H271" s="55">
        <v>0</v>
      </c>
      <c r="I271" s="55">
        <v>0</v>
      </c>
      <c r="J271" s="57">
        <f t="shared" si="65"/>
        <v>-705</v>
      </c>
      <c r="K271" s="54">
        <v>186</v>
      </c>
      <c r="L271" s="55">
        <v>0</v>
      </c>
      <c r="M271" s="55">
        <v>0</v>
      </c>
      <c r="N271" s="54" t="s">
        <v>79</v>
      </c>
      <c r="O271" s="55">
        <v>0</v>
      </c>
      <c r="P271" s="55">
        <v>0</v>
      </c>
      <c r="Q271" s="54" t="s">
        <v>79</v>
      </c>
      <c r="R271" s="57">
        <f t="shared" si="76"/>
        <v>-5099.3454008184281</v>
      </c>
      <c r="S271" s="55">
        <v>0</v>
      </c>
      <c r="T271" s="55">
        <v>0</v>
      </c>
      <c r="U271" s="54" t="s">
        <v>79</v>
      </c>
      <c r="V271" s="57">
        <f t="shared" ref="V271:V334" si="80">$V270-10</f>
        <v>-3070</v>
      </c>
      <c r="W271" s="55">
        <v>0</v>
      </c>
      <c r="X271" s="55">
        <f t="shared" si="78"/>
        <v>4779.723330282136</v>
      </c>
      <c r="Y271" s="117">
        <f t="shared" si="79"/>
        <v>1561485.2063106026</v>
      </c>
    </row>
    <row r="272" spans="1:25" ht="13.5" thickBot="1" x14ac:dyDescent="0.35">
      <c r="A272" s="54">
        <v>259</v>
      </c>
      <c r="B272" s="54">
        <v>45</v>
      </c>
      <c r="C272" s="54">
        <f t="shared" si="66"/>
        <v>7</v>
      </c>
      <c r="D272" s="55">
        <f t="shared" si="75"/>
        <v>22287.700723213147</v>
      </c>
      <c r="E272" s="57">
        <f t="shared" si="77"/>
        <v>-1337.2620433927889</v>
      </c>
      <c r="F272" s="55" cm="1">
        <f t="array" ref="F272">(-1*(_xlfn.IFS((D272*12)&lt;50000,(0.15*D272*12),AND(D272*12 &gt; 50000, D272*12 &lt;75000),(7500+0.25*(D272*12-50000)),AND(D272*12 &gt; 75000, D272*12 &lt;100000),(13750+0.34*(D272*12-75000)),AND(D272*12 &gt; 100000, D272*12 &lt;335000),(22250+0.39*(D272*12-100000)),AND(D272*12 &gt; 335000, D272*12 &lt;10000000),(113900+0.34*(D272*12-335000)))))/12</f>
        <v>-7296.3699487197955</v>
      </c>
      <c r="G272" s="55">
        <v>0</v>
      </c>
      <c r="H272" s="55">
        <v>0</v>
      </c>
      <c r="I272" s="55">
        <v>0</v>
      </c>
      <c r="J272" s="57">
        <f t="shared" si="65"/>
        <v>-708</v>
      </c>
      <c r="K272" s="54">
        <v>187</v>
      </c>
      <c r="L272" s="55">
        <v>0</v>
      </c>
      <c r="M272" s="55">
        <v>0</v>
      </c>
      <c r="N272" s="54" t="s">
        <v>79</v>
      </c>
      <c r="O272" s="55">
        <v>0</v>
      </c>
      <c r="P272" s="55">
        <v>0</v>
      </c>
      <c r="Q272" s="54" t="s">
        <v>79</v>
      </c>
      <c r="R272" s="57">
        <f t="shared" si="76"/>
        <v>-5099.3454008184281</v>
      </c>
      <c r="S272" s="55">
        <v>0</v>
      </c>
      <c r="T272" s="55">
        <v>0</v>
      </c>
      <c r="U272" s="54" t="s">
        <v>79</v>
      </c>
      <c r="V272" s="57">
        <f t="shared" si="80"/>
        <v>-3080</v>
      </c>
      <c r="W272" s="55">
        <v>0</v>
      </c>
      <c r="X272" s="55">
        <f t="shared" si="78"/>
        <v>4766.723330282136</v>
      </c>
      <c r="Y272" s="117">
        <f t="shared" si="79"/>
        <v>1572758.1180005122</v>
      </c>
    </row>
    <row r="273" spans="1:25" ht="13.5" thickBot="1" x14ac:dyDescent="0.35">
      <c r="A273" s="54">
        <v>260</v>
      </c>
      <c r="B273" s="54">
        <v>45</v>
      </c>
      <c r="C273" s="54">
        <f t="shared" si="66"/>
        <v>8</v>
      </c>
      <c r="D273" s="55">
        <f t="shared" si="75"/>
        <v>22287.700723213147</v>
      </c>
      <c r="E273" s="57">
        <f t="shared" si="77"/>
        <v>-1337.2620433927889</v>
      </c>
      <c r="F273" s="55" cm="1">
        <f t="array" ref="F273">(-1*(_xlfn.IFS((D273*12)&lt;50000,(0.15*D273*12),AND(D273*12 &gt; 50000, D273*12 &lt;75000),(7500+0.25*(D273*12-50000)),AND(D273*12 &gt; 75000, D273*12 &lt;100000),(13750+0.34*(D273*12-75000)),AND(D273*12 &gt; 100000, D273*12 &lt;335000),(22250+0.39*(D273*12-100000)),AND(D273*12 &gt; 335000, D273*12 &lt;10000000),(113900+0.34*(D273*12-335000)))))/12</f>
        <v>-7296.3699487197955</v>
      </c>
      <c r="G273" s="55">
        <v>0</v>
      </c>
      <c r="H273" s="55">
        <v>0</v>
      </c>
      <c r="I273" s="55">
        <v>0</v>
      </c>
      <c r="J273" s="57">
        <f t="shared" si="65"/>
        <v>-711</v>
      </c>
      <c r="K273" s="54">
        <v>188</v>
      </c>
      <c r="L273" s="55">
        <v>0</v>
      </c>
      <c r="M273" s="55">
        <v>0</v>
      </c>
      <c r="N273" s="54" t="s">
        <v>79</v>
      </c>
      <c r="O273" s="55">
        <v>0</v>
      </c>
      <c r="P273" s="55">
        <v>0</v>
      </c>
      <c r="Q273" s="54" t="s">
        <v>79</v>
      </c>
      <c r="R273" s="57">
        <f t="shared" si="76"/>
        <v>-5099.3454008184281</v>
      </c>
      <c r="S273" s="55">
        <v>0</v>
      </c>
      <c r="T273" s="55">
        <v>0</v>
      </c>
      <c r="U273" s="54" t="s">
        <v>79</v>
      </c>
      <c r="V273" s="57">
        <f t="shared" si="80"/>
        <v>-3090</v>
      </c>
      <c r="W273" s="55">
        <v>0</v>
      </c>
      <c r="X273" s="55">
        <f t="shared" si="78"/>
        <v>4753.723330282136</v>
      </c>
      <c r="Y273" s="117">
        <f t="shared" si="79"/>
        <v>1584065.0001557965</v>
      </c>
    </row>
    <row r="274" spans="1:25" ht="13.5" thickBot="1" x14ac:dyDescent="0.35">
      <c r="A274" s="54">
        <v>261</v>
      </c>
      <c r="B274" s="54">
        <v>45</v>
      </c>
      <c r="C274" s="54">
        <f t="shared" si="66"/>
        <v>9</v>
      </c>
      <c r="D274" s="55">
        <f t="shared" si="75"/>
        <v>22287.700723213147</v>
      </c>
      <c r="E274" s="57">
        <f t="shared" si="77"/>
        <v>-1337.2620433927889</v>
      </c>
      <c r="F274" s="55" cm="1">
        <f t="array" ref="F274">(-1*(_xlfn.IFS((D274*12)&lt;50000,(0.15*D274*12),AND(D274*12 &gt; 50000, D274*12 &lt;75000),(7500+0.25*(D274*12-50000)),AND(D274*12 &gt; 75000, D274*12 &lt;100000),(13750+0.34*(D274*12-75000)),AND(D274*12 &gt; 100000, D274*12 &lt;335000),(22250+0.39*(D274*12-100000)),AND(D274*12 &gt; 335000, D274*12 &lt;10000000),(113900+0.34*(D274*12-335000)))))/12</f>
        <v>-7296.3699487197955</v>
      </c>
      <c r="G274" s="55">
        <v>0</v>
      </c>
      <c r="H274" s="55">
        <v>0</v>
      </c>
      <c r="I274" s="55">
        <v>0</v>
      </c>
      <c r="J274" s="57">
        <f t="shared" si="65"/>
        <v>-714</v>
      </c>
      <c r="K274" s="54">
        <v>189</v>
      </c>
      <c r="L274" s="55">
        <v>0</v>
      </c>
      <c r="M274" s="55">
        <v>0</v>
      </c>
      <c r="N274" s="54" t="s">
        <v>79</v>
      </c>
      <c r="O274" s="55">
        <v>0</v>
      </c>
      <c r="P274" s="55">
        <v>0</v>
      </c>
      <c r="Q274" s="54" t="s">
        <v>79</v>
      </c>
      <c r="R274" s="57">
        <f t="shared" si="76"/>
        <v>-5099.3454008184281</v>
      </c>
      <c r="S274" s="55">
        <v>0</v>
      </c>
      <c r="T274" s="55">
        <v>0</v>
      </c>
      <c r="U274" s="54" t="s">
        <v>79</v>
      </c>
      <c r="V274" s="57">
        <f t="shared" si="80"/>
        <v>-3100</v>
      </c>
      <c r="W274" s="55">
        <v>0</v>
      </c>
      <c r="X274" s="55">
        <f t="shared" si="78"/>
        <v>4740.723330282136</v>
      </c>
      <c r="Y274" s="117">
        <f t="shared" si="79"/>
        <v>1595405.9943200611</v>
      </c>
    </row>
    <row r="275" spans="1:25" ht="13.5" thickBot="1" x14ac:dyDescent="0.35">
      <c r="A275" s="54">
        <v>262</v>
      </c>
      <c r="B275" s="54">
        <v>45</v>
      </c>
      <c r="C275" s="54">
        <f t="shared" si="66"/>
        <v>10</v>
      </c>
      <c r="D275" s="55">
        <f t="shared" si="75"/>
        <v>22287.700723213147</v>
      </c>
      <c r="E275" s="57">
        <f t="shared" si="77"/>
        <v>-1337.2620433927889</v>
      </c>
      <c r="F275" s="55" cm="1">
        <f t="array" ref="F275">(-1*(_xlfn.IFS((D275*12)&lt;50000,(0.15*D275*12),AND(D275*12 &gt; 50000, D275*12 &lt;75000),(7500+0.25*(D275*12-50000)),AND(D275*12 &gt; 75000, D275*12 &lt;100000),(13750+0.34*(D275*12-75000)),AND(D275*12 &gt; 100000, D275*12 &lt;335000),(22250+0.39*(D275*12-100000)),AND(D275*12 &gt; 335000, D275*12 &lt;10000000),(113900+0.34*(D275*12-335000)))))/12</f>
        <v>-7296.3699487197955</v>
      </c>
      <c r="G275" s="55">
        <v>0</v>
      </c>
      <c r="H275" s="55">
        <v>0</v>
      </c>
      <c r="I275" s="55">
        <v>0</v>
      </c>
      <c r="J275" s="57">
        <f t="shared" si="65"/>
        <v>-717</v>
      </c>
      <c r="K275" s="54">
        <v>190</v>
      </c>
      <c r="L275" s="55">
        <v>0</v>
      </c>
      <c r="M275" s="55">
        <v>0</v>
      </c>
      <c r="N275" s="54" t="s">
        <v>79</v>
      </c>
      <c r="O275" s="55">
        <v>0</v>
      </c>
      <c r="P275" s="55">
        <v>0</v>
      </c>
      <c r="Q275" s="54" t="s">
        <v>79</v>
      </c>
      <c r="R275" s="57">
        <f t="shared" si="76"/>
        <v>-5099.3454008184281</v>
      </c>
      <c r="S275" s="55">
        <v>0</v>
      </c>
      <c r="T275" s="55">
        <v>0</v>
      </c>
      <c r="U275" s="54" t="s">
        <v>79</v>
      </c>
      <c r="V275" s="57">
        <f t="shared" si="80"/>
        <v>-3110</v>
      </c>
      <c r="W275" s="55">
        <v>0</v>
      </c>
      <c r="X275" s="55">
        <f t="shared" si="78"/>
        <v>4727.723330282136</v>
      </c>
      <c r="Y275" s="117">
        <f t="shared" si="79"/>
        <v>1606781.2426266768</v>
      </c>
    </row>
    <row r="276" spans="1:25" ht="13.5" thickBot="1" x14ac:dyDescent="0.35">
      <c r="A276" s="54">
        <v>263</v>
      </c>
      <c r="B276" s="54">
        <v>45</v>
      </c>
      <c r="C276" s="54">
        <f t="shared" si="66"/>
        <v>11</v>
      </c>
      <c r="D276" s="55">
        <f t="shared" si="75"/>
        <v>22287.700723213147</v>
      </c>
      <c r="E276" s="57">
        <f t="shared" si="77"/>
        <v>-1337.2620433927889</v>
      </c>
      <c r="F276" s="55" cm="1">
        <f t="array" ref="F276">(-1*(_xlfn.IFS((D276*12)&lt;50000,(0.15*D276*12),AND(D276*12 &gt; 50000, D276*12 &lt;75000),(7500+0.25*(D276*12-50000)),AND(D276*12 &gt; 75000, D276*12 &lt;100000),(13750+0.34*(D276*12-75000)),AND(D276*12 &gt; 100000, D276*12 &lt;335000),(22250+0.39*(D276*12-100000)),AND(D276*12 &gt; 335000, D276*12 &lt;10000000),(113900+0.34*(D276*12-335000)))))/12</f>
        <v>-7296.3699487197955</v>
      </c>
      <c r="G276" s="55">
        <v>0</v>
      </c>
      <c r="H276" s="55">
        <v>0</v>
      </c>
      <c r="I276" s="55">
        <v>0</v>
      </c>
      <c r="J276" s="57">
        <f t="shared" si="65"/>
        <v>-720</v>
      </c>
      <c r="K276" s="54">
        <v>191</v>
      </c>
      <c r="L276" s="55">
        <v>0</v>
      </c>
      <c r="M276" s="55">
        <v>0</v>
      </c>
      <c r="N276" s="54" t="s">
        <v>79</v>
      </c>
      <c r="O276" s="55">
        <v>0</v>
      </c>
      <c r="P276" s="55">
        <v>0</v>
      </c>
      <c r="Q276" s="54" t="s">
        <v>79</v>
      </c>
      <c r="R276" s="57">
        <f t="shared" si="76"/>
        <v>-5099.3454008184281</v>
      </c>
      <c r="S276" s="55">
        <v>0</v>
      </c>
      <c r="T276" s="55">
        <v>0</v>
      </c>
      <c r="U276" s="54" t="s">
        <v>79</v>
      </c>
      <c r="V276" s="57">
        <f t="shared" si="80"/>
        <v>-3120</v>
      </c>
      <c r="W276" s="55">
        <v>0</v>
      </c>
      <c r="X276" s="55">
        <f t="shared" si="78"/>
        <v>4714.723330282136</v>
      </c>
      <c r="Y276" s="117">
        <f t="shared" si="79"/>
        <v>1618190.8878012367</v>
      </c>
    </row>
    <row r="277" spans="1:25" ht="13.5" thickBot="1" x14ac:dyDescent="0.35">
      <c r="A277" s="54">
        <v>264</v>
      </c>
      <c r="B277" s="54">
        <v>46</v>
      </c>
      <c r="C277" s="54">
        <f t="shared" si="66"/>
        <v>0</v>
      </c>
      <c r="D277" s="55">
        <f>$D266*(1+$D$4)</f>
        <v>23402.085759373807</v>
      </c>
      <c r="E277" s="57">
        <f t="shared" si="77"/>
        <v>-1404.1251455624283</v>
      </c>
      <c r="F277" s="55" cm="1">
        <f t="array" ref="F277">(-1*(_xlfn.IFS((D277*12)&lt;50000,(0.15*D277*12),AND(D277*12 &gt; 50000, D277*12 &lt;75000),(7500+0.25*(D277*12-50000)),AND(D277*12 &gt; 75000, D277*12 &lt;100000),(13750+0.34*(D277*12-75000)),AND(D277*12 &gt; 100000, D277*12 &lt;335000),(22250+0.39*(D277*12-100000)),AND(D277*12 &gt; 335000, D277*12 &lt;10000000),(113900+0.34*(D277*12-335000)))))/12</f>
        <v>-7730.9801128224526</v>
      </c>
      <c r="G277" s="55">
        <v>0</v>
      </c>
      <c r="H277" s="55">
        <v>0</v>
      </c>
      <c r="I277" s="55">
        <v>0</v>
      </c>
      <c r="J277" s="57">
        <f t="shared" si="65"/>
        <v>-723</v>
      </c>
      <c r="K277" s="54">
        <v>192</v>
      </c>
      <c r="L277" s="55">
        <v>0</v>
      </c>
      <c r="M277" s="55">
        <v>0</v>
      </c>
      <c r="N277" s="54" t="s">
        <v>79</v>
      </c>
      <c r="O277" s="55">
        <v>0</v>
      </c>
      <c r="P277" s="55">
        <v>0</v>
      </c>
      <c r="Q277" s="54" t="s">
        <v>79</v>
      </c>
      <c r="R277" s="57">
        <f>$R276*1.06</f>
        <v>-5405.306124867534</v>
      </c>
      <c r="S277" s="55">
        <v>0</v>
      </c>
      <c r="T277" s="55">
        <v>0</v>
      </c>
      <c r="U277" s="54" t="s">
        <v>79</v>
      </c>
      <c r="V277" s="57">
        <f t="shared" si="80"/>
        <v>-3130</v>
      </c>
      <c r="W277" s="55">
        <v>0</v>
      </c>
      <c r="X277" s="55">
        <f t="shared" si="78"/>
        <v>5008.6743761213902</v>
      </c>
      <c r="Y277" s="117">
        <f t="shared" si="79"/>
        <v>1629942.0242098633</v>
      </c>
    </row>
    <row r="278" spans="1:25" ht="13.5" thickBot="1" x14ac:dyDescent="0.35">
      <c r="A278" s="54">
        <v>265</v>
      </c>
      <c r="B278" s="54">
        <v>46</v>
      </c>
      <c r="C278" s="54">
        <f t="shared" si="66"/>
        <v>1</v>
      </c>
      <c r="D278" s="55">
        <f t="shared" ref="D278:D288" si="81">$D277</f>
        <v>23402.085759373807</v>
      </c>
      <c r="E278" s="57">
        <f t="shared" si="77"/>
        <v>-1404.1251455624283</v>
      </c>
      <c r="F278" s="55" cm="1">
        <f t="array" ref="F278">(-1*(_xlfn.IFS((D278*12)&lt;50000,(0.15*D278*12),AND(D278*12 &gt; 50000, D278*12 &lt;75000),(7500+0.25*(D278*12-50000)),AND(D278*12 &gt; 75000, D278*12 &lt;100000),(13750+0.34*(D278*12-75000)),AND(D278*12 &gt; 100000, D278*12 &lt;335000),(22250+0.39*(D278*12-100000)),AND(D278*12 &gt; 335000, D278*12 &lt;10000000),(113900+0.34*(D278*12-335000)))))/12</f>
        <v>-7730.9801128224526</v>
      </c>
      <c r="G278" s="55">
        <v>0</v>
      </c>
      <c r="H278" s="55">
        <v>0</v>
      </c>
      <c r="I278" s="55">
        <v>0</v>
      </c>
      <c r="J278" s="57">
        <f t="shared" si="65"/>
        <v>-726</v>
      </c>
      <c r="K278" s="54">
        <v>193</v>
      </c>
      <c r="L278" s="55">
        <v>0</v>
      </c>
      <c r="M278" s="55">
        <v>0</v>
      </c>
      <c r="N278" s="54" t="s">
        <v>79</v>
      </c>
      <c r="O278" s="55">
        <v>0</v>
      </c>
      <c r="P278" s="55">
        <v>0</v>
      </c>
      <c r="Q278" s="54" t="s">
        <v>79</v>
      </c>
      <c r="R278" s="57">
        <f t="shared" ref="R278:R288" si="82">$R277</f>
        <v>-5405.306124867534</v>
      </c>
      <c r="S278" s="55">
        <v>0</v>
      </c>
      <c r="T278" s="55">
        <v>0</v>
      </c>
      <c r="U278" s="54" t="s">
        <v>79</v>
      </c>
      <c r="V278" s="57">
        <f t="shared" si="80"/>
        <v>-3140</v>
      </c>
      <c r="W278" s="55">
        <v>0</v>
      </c>
      <c r="X278" s="55">
        <f t="shared" si="78"/>
        <v>4995.6743761213902</v>
      </c>
      <c r="Y278" s="117">
        <f t="shared" si="79"/>
        <v>1641729.1236868592</v>
      </c>
    </row>
    <row r="279" spans="1:25" ht="13.5" thickBot="1" x14ac:dyDescent="0.35">
      <c r="A279" s="54">
        <v>266</v>
      </c>
      <c r="B279" s="54">
        <v>46</v>
      </c>
      <c r="C279" s="54">
        <f t="shared" si="66"/>
        <v>2</v>
      </c>
      <c r="D279" s="55">
        <f t="shared" si="81"/>
        <v>23402.085759373807</v>
      </c>
      <c r="E279" s="57">
        <f t="shared" si="77"/>
        <v>-1404.1251455624283</v>
      </c>
      <c r="F279" s="55" cm="1">
        <f t="array" ref="F279">(-1*(_xlfn.IFS((D279*12)&lt;50000,(0.15*D279*12),AND(D279*12 &gt; 50000, D279*12 &lt;75000),(7500+0.25*(D279*12-50000)),AND(D279*12 &gt; 75000, D279*12 &lt;100000),(13750+0.34*(D279*12-75000)),AND(D279*12 &gt; 100000, D279*12 &lt;335000),(22250+0.39*(D279*12-100000)),AND(D279*12 &gt; 335000, D279*12 &lt;10000000),(113900+0.34*(D279*12-335000)))))/12</f>
        <v>-7730.9801128224526</v>
      </c>
      <c r="G279" s="55">
        <v>0</v>
      </c>
      <c r="H279" s="55">
        <v>0</v>
      </c>
      <c r="I279" s="55">
        <v>0</v>
      </c>
      <c r="J279" s="57">
        <f t="shared" ref="J279:J342" si="83">-150-3*K278</f>
        <v>-729</v>
      </c>
      <c r="K279" s="54">
        <v>194</v>
      </c>
      <c r="L279" s="55">
        <v>0</v>
      </c>
      <c r="M279" s="55">
        <v>0</v>
      </c>
      <c r="N279" s="54" t="s">
        <v>79</v>
      </c>
      <c r="O279" s="55">
        <v>0</v>
      </c>
      <c r="P279" s="55">
        <v>0</v>
      </c>
      <c r="Q279" s="54" t="s">
        <v>79</v>
      </c>
      <c r="R279" s="57">
        <f t="shared" si="82"/>
        <v>-5405.306124867534</v>
      </c>
      <c r="S279" s="55">
        <v>0</v>
      </c>
      <c r="T279" s="55">
        <v>0</v>
      </c>
      <c r="U279" s="54" t="s">
        <v>79</v>
      </c>
      <c r="V279" s="57">
        <f t="shared" si="80"/>
        <v>-3150</v>
      </c>
      <c r="W279" s="55">
        <v>0</v>
      </c>
      <c r="X279" s="55">
        <f t="shared" si="78"/>
        <v>4982.6743761213902</v>
      </c>
      <c r="Y279" s="117">
        <f t="shared" si="79"/>
        <v>1653552.3360783425</v>
      </c>
    </row>
    <row r="280" spans="1:25" ht="13.5" thickBot="1" x14ac:dyDescent="0.35">
      <c r="A280" s="54">
        <v>267</v>
      </c>
      <c r="B280" s="54">
        <v>46</v>
      </c>
      <c r="C280" s="54">
        <f t="shared" si="66"/>
        <v>3</v>
      </c>
      <c r="D280" s="55">
        <f t="shared" si="81"/>
        <v>23402.085759373807</v>
      </c>
      <c r="E280" s="57">
        <f t="shared" si="77"/>
        <v>-1404.1251455624283</v>
      </c>
      <c r="F280" s="55" cm="1">
        <f t="array" ref="F280">(-1*(_xlfn.IFS((D280*12)&lt;50000,(0.15*D280*12),AND(D280*12 &gt; 50000, D280*12 &lt;75000),(7500+0.25*(D280*12-50000)),AND(D280*12 &gt; 75000, D280*12 &lt;100000),(13750+0.34*(D280*12-75000)),AND(D280*12 &gt; 100000, D280*12 &lt;335000),(22250+0.39*(D280*12-100000)),AND(D280*12 &gt; 335000, D280*12 &lt;10000000),(113900+0.34*(D280*12-335000)))))/12</f>
        <v>-7730.9801128224526</v>
      </c>
      <c r="G280" s="55">
        <v>0</v>
      </c>
      <c r="H280" s="55">
        <v>0</v>
      </c>
      <c r="I280" s="55">
        <v>0</v>
      </c>
      <c r="J280" s="57">
        <f t="shared" si="83"/>
        <v>-732</v>
      </c>
      <c r="K280" s="54">
        <v>195</v>
      </c>
      <c r="L280" s="55">
        <v>0</v>
      </c>
      <c r="M280" s="55">
        <v>0</v>
      </c>
      <c r="N280" s="54" t="s">
        <v>79</v>
      </c>
      <c r="O280" s="55">
        <v>0</v>
      </c>
      <c r="P280" s="55">
        <v>0</v>
      </c>
      <c r="Q280" s="54" t="s">
        <v>79</v>
      </c>
      <c r="R280" s="57">
        <f t="shared" si="82"/>
        <v>-5405.306124867534</v>
      </c>
      <c r="S280" s="55">
        <v>0</v>
      </c>
      <c r="T280" s="55">
        <v>0</v>
      </c>
      <c r="U280" s="54" t="s">
        <v>79</v>
      </c>
      <c r="V280" s="57">
        <f t="shared" si="80"/>
        <v>-3160</v>
      </c>
      <c r="W280" s="55">
        <v>0</v>
      </c>
      <c r="X280" s="55">
        <f t="shared" si="78"/>
        <v>4969.6743761213902</v>
      </c>
      <c r="Y280" s="117">
        <f t="shared" si="79"/>
        <v>1665411.8118547904</v>
      </c>
    </row>
    <row r="281" spans="1:25" ht="13.5" thickBot="1" x14ac:dyDescent="0.35">
      <c r="A281" s="54">
        <v>268</v>
      </c>
      <c r="B281" s="54">
        <v>46</v>
      </c>
      <c r="C281" s="54">
        <f t="shared" ref="C281:C344" si="84">C269</f>
        <v>4</v>
      </c>
      <c r="D281" s="55">
        <f t="shared" si="81"/>
        <v>23402.085759373807</v>
      </c>
      <c r="E281" s="57">
        <f t="shared" si="77"/>
        <v>-1404.1251455624283</v>
      </c>
      <c r="F281" s="55" cm="1">
        <f t="array" ref="F281">(-1*(_xlfn.IFS((D281*12)&lt;50000,(0.15*D281*12),AND(D281*12 &gt; 50000, D281*12 &lt;75000),(7500+0.25*(D281*12-50000)),AND(D281*12 &gt; 75000, D281*12 &lt;100000),(13750+0.34*(D281*12-75000)),AND(D281*12 &gt; 100000, D281*12 &lt;335000),(22250+0.39*(D281*12-100000)),AND(D281*12 &gt; 335000, D281*12 &lt;10000000),(113900+0.34*(D281*12-335000)))))/12</f>
        <v>-7730.9801128224526</v>
      </c>
      <c r="G281" s="55">
        <v>0</v>
      </c>
      <c r="H281" s="55">
        <v>0</v>
      </c>
      <c r="I281" s="55">
        <v>0</v>
      </c>
      <c r="J281" s="57">
        <f t="shared" si="83"/>
        <v>-735</v>
      </c>
      <c r="K281" s="54">
        <v>196</v>
      </c>
      <c r="L281" s="55">
        <v>0</v>
      </c>
      <c r="M281" s="55">
        <v>0</v>
      </c>
      <c r="N281" s="54" t="s">
        <v>79</v>
      </c>
      <c r="O281" s="55">
        <v>0</v>
      </c>
      <c r="P281" s="55">
        <v>0</v>
      </c>
      <c r="Q281" s="54" t="s">
        <v>79</v>
      </c>
      <c r="R281" s="57">
        <f t="shared" si="82"/>
        <v>-5405.306124867534</v>
      </c>
      <c r="S281" s="55">
        <v>0</v>
      </c>
      <c r="T281" s="55">
        <v>0</v>
      </c>
      <c r="U281" s="54" t="s">
        <v>79</v>
      </c>
      <c r="V281" s="57">
        <f t="shared" si="80"/>
        <v>-3170</v>
      </c>
      <c r="W281" s="55">
        <v>0</v>
      </c>
      <c r="X281" s="55">
        <f t="shared" si="78"/>
        <v>4956.6743761213902</v>
      </c>
      <c r="Y281" s="117">
        <f t="shared" si="79"/>
        <v>1677307.7021136403</v>
      </c>
    </row>
    <row r="282" spans="1:25" ht="13.5" thickBot="1" x14ac:dyDescent="0.35">
      <c r="A282" s="54">
        <v>269</v>
      </c>
      <c r="B282" s="54">
        <v>46</v>
      </c>
      <c r="C282" s="54">
        <f t="shared" si="84"/>
        <v>5</v>
      </c>
      <c r="D282" s="55">
        <f t="shared" si="81"/>
        <v>23402.085759373807</v>
      </c>
      <c r="E282" s="57">
        <f t="shared" si="77"/>
        <v>-1404.1251455624283</v>
      </c>
      <c r="F282" s="55" cm="1">
        <f t="array" ref="F282">(-1*(_xlfn.IFS((D282*12)&lt;50000,(0.15*D282*12),AND(D282*12 &gt; 50000, D282*12 &lt;75000),(7500+0.25*(D282*12-50000)),AND(D282*12 &gt; 75000, D282*12 &lt;100000),(13750+0.34*(D282*12-75000)),AND(D282*12 &gt; 100000, D282*12 &lt;335000),(22250+0.39*(D282*12-100000)),AND(D282*12 &gt; 335000, D282*12 &lt;10000000),(113900+0.34*(D282*12-335000)))))/12</f>
        <v>-7730.9801128224526</v>
      </c>
      <c r="G282" s="55">
        <v>0</v>
      </c>
      <c r="H282" s="55">
        <v>0</v>
      </c>
      <c r="I282" s="55">
        <v>0</v>
      </c>
      <c r="J282" s="57">
        <f t="shared" si="83"/>
        <v>-738</v>
      </c>
      <c r="K282" s="54">
        <v>197</v>
      </c>
      <c r="L282" s="55">
        <v>0</v>
      </c>
      <c r="M282" s="55">
        <v>0</v>
      </c>
      <c r="N282" s="54" t="s">
        <v>79</v>
      </c>
      <c r="O282" s="55">
        <v>0</v>
      </c>
      <c r="P282" s="55">
        <v>0</v>
      </c>
      <c r="Q282" s="54" t="s">
        <v>79</v>
      </c>
      <c r="R282" s="57">
        <f t="shared" si="82"/>
        <v>-5405.306124867534</v>
      </c>
      <c r="S282" s="55">
        <v>0</v>
      </c>
      <c r="T282" s="55">
        <v>0</v>
      </c>
      <c r="U282" s="54" t="s">
        <v>79</v>
      </c>
      <c r="V282" s="57">
        <f t="shared" si="80"/>
        <v>-3180</v>
      </c>
      <c r="W282" s="55">
        <v>0</v>
      </c>
      <c r="X282" s="55">
        <f t="shared" si="78"/>
        <v>4943.6743761213902</v>
      </c>
      <c r="Y282" s="117">
        <f t="shared" si="79"/>
        <v>1689240.1585819018</v>
      </c>
    </row>
    <row r="283" spans="1:25" ht="13.5" thickBot="1" x14ac:dyDescent="0.35">
      <c r="A283" s="54">
        <v>270</v>
      </c>
      <c r="B283" s="54">
        <v>46</v>
      </c>
      <c r="C283" s="54">
        <f t="shared" si="84"/>
        <v>6</v>
      </c>
      <c r="D283" s="55">
        <f t="shared" si="81"/>
        <v>23402.085759373807</v>
      </c>
      <c r="E283" s="57">
        <f t="shared" si="77"/>
        <v>-1404.1251455624283</v>
      </c>
      <c r="F283" s="55" cm="1">
        <f t="array" ref="F283">(-1*(_xlfn.IFS((D283*12)&lt;50000,(0.15*D283*12),AND(D283*12 &gt; 50000, D283*12 &lt;75000),(7500+0.25*(D283*12-50000)),AND(D283*12 &gt; 75000, D283*12 &lt;100000),(13750+0.34*(D283*12-75000)),AND(D283*12 &gt; 100000, D283*12 &lt;335000),(22250+0.39*(D283*12-100000)),AND(D283*12 &gt; 335000, D283*12 &lt;10000000),(113900+0.34*(D283*12-335000)))))/12</f>
        <v>-7730.9801128224526</v>
      </c>
      <c r="G283" s="55">
        <v>0</v>
      </c>
      <c r="H283" s="55">
        <v>0</v>
      </c>
      <c r="I283" s="55">
        <v>0</v>
      </c>
      <c r="J283" s="57">
        <f t="shared" si="83"/>
        <v>-741</v>
      </c>
      <c r="K283" s="54">
        <v>198</v>
      </c>
      <c r="L283" s="55">
        <v>0</v>
      </c>
      <c r="M283" s="55">
        <v>0</v>
      </c>
      <c r="N283" s="54" t="s">
        <v>79</v>
      </c>
      <c r="O283" s="55">
        <v>0</v>
      </c>
      <c r="P283" s="55">
        <v>0</v>
      </c>
      <c r="Q283" s="54" t="s">
        <v>79</v>
      </c>
      <c r="R283" s="57">
        <f t="shared" si="82"/>
        <v>-5405.306124867534</v>
      </c>
      <c r="S283" s="55">
        <v>0</v>
      </c>
      <c r="T283" s="55">
        <v>0</v>
      </c>
      <c r="U283" s="54" t="s">
        <v>79</v>
      </c>
      <c r="V283" s="57">
        <f t="shared" si="80"/>
        <v>-3190</v>
      </c>
      <c r="W283" s="55">
        <v>0</v>
      </c>
      <c r="X283" s="55">
        <f t="shared" si="78"/>
        <v>4930.6743761213902</v>
      </c>
      <c r="Y283" s="117">
        <f t="shared" si="79"/>
        <v>1701209.3336187813</v>
      </c>
    </row>
    <row r="284" spans="1:25" ht="13.5" thickBot="1" x14ac:dyDescent="0.35">
      <c r="A284" s="54">
        <v>271</v>
      </c>
      <c r="B284" s="54">
        <v>46</v>
      </c>
      <c r="C284" s="54">
        <f t="shared" si="84"/>
        <v>7</v>
      </c>
      <c r="D284" s="55">
        <f t="shared" si="81"/>
        <v>23402.085759373807</v>
      </c>
      <c r="E284" s="57">
        <f t="shared" si="77"/>
        <v>-1404.1251455624283</v>
      </c>
      <c r="F284" s="55" cm="1">
        <f t="array" ref="F284">(-1*(_xlfn.IFS((D284*12)&lt;50000,(0.15*D284*12),AND(D284*12 &gt; 50000, D284*12 &lt;75000),(7500+0.25*(D284*12-50000)),AND(D284*12 &gt; 75000, D284*12 &lt;100000),(13750+0.34*(D284*12-75000)),AND(D284*12 &gt; 100000, D284*12 &lt;335000),(22250+0.39*(D284*12-100000)),AND(D284*12 &gt; 335000, D284*12 &lt;10000000),(113900+0.34*(D284*12-335000)))))/12</f>
        <v>-7730.9801128224526</v>
      </c>
      <c r="G284" s="55">
        <v>0</v>
      </c>
      <c r="H284" s="55">
        <v>0</v>
      </c>
      <c r="I284" s="55">
        <v>0</v>
      </c>
      <c r="J284" s="57">
        <f t="shared" si="83"/>
        <v>-744</v>
      </c>
      <c r="K284" s="54">
        <v>199</v>
      </c>
      <c r="L284" s="55">
        <v>0</v>
      </c>
      <c r="M284" s="55">
        <v>0</v>
      </c>
      <c r="N284" s="54" t="s">
        <v>79</v>
      </c>
      <c r="O284" s="55">
        <v>0</v>
      </c>
      <c r="P284" s="55">
        <v>0</v>
      </c>
      <c r="Q284" s="54" t="s">
        <v>79</v>
      </c>
      <c r="R284" s="57">
        <f t="shared" si="82"/>
        <v>-5405.306124867534</v>
      </c>
      <c r="S284" s="55">
        <v>0</v>
      </c>
      <c r="T284" s="55">
        <v>0</v>
      </c>
      <c r="U284" s="54" t="s">
        <v>79</v>
      </c>
      <c r="V284" s="57">
        <f t="shared" si="80"/>
        <v>-3200</v>
      </c>
      <c r="W284" s="55">
        <v>0</v>
      </c>
      <c r="X284" s="55">
        <f t="shared" si="78"/>
        <v>4917.6743761213902</v>
      </c>
      <c r="Y284" s="117">
        <f t="shared" si="79"/>
        <v>1713215.3802183142</v>
      </c>
    </row>
    <row r="285" spans="1:25" ht="13.5" thickBot="1" x14ac:dyDescent="0.35">
      <c r="A285" s="54">
        <v>272</v>
      </c>
      <c r="B285" s="54">
        <v>46</v>
      </c>
      <c r="C285" s="54">
        <f t="shared" si="84"/>
        <v>8</v>
      </c>
      <c r="D285" s="55">
        <f t="shared" si="81"/>
        <v>23402.085759373807</v>
      </c>
      <c r="E285" s="57">
        <f t="shared" si="77"/>
        <v>-1404.1251455624283</v>
      </c>
      <c r="F285" s="55" cm="1">
        <f t="array" ref="F285">(-1*(_xlfn.IFS((D285*12)&lt;50000,(0.15*D285*12),AND(D285*12 &gt; 50000, D285*12 &lt;75000),(7500+0.25*(D285*12-50000)),AND(D285*12 &gt; 75000, D285*12 &lt;100000),(13750+0.34*(D285*12-75000)),AND(D285*12 &gt; 100000, D285*12 &lt;335000),(22250+0.39*(D285*12-100000)),AND(D285*12 &gt; 335000, D285*12 &lt;10000000),(113900+0.34*(D285*12-335000)))))/12</f>
        <v>-7730.9801128224526</v>
      </c>
      <c r="G285" s="55">
        <v>0</v>
      </c>
      <c r="H285" s="55">
        <v>0</v>
      </c>
      <c r="I285" s="55">
        <v>0</v>
      </c>
      <c r="J285" s="57">
        <f t="shared" si="83"/>
        <v>-747</v>
      </c>
      <c r="K285" s="54">
        <v>200</v>
      </c>
      <c r="L285" s="55">
        <v>0</v>
      </c>
      <c r="M285" s="55">
        <v>0</v>
      </c>
      <c r="N285" s="54" t="s">
        <v>79</v>
      </c>
      <c r="O285" s="55">
        <v>0</v>
      </c>
      <c r="P285" s="55">
        <v>0</v>
      </c>
      <c r="Q285" s="54" t="s">
        <v>79</v>
      </c>
      <c r="R285" s="57">
        <f t="shared" si="82"/>
        <v>-5405.306124867534</v>
      </c>
      <c r="S285" s="55">
        <v>0</v>
      </c>
      <c r="T285" s="55">
        <v>0</v>
      </c>
      <c r="U285" s="54" t="s">
        <v>79</v>
      </c>
      <c r="V285" s="57">
        <f t="shared" si="80"/>
        <v>-3210</v>
      </c>
      <c r="W285" s="55">
        <v>0</v>
      </c>
      <c r="X285" s="55">
        <f t="shared" si="78"/>
        <v>4904.6743761213902</v>
      </c>
      <c r="Y285" s="117">
        <f t="shared" si="79"/>
        <v>1725258.452012012</v>
      </c>
    </row>
    <row r="286" spans="1:25" ht="13.5" thickBot="1" x14ac:dyDescent="0.35">
      <c r="A286" s="54">
        <v>273</v>
      </c>
      <c r="B286" s="54">
        <v>46</v>
      </c>
      <c r="C286" s="54">
        <f t="shared" si="84"/>
        <v>9</v>
      </c>
      <c r="D286" s="55">
        <f t="shared" si="81"/>
        <v>23402.085759373807</v>
      </c>
      <c r="E286" s="57">
        <f t="shared" si="77"/>
        <v>-1404.1251455624283</v>
      </c>
      <c r="F286" s="55" cm="1">
        <f t="array" ref="F286">(-1*(_xlfn.IFS((D286*12)&lt;50000,(0.15*D286*12),AND(D286*12 &gt; 50000, D286*12 &lt;75000),(7500+0.25*(D286*12-50000)),AND(D286*12 &gt; 75000, D286*12 &lt;100000),(13750+0.34*(D286*12-75000)),AND(D286*12 &gt; 100000, D286*12 &lt;335000),(22250+0.39*(D286*12-100000)),AND(D286*12 &gt; 335000, D286*12 &lt;10000000),(113900+0.34*(D286*12-335000)))))/12</f>
        <v>-7730.9801128224526</v>
      </c>
      <c r="G286" s="55">
        <v>0</v>
      </c>
      <c r="H286" s="55">
        <v>0</v>
      </c>
      <c r="I286" s="55">
        <v>0</v>
      </c>
      <c r="J286" s="57">
        <f t="shared" si="83"/>
        <v>-750</v>
      </c>
      <c r="K286" s="54">
        <v>201</v>
      </c>
      <c r="L286" s="55">
        <v>0</v>
      </c>
      <c r="M286" s="55">
        <v>0</v>
      </c>
      <c r="N286" s="54" t="s">
        <v>79</v>
      </c>
      <c r="O286" s="55">
        <v>0</v>
      </c>
      <c r="P286" s="55">
        <v>0</v>
      </c>
      <c r="Q286" s="54" t="s">
        <v>79</v>
      </c>
      <c r="R286" s="57">
        <f t="shared" si="82"/>
        <v>-5405.306124867534</v>
      </c>
      <c r="S286" s="55">
        <v>0</v>
      </c>
      <c r="T286" s="55">
        <v>0</v>
      </c>
      <c r="U286" s="54" t="s">
        <v>79</v>
      </c>
      <c r="V286" s="57">
        <f t="shared" si="80"/>
        <v>-3220</v>
      </c>
      <c r="W286" s="55">
        <v>0</v>
      </c>
      <c r="X286" s="55">
        <f t="shared" si="78"/>
        <v>4891.6743761213902</v>
      </c>
      <c r="Y286" s="117">
        <f t="shared" si="79"/>
        <v>1737338.7032715168</v>
      </c>
    </row>
    <row r="287" spans="1:25" ht="13.5" thickBot="1" x14ac:dyDescent="0.35">
      <c r="A287" s="54">
        <v>274</v>
      </c>
      <c r="B287" s="54">
        <v>46</v>
      </c>
      <c r="C287" s="54">
        <f t="shared" si="84"/>
        <v>10</v>
      </c>
      <c r="D287" s="55">
        <f t="shared" si="81"/>
        <v>23402.085759373807</v>
      </c>
      <c r="E287" s="57">
        <f t="shared" si="77"/>
        <v>-1404.1251455624283</v>
      </c>
      <c r="F287" s="55" cm="1">
        <f t="array" ref="F287">(-1*(_xlfn.IFS((D287*12)&lt;50000,(0.15*D287*12),AND(D287*12 &gt; 50000, D287*12 &lt;75000),(7500+0.25*(D287*12-50000)),AND(D287*12 &gt; 75000, D287*12 &lt;100000),(13750+0.34*(D287*12-75000)),AND(D287*12 &gt; 100000, D287*12 &lt;335000),(22250+0.39*(D287*12-100000)),AND(D287*12 &gt; 335000, D287*12 &lt;10000000),(113900+0.34*(D287*12-335000)))))/12</f>
        <v>-7730.9801128224526</v>
      </c>
      <c r="G287" s="55">
        <v>0</v>
      </c>
      <c r="H287" s="55">
        <v>0</v>
      </c>
      <c r="I287" s="55">
        <v>0</v>
      </c>
      <c r="J287" s="57">
        <f t="shared" si="83"/>
        <v>-753</v>
      </c>
      <c r="K287" s="54">
        <v>202</v>
      </c>
      <c r="L287" s="55">
        <v>0</v>
      </c>
      <c r="M287" s="55">
        <v>0</v>
      </c>
      <c r="N287" s="54" t="s">
        <v>79</v>
      </c>
      <c r="O287" s="55">
        <v>0</v>
      </c>
      <c r="P287" s="55">
        <v>0</v>
      </c>
      <c r="Q287" s="54" t="s">
        <v>79</v>
      </c>
      <c r="R287" s="57">
        <f t="shared" si="82"/>
        <v>-5405.306124867534</v>
      </c>
      <c r="S287" s="55">
        <v>0</v>
      </c>
      <c r="T287" s="55">
        <v>0</v>
      </c>
      <c r="U287" s="54" t="s">
        <v>79</v>
      </c>
      <c r="V287" s="57">
        <f t="shared" si="80"/>
        <v>-3230</v>
      </c>
      <c r="W287" s="55">
        <v>0</v>
      </c>
      <c r="X287" s="55">
        <f t="shared" si="78"/>
        <v>4878.6743761213902</v>
      </c>
      <c r="Y287" s="117">
        <f t="shared" si="79"/>
        <v>1749456.2889112695</v>
      </c>
    </row>
    <row r="288" spans="1:25" ht="13.5" thickBot="1" x14ac:dyDescent="0.35">
      <c r="A288" s="54">
        <v>275</v>
      </c>
      <c r="B288" s="54">
        <v>46</v>
      </c>
      <c r="C288" s="54">
        <f t="shared" si="84"/>
        <v>11</v>
      </c>
      <c r="D288" s="55">
        <f t="shared" si="81"/>
        <v>23402.085759373807</v>
      </c>
      <c r="E288" s="57">
        <f t="shared" si="77"/>
        <v>-1404.1251455624283</v>
      </c>
      <c r="F288" s="55" cm="1">
        <f t="array" ref="F288">(-1*(_xlfn.IFS((D288*12)&lt;50000,(0.15*D288*12),AND(D288*12 &gt; 50000, D288*12 &lt;75000),(7500+0.25*(D288*12-50000)),AND(D288*12 &gt; 75000, D288*12 &lt;100000),(13750+0.34*(D288*12-75000)),AND(D288*12 &gt; 100000, D288*12 &lt;335000),(22250+0.39*(D288*12-100000)),AND(D288*12 &gt; 335000, D288*12 &lt;10000000),(113900+0.34*(D288*12-335000)))))/12</f>
        <v>-7730.9801128224526</v>
      </c>
      <c r="G288" s="55">
        <v>0</v>
      </c>
      <c r="H288" s="55">
        <v>0</v>
      </c>
      <c r="I288" s="55">
        <v>0</v>
      </c>
      <c r="J288" s="57">
        <f t="shared" si="83"/>
        <v>-756</v>
      </c>
      <c r="K288" s="54">
        <v>203</v>
      </c>
      <c r="L288" s="55">
        <v>0</v>
      </c>
      <c r="M288" s="55">
        <v>0</v>
      </c>
      <c r="N288" s="54" t="s">
        <v>79</v>
      </c>
      <c r="O288" s="55">
        <v>0</v>
      </c>
      <c r="P288" s="55">
        <v>0</v>
      </c>
      <c r="Q288" s="54" t="s">
        <v>79</v>
      </c>
      <c r="R288" s="57">
        <f t="shared" si="82"/>
        <v>-5405.306124867534</v>
      </c>
      <c r="S288" s="55">
        <v>0</v>
      </c>
      <c r="T288" s="55">
        <v>0</v>
      </c>
      <c r="U288" s="54" t="s">
        <v>79</v>
      </c>
      <c r="V288" s="57">
        <f t="shared" si="80"/>
        <v>-3240</v>
      </c>
      <c r="W288" s="55">
        <v>0</v>
      </c>
      <c r="X288" s="55">
        <f t="shared" si="78"/>
        <v>4865.6743761213902</v>
      </c>
      <c r="Y288" s="117">
        <f t="shared" si="79"/>
        <v>1761611.364491188</v>
      </c>
    </row>
    <row r="289" spans="1:25" ht="13.5" thickBot="1" x14ac:dyDescent="0.35">
      <c r="A289" s="54">
        <v>276</v>
      </c>
      <c r="B289" s="54">
        <v>47</v>
      </c>
      <c r="C289" s="54">
        <f t="shared" si="84"/>
        <v>0</v>
      </c>
      <c r="D289" s="55">
        <f>$D278*(1+$D$4)</f>
        <v>24572.190047342498</v>
      </c>
      <c r="E289" s="57">
        <f t="shared" si="77"/>
        <v>-1474.3314028405498</v>
      </c>
      <c r="F289" s="55" cm="1">
        <f t="array" ref="F289">(-1*(_xlfn.IFS((D289*12)&lt;50000,(0.15*D289*12),AND(D289*12 &gt; 50000, D289*12 &lt;75000),(7500+0.25*(D289*12-50000)),AND(D289*12 &gt; 75000, D289*12 &lt;100000),(13750+0.34*(D289*12-75000)),AND(D289*12 &gt; 100000, D289*12 &lt;335000),(22250+0.39*(D289*12-100000)),AND(D289*12 &gt; 335000, D289*12 &lt;10000000),(113900+0.34*(D289*12-335000)))))/12</f>
        <v>-8187.3207851302395</v>
      </c>
      <c r="G289" s="55">
        <v>0</v>
      </c>
      <c r="H289" s="55">
        <v>0</v>
      </c>
      <c r="I289" s="55">
        <v>0</v>
      </c>
      <c r="J289" s="57">
        <f t="shared" si="83"/>
        <v>-759</v>
      </c>
      <c r="K289" s="54">
        <v>204</v>
      </c>
      <c r="L289" s="55">
        <v>0</v>
      </c>
      <c r="M289" s="55">
        <v>0</v>
      </c>
      <c r="N289" s="54" t="s">
        <v>79</v>
      </c>
      <c r="O289" s="55">
        <v>0</v>
      </c>
      <c r="P289" s="55">
        <v>0</v>
      </c>
      <c r="Q289" s="54" t="s">
        <v>79</v>
      </c>
      <c r="R289" s="57">
        <f>$R288*1.06</f>
        <v>-5729.6244923595859</v>
      </c>
      <c r="S289" s="55">
        <v>0</v>
      </c>
      <c r="T289" s="55">
        <v>0</v>
      </c>
      <c r="U289" s="54" t="s">
        <v>79</v>
      </c>
      <c r="V289" s="57">
        <f t="shared" si="80"/>
        <v>-3250</v>
      </c>
      <c r="W289" s="55">
        <v>0</v>
      </c>
      <c r="X289" s="55">
        <f t="shared" si="78"/>
        <v>5171.9133670121209</v>
      </c>
      <c r="Y289" s="117">
        <f t="shared" si="79"/>
        <v>1774123.3252102467</v>
      </c>
    </row>
    <row r="290" spans="1:25" ht="13.5" thickBot="1" x14ac:dyDescent="0.35">
      <c r="A290" s="54">
        <v>277</v>
      </c>
      <c r="B290" s="54">
        <v>47</v>
      </c>
      <c r="C290" s="54">
        <f t="shared" si="84"/>
        <v>1</v>
      </c>
      <c r="D290" s="55">
        <f t="shared" ref="D290:D300" si="85">$D289</f>
        <v>24572.190047342498</v>
      </c>
      <c r="E290" s="57">
        <f t="shared" si="77"/>
        <v>-1474.3314028405498</v>
      </c>
      <c r="F290" s="55" cm="1">
        <f t="array" ref="F290">(-1*(_xlfn.IFS((D290*12)&lt;50000,(0.15*D290*12),AND(D290*12 &gt; 50000, D290*12 &lt;75000),(7500+0.25*(D290*12-50000)),AND(D290*12 &gt; 75000, D290*12 &lt;100000),(13750+0.34*(D290*12-75000)),AND(D290*12 &gt; 100000, D290*12 &lt;335000),(22250+0.39*(D290*12-100000)),AND(D290*12 &gt; 335000, D290*12 &lt;10000000),(113900+0.34*(D290*12-335000)))))/12</f>
        <v>-8187.3207851302395</v>
      </c>
      <c r="G290" s="55">
        <v>0</v>
      </c>
      <c r="H290" s="55">
        <v>0</v>
      </c>
      <c r="I290" s="55">
        <v>0</v>
      </c>
      <c r="J290" s="57">
        <f t="shared" si="83"/>
        <v>-762</v>
      </c>
      <c r="K290" s="54">
        <v>205</v>
      </c>
      <c r="L290" s="55">
        <v>0</v>
      </c>
      <c r="M290" s="55">
        <v>0</v>
      </c>
      <c r="N290" s="54" t="s">
        <v>79</v>
      </c>
      <c r="O290" s="55">
        <v>0</v>
      </c>
      <c r="P290" s="55">
        <v>0</v>
      </c>
      <c r="Q290" s="54" t="s">
        <v>79</v>
      </c>
      <c r="R290" s="57">
        <f t="shared" ref="R290:R300" si="86">$R289</f>
        <v>-5729.6244923595859</v>
      </c>
      <c r="S290" s="55">
        <v>0</v>
      </c>
      <c r="T290" s="55">
        <v>0</v>
      </c>
      <c r="U290" s="54" t="s">
        <v>79</v>
      </c>
      <c r="V290" s="57">
        <f t="shared" si="80"/>
        <v>-3260</v>
      </c>
      <c r="W290" s="55">
        <v>0</v>
      </c>
      <c r="X290" s="55">
        <f t="shared" si="78"/>
        <v>5158.9133670121209</v>
      </c>
      <c r="Y290" s="117">
        <f t="shared" si="79"/>
        <v>1786674.4190989682</v>
      </c>
    </row>
    <row r="291" spans="1:25" ht="13.5" thickBot="1" x14ac:dyDescent="0.35">
      <c r="A291" s="54">
        <v>278</v>
      </c>
      <c r="B291" s="54">
        <v>47</v>
      </c>
      <c r="C291" s="54">
        <f t="shared" si="84"/>
        <v>2</v>
      </c>
      <c r="D291" s="55">
        <f t="shared" si="85"/>
        <v>24572.190047342498</v>
      </c>
      <c r="E291" s="57">
        <f t="shared" si="77"/>
        <v>-1474.3314028405498</v>
      </c>
      <c r="F291" s="55" cm="1">
        <f t="array" ref="F291">(-1*(_xlfn.IFS((D291*12)&lt;50000,(0.15*D291*12),AND(D291*12 &gt; 50000, D291*12 &lt;75000),(7500+0.25*(D291*12-50000)),AND(D291*12 &gt; 75000, D291*12 &lt;100000),(13750+0.34*(D291*12-75000)),AND(D291*12 &gt; 100000, D291*12 &lt;335000),(22250+0.39*(D291*12-100000)),AND(D291*12 &gt; 335000, D291*12 &lt;10000000),(113900+0.34*(D291*12-335000)))))/12</f>
        <v>-8187.3207851302395</v>
      </c>
      <c r="G291" s="55">
        <v>0</v>
      </c>
      <c r="H291" s="55">
        <v>0</v>
      </c>
      <c r="I291" s="55">
        <v>0</v>
      </c>
      <c r="J291" s="57">
        <f t="shared" si="83"/>
        <v>-765</v>
      </c>
      <c r="K291" s="54">
        <v>206</v>
      </c>
      <c r="L291" s="55">
        <v>0</v>
      </c>
      <c r="M291" s="55">
        <v>0</v>
      </c>
      <c r="N291" s="54" t="s">
        <v>79</v>
      </c>
      <c r="O291" s="55">
        <v>0</v>
      </c>
      <c r="P291" s="55">
        <v>0</v>
      </c>
      <c r="Q291" s="54" t="s">
        <v>79</v>
      </c>
      <c r="R291" s="57">
        <f t="shared" si="86"/>
        <v>-5729.6244923595859</v>
      </c>
      <c r="S291" s="55">
        <v>0</v>
      </c>
      <c r="T291" s="55">
        <v>0</v>
      </c>
      <c r="U291" s="54" t="s">
        <v>79</v>
      </c>
      <c r="V291" s="57">
        <f t="shared" si="80"/>
        <v>-3270</v>
      </c>
      <c r="W291" s="55">
        <v>0</v>
      </c>
      <c r="X291" s="55">
        <f t="shared" si="78"/>
        <v>5145.9133670121209</v>
      </c>
      <c r="Y291" s="117">
        <f t="shared" si="79"/>
        <v>1799264.809212226</v>
      </c>
    </row>
    <row r="292" spans="1:25" ht="13.5" thickBot="1" x14ac:dyDescent="0.35">
      <c r="A292" s="54">
        <v>279</v>
      </c>
      <c r="B292" s="54">
        <v>47</v>
      </c>
      <c r="C292" s="54">
        <f t="shared" si="84"/>
        <v>3</v>
      </c>
      <c r="D292" s="55">
        <f t="shared" si="85"/>
        <v>24572.190047342498</v>
      </c>
      <c r="E292" s="57">
        <f t="shared" si="77"/>
        <v>-1474.3314028405498</v>
      </c>
      <c r="F292" s="55" cm="1">
        <f t="array" ref="F292">(-1*(_xlfn.IFS((D292*12)&lt;50000,(0.15*D292*12),AND(D292*12 &gt; 50000, D292*12 &lt;75000),(7500+0.25*(D292*12-50000)),AND(D292*12 &gt; 75000, D292*12 &lt;100000),(13750+0.34*(D292*12-75000)),AND(D292*12 &gt; 100000, D292*12 &lt;335000),(22250+0.39*(D292*12-100000)),AND(D292*12 &gt; 335000, D292*12 &lt;10000000),(113900+0.34*(D292*12-335000)))))/12</f>
        <v>-8187.3207851302395</v>
      </c>
      <c r="G292" s="55">
        <v>0</v>
      </c>
      <c r="H292" s="55">
        <v>0</v>
      </c>
      <c r="I292" s="55">
        <v>0</v>
      </c>
      <c r="J292" s="57">
        <f t="shared" si="83"/>
        <v>-768</v>
      </c>
      <c r="K292" s="54">
        <v>207</v>
      </c>
      <c r="L292" s="55">
        <v>0</v>
      </c>
      <c r="M292" s="55">
        <v>0</v>
      </c>
      <c r="N292" s="54" t="s">
        <v>79</v>
      </c>
      <c r="O292" s="55">
        <v>0</v>
      </c>
      <c r="P292" s="55">
        <v>0</v>
      </c>
      <c r="Q292" s="54" t="s">
        <v>79</v>
      </c>
      <c r="R292" s="57">
        <f t="shared" si="86"/>
        <v>-5729.6244923595859</v>
      </c>
      <c r="S292" s="55">
        <v>0</v>
      </c>
      <c r="T292" s="55">
        <v>0</v>
      </c>
      <c r="U292" s="54" t="s">
        <v>79</v>
      </c>
      <c r="V292" s="57">
        <f t="shared" si="80"/>
        <v>-3280</v>
      </c>
      <c r="W292" s="55">
        <v>0</v>
      </c>
      <c r="X292" s="55">
        <f t="shared" si="78"/>
        <v>5132.9133670121209</v>
      </c>
      <c r="Y292" s="117">
        <f t="shared" si="79"/>
        <v>1811894.659284289</v>
      </c>
    </row>
    <row r="293" spans="1:25" ht="13.5" thickBot="1" x14ac:dyDescent="0.35">
      <c r="A293" s="54">
        <v>280</v>
      </c>
      <c r="B293" s="54">
        <v>47</v>
      </c>
      <c r="C293" s="54">
        <f t="shared" si="84"/>
        <v>4</v>
      </c>
      <c r="D293" s="55">
        <f t="shared" si="85"/>
        <v>24572.190047342498</v>
      </c>
      <c r="E293" s="57">
        <f t="shared" si="77"/>
        <v>-1474.3314028405498</v>
      </c>
      <c r="F293" s="55" cm="1">
        <f t="array" ref="F293">(-1*(_xlfn.IFS((D293*12)&lt;50000,(0.15*D293*12),AND(D293*12 &gt; 50000, D293*12 &lt;75000),(7500+0.25*(D293*12-50000)),AND(D293*12 &gt; 75000, D293*12 &lt;100000),(13750+0.34*(D293*12-75000)),AND(D293*12 &gt; 100000, D293*12 &lt;335000),(22250+0.39*(D293*12-100000)),AND(D293*12 &gt; 335000, D293*12 &lt;10000000),(113900+0.34*(D293*12-335000)))))/12</f>
        <v>-8187.3207851302395</v>
      </c>
      <c r="G293" s="55">
        <v>0</v>
      </c>
      <c r="H293" s="55">
        <v>0</v>
      </c>
      <c r="I293" s="55">
        <v>0</v>
      </c>
      <c r="J293" s="57">
        <f t="shared" si="83"/>
        <v>-771</v>
      </c>
      <c r="K293" s="54">
        <v>208</v>
      </c>
      <c r="L293" s="55">
        <v>0</v>
      </c>
      <c r="M293" s="55">
        <v>0</v>
      </c>
      <c r="N293" s="54" t="s">
        <v>79</v>
      </c>
      <c r="O293" s="55">
        <v>0</v>
      </c>
      <c r="P293" s="55">
        <v>0</v>
      </c>
      <c r="Q293" s="54" t="s">
        <v>79</v>
      </c>
      <c r="R293" s="57">
        <f t="shared" si="86"/>
        <v>-5729.6244923595859</v>
      </c>
      <c r="S293" s="55">
        <v>0</v>
      </c>
      <c r="T293" s="55">
        <v>0</v>
      </c>
      <c r="U293" s="54" t="s">
        <v>79</v>
      </c>
      <c r="V293" s="57">
        <f t="shared" si="80"/>
        <v>-3290</v>
      </c>
      <c r="W293" s="55">
        <v>0</v>
      </c>
      <c r="X293" s="55">
        <f t="shared" si="78"/>
        <v>5119.9133670121209</v>
      </c>
      <c r="Y293" s="117">
        <f t="shared" si="79"/>
        <v>1824564.1337316523</v>
      </c>
    </row>
    <row r="294" spans="1:25" ht="13.5" thickBot="1" x14ac:dyDescent="0.35">
      <c r="A294" s="54">
        <v>281</v>
      </c>
      <c r="B294" s="54">
        <v>47</v>
      </c>
      <c r="C294" s="54">
        <f t="shared" si="84"/>
        <v>5</v>
      </c>
      <c r="D294" s="55">
        <f t="shared" si="85"/>
        <v>24572.190047342498</v>
      </c>
      <c r="E294" s="57">
        <f t="shared" si="77"/>
        <v>-1474.3314028405498</v>
      </c>
      <c r="F294" s="55" cm="1">
        <f t="array" ref="F294">(-1*(_xlfn.IFS((D294*12)&lt;50000,(0.15*D294*12),AND(D294*12 &gt; 50000, D294*12 &lt;75000),(7500+0.25*(D294*12-50000)),AND(D294*12 &gt; 75000, D294*12 &lt;100000),(13750+0.34*(D294*12-75000)),AND(D294*12 &gt; 100000, D294*12 &lt;335000),(22250+0.39*(D294*12-100000)),AND(D294*12 &gt; 335000, D294*12 &lt;10000000),(113900+0.34*(D294*12-335000)))))/12</f>
        <v>-8187.3207851302395</v>
      </c>
      <c r="G294" s="55">
        <v>0</v>
      </c>
      <c r="H294" s="55">
        <v>0</v>
      </c>
      <c r="I294" s="55">
        <v>0</v>
      </c>
      <c r="J294" s="57">
        <f t="shared" si="83"/>
        <v>-774</v>
      </c>
      <c r="K294" s="54">
        <v>209</v>
      </c>
      <c r="L294" s="55">
        <v>0</v>
      </c>
      <c r="M294" s="55">
        <v>0</v>
      </c>
      <c r="N294" s="54" t="s">
        <v>79</v>
      </c>
      <c r="O294" s="55">
        <v>0</v>
      </c>
      <c r="P294" s="55">
        <v>0</v>
      </c>
      <c r="Q294" s="54" t="s">
        <v>79</v>
      </c>
      <c r="R294" s="57">
        <f t="shared" si="86"/>
        <v>-5729.6244923595859</v>
      </c>
      <c r="S294" s="55">
        <v>0</v>
      </c>
      <c r="T294" s="55">
        <v>0</v>
      </c>
      <c r="U294" s="54" t="s">
        <v>79</v>
      </c>
      <c r="V294" s="57">
        <f t="shared" si="80"/>
        <v>-3300</v>
      </c>
      <c r="W294" s="55">
        <v>0</v>
      </c>
      <c r="X294" s="55">
        <f t="shared" si="78"/>
        <v>5106.9133670121209</v>
      </c>
      <c r="Y294" s="117">
        <f t="shared" si="79"/>
        <v>1837273.3976558796</v>
      </c>
    </row>
    <row r="295" spans="1:25" ht="13.5" thickBot="1" x14ac:dyDescent="0.35">
      <c r="A295" s="54">
        <v>282</v>
      </c>
      <c r="B295" s="54">
        <v>47</v>
      </c>
      <c r="C295" s="54">
        <f t="shared" si="84"/>
        <v>6</v>
      </c>
      <c r="D295" s="55">
        <f t="shared" si="85"/>
        <v>24572.190047342498</v>
      </c>
      <c r="E295" s="57">
        <f t="shared" si="77"/>
        <v>-1474.3314028405498</v>
      </c>
      <c r="F295" s="55" cm="1">
        <f t="array" ref="F295">(-1*(_xlfn.IFS((D295*12)&lt;50000,(0.15*D295*12),AND(D295*12 &gt; 50000, D295*12 &lt;75000),(7500+0.25*(D295*12-50000)),AND(D295*12 &gt; 75000, D295*12 &lt;100000),(13750+0.34*(D295*12-75000)),AND(D295*12 &gt; 100000, D295*12 &lt;335000),(22250+0.39*(D295*12-100000)),AND(D295*12 &gt; 335000, D295*12 &lt;10000000),(113900+0.34*(D295*12-335000)))))/12</f>
        <v>-8187.3207851302395</v>
      </c>
      <c r="G295" s="55">
        <v>0</v>
      </c>
      <c r="H295" s="55">
        <v>0</v>
      </c>
      <c r="I295" s="55">
        <v>0</v>
      </c>
      <c r="J295" s="57">
        <f t="shared" si="83"/>
        <v>-777</v>
      </c>
      <c r="K295" s="54">
        <v>210</v>
      </c>
      <c r="L295" s="55">
        <v>0</v>
      </c>
      <c r="M295" s="55">
        <v>0</v>
      </c>
      <c r="N295" s="54" t="s">
        <v>79</v>
      </c>
      <c r="O295" s="55">
        <v>0</v>
      </c>
      <c r="P295" s="55">
        <v>0</v>
      </c>
      <c r="Q295" s="54" t="s">
        <v>79</v>
      </c>
      <c r="R295" s="57">
        <f t="shared" si="86"/>
        <v>-5729.6244923595859</v>
      </c>
      <c r="S295" s="55">
        <v>0</v>
      </c>
      <c r="T295" s="55">
        <v>0</v>
      </c>
      <c r="U295" s="54" t="s">
        <v>79</v>
      </c>
      <c r="V295" s="57">
        <f t="shared" si="80"/>
        <v>-3310</v>
      </c>
      <c r="W295" s="55">
        <v>0</v>
      </c>
      <c r="X295" s="55">
        <f t="shared" si="78"/>
        <v>5093.9133670121209</v>
      </c>
      <c r="Y295" s="117">
        <f t="shared" si="79"/>
        <v>1850022.6168464578</v>
      </c>
    </row>
    <row r="296" spans="1:25" ht="13.5" thickBot="1" x14ac:dyDescent="0.35">
      <c r="A296" s="54">
        <v>283</v>
      </c>
      <c r="B296" s="54">
        <v>47</v>
      </c>
      <c r="C296" s="54">
        <f t="shared" si="84"/>
        <v>7</v>
      </c>
      <c r="D296" s="55">
        <f t="shared" si="85"/>
        <v>24572.190047342498</v>
      </c>
      <c r="E296" s="57">
        <f t="shared" si="77"/>
        <v>-1474.3314028405498</v>
      </c>
      <c r="F296" s="55" cm="1">
        <f t="array" ref="F296">(-1*(_xlfn.IFS((D296*12)&lt;50000,(0.15*D296*12),AND(D296*12 &gt; 50000, D296*12 &lt;75000),(7500+0.25*(D296*12-50000)),AND(D296*12 &gt; 75000, D296*12 &lt;100000),(13750+0.34*(D296*12-75000)),AND(D296*12 &gt; 100000, D296*12 &lt;335000),(22250+0.39*(D296*12-100000)),AND(D296*12 &gt; 335000, D296*12 &lt;10000000),(113900+0.34*(D296*12-335000)))))/12</f>
        <v>-8187.3207851302395</v>
      </c>
      <c r="G296" s="55">
        <v>0</v>
      </c>
      <c r="H296" s="55">
        <v>0</v>
      </c>
      <c r="I296" s="55">
        <v>0</v>
      </c>
      <c r="J296" s="57">
        <f t="shared" si="83"/>
        <v>-780</v>
      </c>
      <c r="K296" s="54">
        <v>211</v>
      </c>
      <c r="L296" s="55">
        <v>0</v>
      </c>
      <c r="M296" s="55">
        <v>0</v>
      </c>
      <c r="N296" s="54" t="s">
        <v>79</v>
      </c>
      <c r="O296" s="55">
        <v>0</v>
      </c>
      <c r="P296" s="55">
        <v>0</v>
      </c>
      <c r="Q296" s="54" t="s">
        <v>79</v>
      </c>
      <c r="R296" s="57">
        <f t="shared" si="86"/>
        <v>-5729.6244923595859</v>
      </c>
      <c r="S296" s="55">
        <v>0</v>
      </c>
      <c r="T296" s="55">
        <v>0</v>
      </c>
      <c r="U296" s="54" t="s">
        <v>79</v>
      </c>
      <c r="V296" s="57">
        <f t="shared" si="80"/>
        <v>-3320</v>
      </c>
      <c r="W296" s="55">
        <v>0</v>
      </c>
      <c r="X296" s="55">
        <f t="shared" si="78"/>
        <v>5080.9133670121209</v>
      </c>
      <c r="Y296" s="117">
        <f t="shared" si="79"/>
        <v>1862811.9577836634</v>
      </c>
    </row>
    <row r="297" spans="1:25" ht="13.5" thickBot="1" x14ac:dyDescent="0.35">
      <c r="A297" s="54">
        <v>284</v>
      </c>
      <c r="B297" s="54">
        <v>47</v>
      </c>
      <c r="C297" s="54">
        <f t="shared" si="84"/>
        <v>8</v>
      </c>
      <c r="D297" s="55">
        <f t="shared" si="85"/>
        <v>24572.190047342498</v>
      </c>
      <c r="E297" s="57">
        <f t="shared" si="77"/>
        <v>-1474.3314028405498</v>
      </c>
      <c r="F297" s="55" cm="1">
        <f t="array" ref="F297">(-1*(_xlfn.IFS((D297*12)&lt;50000,(0.15*D297*12),AND(D297*12 &gt; 50000, D297*12 &lt;75000),(7500+0.25*(D297*12-50000)),AND(D297*12 &gt; 75000, D297*12 &lt;100000),(13750+0.34*(D297*12-75000)),AND(D297*12 &gt; 100000, D297*12 &lt;335000),(22250+0.39*(D297*12-100000)),AND(D297*12 &gt; 335000, D297*12 &lt;10000000),(113900+0.34*(D297*12-335000)))))/12</f>
        <v>-8187.3207851302395</v>
      </c>
      <c r="G297" s="55">
        <v>0</v>
      </c>
      <c r="H297" s="55">
        <v>0</v>
      </c>
      <c r="I297" s="55">
        <v>0</v>
      </c>
      <c r="J297" s="57">
        <f t="shared" si="83"/>
        <v>-783</v>
      </c>
      <c r="K297" s="54">
        <v>212</v>
      </c>
      <c r="L297" s="55">
        <v>0</v>
      </c>
      <c r="M297" s="55">
        <v>0</v>
      </c>
      <c r="N297" s="54" t="s">
        <v>79</v>
      </c>
      <c r="O297" s="55">
        <v>0</v>
      </c>
      <c r="P297" s="55">
        <v>0</v>
      </c>
      <c r="Q297" s="54" t="s">
        <v>79</v>
      </c>
      <c r="R297" s="57">
        <f t="shared" si="86"/>
        <v>-5729.6244923595859</v>
      </c>
      <c r="S297" s="55">
        <v>0</v>
      </c>
      <c r="T297" s="55">
        <v>0</v>
      </c>
      <c r="U297" s="54" t="s">
        <v>79</v>
      </c>
      <c r="V297" s="57">
        <f t="shared" si="80"/>
        <v>-3330</v>
      </c>
      <c r="W297" s="55">
        <v>0</v>
      </c>
      <c r="X297" s="55">
        <f t="shared" si="78"/>
        <v>5067.9133670121209</v>
      </c>
      <c r="Y297" s="117">
        <f t="shared" si="79"/>
        <v>1875641.5876414408</v>
      </c>
    </row>
    <row r="298" spans="1:25" ht="13.5" thickBot="1" x14ac:dyDescent="0.35">
      <c r="A298" s="54">
        <v>285</v>
      </c>
      <c r="B298" s="54">
        <v>47</v>
      </c>
      <c r="C298" s="54">
        <f t="shared" si="84"/>
        <v>9</v>
      </c>
      <c r="D298" s="55">
        <f t="shared" si="85"/>
        <v>24572.190047342498</v>
      </c>
      <c r="E298" s="57">
        <f t="shared" si="77"/>
        <v>-1474.3314028405498</v>
      </c>
      <c r="F298" s="55" cm="1">
        <f t="array" ref="F298">(-1*(_xlfn.IFS((D298*12)&lt;50000,(0.15*D298*12),AND(D298*12 &gt; 50000, D298*12 &lt;75000),(7500+0.25*(D298*12-50000)),AND(D298*12 &gt; 75000, D298*12 &lt;100000),(13750+0.34*(D298*12-75000)),AND(D298*12 &gt; 100000, D298*12 &lt;335000),(22250+0.39*(D298*12-100000)),AND(D298*12 &gt; 335000, D298*12 &lt;10000000),(113900+0.34*(D298*12-335000)))))/12</f>
        <v>-8187.3207851302395</v>
      </c>
      <c r="G298" s="55">
        <v>0</v>
      </c>
      <c r="H298" s="55">
        <v>0</v>
      </c>
      <c r="I298" s="55">
        <v>0</v>
      </c>
      <c r="J298" s="57">
        <f t="shared" si="83"/>
        <v>-786</v>
      </c>
      <c r="K298" s="54">
        <v>213</v>
      </c>
      <c r="L298" s="55">
        <v>0</v>
      </c>
      <c r="M298" s="55">
        <v>0</v>
      </c>
      <c r="N298" s="54" t="s">
        <v>79</v>
      </c>
      <c r="O298" s="55">
        <v>0</v>
      </c>
      <c r="P298" s="55">
        <v>0</v>
      </c>
      <c r="Q298" s="54" t="s">
        <v>79</v>
      </c>
      <c r="R298" s="57">
        <f t="shared" si="86"/>
        <v>-5729.6244923595859</v>
      </c>
      <c r="S298" s="55">
        <v>0</v>
      </c>
      <c r="T298" s="55">
        <v>0</v>
      </c>
      <c r="U298" s="54" t="s">
        <v>79</v>
      </c>
      <c r="V298" s="57">
        <f t="shared" si="80"/>
        <v>-3340</v>
      </c>
      <c r="W298" s="55">
        <v>0</v>
      </c>
      <c r="X298" s="55">
        <f t="shared" si="78"/>
        <v>5054.9133670121209</v>
      </c>
      <c r="Y298" s="117">
        <f t="shared" si="79"/>
        <v>1888511.6742902922</v>
      </c>
    </row>
    <row r="299" spans="1:25" ht="13.5" thickBot="1" x14ac:dyDescent="0.35">
      <c r="A299" s="54">
        <v>286</v>
      </c>
      <c r="B299" s="54">
        <v>47</v>
      </c>
      <c r="C299" s="54">
        <f t="shared" si="84"/>
        <v>10</v>
      </c>
      <c r="D299" s="55">
        <f t="shared" si="85"/>
        <v>24572.190047342498</v>
      </c>
      <c r="E299" s="57">
        <f t="shared" si="77"/>
        <v>-1474.3314028405498</v>
      </c>
      <c r="F299" s="55" cm="1">
        <f t="array" ref="F299">(-1*(_xlfn.IFS((D299*12)&lt;50000,(0.15*D299*12),AND(D299*12 &gt; 50000, D299*12 &lt;75000),(7500+0.25*(D299*12-50000)),AND(D299*12 &gt; 75000, D299*12 &lt;100000),(13750+0.34*(D299*12-75000)),AND(D299*12 &gt; 100000, D299*12 &lt;335000),(22250+0.39*(D299*12-100000)),AND(D299*12 &gt; 335000, D299*12 &lt;10000000),(113900+0.34*(D299*12-335000)))))/12</f>
        <v>-8187.3207851302395</v>
      </c>
      <c r="G299" s="55">
        <v>0</v>
      </c>
      <c r="H299" s="55">
        <v>0</v>
      </c>
      <c r="I299" s="55">
        <v>0</v>
      </c>
      <c r="J299" s="57">
        <f t="shared" si="83"/>
        <v>-789</v>
      </c>
      <c r="K299" s="54">
        <v>214</v>
      </c>
      <c r="L299" s="55">
        <v>0</v>
      </c>
      <c r="M299" s="55">
        <v>0</v>
      </c>
      <c r="N299" s="54" t="s">
        <v>79</v>
      </c>
      <c r="O299" s="55">
        <v>0</v>
      </c>
      <c r="P299" s="55">
        <v>0</v>
      </c>
      <c r="Q299" s="54" t="s">
        <v>79</v>
      </c>
      <c r="R299" s="57">
        <f t="shared" si="86"/>
        <v>-5729.6244923595859</v>
      </c>
      <c r="S299" s="55">
        <v>0</v>
      </c>
      <c r="T299" s="55">
        <v>0</v>
      </c>
      <c r="U299" s="54" t="s">
        <v>79</v>
      </c>
      <c r="V299" s="57">
        <f t="shared" si="80"/>
        <v>-3350</v>
      </c>
      <c r="W299" s="55">
        <v>0</v>
      </c>
      <c r="X299" s="55">
        <f t="shared" si="78"/>
        <v>5041.9133670121209</v>
      </c>
      <c r="Y299" s="117">
        <f t="shared" si="79"/>
        <v>1901422.3863001803</v>
      </c>
    </row>
    <row r="300" spans="1:25" ht="13.5" thickBot="1" x14ac:dyDescent="0.35">
      <c r="A300" s="54">
        <v>287</v>
      </c>
      <c r="B300" s="54">
        <v>47</v>
      </c>
      <c r="C300" s="54">
        <f t="shared" si="84"/>
        <v>11</v>
      </c>
      <c r="D300" s="55">
        <f t="shared" si="85"/>
        <v>24572.190047342498</v>
      </c>
      <c r="E300" s="57">
        <f t="shared" si="77"/>
        <v>-1474.3314028405498</v>
      </c>
      <c r="F300" s="55" cm="1">
        <f t="array" ref="F300">(-1*(_xlfn.IFS((D300*12)&lt;50000,(0.15*D300*12),AND(D300*12 &gt; 50000, D300*12 &lt;75000),(7500+0.25*(D300*12-50000)),AND(D300*12 &gt; 75000, D300*12 &lt;100000),(13750+0.34*(D300*12-75000)),AND(D300*12 &gt; 100000, D300*12 &lt;335000),(22250+0.39*(D300*12-100000)),AND(D300*12 &gt; 335000, D300*12 &lt;10000000),(113900+0.34*(D300*12-335000)))))/12</f>
        <v>-8187.3207851302395</v>
      </c>
      <c r="G300" s="55">
        <v>0</v>
      </c>
      <c r="H300" s="55">
        <v>0</v>
      </c>
      <c r="I300" s="55">
        <v>0</v>
      </c>
      <c r="J300" s="57">
        <f t="shared" si="83"/>
        <v>-792</v>
      </c>
      <c r="K300" s="54">
        <v>215</v>
      </c>
      <c r="L300" s="55">
        <v>0</v>
      </c>
      <c r="M300" s="55">
        <v>0</v>
      </c>
      <c r="N300" s="54" t="s">
        <v>79</v>
      </c>
      <c r="O300" s="55">
        <v>0</v>
      </c>
      <c r="P300" s="55">
        <v>0</v>
      </c>
      <c r="Q300" s="54" t="s">
        <v>79</v>
      </c>
      <c r="R300" s="57">
        <f t="shared" si="86"/>
        <v>-5729.6244923595859</v>
      </c>
      <c r="S300" s="55">
        <v>0</v>
      </c>
      <c r="T300" s="55">
        <v>0</v>
      </c>
      <c r="U300" s="54" t="s">
        <v>79</v>
      </c>
      <c r="V300" s="57">
        <f t="shared" si="80"/>
        <v>-3360</v>
      </c>
      <c r="W300" s="55">
        <v>0</v>
      </c>
      <c r="X300" s="55">
        <f t="shared" si="78"/>
        <v>5028.9133670121209</v>
      </c>
      <c r="Y300" s="117">
        <f t="shared" si="79"/>
        <v>1914373.892943443</v>
      </c>
    </row>
    <row r="301" spans="1:25" ht="13.5" thickBot="1" x14ac:dyDescent="0.35">
      <c r="A301" s="54">
        <v>288</v>
      </c>
      <c r="B301" s="54">
        <v>48</v>
      </c>
      <c r="C301" s="54">
        <f t="shared" si="84"/>
        <v>0</v>
      </c>
      <c r="D301" s="55">
        <f>$D290*(1+$D$4)</f>
        <v>25800.799549709624</v>
      </c>
      <c r="E301" s="57">
        <f t="shared" si="77"/>
        <v>-1548.0479729825774</v>
      </c>
      <c r="F301" s="55" cm="1">
        <f t="array" ref="F301">(-1*(_xlfn.IFS((D301*12)&lt;50000,(0.15*D301*12),AND(D301*12 &gt; 50000, D301*12 &lt;75000),(7500+0.25*(D301*12-50000)),AND(D301*12 &gt; 75000, D301*12 &lt;100000),(13750+0.34*(D301*12-75000)),AND(D301*12 &gt; 100000, D301*12 &lt;335000),(22250+0.39*(D301*12-100000)),AND(D301*12 &gt; 335000, D301*12 &lt;10000000),(113900+0.34*(D301*12-335000)))))/12</f>
        <v>-8666.4784910534199</v>
      </c>
      <c r="G301" s="55">
        <v>0</v>
      </c>
      <c r="H301" s="55">
        <v>0</v>
      </c>
      <c r="I301" s="55">
        <v>0</v>
      </c>
      <c r="J301" s="57">
        <f t="shared" si="83"/>
        <v>-795</v>
      </c>
      <c r="K301" s="54">
        <v>216</v>
      </c>
      <c r="L301" s="55">
        <v>0</v>
      </c>
      <c r="M301" s="55">
        <v>0</v>
      </c>
      <c r="N301" s="54" t="s">
        <v>79</v>
      </c>
      <c r="O301" s="55">
        <v>0</v>
      </c>
      <c r="P301" s="55">
        <v>0</v>
      </c>
      <c r="Q301" s="54" t="s">
        <v>79</v>
      </c>
      <c r="R301" s="57">
        <f>$R300*1.06</f>
        <v>-6073.4019619011615</v>
      </c>
      <c r="S301" s="55">
        <v>0</v>
      </c>
      <c r="T301" s="55">
        <v>0</v>
      </c>
      <c r="U301" s="54" t="s">
        <v>79</v>
      </c>
      <c r="V301" s="57">
        <f t="shared" si="80"/>
        <v>-3370</v>
      </c>
      <c r="W301" s="55">
        <v>0</v>
      </c>
      <c r="X301" s="55">
        <f t="shared" si="78"/>
        <v>5347.8711237724638</v>
      </c>
      <c r="Y301" s="117">
        <f t="shared" si="79"/>
        <v>1927698.3219544799</v>
      </c>
    </row>
    <row r="302" spans="1:25" ht="13.5" thickBot="1" x14ac:dyDescent="0.35">
      <c r="A302" s="54">
        <v>289</v>
      </c>
      <c r="B302" s="54">
        <v>48</v>
      </c>
      <c r="C302" s="54">
        <f t="shared" si="84"/>
        <v>1</v>
      </c>
      <c r="D302" s="55">
        <f t="shared" ref="D302:D312" si="87">$D301</f>
        <v>25800.799549709624</v>
      </c>
      <c r="E302" s="57">
        <f t="shared" si="77"/>
        <v>-1548.0479729825774</v>
      </c>
      <c r="F302" s="55" cm="1">
        <f t="array" ref="F302">(-1*(_xlfn.IFS((D302*12)&lt;50000,(0.15*D302*12),AND(D302*12 &gt; 50000, D302*12 &lt;75000),(7500+0.25*(D302*12-50000)),AND(D302*12 &gt; 75000, D302*12 &lt;100000),(13750+0.34*(D302*12-75000)),AND(D302*12 &gt; 100000, D302*12 &lt;335000),(22250+0.39*(D302*12-100000)),AND(D302*12 &gt; 335000, D302*12 &lt;10000000),(113900+0.34*(D302*12-335000)))))/12</f>
        <v>-8666.4784910534199</v>
      </c>
      <c r="G302" s="55">
        <v>0</v>
      </c>
      <c r="H302" s="55">
        <v>0</v>
      </c>
      <c r="I302" s="55">
        <v>0</v>
      </c>
      <c r="J302" s="57">
        <f t="shared" si="83"/>
        <v>-798</v>
      </c>
      <c r="K302" s="54">
        <v>217</v>
      </c>
      <c r="L302" s="55">
        <v>0</v>
      </c>
      <c r="M302" s="55">
        <v>0</v>
      </c>
      <c r="N302" s="54" t="s">
        <v>79</v>
      </c>
      <c r="O302" s="55">
        <v>0</v>
      </c>
      <c r="P302" s="55">
        <v>0</v>
      </c>
      <c r="Q302" s="54" t="s">
        <v>79</v>
      </c>
      <c r="R302" s="57">
        <f t="shared" ref="R302:R312" si="88">$R301</f>
        <v>-6073.4019619011615</v>
      </c>
      <c r="S302" s="55">
        <v>0</v>
      </c>
      <c r="T302" s="55">
        <v>0</v>
      </c>
      <c r="U302" s="54" t="s">
        <v>79</v>
      </c>
      <c r="V302" s="57">
        <f t="shared" si="80"/>
        <v>-3380</v>
      </c>
      <c r="W302" s="55">
        <v>0</v>
      </c>
      <c r="X302" s="55">
        <f t="shared" si="78"/>
        <v>5334.8711237724638</v>
      </c>
      <c r="Y302" s="117">
        <f t="shared" si="79"/>
        <v>1941065.2694197292</v>
      </c>
    </row>
    <row r="303" spans="1:25" ht="13.5" thickBot="1" x14ac:dyDescent="0.35">
      <c r="A303" s="54">
        <v>290</v>
      </c>
      <c r="B303" s="54">
        <v>48</v>
      </c>
      <c r="C303" s="54">
        <f t="shared" si="84"/>
        <v>2</v>
      </c>
      <c r="D303" s="55">
        <f t="shared" si="87"/>
        <v>25800.799549709624</v>
      </c>
      <c r="E303" s="57">
        <f t="shared" si="77"/>
        <v>-1548.0479729825774</v>
      </c>
      <c r="F303" s="55" cm="1">
        <f t="array" ref="F303">(-1*(_xlfn.IFS((D303*12)&lt;50000,(0.15*D303*12),AND(D303*12 &gt; 50000, D303*12 &lt;75000),(7500+0.25*(D303*12-50000)),AND(D303*12 &gt; 75000, D303*12 &lt;100000),(13750+0.34*(D303*12-75000)),AND(D303*12 &gt; 100000, D303*12 &lt;335000),(22250+0.39*(D303*12-100000)),AND(D303*12 &gt; 335000, D303*12 &lt;10000000),(113900+0.34*(D303*12-335000)))))/12</f>
        <v>-8666.4784910534199</v>
      </c>
      <c r="G303" s="55">
        <v>0</v>
      </c>
      <c r="H303" s="55">
        <v>0</v>
      </c>
      <c r="I303" s="55">
        <v>0</v>
      </c>
      <c r="J303" s="57">
        <f t="shared" si="83"/>
        <v>-801</v>
      </c>
      <c r="K303" s="54">
        <v>218</v>
      </c>
      <c r="L303" s="55">
        <v>0</v>
      </c>
      <c r="M303" s="55">
        <v>0</v>
      </c>
      <c r="N303" s="54" t="s">
        <v>79</v>
      </c>
      <c r="O303" s="55">
        <v>0</v>
      </c>
      <c r="P303" s="55">
        <v>0</v>
      </c>
      <c r="Q303" s="54" t="s">
        <v>79</v>
      </c>
      <c r="R303" s="57">
        <f t="shared" si="88"/>
        <v>-6073.4019619011615</v>
      </c>
      <c r="S303" s="55">
        <v>0</v>
      </c>
      <c r="T303" s="55">
        <v>0</v>
      </c>
      <c r="U303" s="54" t="s">
        <v>79</v>
      </c>
      <c r="V303" s="57">
        <f t="shared" si="80"/>
        <v>-3390</v>
      </c>
      <c r="W303" s="55">
        <v>0</v>
      </c>
      <c r="X303" s="55">
        <f t="shared" si="78"/>
        <v>5321.8711237724638</v>
      </c>
      <c r="Y303" s="117">
        <f t="shared" si="79"/>
        <v>1954474.9124994171</v>
      </c>
    </row>
    <row r="304" spans="1:25" ht="13.5" thickBot="1" x14ac:dyDescent="0.35">
      <c r="A304" s="54">
        <v>291</v>
      </c>
      <c r="B304" s="54">
        <v>48</v>
      </c>
      <c r="C304" s="54">
        <f t="shared" si="84"/>
        <v>3</v>
      </c>
      <c r="D304" s="55">
        <f t="shared" si="87"/>
        <v>25800.799549709624</v>
      </c>
      <c r="E304" s="57">
        <f t="shared" si="77"/>
        <v>-1548.0479729825774</v>
      </c>
      <c r="F304" s="55" cm="1">
        <f t="array" ref="F304">(-1*(_xlfn.IFS((D304*12)&lt;50000,(0.15*D304*12),AND(D304*12 &gt; 50000, D304*12 &lt;75000),(7500+0.25*(D304*12-50000)),AND(D304*12 &gt; 75000, D304*12 &lt;100000),(13750+0.34*(D304*12-75000)),AND(D304*12 &gt; 100000, D304*12 &lt;335000),(22250+0.39*(D304*12-100000)),AND(D304*12 &gt; 335000, D304*12 &lt;10000000),(113900+0.34*(D304*12-335000)))))/12</f>
        <v>-8666.4784910534199</v>
      </c>
      <c r="G304" s="55">
        <v>0</v>
      </c>
      <c r="H304" s="55">
        <v>0</v>
      </c>
      <c r="I304" s="55">
        <v>0</v>
      </c>
      <c r="J304" s="57">
        <f t="shared" si="83"/>
        <v>-804</v>
      </c>
      <c r="K304" s="54">
        <v>219</v>
      </c>
      <c r="L304" s="55">
        <v>0</v>
      </c>
      <c r="M304" s="55">
        <v>0</v>
      </c>
      <c r="N304" s="54" t="s">
        <v>79</v>
      </c>
      <c r="O304" s="55">
        <v>0</v>
      </c>
      <c r="P304" s="55">
        <v>0</v>
      </c>
      <c r="Q304" s="54" t="s">
        <v>79</v>
      </c>
      <c r="R304" s="57">
        <f t="shared" si="88"/>
        <v>-6073.4019619011615</v>
      </c>
      <c r="S304" s="55">
        <v>0</v>
      </c>
      <c r="T304" s="55">
        <v>0</v>
      </c>
      <c r="U304" s="54" t="s">
        <v>79</v>
      </c>
      <c r="V304" s="57">
        <f t="shared" si="80"/>
        <v>-3400</v>
      </c>
      <c r="W304" s="55">
        <v>0</v>
      </c>
      <c r="X304" s="55">
        <f t="shared" si="78"/>
        <v>5308.8711237724638</v>
      </c>
      <c r="Y304" s="117">
        <f t="shared" si="79"/>
        <v>1967927.4290919369</v>
      </c>
    </row>
    <row r="305" spans="1:25" ht="13.5" thickBot="1" x14ac:dyDescent="0.35">
      <c r="A305" s="54">
        <v>292</v>
      </c>
      <c r="B305" s="54">
        <v>48</v>
      </c>
      <c r="C305" s="54">
        <f t="shared" si="84"/>
        <v>4</v>
      </c>
      <c r="D305" s="55">
        <f t="shared" si="87"/>
        <v>25800.799549709624</v>
      </c>
      <c r="E305" s="57">
        <f t="shared" si="77"/>
        <v>-1548.0479729825774</v>
      </c>
      <c r="F305" s="55" cm="1">
        <f t="array" ref="F305">(-1*(_xlfn.IFS((D305*12)&lt;50000,(0.15*D305*12),AND(D305*12 &gt; 50000, D305*12 &lt;75000),(7500+0.25*(D305*12-50000)),AND(D305*12 &gt; 75000, D305*12 &lt;100000),(13750+0.34*(D305*12-75000)),AND(D305*12 &gt; 100000, D305*12 &lt;335000),(22250+0.39*(D305*12-100000)),AND(D305*12 &gt; 335000, D305*12 &lt;10000000),(113900+0.34*(D305*12-335000)))))/12</f>
        <v>-8666.4784910534199</v>
      </c>
      <c r="G305" s="55">
        <v>0</v>
      </c>
      <c r="H305" s="55">
        <v>0</v>
      </c>
      <c r="I305" s="55">
        <v>0</v>
      </c>
      <c r="J305" s="57">
        <f t="shared" si="83"/>
        <v>-807</v>
      </c>
      <c r="K305" s="54">
        <v>220</v>
      </c>
      <c r="L305" s="55">
        <v>0</v>
      </c>
      <c r="M305" s="55">
        <v>0</v>
      </c>
      <c r="N305" s="54" t="s">
        <v>79</v>
      </c>
      <c r="O305" s="55">
        <v>0</v>
      </c>
      <c r="P305" s="55">
        <v>0</v>
      </c>
      <c r="Q305" s="54" t="s">
        <v>79</v>
      </c>
      <c r="R305" s="57">
        <f t="shared" si="88"/>
        <v>-6073.4019619011615</v>
      </c>
      <c r="S305" s="55">
        <v>0</v>
      </c>
      <c r="T305" s="55">
        <v>0</v>
      </c>
      <c r="U305" s="54" t="s">
        <v>79</v>
      </c>
      <c r="V305" s="57">
        <f t="shared" si="80"/>
        <v>-3410</v>
      </c>
      <c r="W305" s="55">
        <v>0</v>
      </c>
      <c r="X305" s="55">
        <f t="shared" si="78"/>
        <v>5295.8711237724638</v>
      </c>
      <c r="Y305" s="117">
        <f t="shared" si="79"/>
        <v>1981422.9978369256</v>
      </c>
    </row>
    <row r="306" spans="1:25" ht="13.5" thickBot="1" x14ac:dyDescent="0.35">
      <c r="A306" s="54">
        <v>293</v>
      </c>
      <c r="B306" s="54">
        <v>48</v>
      </c>
      <c r="C306" s="54">
        <f t="shared" si="84"/>
        <v>5</v>
      </c>
      <c r="D306" s="55">
        <f t="shared" si="87"/>
        <v>25800.799549709624</v>
      </c>
      <c r="E306" s="57">
        <f t="shared" si="77"/>
        <v>-1548.0479729825774</v>
      </c>
      <c r="F306" s="55" cm="1">
        <f t="array" ref="F306">(-1*(_xlfn.IFS((D306*12)&lt;50000,(0.15*D306*12),AND(D306*12 &gt; 50000, D306*12 &lt;75000),(7500+0.25*(D306*12-50000)),AND(D306*12 &gt; 75000, D306*12 &lt;100000),(13750+0.34*(D306*12-75000)),AND(D306*12 &gt; 100000, D306*12 &lt;335000),(22250+0.39*(D306*12-100000)),AND(D306*12 &gt; 335000, D306*12 &lt;10000000),(113900+0.34*(D306*12-335000)))))/12</f>
        <v>-8666.4784910534199</v>
      </c>
      <c r="G306" s="55">
        <v>0</v>
      </c>
      <c r="H306" s="55">
        <v>0</v>
      </c>
      <c r="I306" s="55">
        <v>0</v>
      </c>
      <c r="J306" s="57">
        <f t="shared" si="83"/>
        <v>-810</v>
      </c>
      <c r="K306" s="54">
        <v>221</v>
      </c>
      <c r="L306" s="55">
        <v>0</v>
      </c>
      <c r="M306" s="55">
        <v>0</v>
      </c>
      <c r="N306" s="54" t="s">
        <v>79</v>
      </c>
      <c r="O306" s="55">
        <v>0</v>
      </c>
      <c r="P306" s="55">
        <v>0</v>
      </c>
      <c r="Q306" s="54" t="s">
        <v>79</v>
      </c>
      <c r="R306" s="57">
        <f t="shared" si="88"/>
        <v>-6073.4019619011615</v>
      </c>
      <c r="S306" s="55">
        <v>0</v>
      </c>
      <c r="T306" s="55">
        <v>0</v>
      </c>
      <c r="U306" s="54" t="s">
        <v>79</v>
      </c>
      <c r="V306" s="57">
        <f t="shared" si="80"/>
        <v>-3420</v>
      </c>
      <c r="W306" s="55">
        <v>0</v>
      </c>
      <c r="X306" s="55">
        <f t="shared" si="78"/>
        <v>5282.8711237724638</v>
      </c>
      <c r="Y306" s="117">
        <f t="shared" si="79"/>
        <v>1994961.798118352</v>
      </c>
    </row>
    <row r="307" spans="1:25" ht="13.5" thickBot="1" x14ac:dyDescent="0.35">
      <c r="A307" s="54">
        <v>294</v>
      </c>
      <c r="B307" s="54">
        <v>48</v>
      </c>
      <c r="C307" s="54">
        <f t="shared" si="84"/>
        <v>6</v>
      </c>
      <c r="D307" s="55">
        <f t="shared" si="87"/>
        <v>25800.799549709624</v>
      </c>
      <c r="E307" s="57">
        <f t="shared" si="77"/>
        <v>-1548.0479729825774</v>
      </c>
      <c r="F307" s="55" cm="1">
        <f t="array" ref="F307">(-1*(_xlfn.IFS((D307*12)&lt;50000,(0.15*D307*12),AND(D307*12 &gt; 50000, D307*12 &lt;75000),(7500+0.25*(D307*12-50000)),AND(D307*12 &gt; 75000, D307*12 &lt;100000),(13750+0.34*(D307*12-75000)),AND(D307*12 &gt; 100000, D307*12 &lt;335000),(22250+0.39*(D307*12-100000)),AND(D307*12 &gt; 335000, D307*12 &lt;10000000),(113900+0.34*(D307*12-335000)))))/12</f>
        <v>-8666.4784910534199</v>
      </c>
      <c r="G307" s="55">
        <v>0</v>
      </c>
      <c r="H307" s="55">
        <v>0</v>
      </c>
      <c r="I307" s="55">
        <v>0</v>
      </c>
      <c r="J307" s="57">
        <f t="shared" si="83"/>
        <v>-813</v>
      </c>
      <c r="K307" s="54">
        <v>222</v>
      </c>
      <c r="L307" s="55">
        <v>0</v>
      </c>
      <c r="M307" s="55">
        <v>0</v>
      </c>
      <c r="N307" s="54" t="s">
        <v>79</v>
      </c>
      <c r="O307" s="55">
        <v>0</v>
      </c>
      <c r="P307" s="55">
        <v>0</v>
      </c>
      <c r="Q307" s="54" t="s">
        <v>79</v>
      </c>
      <c r="R307" s="57">
        <f t="shared" si="88"/>
        <v>-6073.4019619011615</v>
      </c>
      <c r="S307" s="55">
        <v>0</v>
      </c>
      <c r="T307" s="55">
        <v>0</v>
      </c>
      <c r="U307" s="54" t="s">
        <v>79</v>
      </c>
      <c r="V307" s="57">
        <f t="shared" si="80"/>
        <v>-3430</v>
      </c>
      <c r="W307" s="55">
        <v>0</v>
      </c>
      <c r="X307" s="55">
        <f t="shared" si="78"/>
        <v>5269.8711237724638</v>
      </c>
      <c r="Y307" s="117">
        <f t="shared" si="79"/>
        <v>2008544.0100676175</v>
      </c>
    </row>
    <row r="308" spans="1:25" ht="13.5" thickBot="1" x14ac:dyDescent="0.35">
      <c r="A308" s="54">
        <v>295</v>
      </c>
      <c r="B308" s="54">
        <v>48</v>
      </c>
      <c r="C308" s="54">
        <f t="shared" si="84"/>
        <v>7</v>
      </c>
      <c r="D308" s="55">
        <f t="shared" si="87"/>
        <v>25800.799549709624</v>
      </c>
      <c r="E308" s="57">
        <f t="shared" si="77"/>
        <v>-1548.0479729825774</v>
      </c>
      <c r="F308" s="55" cm="1">
        <f t="array" ref="F308">(-1*(_xlfn.IFS((D308*12)&lt;50000,(0.15*D308*12),AND(D308*12 &gt; 50000, D308*12 &lt;75000),(7500+0.25*(D308*12-50000)),AND(D308*12 &gt; 75000, D308*12 &lt;100000),(13750+0.34*(D308*12-75000)),AND(D308*12 &gt; 100000, D308*12 &lt;335000),(22250+0.39*(D308*12-100000)),AND(D308*12 &gt; 335000, D308*12 &lt;10000000),(113900+0.34*(D308*12-335000)))))/12</f>
        <v>-8666.4784910534199</v>
      </c>
      <c r="G308" s="55">
        <v>0</v>
      </c>
      <c r="H308" s="55">
        <v>0</v>
      </c>
      <c r="I308" s="55">
        <v>0</v>
      </c>
      <c r="J308" s="57">
        <f t="shared" si="83"/>
        <v>-816</v>
      </c>
      <c r="K308" s="54">
        <v>223</v>
      </c>
      <c r="L308" s="55">
        <v>0</v>
      </c>
      <c r="M308" s="55">
        <v>0</v>
      </c>
      <c r="N308" s="54" t="s">
        <v>79</v>
      </c>
      <c r="O308" s="55">
        <v>0</v>
      </c>
      <c r="P308" s="55">
        <v>0</v>
      </c>
      <c r="Q308" s="54" t="s">
        <v>79</v>
      </c>
      <c r="R308" s="57">
        <f t="shared" si="88"/>
        <v>-6073.4019619011615</v>
      </c>
      <c r="S308" s="55">
        <v>0</v>
      </c>
      <c r="T308" s="55">
        <v>0</v>
      </c>
      <c r="U308" s="54" t="s">
        <v>79</v>
      </c>
      <c r="V308" s="57">
        <f t="shared" si="80"/>
        <v>-3440</v>
      </c>
      <c r="W308" s="55">
        <v>0</v>
      </c>
      <c r="X308" s="55">
        <f t="shared" si="78"/>
        <v>5256.8711237724638</v>
      </c>
      <c r="Y308" s="117">
        <f t="shared" si="79"/>
        <v>2022169.8145666718</v>
      </c>
    </row>
    <row r="309" spans="1:25" ht="13.5" thickBot="1" x14ac:dyDescent="0.35">
      <c r="A309" s="54">
        <v>296</v>
      </c>
      <c r="B309" s="54">
        <v>48</v>
      </c>
      <c r="C309" s="54">
        <f t="shared" si="84"/>
        <v>8</v>
      </c>
      <c r="D309" s="55">
        <f t="shared" si="87"/>
        <v>25800.799549709624</v>
      </c>
      <c r="E309" s="57">
        <f t="shared" si="77"/>
        <v>-1548.0479729825774</v>
      </c>
      <c r="F309" s="55" cm="1">
        <f t="array" ref="F309">(-1*(_xlfn.IFS((D309*12)&lt;50000,(0.15*D309*12),AND(D309*12 &gt; 50000, D309*12 &lt;75000),(7500+0.25*(D309*12-50000)),AND(D309*12 &gt; 75000, D309*12 &lt;100000),(13750+0.34*(D309*12-75000)),AND(D309*12 &gt; 100000, D309*12 &lt;335000),(22250+0.39*(D309*12-100000)),AND(D309*12 &gt; 335000, D309*12 &lt;10000000),(113900+0.34*(D309*12-335000)))))/12</f>
        <v>-8666.4784910534199</v>
      </c>
      <c r="G309" s="55">
        <v>0</v>
      </c>
      <c r="H309" s="55">
        <v>0</v>
      </c>
      <c r="I309" s="55">
        <v>0</v>
      </c>
      <c r="J309" s="57">
        <f t="shared" si="83"/>
        <v>-819</v>
      </c>
      <c r="K309" s="54">
        <v>224</v>
      </c>
      <c r="L309" s="55">
        <v>0</v>
      </c>
      <c r="M309" s="55">
        <v>0</v>
      </c>
      <c r="N309" s="54" t="s">
        <v>79</v>
      </c>
      <c r="O309" s="55">
        <v>0</v>
      </c>
      <c r="P309" s="55">
        <v>0</v>
      </c>
      <c r="Q309" s="54" t="s">
        <v>79</v>
      </c>
      <c r="R309" s="57">
        <f t="shared" si="88"/>
        <v>-6073.4019619011615</v>
      </c>
      <c r="S309" s="55">
        <v>0</v>
      </c>
      <c r="T309" s="55">
        <v>0</v>
      </c>
      <c r="U309" s="54" t="s">
        <v>79</v>
      </c>
      <c r="V309" s="57">
        <f t="shared" si="80"/>
        <v>-3450</v>
      </c>
      <c r="W309" s="55">
        <v>0</v>
      </c>
      <c r="X309" s="55">
        <f t="shared" si="78"/>
        <v>5243.8711237724638</v>
      </c>
      <c r="Y309" s="117">
        <f t="shared" si="79"/>
        <v>2035839.3932511387</v>
      </c>
    </row>
    <row r="310" spans="1:25" ht="13.5" thickBot="1" x14ac:dyDescent="0.35">
      <c r="A310" s="54">
        <v>297</v>
      </c>
      <c r="B310" s="54">
        <v>48</v>
      </c>
      <c r="C310" s="54">
        <f t="shared" si="84"/>
        <v>9</v>
      </c>
      <c r="D310" s="55">
        <f t="shared" si="87"/>
        <v>25800.799549709624</v>
      </c>
      <c r="E310" s="57">
        <f t="shared" si="77"/>
        <v>-1548.0479729825774</v>
      </c>
      <c r="F310" s="55" cm="1">
        <f t="array" ref="F310">(-1*(_xlfn.IFS((D310*12)&lt;50000,(0.15*D310*12),AND(D310*12 &gt; 50000, D310*12 &lt;75000),(7500+0.25*(D310*12-50000)),AND(D310*12 &gt; 75000, D310*12 &lt;100000),(13750+0.34*(D310*12-75000)),AND(D310*12 &gt; 100000, D310*12 &lt;335000),(22250+0.39*(D310*12-100000)),AND(D310*12 &gt; 335000, D310*12 &lt;10000000),(113900+0.34*(D310*12-335000)))))/12</f>
        <v>-8666.4784910534199</v>
      </c>
      <c r="G310" s="55">
        <v>0</v>
      </c>
      <c r="H310" s="55">
        <v>0</v>
      </c>
      <c r="I310" s="55">
        <v>0</v>
      </c>
      <c r="J310" s="57">
        <f t="shared" si="83"/>
        <v>-822</v>
      </c>
      <c r="K310" s="54">
        <v>225</v>
      </c>
      <c r="L310" s="55">
        <v>0</v>
      </c>
      <c r="M310" s="55">
        <v>0</v>
      </c>
      <c r="N310" s="54" t="s">
        <v>79</v>
      </c>
      <c r="O310" s="55">
        <v>0</v>
      </c>
      <c r="P310" s="55">
        <v>0</v>
      </c>
      <c r="Q310" s="54" t="s">
        <v>79</v>
      </c>
      <c r="R310" s="57">
        <f t="shared" si="88"/>
        <v>-6073.4019619011615</v>
      </c>
      <c r="S310" s="55">
        <v>0</v>
      </c>
      <c r="T310" s="55">
        <v>0</v>
      </c>
      <c r="U310" s="54" t="s">
        <v>79</v>
      </c>
      <c r="V310" s="57">
        <f t="shared" si="80"/>
        <v>-3460</v>
      </c>
      <c r="W310" s="55">
        <v>0</v>
      </c>
      <c r="X310" s="55">
        <f t="shared" si="78"/>
        <v>5230.8711237724638</v>
      </c>
      <c r="Y310" s="117">
        <f t="shared" si="79"/>
        <v>2049552.9285134575</v>
      </c>
    </row>
    <row r="311" spans="1:25" ht="13.5" thickBot="1" x14ac:dyDescent="0.35">
      <c r="A311" s="54">
        <v>298</v>
      </c>
      <c r="B311" s="54">
        <v>48</v>
      </c>
      <c r="C311" s="54">
        <f t="shared" si="84"/>
        <v>10</v>
      </c>
      <c r="D311" s="55">
        <f t="shared" si="87"/>
        <v>25800.799549709624</v>
      </c>
      <c r="E311" s="57">
        <f t="shared" si="77"/>
        <v>-1548.0479729825774</v>
      </c>
      <c r="F311" s="55" cm="1">
        <f t="array" ref="F311">(-1*(_xlfn.IFS((D311*12)&lt;50000,(0.15*D311*12),AND(D311*12 &gt; 50000, D311*12 &lt;75000),(7500+0.25*(D311*12-50000)),AND(D311*12 &gt; 75000, D311*12 &lt;100000),(13750+0.34*(D311*12-75000)),AND(D311*12 &gt; 100000, D311*12 &lt;335000),(22250+0.39*(D311*12-100000)),AND(D311*12 &gt; 335000, D311*12 &lt;10000000),(113900+0.34*(D311*12-335000)))))/12</f>
        <v>-8666.4784910534199</v>
      </c>
      <c r="G311" s="55">
        <v>0</v>
      </c>
      <c r="H311" s="55">
        <v>0</v>
      </c>
      <c r="I311" s="55">
        <v>0</v>
      </c>
      <c r="J311" s="57">
        <f t="shared" si="83"/>
        <v>-825</v>
      </c>
      <c r="K311" s="54">
        <v>226</v>
      </c>
      <c r="L311" s="55">
        <v>0</v>
      </c>
      <c r="M311" s="55">
        <v>0</v>
      </c>
      <c r="N311" s="54" t="s">
        <v>79</v>
      </c>
      <c r="O311" s="55">
        <v>0</v>
      </c>
      <c r="P311" s="55">
        <v>0</v>
      </c>
      <c r="Q311" s="54" t="s">
        <v>79</v>
      </c>
      <c r="R311" s="57">
        <f t="shared" si="88"/>
        <v>-6073.4019619011615</v>
      </c>
      <c r="S311" s="55">
        <v>0</v>
      </c>
      <c r="T311" s="55">
        <v>0</v>
      </c>
      <c r="U311" s="54" t="s">
        <v>79</v>
      </c>
      <c r="V311" s="57">
        <f t="shared" si="80"/>
        <v>-3470</v>
      </c>
      <c r="W311" s="55">
        <v>0</v>
      </c>
      <c r="X311" s="55">
        <f t="shared" si="78"/>
        <v>5217.8711237724638</v>
      </c>
      <c r="Y311" s="117">
        <f t="shared" si="79"/>
        <v>2063310.6035060361</v>
      </c>
    </row>
    <row r="312" spans="1:25" ht="13.5" thickBot="1" x14ac:dyDescent="0.35">
      <c r="A312" s="54">
        <v>299</v>
      </c>
      <c r="B312" s="54">
        <v>48</v>
      </c>
      <c r="C312" s="54">
        <f t="shared" si="84"/>
        <v>11</v>
      </c>
      <c r="D312" s="55">
        <f t="shared" si="87"/>
        <v>25800.799549709624</v>
      </c>
      <c r="E312" s="57">
        <f t="shared" si="77"/>
        <v>-1548.0479729825774</v>
      </c>
      <c r="F312" s="55" cm="1">
        <f t="array" ref="F312">(-1*(_xlfn.IFS((D312*12)&lt;50000,(0.15*D312*12),AND(D312*12 &gt; 50000, D312*12 &lt;75000),(7500+0.25*(D312*12-50000)),AND(D312*12 &gt; 75000, D312*12 &lt;100000),(13750+0.34*(D312*12-75000)),AND(D312*12 &gt; 100000, D312*12 &lt;335000),(22250+0.39*(D312*12-100000)),AND(D312*12 &gt; 335000, D312*12 &lt;10000000),(113900+0.34*(D312*12-335000)))))/12</f>
        <v>-8666.4784910534199</v>
      </c>
      <c r="G312" s="55">
        <v>0</v>
      </c>
      <c r="H312" s="55">
        <v>0</v>
      </c>
      <c r="I312" s="55">
        <v>0</v>
      </c>
      <c r="J312" s="57">
        <f t="shared" si="83"/>
        <v>-828</v>
      </c>
      <c r="K312" s="54">
        <v>227</v>
      </c>
      <c r="L312" s="55">
        <v>0</v>
      </c>
      <c r="M312" s="55">
        <v>0</v>
      </c>
      <c r="N312" s="54" t="s">
        <v>79</v>
      </c>
      <c r="O312" s="55">
        <v>0</v>
      </c>
      <c r="P312" s="55">
        <v>0</v>
      </c>
      <c r="Q312" s="54" t="s">
        <v>79</v>
      </c>
      <c r="R312" s="57">
        <f t="shared" si="88"/>
        <v>-6073.4019619011615</v>
      </c>
      <c r="S312" s="55">
        <v>0</v>
      </c>
      <c r="T312" s="55">
        <v>0</v>
      </c>
      <c r="U312" s="54" t="s">
        <v>79</v>
      </c>
      <c r="V312" s="57">
        <f t="shared" si="80"/>
        <v>-3480</v>
      </c>
      <c r="W312" s="55">
        <v>0</v>
      </c>
      <c r="X312" s="55">
        <f t="shared" si="78"/>
        <v>5204.8711237724638</v>
      </c>
      <c r="Y312" s="117">
        <f t="shared" si="79"/>
        <v>2077112.6021444169</v>
      </c>
    </row>
    <row r="313" spans="1:25" ht="13.5" thickBot="1" x14ac:dyDescent="0.35">
      <c r="A313" s="54">
        <v>300</v>
      </c>
      <c r="B313" s="54">
        <v>49</v>
      </c>
      <c r="C313" s="54">
        <f t="shared" si="84"/>
        <v>0</v>
      </c>
      <c r="D313" s="55">
        <f>$D302*(1+$D$4)</f>
        <v>27090.839527195105</v>
      </c>
      <c r="E313" s="57">
        <f t="shared" si="77"/>
        <v>-1625.4503716317063</v>
      </c>
      <c r="F313" s="55" cm="1">
        <f t="array" ref="F313">(-1*(_xlfn.IFS((D313*12)&lt;50000,(0.15*D313*12),AND(D313*12 &gt; 50000, D313*12 &lt;75000),(7500+0.25*(D313*12-50000)),AND(D313*12 &gt; 75000, D313*12 &lt;100000),(13750+0.34*(D313*12-75000)),AND(D313*12 &gt; 100000, D313*12 &lt;335000),(22250+0.39*(D313*12-100000)),AND(D313*12 &gt; 335000, D313*12 &lt;10000000),(113900+0.34*(D313*12-335000)))))/12</f>
        <v>-9169.5940822727589</v>
      </c>
      <c r="G313" s="55">
        <v>0</v>
      </c>
      <c r="H313" s="55">
        <v>0</v>
      </c>
      <c r="I313" s="55">
        <v>0</v>
      </c>
      <c r="J313" s="57">
        <f t="shared" si="83"/>
        <v>-831</v>
      </c>
      <c r="K313" s="54">
        <v>228</v>
      </c>
      <c r="L313" s="55">
        <v>0</v>
      </c>
      <c r="M313" s="55">
        <v>0</v>
      </c>
      <c r="N313" s="54" t="s">
        <v>79</v>
      </c>
      <c r="O313" s="55">
        <v>0</v>
      </c>
      <c r="P313" s="55">
        <v>0</v>
      </c>
      <c r="Q313" s="54" t="s">
        <v>79</v>
      </c>
      <c r="R313" s="57">
        <f>$R312*1.06</f>
        <v>-6437.8060796152313</v>
      </c>
      <c r="S313" s="55">
        <v>0</v>
      </c>
      <c r="T313" s="55">
        <v>0</v>
      </c>
      <c r="U313" s="54" t="s">
        <v>79</v>
      </c>
      <c r="V313" s="57">
        <f t="shared" si="80"/>
        <v>-3490</v>
      </c>
      <c r="W313" s="55">
        <v>0</v>
      </c>
      <c r="X313" s="55">
        <f t="shared" si="78"/>
        <v>5536.9889936754098</v>
      </c>
      <c r="Y313" s="117">
        <f t="shared" si="79"/>
        <v>2091304.2269803607</v>
      </c>
    </row>
    <row r="314" spans="1:25" ht="13.5" thickBot="1" x14ac:dyDescent="0.35">
      <c r="A314" s="54">
        <v>301</v>
      </c>
      <c r="B314" s="54">
        <v>49</v>
      </c>
      <c r="C314" s="54">
        <f t="shared" si="84"/>
        <v>1</v>
      </c>
      <c r="D314" s="55">
        <f t="shared" ref="D314:D324" si="89">$D313</f>
        <v>27090.839527195105</v>
      </c>
      <c r="E314" s="57">
        <f t="shared" si="77"/>
        <v>-1625.4503716317063</v>
      </c>
      <c r="F314" s="55" cm="1">
        <f t="array" ref="F314">(-1*(_xlfn.IFS((D314*12)&lt;50000,(0.15*D314*12),AND(D314*12 &gt; 50000, D314*12 &lt;75000),(7500+0.25*(D314*12-50000)),AND(D314*12 &gt; 75000, D314*12 &lt;100000),(13750+0.34*(D314*12-75000)),AND(D314*12 &gt; 100000, D314*12 &lt;335000),(22250+0.39*(D314*12-100000)),AND(D314*12 &gt; 335000, D314*12 &lt;10000000),(113900+0.34*(D314*12-335000)))))/12</f>
        <v>-9169.5940822727589</v>
      </c>
      <c r="G314" s="55">
        <v>0</v>
      </c>
      <c r="H314" s="55">
        <v>0</v>
      </c>
      <c r="I314" s="55">
        <v>0</v>
      </c>
      <c r="J314" s="57">
        <f t="shared" si="83"/>
        <v>-834</v>
      </c>
      <c r="K314" s="54">
        <v>229</v>
      </c>
      <c r="L314" s="55">
        <v>0</v>
      </c>
      <c r="M314" s="55">
        <v>0</v>
      </c>
      <c r="N314" s="54" t="s">
        <v>79</v>
      </c>
      <c r="O314" s="55">
        <v>0</v>
      </c>
      <c r="P314" s="55">
        <v>0</v>
      </c>
      <c r="Q314" s="54" t="s">
        <v>79</v>
      </c>
      <c r="R314" s="57">
        <f t="shared" ref="R314:R324" si="90">$R313</f>
        <v>-6437.8060796152313</v>
      </c>
      <c r="S314" s="55">
        <v>0</v>
      </c>
      <c r="T314" s="55">
        <v>0</v>
      </c>
      <c r="U314" s="54" t="s">
        <v>79</v>
      </c>
      <c r="V314" s="57">
        <f t="shared" si="80"/>
        <v>-3500</v>
      </c>
      <c r="W314" s="55">
        <v>0</v>
      </c>
      <c r="X314" s="55">
        <f t="shared" si="78"/>
        <v>5523.9889936754098</v>
      </c>
      <c r="Y314" s="117">
        <f t="shared" si="79"/>
        <v>2105541.9835864543</v>
      </c>
    </row>
    <row r="315" spans="1:25" ht="13.5" thickBot="1" x14ac:dyDescent="0.35">
      <c r="A315" s="54">
        <v>302</v>
      </c>
      <c r="B315" s="54">
        <v>49</v>
      </c>
      <c r="C315" s="54">
        <f t="shared" si="84"/>
        <v>2</v>
      </c>
      <c r="D315" s="55">
        <f t="shared" si="89"/>
        <v>27090.839527195105</v>
      </c>
      <c r="E315" s="57">
        <f t="shared" si="77"/>
        <v>-1625.4503716317063</v>
      </c>
      <c r="F315" s="55" cm="1">
        <f t="array" ref="F315">(-1*(_xlfn.IFS((D315*12)&lt;50000,(0.15*D315*12),AND(D315*12 &gt; 50000, D315*12 &lt;75000),(7500+0.25*(D315*12-50000)),AND(D315*12 &gt; 75000, D315*12 &lt;100000),(13750+0.34*(D315*12-75000)),AND(D315*12 &gt; 100000, D315*12 &lt;335000),(22250+0.39*(D315*12-100000)),AND(D315*12 &gt; 335000, D315*12 &lt;10000000),(113900+0.34*(D315*12-335000)))))/12</f>
        <v>-9169.5940822727589</v>
      </c>
      <c r="G315" s="55">
        <v>0</v>
      </c>
      <c r="H315" s="55">
        <v>0</v>
      </c>
      <c r="I315" s="55">
        <v>0</v>
      </c>
      <c r="J315" s="57">
        <f t="shared" si="83"/>
        <v>-837</v>
      </c>
      <c r="K315" s="54">
        <v>230</v>
      </c>
      <c r="L315" s="55">
        <v>0</v>
      </c>
      <c r="M315" s="55">
        <v>0</v>
      </c>
      <c r="N315" s="54" t="s">
        <v>79</v>
      </c>
      <c r="O315" s="55">
        <v>0</v>
      </c>
      <c r="P315" s="55">
        <v>0</v>
      </c>
      <c r="Q315" s="54" t="s">
        <v>79</v>
      </c>
      <c r="R315" s="57">
        <f t="shared" si="90"/>
        <v>-6437.8060796152313</v>
      </c>
      <c r="S315" s="55">
        <v>0</v>
      </c>
      <c r="T315" s="55">
        <v>0</v>
      </c>
      <c r="U315" s="54" t="s">
        <v>79</v>
      </c>
      <c r="V315" s="57">
        <f t="shared" si="80"/>
        <v>-3510</v>
      </c>
      <c r="W315" s="55">
        <v>0</v>
      </c>
      <c r="X315" s="55">
        <f t="shared" si="78"/>
        <v>5510.9889936754098</v>
      </c>
      <c r="Y315" s="117">
        <f t="shared" si="79"/>
        <v>2119826.0641784067</v>
      </c>
    </row>
    <row r="316" spans="1:25" ht="13.5" thickBot="1" x14ac:dyDescent="0.35">
      <c r="A316" s="54">
        <v>303</v>
      </c>
      <c r="B316" s="54">
        <v>49</v>
      </c>
      <c r="C316" s="54">
        <f t="shared" si="84"/>
        <v>3</v>
      </c>
      <c r="D316" s="55">
        <f t="shared" si="89"/>
        <v>27090.839527195105</v>
      </c>
      <c r="E316" s="57">
        <f t="shared" si="77"/>
        <v>-1625.4503716317063</v>
      </c>
      <c r="F316" s="55" cm="1">
        <f t="array" ref="F316">(-1*(_xlfn.IFS((D316*12)&lt;50000,(0.15*D316*12),AND(D316*12 &gt; 50000, D316*12 &lt;75000),(7500+0.25*(D316*12-50000)),AND(D316*12 &gt; 75000, D316*12 &lt;100000),(13750+0.34*(D316*12-75000)),AND(D316*12 &gt; 100000, D316*12 &lt;335000),(22250+0.39*(D316*12-100000)),AND(D316*12 &gt; 335000, D316*12 &lt;10000000),(113900+0.34*(D316*12-335000)))))/12</f>
        <v>-9169.5940822727589</v>
      </c>
      <c r="G316" s="55">
        <v>0</v>
      </c>
      <c r="H316" s="55">
        <v>0</v>
      </c>
      <c r="I316" s="55">
        <v>0</v>
      </c>
      <c r="J316" s="57">
        <f t="shared" si="83"/>
        <v>-840</v>
      </c>
      <c r="K316" s="54">
        <v>231</v>
      </c>
      <c r="L316" s="55">
        <v>0</v>
      </c>
      <c r="M316" s="55">
        <v>0</v>
      </c>
      <c r="N316" s="54" t="s">
        <v>79</v>
      </c>
      <c r="O316" s="55">
        <v>0</v>
      </c>
      <c r="P316" s="55">
        <v>0</v>
      </c>
      <c r="Q316" s="54" t="s">
        <v>79</v>
      </c>
      <c r="R316" s="57">
        <f t="shared" si="90"/>
        <v>-6437.8060796152313</v>
      </c>
      <c r="S316" s="55">
        <v>0</v>
      </c>
      <c r="T316" s="55">
        <v>0</v>
      </c>
      <c r="U316" s="54" t="s">
        <v>79</v>
      </c>
      <c r="V316" s="57">
        <f t="shared" si="80"/>
        <v>-3520</v>
      </c>
      <c r="W316" s="55">
        <v>0</v>
      </c>
      <c r="X316" s="55">
        <f t="shared" si="78"/>
        <v>5497.9889936754098</v>
      </c>
      <c r="Y316" s="117">
        <f t="shared" si="79"/>
        <v>2134156.6617728253</v>
      </c>
    </row>
    <row r="317" spans="1:25" ht="13.5" thickBot="1" x14ac:dyDescent="0.35">
      <c r="A317" s="54">
        <v>304</v>
      </c>
      <c r="B317" s="54">
        <v>49</v>
      </c>
      <c r="C317" s="54">
        <f t="shared" si="84"/>
        <v>4</v>
      </c>
      <c r="D317" s="55">
        <f t="shared" si="89"/>
        <v>27090.839527195105</v>
      </c>
      <c r="E317" s="57">
        <f t="shared" si="77"/>
        <v>-1625.4503716317063</v>
      </c>
      <c r="F317" s="55" cm="1">
        <f t="array" ref="F317">(-1*(_xlfn.IFS((D317*12)&lt;50000,(0.15*D317*12),AND(D317*12 &gt; 50000, D317*12 &lt;75000),(7500+0.25*(D317*12-50000)),AND(D317*12 &gt; 75000, D317*12 &lt;100000),(13750+0.34*(D317*12-75000)),AND(D317*12 &gt; 100000, D317*12 &lt;335000),(22250+0.39*(D317*12-100000)),AND(D317*12 &gt; 335000, D317*12 &lt;10000000),(113900+0.34*(D317*12-335000)))))/12</f>
        <v>-9169.5940822727589</v>
      </c>
      <c r="G317" s="55">
        <v>0</v>
      </c>
      <c r="H317" s="55">
        <v>0</v>
      </c>
      <c r="I317" s="55">
        <v>0</v>
      </c>
      <c r="J317" s="57">
        <f t="shared" si="83"/>
        <v>-843</v>
      </c>
      <c r="K317" s="54">
        <v>232</v>
      </c>
      <c r="L317" s="55">
        <v>0</v>
      </c>
      <c r="M317" s="55">
        <v>0</v>
      </c>
      <c r="N317" s="54" t="s">
        <v>79</v>
      </c>
      <c r="O317" s="55">
        <v>0</v>
      </c>
      <c r="P317" s="55">
        <v>0</v>
      </c>
      <c r="Q317" s="54" t="s">
        <v>79</v>
      </c>
      <c r="R317" s="57">
        <f t="shared" si="90"/>
        <v>-6437.8060796152313</v>
      </c>
      <c r="S317" s="55">
        <v>0</v>
      </c>
      <c r="T317" s="55">
        <v>0</v>
      </c>
      <c r="U317" s="54" t="s">
        <v>79</v>
      </c>
      <c r="V317" s="57">
        <f t="shared" si="80"/>
        <v>-3530</v>
      </c>
      <c r="W317" s="55">
        <v>0</v>
      </c>
      <c r="X317" s="55">
        <f t="shared" si="78"/>
        <v>5484.9889936754098</v>
      </c>
      <c r="Y317" s="117">
        <f t="shared" si="79"/>
        <v>2148533.9701905539</v>
      </c>
    </row>
    <row r="318" spans="1:25" ht="13.5" thickBot="1" x14ac:dyDescent="0.35">
      <c r="A318" s="54">
        <v>305</v>
      </c>
      <c r="B318" s="54">
        <v>49</v>
      </c>
      <c r="C318" s="54">
        <f t="shared" si="84"/>
        <v>5</v>
      </c>
      <c r="D318" s="55">
        <f t="shared" si="89"/>
        <v>27090.839527195105</v>
      </c>
      <c r="E318" s="57">
        <f t="shared" si="77"/>
        <v>-1625.4503716317063</v>
      </c>
      <c r="F318" s="55" cm="1">
        <f t="array" ref="F318">(-1*(_xlfn.IFS((D318*12)&lt;50000,(0.15*D318*12),AND(D318*12 &gt; 50000, D318*12 &lt;75000),(7500+0.25*(D318*12-50000)),AND(D318*12 &gt; 75000, D318*12 &lt;100000),(13750+0.34*(D318*12-75000)),AND(D318*12 &gt; 100000, D318*12 &lt;335000),(22250+0.39*(D318*12-100000)),AND(D318*12 &gt; 335000, D318*12 &lt;10000000),(113900+0.34*(D318*12-335000)))))/12</f>
        <v>-9169.5940822727589</v>
      </c>
      <c r="G318" s="55">
        <v>0</v>
      </c>
      <c r="H318" s="55">
        <v>0</v>
      </c>
      <c r="I318" s="55">
        <v>0</v>
      </c>
      <c r="J318" s="57">
        <f t="shared" si="83"/>
        <v>-846</v>
      </c>
      <c r="K318" s="54">
        <v>233</v>
      </c>
      <c r="L318" s="55">
        <v>0</v>
      </c>
      <c r="M318" s="55">
        <v>0</v>
      </c>
      <c r="N318" s="54" t="s">
        <v>79</v>
      </c>
      <c r="O318" s="55">
        <v>0</v>
      </c>
      <c r="P318" s="55">
        <v>0</v>
      </c>
      <c r="Q318" s="54" t="s">
        <v>79</v>
      </c>
      <c r="R318" s="57">
        <f t="shared" si="90"/>
        <v>-6437.8060796152313</v>
      </c>
      <c r="S318" s="55">
        <v>0</v>
      </c>
      <c r="T318" s="55">
        <v>0</v>
      </c>
      <c r="U318" s="54" t="s">
        <v>79</v>
      </c>
      <c r="V318" s="57">
        <f t="shared" si="80"/>
        <v>-3540</v>
      </c>
      <c r="W318" s="55">
        <v>0</v>
      </c>
      <c r="X318" s="55">
        <f t="shared" si="78"/>
        <v>5471.9889936754098</v>
      </c>
      <c r="Y318" s="117">
        <f t="shared" si="79"/>
        <v>2162958.1840600232</v>
      </c>
    </row>
    <row r="319" spans="1:25" ht="13.5" thickBot="1" x14ac:dyDescent="0.35">
      <c r="A319" s="54">
        <v>306</v>
      </c>
      <c r="B319" s="54">
        <v>49</v>
      </c>
      <c r="C319" s="54">
        <f t="shared" si="84"/>
        <v>6</v>
      </c>
      <c r="D319" s="55">
        <f t="shared" si="89"/>
        <v>27090.839527195105</v>
      </c>
      <c r="E319" s="57">
        <f t="shared" si="77"/>
        <v>-1625.4503716317063</v>
      </c>
      <c r="F319" s="55" cm="1">
        <f t="array" ref="F319">(-1*(_xlfn.IFS((D319*12)&lt;50000,(0.15*D319*12),AND(D319*12 &gt; 50000, D319*12 &lt;75000),(7500+0.25*(D319*12-50000)),AND(D319*12 &gt; 75000, D319*12 &lt;100000),(13750+0.34*(D319*12-75000)),AND(D319*12 &gt; 100000, D319*12 &lt;335000),(22250+0.39*(D319*12-100000)),AND(D319*12 &gt; 335000, D319*12 &lt;10000000),(113900+0.34*(D319*12-335000)))))/12</f>
        <v>-9169.5940822727589</v>
      </c>
      <c r="G319" s="55">
        <v>0</v>
      </c>
      <c r="H319" s="55">
        <v>0</v>
      </c>
      <c r="I319" s="55">
        <v>0</v>
      </c>
      <c r="J319" s="57">
        <f t="shared" si="83"/>
        <v>-849</v>
      </c>
      <c r="K319" s="54">
        <v>234</v>
      </c>
      <c r="L319" s="55">
        <v>0</v>
      </c>
      <c r="M319" s="55">
        <v>0</v>
      </c>
      <c r="N319" s="54" t="s">
        <v>79</v>
      </c>
      <c r="O319" s="55">
        <v>0</v>
      </c>
      <c r="P319" s="55">
        <v>0</v>
      </c>
      <c r="Q319" s="54" t="s">
        <v>79</v>
      </c>
      <c r="R319" s="57">
        <f t="shared" si="90"/>
        <v>-6437.8060796152313</v>
      </c>
      <c r="S319" s="55">
        <v>0</v>
      </c>
      <c r="T319" s="55">
        <v>0</v>
      </c>
      <c r="U319" s="54" t="s">
        <v>79</v>
      </c>
      <c r="V319" s="57">
        <f t="shared" si="80"/>
        <v>-3550</v>
      </c>
      <c r="W319" s="55">
        <v>0</v>
      </c>
      <c r="X319" s="55">
        <f t="shared" si="78"/>
        <v>5458.9889936754098</v>
      </c>
      <c r="Y319" s="117">
        <f t="shared" si="79"/>
        <v>2177429.4988206155</v>
      </c>
    </row>
    <row r="320" spans="1:25" ht="13.5" thickBot="1" x14ac:dyDescent="0.35">
      <c r="A320" s="54">
        <v>307</v>
      </c>
      <c r="B320" s="54">
        <v>49</v>
      </c>
      <c r="C320" s="54">
        <f t="shared" si="84"/>
        <v>7</v>
      </c>
      <c r="D320" s="55">
        <f t="shared" si="89"/>
        <v>27090.839527195105</v>
      </c>
      <c r="E320" s="57">
        <f t="shared" si="77"/>
        <v>-1625.4503716317063</v>
      </c>
      <c r="F320" s="55" cm="1">
        <f t="array" ref="F320">(-1*(_xlfn.IFS((D320*12)&lt;50000,(0.15*D320*12),AND(D320*12 &gt; 50000, D320*12 &lt;75000),(7500+0.25*(D320*12-50000)),AND(D320*12 &gt; 75000, D320*12 &lt;100000),(13750+0.34*(D320*12-75000)),AND(D320*12 &gt; 100000, D320*12 &lt;335000),(22250+0.39*(D320*12-100000)),AND(D320*12 &gt; 335000, D320*12 &lt;10000000),(113900+0.34*(D320*12-335000)))))/12</f>
        <v>-9169.5940822727589</v>
      </c>
      <c r="G320" s="55">
        <v>0</v>
      </c>
      <c r="H320" s="55">
        <v>0</v>
      </c>
      <c r="I320" s="55">
        <v>0</v>
      </c>
      <c r="J320" s="57">
        <f t="shared" si="83"/>
        <v>-852</v>
      </c>
      <c r="K320" s="54">
        <v>235</v>
      </c>
      <c r="L320" s="55">
        <v>0</v>
      </c>
      <c r="M320" s="55">
        <v>0</v>
      </c>
      <c r="N320" s="54" t="s">
        <v>79</v>
      </c>
      <c r="O320" s="55">
        <v>0</v>
      </c>
      <c r="P320" s="55">
        <v>0</v>
      </c>
      <c r="Q320" s="54" t="s">
        <v>79</v>
      </c>
      <c r="R320" s="57">
        <f t="shared" si="90"/>
        <v>-6437.8060796152313</v>
      </c>
      <c r="S320" s="55">
        <v>0</v>
      </c>
      <c r="T320" s="55">
        <v>0</v>
      </c>
      <c r="U320" s="54" t="s">
        <v>79</v>
      </c>
      <c r="V320" s="57">
        <f t="shared" si="80"/>
        <v>-3560</v>
      </c>
      <c r="W320" s="55">
        <v>0</v>
      </c>
      <c r="X320" s="55">
        <f t="shared" si="78"/>
        <v>5445.9889936754098</v>
      </c>
      <c r="Y320" s="117">
        <f t="shared" si="79"/>
        <v>2191948.1107260436</v>
      </c>
    </row>
    <row r="321" spans="1:25" ht="13.5" thickBot="1" x14ac:dyDescent="0.35">
      <c r="A321" s="54">
        <v>308</v>
      </c>
      <c r="B321" s="54">
        <v>49</v>
      </c>
      <c r="C321" s="54">
        <f t="shared" si="84"/>
        <v>8</v>
      </c>
      <c r="D321" s="55">
        <f t="shared" si="89"/>
        <v>27090.839527195105</v>
      </c>
      <c r="E321" s="57">
        <f t="shared" si="77"/>
        <v>-1625.4503716317063</v>
      </c>
      <c r="F321" s="55" cm="1">
        <f t="array" ref="F321">(-1*(_xlfn.IFS((D321*12)&lt;50000,(0.15*D321*12),AND(D321*12 &gt; 50000, D321*12 &lt;75000),(7500+0.25*(D321*12-50000)),AND(D321*12 &gt; 75000, D321*12 &lt;100000),(13750+0.34*(D321*12-75000)),AND(D321*12 &gt; 100000, D321*12 &lt;335000),(22250+0.39*(D321*12-100000)),AND(D321*12 &gt; 335000, D321*12 &lt;10000000),(113900+0.34*(D321*12-335000)))))/12</f>
        <v>-9169.5940822727589</v>
      </c>
      <c r="G321" s="55">
        <v>0</v>
      </c>
      <c r="H321" s="55">
        <v>0</v>
      </c>
      <c r="I321" s="55">
        <v>0</v>
      </c>
      <c r="J321" s="57">
        <f t="shared" si="83"/>
        <v>-855</v>
      </c>
      <c r="K321" s="54">
        <v>236</v>
      </c>
      <c r="L321" s="55">
        <v>0</v>
      </c>
      <c r="M321" s="55">
        <v>0</v>
      </c>
      <c r="N321" s="54" t="s">
        <v>79</v>
      </c>
      <c r="O321" s="55">
        <v>0</v>
      </c>
      <c r="P321" s="55">
        <v>0</v>
      </c>
      <c r="Q321" s="54" t="s">
        <v>79</v>
      </c>
      <c r="R321" s="57">
        <f t="shared" si="90"/>
        <v>-6437.8060796152313</v>
      </c>
      <c r="S321" s="55">
        <v>0</v>
      </c>
      <c r="T321" s="55">
        <v>0</v>
      </c>
      <c r="U321" s="54" t="s">
        <v>79</v>
      </c>
      <c r="V321" s="57">
        <f t="shared" si="80"/>
        <v>-3570</v>
      </c>
      <c r="W321" s="55">
        <v>0</v>
      </c>
      <c r="X321" s="55">
        <f t="shared" si="78"/>
        <v>5432.9889936754098</v>
      </c>
      <c r="Y321" s="117">
        <f t="shared" si="79"/>
        <v>2206514.2168477443</v>
      </c>
    </row>
    <row r="322" spans="1:25" ht="13.5" thickBot="1" x14ac:dyDescent="0.35">
      <c r="A322" s="54">
        <v>309</v>
      </c>
      <c r="B322" s="54">
        <v>49</v>
      </c>
      <c r="C322" s="54">
        <f t="shared" si="84"/>
        <v>9</v>
      </c>
      <c r="D322" s="55">
        <f t="shared" si="89"/>
        <v>27090.839527195105</v>
      </c>
      <c r="E322" s="57">
        <f t="shared" si="77"/>
        <v>-1625.4503716317063</v>
      </c>
      <c r="F322" s="55" cm="1">
        <f t="array" ref="F322">(-1*(_xlfn.IFS((D322*12)&lt;50000,(0.15*D322*12),AND(D322*12 &gt; 50000, D322*12 &lt;75000),(7500+0.25*(D322*12-50000)),AND(D322*12 &gt; 75000, D322*12 &lt;100000),(13750+0.34*(D322*12-75000)),AND(D322*12 &gt; 100000, D322*12 &lt;335000),(22250+0.39*(D322*12-100000)),AND(D322*12 &gt; 335000, D322*12 &lt;10000000),(113900+0.34*(D322*12-335000)))))/12</f>
        <v>-9169.5940822727589</v>
      </c>
      <c r="G322" s="55">
        <v>0</v>
      </c>
      <c r="H322" s="55">
        <v>0</v>
      </c>
      <c r="I322" s="55">
        <v>0</v>
      </c>
      <c r="J322" s="57">
        <f t="shared" si="83"/>
        <v>-858</v>
      </c>
      <c r="K322" s="54">
        <v>237</v>
      </c>
      <c r="L322" s="55">
        <v>0</v>
      </c>
      <c r="M322" s="55">
        <v>0</v>
      </c>
      <c r="N322" s="54" t="s">
        <v>79</v>
      </c>
      <c r="O322" s="55">
        <v>0</v>
      </c>
      <c r="P322" s="55">
        <v>0</v>
      </c>
      <c r="Q322" s="54" t="s">
        <v>79</v>
      </c>
      <c r="R322" s="57">
        <f t="shared" si="90"/>
        <v>-6437.8060796152313</v>
      </c>
      <c r="S322" s="55">
        <v>0</v>
      </c>
      <c r="T322" s="55">
        <v>0</v>
      </c>
      <c r="U322" s="54" t="s">
        <v>79</v>
      </c>
      <c r="V322" s="57">
        <f t="shared" si="80"/>
        <v>-3580</v>
      </c>
      <c r="W322" s="55">
        <v>0</v>
      </c>
      <c r="X322" s="55">
        <f t="shared" si="78"/>
        <v>5419.9889936754098</v>
      </c>
      <c r="Y322" s="117">
        <f t="shared" si="79"/>
        <v>2221128.0150782852</v>
      </c>
    </row>
    <row r="323" spans="1:25" ht="13.5" thickBot="1" x14ac:dyDescent="0.35">
      <c r="A323" s="54">
        <v>310</v>
      </c>
      <c r="B323" s="54">
        <v>49</v>
      </c>
      <c r="C323" s="54">
        <f t="shared" si="84"/>
        <v>10</v>
      </c>
      <c r="D323" s="55">
        <f t="shared" si="89"/>
        <v>27090.839527195105</v>
      </c>
      <c r="E323" s="57">
        <f t="shared" si="77"/>
        <v>-1625.4503716317063</v>
      </c>
      <c r="F323" s="55" cm="1">
        <f t="array" ref="F323">(-1*(_xlfn.IFS((D323*12)&lt;50000,(0.15*D323*12),AND(D323*12 &gt; 50000, D323*12 &lt;75000),(7500+0.25*(D323*12-50000)),AND(D323*12 &gt; 75000, D323*12 &lt;100000),(13750+0.34*(D323*12-75000)),AND(D323*12 &gt; 100000, D323*12 &lt;335000),(22250+0.39*(D323*12-100000)),AND(D323*12 &gt; 335000, D323*12 &lt;10000000),(113900+0.34*(D323*12-335000)))))/12</f>
        <v>-9169.5940822727589</v>
      </c>
      <c r="G323" s="55">
        <v>0</v>
      </c>
      <c r="H323" s="55">
        <v>0</v>
      </c>
      <c r="I323" s="55">
        <v>0</v>
      </c>
      <c r="J323" s="57">
        <f t="shared" si="83"/>
        <v>-861</v>
      </c>
      <c r="K323" s="54">
        <v>238</v>
      </c>
      <c r="L323" s="55">
        <v>0</v>
      </c>
      <c r="M323" s="55">
        <v>0</v>
      </c>
      <c r="N323" s="54" t="s">
        <v>79</v>
      </c>
      <c r="O323" s="55">
        <v>0</v>
      </c>
      <c r="P323" s="55">
        <v>0</v>
      </c>
      <c r="Q323" s="54" t="s">
        <v>79</v>
      </c>
      <c r="R323" s="57">
        <f t="shared" si="90"/>
        <v>-6437.8060796152313</v>
      </c>
      <c r="S323" s="55">
        <v>0</v>
      </c>
      <c r="T323" s="55">
        <v>0</v>
      </c>
      <c r="U323" s="54" t="s">
        <v>79</v>
      </c>
      <c r="V323" s="57">
        <f t="shared" si="80"/>
        <v>-3590</v>
      </c>
      <c r="W323" s="55">
        <v>0</v>
      </c>
      <c r="X323" s="55">
        <f t="shared" si="78"/>
        <v>5406.9889936754098</v>
      </c>
      <c r="Y323" s="117">
        <f t="shared" si="79"/>
        <v>2235789.704134787</v>
      </c>
    </row>
    <row r="324" spans="1:25" ht="13.5" thickBot="1" x14ac:dyDescent="0.35">
      <c r="A324" s="54">
        <v>311</v>
      </c>
      <c r="B324" s="54">
        <v>49</v>
      </c>
      <c r="C324" s="54">
        <f t="shared" si="84"/>
        <v>11</v>
      </c>
      <c r="D324" s="55">
        <f t="shared" si="89"/>
        <v>27090.839527195105</v>
      </c>
      <c r="E324" s="57">
        <f t="shared" si="77"/>
        <v>-1625.4503716317063</v>
      </c>
      <c r="F324" s="55" cm="1">
        <f t="array" ref="F324">(-1*(_xlfn.IFS((D324*12)&lt;50000,(0.15*D324*12),AND(D324*12 &gt; 50000, D324*12 &lt;75000),(7500+0.25*(D324*12-50000)),AND(D324*12 &gt; 75000, D324*12 &lt;100000),(13750+0.34*(D324*12-75000)),AND(D324*12 &gt; 100000, D324*12 &lt;335000),(22250+0.39*(D324*12-100000)),AND(D324*12 &gt; 335000, D324*12 &lt;10000000),(113900+0.34*(D324*12-335000)))))/12</f>
        <v>-9169.5940822727589</v>
      </c>
      <c r="G324" s="55">
        <v>0</v>
      </c>
      <c r="H324" s="55">
        <v>0</v>
      </c>
      <c r="I324" s="55">
        <v>0</v>
      </c>
      <c r="J324" s="57">
        <f t="shared" si="83"/>
        <v>-864</v>
      </c>
      <c r="K324" s="54">
        <v>239</v>
      </c>
      <c r="L324" s="55">
        <v>0</v>
      </c>
      <c r="M324" s="55">
        <v>0</v>
      </c>
      <c r="N324" s="54" t="s">
        <v>79</v>
      </c>
      <c r="O324" s="55">
        <v>0</v>
      </c>
      <c r="P324" s="55">
        <v>0</v>
      </c>
      <c r="Q324" s="54" t="s">
        <v>79</v>
      </c>
      <c r="R324" s="57">
        <f t="shared" si="90"/>
        <v>-6437.8060796152313</v>
      </c>
      <c r="S324" s="55">
        <v>0</v>
      </c>
      <c r="T324" s="55">
        <v>0</v>
      </c>
      <c r="U324" s="54" t="s">
        <v>79</v>
      </c>
      <c r="V324" s="57">
        <f t="shared" si="80"/>
        <v>-3600</v>
      </c>
      <c r="W324" s="55">
        <v>0</v>
      </c>
      <c r="X324" s="55">
        <f t="shared" si="78"/>
        <v>5393.9889936754098</v>
      </c>
      <c r="Y324" s="117">
        <f t="shared" si="79"/>
        <v>2250499.4835623573</v>
      </c>
    </row>
    <row r="325" spans="1:25" ht="13.5" thickBot="1" x14ac:dyDescent="0.35">
      <c r="A325" s="54">
        <v>312</v>
      </c>
      <c r="B325" s="54">
        <v>50</v>
      </c>
      <c r="C325" s="54">
        <f t="shared" si="84"/>
        <v>0</v>
      </c>
      <c r="D325" s="55">
        <f>$D314*(1+$D$4)</f>
        <v>28445.381503554861</v>
      </c>
      <c r="E325" s="57">
        <f t="shared" si="77"/>
        <v>-1706.7228902132915</v>
      </c>
      <c r="F325" s="55" cm="1">
        <f t="array" ref="F325">(-1*(_xlfn.IFS((D325*12)&lt;50000,(0.15*D325*12),AND(D325*12 &gt; 50000, D325*12 &lt;75000),(7500+0.25*(D325*12-50000)),AND(D325*12 &gt; 75000, D325*12 &lt;100000),(13750+0.34*(D325*12-75000)),AND(D325*12 &gt; 100000, D325*12 &lt;335000),(22250+0.39*(D325*12-100000)),AND(D325*12 &gt; 335000, D325*12 &lt;10000000),(113900+0.34*(D325*12-335000)))))/12</f>
        <v>-9671.4297112086533</v>
      </c>
      <c r="G325" s="55">
        <v>0</v>
      </c>
      <c r="H325" s="55">
        <v>0</v>
      </c>
      <c r="I325" s="55">
        <v>0</v>
      </c>
      <c r="J325" s="57">
        <f t="shared" si="83"/>
        <v>-867</v>
      </c>
      <c r="K325" s="54">
        <v>240</v>
      </c>
      <c r="L325" s="55">
        <v>0</v>
      </c>
      <c r="M325" s="55">
        <v>0</v>
      </c>
      <c r="N325" s="54" t="s">
        <v>79</v>
      </c>
      <c r="O325" s="55">
        <v>0</v>
      </c>
      <c r="P325" s="55">
        <v>0</v>
      </c>
      <c r="Q325" s="54" t="s">
        <v>79</v>
      </c>
      <c r="R325" s="57">
        <f>$R324*1.06</f>
        <v>-6824.0744443921458</v>
      </c>
      <c r="S325" s="55">
        <v>0</v>
      </c>
      <c r="T325" s="55">
        <v>0</v>
      </c>
      <c r="U325" s="54" t="s">
        <v>79</v>
      </c>
      <c r="V325" s="57">
        <f t="shared" si="80"/>
        <v>-3610</v>
      </c>
      <c r="W325" s="55">
        <v>0</v>
      </c>
      <c r="X325" s="55">
        <f t="shared" si="78"/>
        <v>5766.1544577407694</v>
      </c>
      <c r="Y325" s="117">
        <f t="shared" si="79"/>
        <v>2265642.7192016081</v>
      </c>
    </row>
    <row r="326" spans="1:25" ht="13.5" thickBot="1" x14ac:dyDescent="0.35">
      <c r="A326" s="54">
        <v>313</v>
      </c>
      <c r="B326" s="54">
        <v>50</v>
      </c>
      <c r="C326" s="54">
        <f t="shared" si="84"/>
        <v>1</v>
      </c>
      <c r="D326" s="55">
        <f t="shared" ref="D326:D336" si="91">$D325</f>
        <v>28445.381503554861</v>
      </c>
      <c r="E326" s="57">
        <f t="shared" si="77"/>
        <v>-1706.7228902132915</v>
      </c>
      <c r="F326" s="55" cm="1">
        <f t="array" ref="F326">(-1*(_xlfn.IFS((D326*12)&lt;50000,(0.15*D326*12),AND(D326*12 &gt; 50000, D326*12 &lt;75000),(7500+0.25*(D326*12-50000)),AND(D326*12 &gt; 75000, D326*12 &lt;100000),(13750+0.34*(D326*12-75000)),AND(D326*12 &gt; 100000, D326*12 &lt;335000),(22250+0.39*(D326*12-100000)),AND(D326*12 &gt; 335000, D326*12 &lt;10000000),(113900+0.34*(D326*12-335000)))))/12</f>
        <v>-9671.4297112086533</v>
      </c>
      <c r="G326" s="55">
        <v>0</v>
      </c>
      <c r="H326" s="55">
        <v>0</v>
      </c>
      <c r="I326" s="55">
        <v>0</v>
      </c>
      <c r="J326" s="57">
        <f t="shared" si="83"/>
        <v>-870</v>
      </c>
      <c r="K326" s="54">
        <v>241</v>
      </c>
      <c r="L326" s="55">
        <v>0</v>
      </c>
      <c r="M326" s="55">
        <v>0</v>
      </c>
      <c r="N326" s="54" t="s">
        <v>79</v>
      </c>
      <c r="O326" s="55">
        <v>0</v>
      </c>
      <c r="P326" s="55">
        <v>0</v>
      </c>
      <c r="Q326" s="54" t="s">
        <v>79</v>
      </c>
      <c r="R326" s="57">
        <f t="shared" ref="R326:R336" si="92">$R325</f>
        <v>-6824.0744443921458</v>
      </c>
      <c r="S326" s="55">
        <v>0</v>
      </c>
      <c r="T326" s="55">
        <v>0</v>
      </c>
      <c r="U326" s="54" t="s">
        <v>79</v>
      </c>
      <c r="V326" s="57">
        <f t="shared" si="80"/>
        <v>-3620</v>
      </c>
      <c r="W326" s="55">
        <v>0</v>
      </c>
      <c r="X326" s="55">
        <f t="shared" si="78"/>
        <v>5753.1544577407694</v>
      </c>
      <c r="Y326" s="117">
        <f t="shared" si="79"/>
        <v>2280836.0516560222</v>
      </c>
    </row>
    <row r="327" spans="1:25" ht="13.5" thickBot="1" x14ac:dyDescent="0.35">
      <c r="A327" s="54">
        <v>314</v>
      </c>
      <c r="B327" s="54">
        <v>50</v>
      </c>
      <c r="C327" s="54">
        <f t="shared" si="84"/>
        <v>2</v>
      </c>
      <c r="D327" s="55">
        <f t="shared" si="91"/>
        <v>28445.381503554861</v>
      </c>
      <c r="E327" s="57">
        <f t="shared" si="77"/>
        <v>-1706.7228902132915</v>
      </c>
      <c r="F327" s="55" cm="1">
        <f t="array" ref="F327">(-1*(_xlfn.IFS((D327*12)&lt;50000,(0.15*D327*12),AND(D327*12 &gt; 50000, D327*12 &lt;75000),(7500+0.25*(D327*12-50000)),AND(D327*12 &gt; 75000, D327*12 &lt;100000),(13750+0.34*(D327*12-75000)),AND(D327*12 &gt; 100000, D327*12 &lt;335000),(22250+0.39*(D327*12-100000)),AND(D327*12 &gt; 335000, D327*12 &lt;10000000),(113900+0.34*(D327*12-335000)))))/12</f>
        <v>-9671.4297112086533</v>
      </c>
      <c r="G327" s="55">
        <v>0</v>
      </c>
      <c r="H327" s="55">
        <v>0</v>
      </c>
      <c r="I327" s="55">
        <v>0</v>
      </c>
      <c r="J327" s="57">
        <f t="shared" si="83"/>
        <v>-873</v>
      </c>
      <c r="K327" s="54">
        <v>242</v>
      </c>
      <c r="L327" s="55">
        <v>0</v>
      </c>
      <c r="M327" s="55">
        <v>0</v>
      </c>
      <c r="N327" s="54" t="s">
        <v>79</v>
      </c>
      <c r="O327" s="55">
        <v>0</v>
      </c>
      <c r="P327" s="55">
        <v>0</v>
      </c>
      <c r="Q327" s="54" t="s">
        <v>79</v>
      </c>
      <c r="R327" s="57">
        <f t="shared" si="92"/>
        <v>-6824.0744443921458</v>
      </c>
      <c r="S327" s="55">
        <v>0</v>
      </c>
      <c r="T327" s="55">
        <v>0</v>
      </c>
      <c r="U327" s="54" t="s">
        <v>79</v>
      </c>
      <c r="V327" s="57">
        <f t="shared" si="80"/>
        <v>-3630</v>
      </c>
      <c r="W327" s="55">
        <v>0</v>
      </c>
      <c r="X327" s="55">
        <f t="shared" si="78"/>
        <v>5740.1544577407694</v>
      </c>
      <c r="Y327" s="117">
        <f t="shared" si="79"/>
        <v>2296079.6896623299</v>
      </c>
    </row>
    <row r="328" spans="1:25" ht="13.5" thickBot="1" x14ac:dyDescent="0.35">
      <c r="A328" s="54">
        <v>315</v>
      </c>
      <c r="B328" s="54">
        <v>50</v>
      </c>
      <c r="C328" s="54">
        <f t="shared" si="84"/>
        <v>3</v>
      </c>
      <c r="D328" s="55">
        <f t="shared" si="91"/>
        <v>28445.381503554861</v>
      </c>
      <c r="E328" s="57">
        <f t="shared" si="77"/>
        <v>-1706.7228902132915</v>
      </c>
      <c r="F328" s="55" cm="1">
        <f t="array" ref="F328">(-1*(_xlfn.IFS((D328*12)&lt;50000,(0.15*D328*12),AND(D328*12 &gt; 50000, D328*12 &lt;75000),(7500+0.25*(D328*12-50000)),AND(D328*12 &gt; 75000, D328*12 &lt;100000),(13750+0.34*(D328*12-75000)),AND(D328*12 &gt; 100000, D328*12 &lt;335000),(22250+0.39*(D328*12-100000)),AND(D328*12 &gt; 335000, D328*12 &lt;10000000),(113900+0.34*(D328*12-335000)))))/12</f>
        <v>-9671.4297112086533</v>
      </c>
      <c r="G328" s="55">
        <v>0</v>
      </c>
      <c r="H328" s="55">
        <v>0</v>
      </c>
      <c r="I328" s="55">
        <v>0</v>
      </c>
      <c r="J328" s="57">
        <f t="shared" si="83"/>
        <v>-876</v>
      </c>
      <c r="K328" s="54">
        <v>243</v>
      </c>
      <c r="L328" s="55">
        <v>0</v>
      </c>
      <c r="M328" s="55">
        <v>0</v>
      </c>
      <c r="N328" s="54" t="s">
        <v>79</v>
      </c>
      <c r="O328" s="55">
        <v>0</v>
      </c>
      <c r="P328" s="55">
        <v>0</v>
      </c>
      <c r="Q328" s="54" t="s">
        <v>79</v>
      </c>
      <c r="R328" s="57">
        <f t="shared" si="92"/>
        <v>-6824.0744443921458</v>
      </c>
      <c r="S328" s="55">
        <v>0</v>
      </c>
      <c r="T328" s="55">
        <v>0</v>
      </c>
      <c r="U328" s="54" t="s">
        <v>79</v>
      </c>
      <c r="V328" s="57">
        <f t="shared" si="80"/>
        <v>-3640</v>
      </c>
      <c r="W328" s="55">
        <v>0</v>
      </c>
      <c r="X328" s="55">
        <f t="shared" si="78"/>
        <v>5727.1544577407694</v>
      </c>
      <c r="Y328" s="117">
        <f t="shared" si="79"/>
        <v>2311373.8428269969</v>
      </c>
    </row>
    <row r="329" spans="1:25" ht="13.5" thickBot="1" x14ac:dyDescent="0.35">
      <c r="A329" s="54">
        <v>316</v>
      </c>
      <c r="B329" s="54">
        <v>50</v>
      </c>
      <c r="C329" s="54">
        <f t="shared" si="84"/>
        <v>4</v>
      </c>
      <c r="D329" s="55">
        <f t="shared" si="91"/>
        <v>28445.381503554861</v>
      </c>
      <c r="E329" s="57">
        <f t="shared" si="77"/>
        <v>-1706.7228902132915</v>
      </c>
      <c r="F329" s="55" cm="1">
        <f t="array" ref="F329">(-1*(_xlfn.IFS((D329*12)&lt;50000,(0.15*D329*12),AND(D329*12 &gt; 50000, D329*12 &lt;75000),(7500+0.25*(D329*12-50000)),AND(D329*12 &gt; 75000, D329*12 &lt;100000),(13750+0.34*(D329*12-75000)),AND(D329*12 &gt; 100000, D329*12 &lt;335000),(22250+0.39*(D329*12-100000)),AND(D329*12 &gt; 335000, D329*12 &lt;10000000),(113900+0.34*(D329*12-335000)))))/12</f>
        <v>-9671.4297112086533</v>
      </c>
      <c r="G329" s="55">
        <v>0</v>
      </c>
      <c r="H329" s="55">
        <v>0</v>
      </c>
      <c r="I329" s="55">
        <v>0</v>
      </c>
      <c r="J329" s="57">
        <f t="shared" si="83"/>
        <v>-879</v>
      </c>
      <c r="K329" s="54">
        <v>244</v>
      </c>
      <c r="L329" s="55">
        <v>0</v>
      </c>
      <c r="M329" s="55">
        <v>0</v>
      </c>
      <c r="N329" s="54" t="s">
        <v>79</v>
      </c>
      <c r="O329" s="55">
        <v>0</v>
      </c>
      <c r="P329" s="55">
        <v>0</v>
      </c>
      <c r="Q329" s="54" t="s">
        <v>79</v>
      </c>
      <c r="R329" s="57">
        <f t="shared" si="92"/>
        <v>-6824.0744443921458</v>
      </c>
      <c r="S329" s="55">
        <v>0</v>
      </c>
      <c r="T329" s="55">
        <v>0</v>
      </c>
      <c r="U329" s="54" t="s">
        <v>79</v>
      </c>
      <c r="V329" s="57">
        <f t="shared" si="80"/>
        <v>-3650</v>
      </c>
      <c r="W329" s="55">
        <v>0</v>
      </c>
      <c r="X329" s="55">
        <f t="shared" si="78"/>
        <v>5714.1544577407694</v>
      </c>
      <c r="Y329" s="117">
        <f t="shared" si="79"/>
        <v>2326718.7216298506</v>
      </c>
    </row>
    <row r="330" spans="1:25" ht="13.5" thickBot="1" x14ac:dyDescent="0.35">
      <c r="A330" s="54">
        <v>317</v>
      </c>
      <c r="B330" s="54">
        <v>50</v>
      </c>
      <c r="C330" s="54">
        <f t="shared" si="84"/>
        <v>5</v>
      </c>
      <c r="D330" s="55">
        <f t="shared" si="91"/>
        <v>28445.381503554861</v>
      </c>
      <c r="E330" s="57">
        <f t="shared" si="77"/>
        <v>-1706.7228902132915</v>
      </c>
      <c r="F330" s="55" cm="1">
        <f t="array" ref="F330">(-1*(_xlfn.IFS((D330*12)&lt;50000,(0.15*D330*12),AND(D330*12 &gt; 50000, D330*12 &lt;75000),(7500+0.25*(D330*12-50000)),AND(D330*12 &gt; 75000, D330*12 &lt;100000),(13750+0.34*(D330*12-75000)),AND(D330*12 &gt; 100000, D330*12 &lt;335000),(22250+0.39*(D330*12-100000)),AND(D330*12 &gt; 335000, D330*12 &lt;10000000),(113900+0.34*(D330*12-335000)))))/12</f>
        <v>-9671.4297112086533</v>
      </c>
      <c r="G330" s="55">
        <v>0</v>
      </c>
      <c r="H330" s="55">
        <v>0</v>
      </c>
      <c r="I330" s="55">
        <v>0</v>
      </c>
      <c r="J330" s="57">
        <f t="shared" si="83"/>
        <v>-882</v>
      </c>
      <c r="K330" s="54">
        <v>245</v>
      </c>
      <c r="L330" s="55">
        <v>0</v>
      </c>
      <c r="M330" s="55">
        <v>0</v>
      </c>
      <c r="N330" s="54" t="s">
        <v>79</v>
      </c>
      <c r="O330" s="55">
        <v>0</v>
      </c>
      <c r="P330" s="55">
        <v>0</v>
      </c>
      <c r="Q330" s="54" t="s">
        <v>79</v>
      </c>
      <c r="R330" s="57">
        <f t="shared" si="92"/>
        <v>-6824.0744443921458</v>
      </c>
      <c r="S330" s="55">
        <v>0</v>
      </c>
      <c r="T330" s="55">
        <v>0</v>
      </c>
      <c r="U330" s="54" t="s">
        <v>79</v>
      </c>
      <c r="V330" s="57">
        <f t="shared" si="80"/>
        <v>-3660</v>
      </c>
      <c r="W330" s="55">
        <v>0</v>
      </c>
      <c r="X330" s="55">
        <f t="shared" si="78"/>
        <v>5701.1544577407694</v>
      </c>
      <c r="Y330" s="117">
        <f t="shared" si="79"/>
        <v>2342114.537427716</v>
      </c>
    </row>
    <row r="331" spans="1:25" ht="13.5" thickBot="1" x14ac:dyDescent="0.35">
      <c r="A331" s="54">
        <v>318</v>
      </c>
      <c r="B331" s="54">
        <v>50</v>
      </c>
      <c r="C331" s="54">
        <f t="shared" si="84"/>
        <v>6</v>
      </c>
      <c r="D331" s="55">
        <f t="shared" si="91"/>
        <v>28445.381503554861</v>
      </c>
      <c r="E331" s="57">
        <f t="shared" si="77"/>
        <v>-1706.7228902132915</v>
      </c>
      <c r="F331" s="55" cm="1">
        <f t="array" ref="F331">(-1*(_xlfn.IFS((D331*12)&lt;50000,(0.15*D331*12),AND(D331*12 &gt; 50000, D331*12 &lt;75000),(7500+0.25*(D331*12-50000)),AND(D331*12 &gt; 75000, D331*12 &lt;100000),(13750+0.34*(D331*12-75000)),AND(D331*12 &gt; 100000, D331*12 &lt;335000),(22250+0.39*(D331*12-100000)),AND(D331*12 &gt; 335000, D331*12 &lt;10000000),(113900+0.34*(D331*12-335000)))))/12</f>
        <v>-9671.4297112086533</v>
      </c>
      <c r="G331" s="55">
        <v>0</v>
      </c>
      <c r="H331" s="55">
        <v>0</v>
      </c>
      <c r="I331" s="55">
        <v>0</v>
      </c>
      <c r="J331" s="57">
        <f t="shared" si="83"/>
        <v>-885</v>
      </c>
      <c r="K331" s="54">
        <v>246</v>
      </c>
      <c r="L331" s="55">
        <v>0</v>
      </c>
      <c r="M331" s="55">
        <v>0</v>
      </c>
      <c r="N331" s="54" t="s">
        <v>79</v>
      </c>
      <c r="O331" s="55">
        <v>0</v>
      </c>
      <c r="P331" s="55">
        <v>0</v>
      </c>
      <c r="Q331" s="54" t="s">
        <v>79</v>
      </c>
      <c r="R331" s="57">
        <f t="shared" si="92"/>
        <v>-6824.0744443921458</v>
      </c>
      <c r="S331" s="55">
        <v>0</v>
      </c>
      <c r="T331" s="55">
        <v>0</v>
      </c>
      <c r="U331" s="54" t="s">
        <v>79</v>
      </c>
      <c r="V331" s="57">
        <f t="shared" si="80"/>
        <v>-3670</v>
      </c>
      <c r="W331" s="55">
        <v>0</v>
      </c>
      <c r="X331" s="55">
        <f t="shared" si="78"/>
        <v>5688.1544577407694</v>
      </c>
      <c r="Y331" s="117">
        <f t="shared" si="79"/>
        <v>2357561.5024580723</v>
      </c>
    </row>
    <row r="332" spans="1:25" ht="13.5" thickBot="1" x14ac:dyDescent="0.35">
      <c r="A332" s="54">
        <v>319</v>
      </c>
      <c r="B332" s="54">
        <v>50</v>
      </c>
      <c r="C332" s="54">
        <f t="shared" si="84"/>
        <v>7</v>
      </c>
      <c r="D332" s="55">
        <f t="shared" si="91"/>
        <v>28445.381503554861</v>
      </c>
      <c r="E332" s="57">
        <f t="shared" si="77"/>
        <v>-1706.7228902132915</v>
      </c>
      <c r="F332" s="55" cm="1">
        <f t="array" ref="F332">(-1*(_xlfn.IFS((D332*12)&lt;50000,(0.15*D332*12),AND(D332*12 &gt; 50000, D332*12 &lt;75000),(7500+0.25*(D332*12-50000)),AND(D332*12 &gt; 75000, D332*12 &lt;100000),(13750+0.34*(D332*12-75000)),AND(D332*12 &gt; 100000, D332*12 &lt;335000),(22250+0.39*(D332*12-100000)),AND(D332*12 &gt; 335000, D332*12 &lt;10000000),(113900+0.34*(D332*12-335000)))))/12</f>
        <v>-9671.4297112086533</v>
      </c>
      <c r="G332" s="55">
        <v>0</v>
      </c>
      <c r="H332" s="55">
        <v>0</v>
      </c>
      <c r="I332" s="55">
        <v>0</v>
      </c>
      <c r="J332" s="57">
        <f t="shared" si="83"/>
        <v>-888</v>
      </c>
      <c r="K332" s="54">
        <v>247</v>
      </c>
      <c r="L332" s="55">
        <v>0</v>
      </c>
      <c r="M332" s="55">
        <v>0</v>
      </c>
      <c r="N332" s="54" t="s">
        <v>79</v>
      </c>
      <c r="O332" s="55">
        <v>0</v>
      </c>
      <c r="P332" s="55">
        <v>0</v>
      </c>
      <c r="Q332" s="54" t="s">
        <v>79</v>
      </c>
      <c r="R332" s="57">
        <f t="shared" si="92"/>
        <v>-6824.0744443921458</v>
      </c>
      <c r="S332" s="55">
        <v>0</v>
      </c>
      <c r="T332" s="55">
        <v>0</v>
      </c>
      <c r="U332" s="54" t="s">
        <v>79</v>
      </c>
      <c r="V332" s="57">
        <f t="shared" si="80"/>
        <v>-3680</v>
      </c>
      <c r="W332" s="55">
        <v>0</v>
      </c>
      <c r="X332" s="55">
        <f t="shared" si="78"/>
        <v>5675.1544577407694</v>
      </c>
      <c r="Y332" s="117">
        <f t="shared" si="79"/>
        <v>2373059.829842722</v>
      </c>
    </row>
    <row r="333" spans="1:25" ht="13.5" thickBot="1" x14ac:dyDescent="0.35">
      <c r="A333" s="54">
        <v>320</v>
      </c>
      <c r="B333" s="54">
        <v>50</v>
      </c>
      <c r="C333" s="54">
        <f t="shared" si="84"/>
        <v>8</v>
      </c>
      <c r="D333" s="55">
        <f t="shared" si="91"/>
        <v>28445.381503554861</v>
      </c>
      <c r="E333" s="57">
        <f t="shared" si="77"/>
        <v>-1706.7228902132915</v>
      </c>
      <c r="F333" s="55" cm="1">
        <f t="array" ref="F333">(-1*(_xlfn.IFS((D333*12)&lt;50000,(0.15*D333*12),AND(D333*12 &gt; 50000, D333*12 &lt;75000),(7500+0.25*(D333*12-50000)),AND(D333*12 &gt; 75000, D333*12 &lt;100000),(13750+0.34*(D333*12-75000)),AND(D333*12 &gt; 100000, D333*12 &lt;335000),(22250+0.39*(D333*12-100000)),AND(D333*12 &gt; 335000, D333*12 &lt;10000000),(113900+0.34*(D333*12-335000)))))/12</f>
        <v>-9671.4297112086533</v>
      </c>
      <c r="G333" s="55">
        <v>0</v>
      </c>
      <c r="H333" s="55">
        <v>0</v>
      </c>
      <c r="I333" s="55">
        <v>0</v>
      </c>
      <c r="J333" s="57">
        <f t="shared" si="83"/>
        <v>-891</v>
      </c>
      <c r="K333" s="54">
        <v>248</v>
      </c>
      <c r="L333" s="55">
        <v>0</v>
      </c>
      <c r="M333" s="55">
        <v>0</v>
      </c>
      <c r="N333" s="54" t="s">
        <v>79</v>
      </c>
      <c r="O333" s="55">
        <v>0</v>
      </c>
      <c r="P333" s="55">
        <v>0</v>
      </c>
      <c r="Q333" s="54" t="s">
        <v>79</v>
      </c>
      <c r="R333" s="57">
        <f t="shared" si="92"/>
        <v>-6824.0744443921458</v>
      </c>
      <c r="S333" s="55">
        <v>0</v>
      </c>
      <c r="T333" s="55">
        <v>0</v>
      </c>
      <c r="U333" s="54" t="s">
        <v>79</v>
      </c>
      <c r="V333" s="57">
        <f t="shared" si="80"/>
        <v>-3690</v>
      </c>
      <c r="W333" s="55">
        <v>0</v>
      </c>
      <c r="X333" s="55">
        <f t="shared" si="78"/>
        <v>5662.1544577407694</v>
      </c>
      <c r="Y333" s="117">
        <f t="shared" si="79"/>
        <v>2388609.7335914741</v>
      </c>
    </row>
    <row r="334" spans="1:25" ht="13.5" thickBot="1" x14ac:dyDescent="0.35">
      <c r="A334" s="54">
        <v>321</v>
      </c>
      <c r="B334" s="54">
        <v>50</v>
      </c>
      <c r="C334" s="54">
        <f t="shared" si="84"/>
        <v>9</v>
      </c>
      <c r="D334" s="55">
        <f t="shared" si="91"/>
        <v>28445.381503554861</v>
      </c>
      <c r="E334" s="57">
        <f t="shared" ref="E334:E397" si="93">-$D334*$D$5</f>
        <v>-1706.7228902132915</v>
      </c>
      <c r="F334" s="55" cm="1">
        <f t="array" ref="F334">(-1*(_xlfn.IFS((D334*12)&lt;50000,(0.15*D334*12),AND(D334*12 &gt; 50000, D334*12 &lt;75000),(7500+0.25*(D334*12-50000)),AND(D334*12 &gt; 75000, D334*12 &lt;100000),(13750+0.34*(D334*12-75000)),AND(D334*12 &gt; 100000, D334*12 &lt;335000),(22250+0.39*(D334*12-100000)),AND(D334*12 &gt; 335000, D334*12 &lt;10000000),(113900+0.34*(D334*12-335000)))))/12</f>
        <v>-9671.4297112086533</v>
      </c>
      <c r="G334" s="55">
        <v>0</v>
      </c>
      <c r="H334" s="55">
        <v>0</v>
      </c>
      <c r="I334" s="55">
        <v>0</v>
      </c>
      <c r="J334" s="57">
        <f t="shared" si="83"/>
        <v>-894</v>
      </c>
      <c r="K334" s="54">
        <v>249</v>
      </c>
      <c r="L334" s="55">
        <v>0</v>
      </c>
      <c r="M334" s="55">
        <v>0</v>
      </c>
      <c r="N334" s="54" t="s">
        <v>79</v>
      </c>
      <c r="O334" s="55">
        <v>0</v>
      </c>
      <c r="P334" s="55">
        <v>0</v>
      </c>
      <c r="Q334" s="54" t="s">
        <v>79</v>
      </c>
      <c r="R334" s="57">
        <f t="shared" si="92"/>
        <v>-6824.0744443921458</v>
      </c>
      <c r="S334" s="55">
        <v>0</v>
      </c>
      <c r="T334" s="55">
        <v>0</v>
      </c>
      <c r="U334" s="54" t="s">
        <v>79</v>
      </c>
      <c r="V334" s="57">
        <f t="shared" si="80"/>
        <v>-3700</v>
      </c>
      <c r="W334" s="55">
        <v>0</v>
      </c>
      <c r="X334" s="55">
        <f t="shared" ref="X334:X397" si="94">D334+E334+F334+G334+H334+I334+J334+L334+M334+R334+S334+T334+V334+W334+O334+P334</f>
        <v>5649.1544577407694</v>
      </c>
      <c r="Y334" s="117">
        <f t="shared" ref="Y334:Y397" si="95">X334+(Y333*(1+($D$7/12)))</f>
        <v>2404211.4286058461</v>
      </c>
    </row>
    <row r="335" spans="1:25" ht="13.5" thickBot="1" x14ac:dyDescent="0.35">
      <c r="A335" s="54">
        <v>322</v>
      </c>
      <c r="B335" s="54">
        <v>50</v>
      </c>
      <c r="C335" s="54">
        <f t="shared" si="84"/>
        <v>10</v>
      </c>
      <c r="D335" s="55">
        <f t="shared" si="91"/>
        <v>28445.381503554861</v>
      </c>
      <c r="E335" s="57">
        <f t="shared" si="93"/>
        <v>-1706.7228902132915</v>
      </c>
      <c r="F335" s="55" cm="1">
        <f t="array" ref="F335">(-1*(_xlfn.IFS((D335*12)&lt;50000,(0.15*D335*12),AND(D335*12 &gt; 50000, D335*12 &lt;75000),(7500+0.25*(D335*12-50000)),AND(D335*12 &gt; 75000, D335*12 &lt;100000),(13750+0.34*(D335*12-75000)),AND(D335*12 &gt; 100000, D335*12 &lt;335000),(22250+0.39*(D335*12-100000)),AND(D335*12 &gt; 335000, D335*12 &lt;10000000),(113900+0.34*(D335*12-335000)))))/12</f>
        <v>-9671.4297112086533</v>
      </c>
      <c r="G335" s="55">
        <v>0</v>
      </c>
      <c r="H335" s="55">
        <v>0</v>
      </c>
      <c r="I335" s="55">
        <v>0</v>
      </c>
      <c r="J335" s="57">
        <f t="shared" si="83"/>
        <v>-897</v>
      </c>
      <c r="K335" s="54">
        <v>250</v>
      </c>
      <c r="L335" s="55">
        <v>0</v>
      </c>
      <c r="M335" s="55">
        <v>0</v>
      </c>
      <c r="N335" s="54" t="s">
        <v>79</v>
      </c>
      <c r="O335" s="55">
        <v>0</v>
      </c>
      <c r="P335" s="55">
        <v>0</v>
      </c>
      <c r="Q335" s="54" t="s">
        <v>79</v>
      </c>
      <c r="R335" s="57">
        <f t="shared" si="92"/>
        <v>-6824.0744443921458</v>
      </c>
      <c r="S335" s="55">
        <v>0</v>
      </c>
      <c r="T335" s="55">
        <v>0</v>
      </c>
      <c r="U335" s="54" t="s">
        <v>79</v>
      </c>
      <c r="V335" s="57">
        <f t="shared" ref="V335:V398" si="96">$V334-10</f>
        <v>-3710</v>
      </c>
      <c r="W335" s="55">
        <v>0</v>
      </c>
      <c r="X335" s="55">
        <f t="shared" si="94"/>
        <v>5636.1544577407694</v>
      </c>
      <c r="Y335" s="117">
        <f t="shared" si="95"/>
        <v>2419865.1306827781</v>
      </c>
    </row>
    <row r="336" spans="1:25" ht="13.5" thickBot="1" x14ac:dyDescent="0.35">
      <c r="A336" s="54">
        <v>323</v>
      </c>
      <c r="B336" s="54">
        <v>50</v>
      </c>
      <c r="C336" s="54">
        <f t="shared" si="84"/>
        <v>11</v>
      </c>
      <c r="D336" s="55">
        <f t="shared" si="91"/>
        <v>28445.381503554861</v>
      </c>
      <c r="E336" s="57">
        <f t="shared" si="93"/>
        <v>-1706.7228902132915</v>
      </c>
      <c r="F336" s="55" cm="1">
        <f t="array" ref="F336">(-1*(_xlfn.IFS((D336*12)&lt;50000,(0.15*D336*12),AND(D336*12 &gt; 50000, D336*12 &lt;75000),(7500+0.25*(D336*12-50000)),AND(D336*12 &gt; 75000, D336*12 &lt;100000),(13750+0.34*(D336*12-75000)),AND(D336*12 &gt; 100000, D336*12 &lt;335000),(22250+0.39*(D336*12-100000)),AND(D336*12 &gt; 335000, D336*12 &lt;10000000),(113900+0.34*(D336*12-335000)))))/12</f>
        <v>-9671.4297112086533</v>
      </c>
      <c r="G336" s="55">
        <v>0</v>
      </c>
      <c r="H336" s="55">
        <v>0</v>
      </c>
      <c r="I336" s="55">
        <v>0</v>
      </c>
      <c r="J336" s="57">
        <f t="shared" si="83"/>
        <v>-900</v>
      </c>
      <c r="K336" s="54">
        <v>251</v>
      </c>
      <c r="L336" s="55">
        <v>0</v>
      </c>
      <c r="M336" s="55">
        <v>0</v>
      </c>
      <c r="N336" s="54" t="s">
        <v>79</v>
      </c>
      <c r="O336" s="55">
        <v>0</v>
      </c>
      <c r="P336" s="55">
        <v>0</v>
      </c>
      <c r="Q336" s="54" t="s">
        <v>79</v>
      </c>
      <c r="R336" s="57">
        <f t="shared" si="92"/>
        <v>-6824.0744443921458</v>
      </c>
      <c r="S336" s="55">
        <v>0</v>
      </c>
      <c r="T336" s="55">
        <v>0</v>
      </c>
      <c r="U336" s="54" t="s">
        <v>79</v>
      </c>
      <c r="V336" s="57">
        <f t="shared" si="96"/>
        <v>-3720</v>
      </c>
      <c r="W336" s="55">
        <v>0</v>
      </c>
      <c r="X336" s="55">
        <f t="shared" si="94"/>
        <v>5623.1544577407694</v>
      </c>
      <c r="Y336" s="117">
        <f t="shared" si="95"/>
        <v>2435571.0565183638</v>
      </c>
    </row>
    <row r="337" spans="1:25" ht="13.5" thickBot="1" x14ac:dyDescent="0.35">
      <c r="A337" s="54">
        <v>324</v>
      </c>
      <c r="B337" s="54">
        <v>51</v>
      </c>
      <c r="C337" s="54">
        <f t="shared" si="84"/>
        <v>0</v>
      </c>
      <c r="D337" s="55">
        <f>$D326*(1+$D$4)</f>
        <v>29867.650578732606</v>
      </c>
      <c r="E337" s="57">
        <f t="shared" si="93"/>
        <v>-1792.0590347239563</v>
      </c>
      <c r="F337" s="55" cm="1">
        <f t="array" ref="F337">(-1*(_xlfn.IFS((D337*12)&lt;50000,(0.15*D337*12),AND(D337*12 &gt; 50000, D337*12 &lt;75000),(7500+0.25*(D337*12-50000)),AND(D337*12 &gt; 75000, D337*12 &lt;100000),(13750+0.34*(D337*12-75000)),AND(D337*12 &gt; 100000, D337*12 &lt;335000),(22250+0.39*(D337*12-100000)),AND(D337*12 &gt; 335000, D337*12 &lt;10000000),(113900+0.34*(D337*12-335000)))))/12</f>
        <v>-10155.001196769086</v>
      </c>
      <c r="G337" s="55">
        <v>0</v>
      </c>
      <c r="H337" s="55">
        <v>0</v>
      </c>
      <c r="I337" s="55">
        <v>0</v>
      </c>
      <c r="J337" s="57">
        <f t="shared" si="83"/>
        <v>-903</v>
      </c>
      <c r="K337" s="54">
        <v>252</v>
      </c>
      <c r="L337" s="55">
        <v>0</v>
      </c>
      <c r="M337" s="55">
        <v>0</v>
      </c>
      <c r="N337" s="54" t="s">
        <v>79</v>
      </c>
      <c r="O337" s="55">
        <v>0</v>
      </c>
      <c r="P337" s="55">
        <v>0</v>
      </c>
      <c r="Q337" s="54" t="s">
        <v>79</v>
      </c>
      <c r="R337" s="57">
        <f>$R336*1.06</f>
        <v>-7233.5189110556748</v>
      </c>
      <c r="S337" s="55">
        <v>0</v>
      </c>
      <c r="T337" s="55">
        <v>0</v>
      </c>
      <c r="U337" s="54" t="s">
        <v>79</v>
      </c>
      <c r="V337" s="57">
        <f t="shared" si="96"/>
        <v>-3730</v>
      </c>
      <c r="W337" s="55">
        <v>0</v>
      </c>
      <c r="X337" s="55">
        <f t="shared" si="94"/>
        <v>6054.0714361838909</v>
      </c>
      <c r="Y337" s="117">
        <f t="shared" si="95"/>
        <v>2451773.340690041</v>
      </c>
    </row>
    <row r="338" spans="1:25" ht="13.5" thickBot="1" x14ac:dyDescent="0.35">
      <c r="A338" s="54">
        <v>325</v>
      </c>
      <c r="B338" s="54">
        <v>51</v>
      </c>
      <c r="C338" s="54">
        <f t="shared" si="84"/>
        <v>1</v>
      </c>
      <c r="D338" s="55">
        <f t="shared" ref="D338:D348" si="97">$D337</f>
        <v>29867.650578732606</v>
      </c>
      <c r="E338" s="57">
        <f t="shared" si="93"/>
        <v>-1792.0590347239563</v>
      </c>
      <c r="F338" s="55" cm="1">
        <f t="array" ref="F338">(-1*(_xlfn.IFS((D338*12)&lt;50000,(0.15*D338*12),AND(D338*12 &gt; 50000, D338*12 &lt;75000),(7500+0.25*(D338*12-50000)),AND(D338*12 &gt; 75000, D338*12 &lt;100000),(13750+0.34*(D338*12-75000)),AND(D338*12 &gt; 100000, D338*12 &lt;335000),(22250+0.39*(D338*12-100000)),AND(D338*12 &gt; 335000, D338*12 &lt;10000000),(113900+0.34*(D338*12-335000)))))/12</f>
        <v>-10155.001196769086</v>
      </c>
      <c r="G338" s="55">
        <v>0</v>
      </c>
      <c r="H338" s="55">
        <v>0</v>
      </c>
      <c r="I338" s="55">
        <v>0</v>
      </c>
      <c r="J338" s="57">
        <f t="shared" si="83"/>
        <v>-906</v>
      </c>
      <c r="K338" s="54">
        <v>253</v>
      </c>
      <c r="L338" s="55">
        <v>0</v>
      </c>
      <c r="M338" s="55">
        <v>0</v>
      </c>
      <c r="N338" s="54" t="s">
        <v>79</v>
      </c>
      <c r="O338" s="55">
        <v>0</v>
      </c>
      <c r="P338" s="55">
        <v>0</v>
      </c>
      <c r="Q338" s="54" t="s">
        <v>79</v>
      </c>
      <c r="R338" s="57">
        <f t="shared" ref="R338:R348" si="98">$R337</f>
        <v>-7233.5189110556748</v>
      </c>
      <c r="S338" s="55">
        <v>0</v>
      </c>
      <c r="T338" s="55">
        <v>0</v>
      </c>
      <c r="U338" s="54" t="s">
        <v>79</v>
      </c>
      <c r="V338" s="57">
        <f t="shared" si="96"/>
        <v>-3740</v>
      </c>
      <c r="W338" s="55">
        <v>0</v>
      </c>
      <c r="X338" s="55">
        <f t="shared" si="94"/>
        <v>6041.0714361838909</v>
      </c>
      <c r="Y338" s="117">
        <f t="shared" si="95"/>
        <v>2468030.1343791001</v>
      </c>
    </row>
    <row r="339" spans="1:25" ht="13.5" thickBot="1" x14ac:dyDescent="0.35">
      <c r="A339" s="54">
        <v>326</v>
      </c>
      <c r="B339" s="54">
        <v>51</v>
      </c>
      <c r="C339" s="54">
        <f t="shared" si="84"/>
        <v>2</v>
      </c>
      <c r="D339" s="55">
        <f t="shared" si="97"/>
        <v>29867.650578732606</v>
      </c>
      <c r="E339" s="57">
        <f t="shared" si="93"/>
        <v>-1792.0590347239563</v>
      </c>
      <c r="F339" s="55" cm="1">
        <f t="array" ref="F339">(-1*(_xlfn.IFS((D339*12)&lt;50000,(0.15*D339*12),AND(D339*12 &gt; 50000, D339*12 &lt;75000),(7500+0.25*(D339*12-50000)),AND(D339*12 &gt; 75000, D339*12 &lt;100000),(13750+0.34*(D339*12-75000)),AND(D339*12 &gt; 100000, D339*12 &lt;335000),(22250+0.39*(D339*12-100000)),AND(D339*12 &gt; 335000, D339*12 &lt;10000000),(113900+0.34*(D339*12-335000)))))/12</f>
        <v>-10155.001196769086</v>
      </c>
      <c r="G339" s="55">
        <v>0</v>
      </c>
      <c r="H339" s="55">
        <v>0</v>
      </c>
      <c r="I339" s="55">
        <v>0</v>
      </c>
      <c r="J339" s="57">
        <f t="shared" si="83"/>
        <v>-909</v>
      </c>
      <c r="K339" s="54">
        <v>254</v>
      </c>
      <c r="L339" s="55">
        <v>0</v>
      </c>
      <c r="M339" s="55">
        <v>0</v>
      </c>
      <c r="N339" s="54" t="s">
        <v>79</v>
      </c>
      <c r="O339" s="55">
        <v>0</v>
      </c>
      <c r="P339" s="55">
        <v>0</v>
      </c>
      <c r="Q339" s="54" t="s">
        <v>79</v>
      </c>
      <c r="R339" s="57">
        <f t="shared" si="98"/>
        <v>-7233.5189110556748</v>
      </c>
      <c r="S339" s="55">
        <v>0</v>
      </c>
      <c r="T339" s="55">
        <v>0</v>
      </c>
      <c r="U339" s="54" t="s">
        <v>79</v>
      </c>
      <c r="V339" s="57">
        <f t="shared" si="96"/>
        <v>-3750</v>
      </c>
      <c r="W339" s="55">
        <v>0</v>
      </c>
      <c r="X339" s="55">
        <f t="shared" si="94"/>
        <v>6028.0714361838909</v>
      </c>
      <c r="Y339" s="117">
        <f t="shared" si="95"/>
        <v>2484341.6647085301</v>
      </c>
    </row>
    <row r="340" spans="1:25" ht="13.5" thickBot="1" x14ac:dyDescent="0.35">
      <c r="A340" s="54">
        <v>327</v>
      </c>
      <c r="B340" s="54">
        <v>51</v>
      </c>
      <c r="C340" s="54">
        <f t="shared" si="84"/>
        <v>3</v>
      </c>
      <c r="D340" s="55">
        <f t="shared" si="97"/>
        <v>29867.650578732606</v>
      </c>
      <c r="E340" s="57">
        <f t="shared" si="93"/>
        <v>-1792.0590347239563</v>
      </c>
      <c r="F340" s="55" cm="1">
        <f t="array" ref="F340">(-1*(_xlfn.IFS((D340*12)&lt;50000,(0.15*D340*12),AND(D340*12 &gt; 50000, D340*12 &lt;75000),(7500+0.25*(D340*12-50000)),AND(D340*12 &gt; 75000, D340*12 &lt;100000),(13750+0.34*(D340*12-75000)),AND(D340*12 &gt; 100000, D340*12 &lt;335000),(22250+0.39*(D340*12-100000)),AND(D340*12 &gt; 335000, D340*12 &lt;10000000),(113900+0.34*(D340*12-335000)))))/12</f>
        <v>-10155.001196769086</v>
      </c>
      <c r="G340" s="55">
        <v>0</v>
      </c>
      <c r="H340" s="55">
        <v>0</v>
      </c>
      <c r="I340" s="55">
        <v>0</v>
      </c>
      <c r="J340" s="57">
        <f t="shared" si="83"/>
        <v>-912</v>
      </c>
      <c r="K340" s="54">
        <v>255</v>
      </c>
      <c r="L340" s="55">
        <v>0</v>
      </c>
      <c r="M340" s="55">
        <v>0</v>
      </c>
      <c r="N340" s="54" t="s">
        <v>79</v>
      </c>
      <c r="O340" s="55">
        <v>0</v>
      </c>
      <c r="P340" s="55">
        <v>0</v>
      </c>
      <c r="Q340" s="54" t="s">
        <v>79</v>
      </c>
      <c r="R340" s="57">
        <f t="shared" si="98"/>
        <v>-7233.5189110556748</v>
      </c>
      <c r="S340" s="55">
        <v>0</v>
      </c>
      <c r="T340" s="55">
        <v>0</v>
      </c>
      <c r="U340" s="54" t="s">
        <v>79</v>
      </c>
      <c r="V340" s="57">
        <f t="shared" si="96"/>
        <v>-3760</v>
      </c>
      <c r="W340" s="55">
        <v>0</v>
      </c>
      <c r="X340" s="55">
        <f t="shared" si="94"/>
        <v>6015.0714361838909</v>
      </c>
      <c r="Y340" s="117">
        <f t="shared" si="95"/>
        <v>2500708.1597476662</v>
      </c>
    </row>
    <row r="341" spans="1:25" ht="13.5" thickBot="1" x14ac:dyDescent="0.35">
      <c r="A341" s="54">
        <v>328</v>
      </c>
      <c r="B341" s="54">
        <v>51</v>
      </c>
      <c r="C341" s="54">
        <f t="shared" si="84"/>
        <v>4</v>
      </c>
      <c r="D341" s="55">
        <f t="shared" si="97"/>
        <v>29867.650578732606</v>
      </c>
      <c r="E341" s="57">
        <f t="shared" si="93"/>
        <v>-1792.0590347239563</v>
      </c>
      <c r="F341" s="55" cm="1">
        <f t="array" ref="F341">(-1*(_xlfn.IFS((D341*12)&lt;50000,(0.15*D341*12),AND(D341*12 &gt; 50000, D341*12 &lt;75000),(7500+0.25*(D341*12-50000)),AND(D341*12 &gt; 75000, D341*12 &lt;100000),(13750+0.34*(D341*12-75000)),AND(D341*12 &gt; 100000, D341*12 &lt;335000),(22250+0.39*(D341*12-100000)),AND(D341*12 &gt; 335000, D341*12 &lt;10000000),(113900+0.34*(D341*12-335000)))))/12</f>
        <v>-10155.001196769086</v>
      </c>
      <c r="G341" s="55">
        <v>0</v>
      </c>
      <c r="H341" s="55">
        <v>0</v>
      </c>
      <c r="I341" s="55">
        <v>0</v>
      </c>
      <c r="J341" s="57">
        <f t="shared" si="83"/>
        <v>-915</v>
      </c>
      <c r="K341" s="54">
        <v>256</v>
      </c>
      <c r="L341" s="55">
        <v>0</v>
      </c>
      <c r="M341" s="55">
        <v>0</v>
      </c>
      <c r="N341" s="54" t="s">
        <v>79</v>
      </c>
      <c r="O341" s="55">
        <v>0</v>
      </c>
      <c r="P341" s="55">
        <v>0</v>
      </c>
      <c r="Q341" s="54" t="s">
        <v>79</v>
      </c>
      <c r="R341" s="57">
        <f t="shared" si="98"/>
        <v>-7233.5189110556748</v>
      </c>
      <c r="S341" s="55">
        <v>0</v>
      </c>
      <c r="T341" s="55">
        <v>0</v>
      </c>
      <c r="U341" s="54" t="s">
        <v>79</v>
      </c>
      <c r="V341" s="57">
        <f t="shared" si="96"/>
        <v>-3770</v>
      </c>
      <c r="W341" s="55">
        <v>0</v>
      </c>
      <c r="X341" s="55">
        <f t="shared" si="94"/>
        <v>6002.0714361838909</v>
      </c>
      <c r="Y341" s="117">
        <f t="shared" si="95"/>
        <v>2517129.8485161322</v>
      </c>
    </row>
    <row r="342" spans="1:25" ht="13.5" thickBot="1" x14ac:dyDescent="0.35">
      <c r="A342" s="54">
        <v>329</v>
      </c>
      <c r="B342" s="54">
        <v>51</v>
      </c>
      <c r="C342" s="54">
        <f t="shared" si="84"/>
        <v>5</v>
      </c>
      <c r="D342" s="55">
        <f t="shared" si="97"/>
        <v>29867.650578732606</v>
      </c>
      <c r="E342" s="57">
        <f t="shared" si="93"/>
        <v>-1792.0590347239563</v>
      </c>
      <c r="F342" s="55" cm="1">
        <f t="array" ref="F342">(-1*(_xlfn.IFS((D342*12)&lt;50000,(0.15*D342*12),AND(D342*12 &gt; 50000, D342*12 &lt;75000),(7500+0.25*(D342*12-50000)),AND(D342*12 &gt; 75000, D342*12 &lt;100000),(13750+0.34*(D342*12-75000)),AND(D342*12 &gt; 100000, D342*12 &lt;335000),(22250+0.39*(D342*12-100000)),AND(D342*12 &gt; 335000, D342*12 &lt;10000000),(113900+0.34*(D342*12-335000)))))/12</f>
        <v>-10155.001196769086</v>
      </c>
      <c r="G342" s="55">
        <v>0</v>
      </c>
      <c r="H342" s="55">
        <v>0</v>
      </c>
      <c r="I342" s="55">
        <v>0</v>
      </c>
      <c r="J342" s="57">
        <f t="shared" si="83"/>
        <v>-918</v>
      </c>
      <c r="K342" s="54">
        <v>257</v>
      </c>
      <c r="L342" s="55">
        <v>0</v>
      </c>
      <c r="M342" s="55">
        <v>0</v>
      </c>
      <c r="N342" s="54" t="s">
        <v>79</v>
      </c>
      <c r="O342" s="55">
        <v>0</v>
      </c>
      <c r="P342" s="55">
        <v>0</v>
      </c>
      <c r="Q342" s="54" t="s">
        <v>79</v>
      </c>
      <c r="R342" s="57">
        <f t="shared" si="98"/>
        <v>-7233.5189110556748</v>
      </c>
      <c r="S342" s="55">
        <v>0</v>
      </c>
      <c r="T342" s="55">
        <v>0</v>
      </c>
      <c r="U342" s="54" t="s">
        <v>79</v>
      </c>
      <c r="V342" s="57">
        <f t="shared" si="96"/>
        <v>-3780</v>
      </c>
      <c r="W342" s="55">
        <v>0</v>
      </c>
      <c r="X342" s="55">
        <f t="shared" si="94"/>
        <v>5989.0714361838909</v>
      </c>
      <c r="Y342" s="117">
        <f t="shared" si="95"/>
        <v>2533606.9609878003</v>
      </c>
    </row>
    <row r="343" spans="1:25" ht="13.5" thickBot="1" x14ac:dyDescent="0.35">
      <c r="A343" s="54">
        <v>330</v>
      </c>
      <c r="B343" s="54">
        <v>51</v>
      </c>
      <c r="C343" s="54">
        <f t="shared" si="84"/>
        <v>6</v>
      </c>
      <c r="D343" s="55">
        <f t="shared" si="97"/>
        <v>29867.650578732606</v>
      </c>
      <c r="E343" s="57">
        <f t="shared" si="93"/>
        <v>-1792.0590347239563</v>
      </c>
      <c r="F343" s="55" cm="1">
        <f t="array" ref="F343">(-1*(_xlfn.IFS((D343*12)&lt;50000,(0.15*D343*12),AND(D343*12 &gt; 50000, D343*12 &lt;75000),(7500+0.25*(D343*12-50000)),AND(D343*12 &gt; 75000, D343*12 &lt;100000),(13750+0.34*(D343*12-75000)),AND(D343*12 &gt; 100000, D343*12 &lt;335000),(22250+0.39*(D343*12-100000)),AND(D343*12 &gt; 335000, D343*12 &lt;10000000),(113900+0.34*(D343*12-335000)))))/12</f>
        <v>-10155.001196769086</v>
      </c>
      <c r="G343" s="55">
        <v>0</v>
      </c>
      <c r="H343" s="55">
        <v>0</v>
      </c>
      <c r="I343" s="55">
        <v>0</v>
      </c>
      <c r="J343" s="57">
        <f t="shared" ref="J343:J406" si="99">-150-3*K342</f>
        <v>-921</v>
      </c>
      <c r="K343" s="54">
        <v>258</v>
      </c>
      <c r="L343" s="55">
        <v>0</v>
      </c>
      <c r="M343" s="55">
        <v>0</v>
      </c>
      <c r="N343" s="54" t="s">
        <v>79</v>
      </c>
      <c r="O343" s="55">
        <v>0</v>
      </c>
      <c r="P343" s="55">
        <v>0</v>
      </c>
      <c r="Q343" s="54" t="s">
        <v>79</v>
      </c>
      <c r="R343" s="57">
        <f t="shared" si="98"/>
        <v>-7233.5189110556748</v>
      </c>
      <c r="S343" s="55">
        <v>0</v>
      </c>
      <c r="T343" s="55">
        <v>0</v>
      </c>
      <c r="U343" s="54" t="s">
        <v>79</v>
      </c>
      <c r="V343" s="57">
        <f t="shared" si="96"/>
        <v>-3790</v>
      </c>
      <c r="W343" s="55">
        <v>0</v>
      </c>
      <c r="X343" s="55">
        <f t="shared" si="94"/>
        <v>5976.0714361838909</v>
      </c>
      <c r="Y343" s="117">
        <f t="shared" si="95"/>
        <v>2550139.7280947668</v>
      </c>
    </row>
    <row r="344" spans="1:25" ht="13.5" thickBot="1" x14ac:dyDescent="0.35">
      <c r="A344" s="54">
        <v>331</v>
      </c>
      <c r="B344" s="54">
        <v>51</v>
      </c>
      <c r="C344" s="54">
        <f t="shared" si="84"/>
        <v>7</v>
      </c>
      <c r="D344" s="55">
        <f t="shared" si="97"/>
        <v>29867.650578732606</v>
      </c>
      <c r="E344" s="57">
        <f t="shared" si="93"/>
        <v>-1792.0590347239563</v>
      </c>
      <c r="F344" s="55" cm="1">
        <f t="array" ref="F344">(-1*(_xlfn.IFS((D344*12)&lt;50000,(0.15*D344*12),AND(D344*12 &gt; 50000, D344*12 &lt;75000),(7500+0.25*(D344*12-50000)),AND(D344*12 &gt; 75000, D344*12 &lt;100000),(13750+0.34*(D344*12-75000)),AND(D344*12 &gt; 100000, D344*12 &lt;335000),(22250+0.39*(D344*12-100000)),AND(D344*12 &gt; 335000, D344*12 &lt;10000000),(113900+0.34*(D344*12-335000)))))/12</f>
        <v>-10155.001196769086</v>
      </c>
      <c r="G344" s="55">
        <v>0</v>
      </c>
      <c r="H344" s="55">
        <v>0</v>
      </c>
      <c r="I344" s="55">
        <v>0</v>
      </c>
      <c r="J344" s="57">
        <f t="shared" si="99"/>
        <v>-924</v>
      </c>
      <c r="K344" s="54">
        <v>259</v>
      </c>
      <c r="L344" s="55">
        <v>0</v>
      </c>
      <c r="M344" s="55">
        <v>0</v>
      </c>
      <c r="N344" s="54" t="s">
        <v>79</v>
      </c>
      <c r="O344" s="55">
        <v>0</v>
      </c>
      <c r="P344" s="55">
        <v>0</v>
      </c>
      <c r="Q344" s="54" t="s">
        <v>79</v>
      </c>
      <c r="R344" s="57">
        <f t="shared" si="98"/>
        <v>-7233.5189110556748</v>
      </c>
      <c r="S344" s="55">
        <v>0</v>
      </c>
      <c r="T344" s="55">
        <v>0</v>
      </c>
      <c r="U344" s="54" t="s">
        <v>79</v>
      </c>
      <c r="V344" s="57">
        <f t="shared" si="96"/>
        <v>-3800</v>
      </c>
      <c r="W344" s="55">
        <v>0</v>
      </c>
      <c r="X344" s="55">
        <f t="shared" si="94"/>
        <v>5963.0714361838909</v>
      </c>
      <c r="Y344" s="117">
        <f t="shared" si="95"/>
        <v>2566728.3817313458</v>
      </c>
    </row>
    <row r="345" spans="1:25" ht="13.5" thickBot="1" x14ac:dyDescent="0.35">
      <c r="A345" s="54">
        <v>332</v>
      </c>
      <c r="B345" s="54">
        <v>51</v>
      </c>
      <c r="C345" s="54">
        <f t="shared" ref="C345:C408" si="100">C333</f>
        <v>8</v>
      </c>
      <c r="D345" s="55">
        <f t="shared" si="97"/>
        <v>29867.650578732606</v>
      </c>
      <c r="E345" s="57">
        <f t="shared" si="93"/>
        <v>-1792.0590347239563</v>
      </c>
      <c r="F345" s="55" cm="1">
        <f t="array" ref="F345">(-1*(_xlfn.IFS((D345*12)&lt;50000,(0.15*D345*12),AND(D345*12 &gt; 50000, D345*12 &lt;75000),(7500+0.25*(D345*12-50000)),AND(D345*12 &gt; 75000, D345*12 &lt;100000),(13750+0.34*(D345*12-75000)),AND(D345*12 &gt; 100000, D345*12 &lt;335000),(22250+0.39*(D345*12-100000)),AND(D345*12 &gt; 335000, D345*12 &lt;10000000),(113900+0.34*(D345*12-335000)))))/12</f>
        <v>-10155.001196769086</v>
      </c>
      <c r="G345" s="55">
        <v>0</v>
      </c>
      <c r="H345" s="55">
        <v>0</v>
      </c>
      <c r="I345" s="55">
        <v>0</v>
      </c>
      <c r="J345" s="57">
        <f t="shared" si="99"/>
        <v>-927</v>
      </c>
      <c r="K345" s="54">
        <v>260</v>
      </c>
      <c r="L345" s="55">
        <v>0</v>
      </c>
      <c r="M345" s="55">
        <v>0</v>
      </c>
      <c r="N345" s="54" t="s">
        <v>79</v>
      </c>
      <c r="O345" s="55">
        <v>0</v>
      </c>
      <c r="P345" s="55">
        <v>0</v>
      </c>
      <c r="Q345" s="54" t="s">
        <v>79</v>
      </c>
      <c r="R345" s="57">
        <f t="shared" si="98"/>
        <v>-7233.5189110556748</v>
      </c>
      <c r="S345" s="55">
        <v>0</v>
      </c>
      <c r="T345" s="55">
        <v>0</v>
      </c>
      <c r="U345" s="54" t="s">
        <v>79</v>
      </c>
      <c r="V345" s="57">
        <f t="shared" si="96"/>
        <v>-3810</v>
      </c>
      <c r="W345" s="55">
        <v>0</v>
      </c>
      <c r="X345" s="55">
        <f t="shared" si="94"/>
        <v>5950.0714361838909</v>
      </c>
      <c r="Y345" s="117">
        <f t="shared" si="95"/>
        <v>2583373.1547580771</v>
      </c>
    </row>
    <row r="346" spans="1:25" ht="13.5" thickBot="1" x14ac:dyDescent="0.35">
      <c r="A346" s="54">
        <v>333</v>
      </c>
      <c r="B346" s="54">
        <v>51</v>
      </c>
      <c r="C346" s="54">
        <f t="shared" si="100"/>
        <v>9</v>
      </c>
      <c r="D346" s="55">
        <f t="shared" si="97"/>
        <v>29867.650578732606</v>
      </c>
      <c r="E346" s="57">
        <f t="shared" si="93"/>
        <v>-1792.0590347239563</v>
      </c>
      <c r="F346" s="55" cm="1">
        <f t="array" ref="F346">(-1*(_xlfn.IFS((D346*12)&lt;50000,(0.15*D346*12),AND(D346*12 &gt; 50000, D346*12 &lt;75000),(7500+0.25*(D346*12-50000)),AND(D346*12 &gt; 75000, D346*12 &lt;100000),(13750+0.34*(D346*12-75000)),AND(D346*12 &gt; 100000, D346*12 &lt;335000),(22250+0.39*(D346*12-100000)),AND(D346*12 &gt; 335000, D346*12 &lt;10000000),(113900+0.34*(D346*12-335000)))))/12</f>
        <v>-10155.001196769086</v>
      </c>
      <c r="G346" s="55">
        <v>0</v>
      </c>
      <c r="H346" s="55">
        <v>0</v>
      </c>
      <c r="I346" s="55">
        <v>0</v>
      </c>
      <c r="J346" s="57">
        <f t="shared" si="99"/>
        <v>-930</v>
      </c>
      <c r="K346" s="54">
        <v>261</v>
      </c>
      <c r="L346" s="55">
        <v>0</v>
      </c>
      <c r="M346" s="55">
        <v>0</v>
      </c>
      <c r="N346" s="54" t="s">
        <v>79</v>
      </c>
      <c r="O346" s="55">
        <v>0</v>
      </c>
      <c r="P346" s="55">
        <v>0</v>
      </c>
      <c r="Q346" s="54" t="s">
        <v>79</v>
      </c>
      <c r="R346" s="57">
        <f t="shared" si="98"/>
        <v>-7233.5189110556748</v>
      </c>
      <c r="S346" s="55">
        <v>0</v>
      </c>
      <c r="T346" s="55">
        <v>0</v>
      </c>
      <c r="U346" s="54" t="s">
        <v>79</v>
      </c>
      <c r="V346" s="57">
        <f t="shared" si="96"/>
        <v>-3820</v>
      </c>
      <c r="W346" s="55">
        <v>0</v>
      </c>
      <c r="X346" s="55">
        <f t="shared" si="94"/>
        <v>5937.0714361838909</v>
      </c>
      <c r="Y346" s="117">
        <f t="shared" si="95"/>
        <v>2600074.2810057532</v>
      </c>
    </row>
    <row r="347" spans="1:25" ht="13.5" thickBot="1" x14ac:dyDescent="0.35">
      <c r="A347" s="54">
        <v>334</v>
      </c>
      <c r="B347" s="54">
        <v>51</v>
      </c>
      <c r="C347" s="54">
        <f t="shared" si="100"/>
        <v>10</v>
      </c>
      <c r="D347" s="55">
        <f t="shared" si="97"/>
        <v>29867.650578732606</v>
      </c>
      <c r="E347" s="57">
        <f t="shared" si="93"/>
        <v>-1792.0590347239563</v>
      </c>
      <c r="F347" s="55" cm="1">
        <f t="array" ref="F347">(-1*(_xlfn.IFS((D347*12)&lt;50000,(0.15*D347*12),AND(D347*12 &gt; 50000, D347*12 &lt;75000),(7500+0.25*(D347*12-50000)),AND(D347*12 &gt; 75000, D347*12 &lt;100000),(13750+0.34*(D347*12-75000)),AND(D347*12 &gt; 100000, D347*12 &lt;335000),(22250+0.39*(D347*12-100000)),AND(D347*12 &gt; 335000, D347*12 &lt;10000000),(113900+0.34*(D347*12-335000)))))/12</f>
        <v>-10155.001196769086</v>
      </c>
      <c r="G347" s="55">
        <v>0</v>
      </c>
      <c r="H347" s="55">
        <v>0</v>
      </c>
      <c r="I347" s="55">
        <v>0</v>
      </c>
      <c r="J347" s="57">
        <f t="shared" si="99"/>
        <v>-933</v>
      </c>
      <c r="K347" s="54">
        <v>262</v>
      </c>
      <c r="L347" s="55">
        <v>0</v>
      </c>
      <c r="M347" s="55">
        <v>0</v>
      </c>
      <c r="N347" s="54" t="s">
        <v>79</v>
      </c>
      <c r="O347" s="55">
        <v>0</v>
      </c>
      <c r="P347" s="55">
        <v>0</v>
      </c>
      <c r="Q347" s="54" t="s">
        <v>79</v>
      </c>
      <c r="R347" s="57">
        <f t="shared" si="98"/>
        <v>-7233.5189110556748</v>
      </c>
      <c r="S347" s="55">
        <v>0</v>
      </c>
      <c r="T347" s="55">
        <v>0</v>
      </c>
      <c r="U347" s="54" t="s">
        <v>79</v>
      </c>
      <c r="V347" s="57">
        <f t="shared" si="96"/>
        <v>-3830</v>
      </c>
      <c r="W347" s="55">
        <v>0</v>
      </c>
      <c r="X347" s="55">
        <f t="shared" si="94"/>
        <v>5924.0714361838909</v>
      </c>
      <c r="Y347" s="117">
        <f t="shared" si="95"/>
        <v>2616831.9952794611</v>
      </c>
    </row>
    <row r="348" spans="1:25" ht="13.5" thickBot="1" x14ac:dyDescent="0.35">
      <c r="A348" s="54">
        <v>335</v>
      </c>
      <c r="B348" s="54">
        <v>51</v>
      </c>
      <c r="C348" s="54">
        <f t="shared" si="100"/>
        <v>11</v>
      </c>
      <c r="D348" s="55">
        <f t="shared" si="97"/>
        <v>29867.650578732606</v>
      </c>
      <c r="E348" s="57">
        <f t="shared" si="93"/>
        <v>-1792.0590347239563</v>
      </c>
      <c r="F348" s="55" cm="1">
        <f t="array" ref="F348">(-1*(_xlfn.IFS((D348*12)&lt;50000,(0.15*D348*12),AND(D348*12 &gt; 50000, D348*12 &lt;75000),(7500+0.25*(D348*12-50000)),AND(D348*12 &gt; 75000, D348*12 &lt;100000),(13750+0.34*(D348*12-75000)),AND(D348*12 &gt; 100000, D348*12 &lt;335000),(22250+0.39*(D348*12-100000)),AND(D348*12 &gt; 335000, D348*12 &lt;10000000),(113900+0.34*(D348*12-335000)))))/12</f>
        <v>-10155.001196769086</v>
      </c>
      <c r="G348" s="55">
        <v>0</v>
      </c>
      <c r="H348" s="55">
        <v>0</v>
      </c>
      <c r="I348" s="55">
        <v>0</v>
      </c>
      <c r="J348" s="57">
        <f t="shared" si="99"/>
        <v>-936</v>
      </c>
      <c r="K348" s="54">
        <v>263</v>
      </c>
      <c r="L348" s="55">
        <v>0</v>
      </c>
      <c r="M348" s="55">
        <v>0</v>
      </c>
      <c r="N348" s="54" t="s">
        <v>79</v>
      </c>
      <c r="O348" s="55">
        <v>0</v>
      </c>
      <c r="P348" s="55">
        <v>0</v>
      </c>
      <c r="Q348" s="54" t="s">
        <v>79</v>
      </c>
      <c r="R348" s="57">
        <f t="shared" si="98"/>
        <v>-7233.5189110556748</v>
      </c>
      <c r="S348" s="55">
        <v>0</v>
      </c>
      <c r="T348" s="55">
        <v>0</v>
      </c>
      <c r="U348" s="54" t="s">
        <v>79</v>
      </c>
      <c r="V348" s="57">
        <f t="shared" si="96"/>
        <v>-3840</v>
      </c>
      <c r="W348" s="55">
        <v>0</v>
      </c>
      <c r="X348" s="55">
        <f t="shared" si="94"/>
        <v>5911.0714361838909</v>
      </c>
      <c r="Y348" s="117">
        <f t="shared" si="95"/>
        <v>2633646.5333626429</v>
      </c>
    </row>
    <row r="349" spans="1:25" ht="13.5" thickBot="1" x14ac:dyDescent="0.35">
      <c r="A349" s="54">
        <v>336</v>
      </c>
      <c r="B349" s="54">
        <v>52</v>
      </c>
      <c r="C349" s="54">
        <f t="shared" si="100"/>
        <v>0</v>
      </c>
      <c r="D349" s="55">
        <f>$D338*(1+$D$4)</f>
        <v>31361.033107669238</v>
      </c>
      <c r="E349" s="57">
        <f t="shared" si="93"/>
        <v>-1881.6619864601541</v>
      </c>
      <c r="F349" s="55" cm="1">
        <f t="array" ref="F349">(-1*(_xlfn.IFS((D349*12)&lt;50000,(0.15*D349*12),AND(D349*12 &gt; 50000, D349*12 &lt;75000),(7500+0.25*(D349*12-50000)),AND(D349*12 &gt; 75000, D349*12 &lt;100000),(13750+0.34*(D349*12-75000)),AND(D349*12 &gt; 100000, D349*12 &lt;335000),(22250+0.39*(D349*12-100000)),AND(D349*12 &gt; 335000, D349*12 &lt;10000000),(113900+0.34*(D349*12-335000)))))/12</f>
        <v>-10662.75125660754</v>
      </c>
      <c r="G349" s="55">
        <v>0</v>
      </c>
      <c r="H349" s="55">
        <v>0</v>
      </c>
      <c r="I349" s="55">
        <v>0</v>
      </c>
      <c r="J349" s="57">
        <f t="shared" si="99"/>
        <v>-939</v>
      </c>
      <c r="K349" s="54">
        <v>264</v>
      </c>
      <c r="L349" s="55">
        <v>0</v>
      </c>
      <c r="M349" s="55">
        <v>0</v>
      </c>
      <c r="N349" s="54" t="s">
        <v>79</v>
      </c>
      <c r="O349" s="55">
        <v>0</v>
      </c>
      <c r="P349" s="55">
        <v>0</v>
      </c>
      <c r="Q349" s="54" t="s">
        <v>79</v>
      </c>
      <c r="R349" s="57">
        <f>$R348*1.06</f>
        <v>-7667.530045719016</v>
      </c>
      <c r="S349" s="55">
        <v>0</v>
      </c>
      <c r="T349" s="55">
        <v>0</v>
      </c>
      <c r="U349" s="54" t="s">
        <v>79</v>
      </c>
      <c r="V349" s="57">
        <f t="shared" si="96"/>
        <v>-3850</v>
      </c>
      <c r="W349" s="55">
        <v>0</v>
      </c>
      <c r="X349" s="55">
        <f t="shared" si="94"/>
        <v>6360.0898188825304</v>
      </c>
      <c r="Y349" s="117">
        <f t="shared" si="95"/>
        <v>2650980.1504038698</v>
      </c>
    </row>
    <row r="350" spans="1:25" ht="13.5" thickBot="1" x14ac:dyDescent="0.35">
      <c r="A350" s="54">
        <v>337</v>
      </c>
      <c r="B350" s="54">
        <v>52</v>
      </c>
      <c r="C350" s="54">
        <f t="shared" si="100"/>
        <v>1</v>
      </c>
      <c r="D350" s="55">
        <f t="shared" ref="D350:D360" si="101">$D349</f>
        <v>31361.033107669238</v>
      </c>
      <c r="E350" s="57">
        <f t="shared" si="93"/>
        <v>-1881.6619864601541</v>
      </c>
      <c r="F350" s="55" cm="1">
        <f t="array" ref="F350">(-1*(_xlfn.IFS((D350*12)&lt;50000,(0.15*D350*12),AND(D350*12 &gt; 50000, D350*12 &lt;75000),(7500+0.25*(D350*12-50000)),AND(D350*12 &gt; 75000, D350*12 &lt;100000),(13750+0.34*(D350*12-75000)),AND(D350*12 &gt; 100000, D350*12 &lt;335000),(22250+0.39*(D350*12-100000)),AND(D350*12 &gt; 335000, D350*12 &lt;10000000),(113900+0.34*(D350*12-335000)))))/12</f>
        <v>-10662.75125660754</v>
      </c>
      <c r="G350" s="55">
        <v>0</v>
      </c>
      <c r="H350" s="55">
        <v>0</v>
      </c>
      <c r="I350" s="55">
        <v>0</v>
      </c>
      <c r="J350" s="57">
        <f t="shared" si="99"/>
        <v>-942</v>
      </c>
      <c r="K350" s="54">
        <v>265</v>
      </c>
      <c r="L350" s="55">
        <v>0</v>
      </c>
      <c r="M350" s="55">
        <v>0</v>
      </c>
      <c r="N350" s="54" t="s">
        <v>79</v>
      </c>
      <c r="O350" s="55">
        <v>0</v>
      </c>
      <c r="P350" s="55">
        <v>0</v>
      </c>
      <c r="Q350" s="54" t="s">
        <v>79</v>
      </c>
      <c r="R350" s="57">
        <f t="shared" ref="R350:R360" si="102">$R349</f>
        <v>-7667.530045719016</v>
      </c>
      <c r="S350" s="55">
        <v>0</v>
      </c>
      <c r="T350" s="55">
        <v>0</v>
      </c>
      <c r="U350" s="54" t="s">
        <v>79</v>
      </c>
      <c r="V350" s="57">
        <f t="shared" si="96"/>
        <v>-3860</v>
      </c>
      <c r="W350" s="55">
        <v>0</v>
      </c>
      <c r="X350" s="55">
        <f t="shared" si="94"/>
        <v>6347.0898188825304</v>
      </c>
      <c r="Y350" s="117">
        <f t="shared" si="95"/>
        <v>2668372.9908494353</v>
      </c>
    </row>
    <row r="351" spans="1:25" ht="13.5" thickBot="1" x14ac:dyDescent="0.35">
      <c r="A351" s="54">
        <v>338</v>
      </c>
      <c r="B351" s="54">
        <v>52</v>
      </c>
      <c r="C351" s="54">
        <f t="shared" si="100"/>
        <v>2</v>
      </c>
      <c r="D351" s="55">
        <f t="shared" si="101"/>
        <v>31361.033107669238</v>
      </c>
      <c r="E351" s="57">
        <f t="shared" si="93"/>
        <v>-1881.6619864601541</v>
      </c>
      <c r="F351" s="55" cm="1">
        <f t="array" ref="F351">(-1*(_xlfn.IFS((D351*12)&lt;50000,(0.15*D351*12),AND(D351*12 &gt; 50000, D351*12 &lt;75000),(7500+0.25*(D351*12-50000)),AND(D351*12 &gt; 75000, D351*12 &lt;100000),(13750+0.34*(D351*12-75000)),AND(D351*12 &gt; 100000, D351*12 &lt;335000),(22250+0.39*(D351*12-100000)),AND(D351*12 &gt; 335000, D351*12 &lt;10000000),(113900+0.34*(D351*12-335000)))))/12</f>
        <v>-10662.75125660754</v>
      </c>
      <c r="G351" s="55">
        <v>0</v>
      </c>
      <c r="H351" s="55">
        <v>0</v>
      </c>
      <c r="I351" s="55">
        <v>0</v>
      </c>
      <c r="J351" s="57">
        <f t="shared" si="99"/>
        <v>-945</v>
      </c>
      <c r="K351" s="54">
        <v>266</v>
      </c>
      <c r="L351" s="55">
        <v>0</v>
      </c>
      <c r="M351" s="55">
        <v>0</v>
      </c>
      <c r="N351" s="54" t="s">
        <v>79</v>
      </c>
      <c r="O351" s="55">
        <v>0</v>
      </c>
      <c r="P351" s="55">
        <v>0</v>
      </c>
      <c r="Q351" s="54" t="s">
        <v>79</v>
      </c>
      <c r="R351" s="57">
        <f t="shared" si="102"/>
        <v>-7667.530045719016</v>
      </c>
      <c r="S351" s="55">
        <v>0</v>
      </c>
      <c r="T351" s="55">
        <v>0</v>
      </c>
      <c r="U351" s="54" t="s">
        <v>79</v>
      </c>
      <c r="V351" s="57">
        <f t="shared" si="96"/>
        <v>-3870</v>
      </c>
      <c r="W351" s="55">
        <v>0</v>
      </c>
      <c r="X351" s="55">
        <f t="shared" si="94"/>
        <v>6334.0898188825304</v>
      </c>
      <c r="Y351" s="117">
        <f t="shared" si="95"/>
        <v>2685825.3014635239</v>
      </c>
    </row>
    <row r="352" spans="1:25" ht="13.5" thickBot="1" x14ac:dyDescent="0.35">
      <c r="A352" s="54">
        <v>339</v>
      </c>
      <c r="B352" s="54">
        <v>52</v>
      </c>
      <c r="C352" s="54">
        <f t="shared" si="100"/>
        <v>3</v>
      </c>
      <c r="D352" s="55">
        <f t="shared" si="101"/>
        <v>31361.033107669238</v>
      </c>
      <c r="E352" s="57">
        <f t="shared" si="93"/>
        <v>-1881.6619864601541</v>
      </c>
      <c r="F352" s="55" cm="1">
        <f t="array" ref="F352">(-1*(_xlfn.IFS((D352*12)&lt;50000,(0.15*D352*12),AND(D352*12 &gt; 50000, D352*12 &lt;75000),(7500+0.25*(D352*12-50000)),AND(D352*12 &gt; 75000, D352*12 &lt;100000),(13750+0.34*(D352*12-75000)),AND(D352*12 &gt; 100000, D352*12 &lt;335000),(22250+0.39*(D352*12-100000)),AND(D352*12 &gt; 335000, D352*12 &lt;10000000),(113900+0.34*(D352*12-335000)))))/12</f>
        <v>-10662.75125660754</v>
      </c>
      <c r="G352" s="55">
        <v>0</v>
      </c>
      <c r="H352" s="55">
        <v>0</v>
      </c>
      <c r="I352" s="55">
        <v>0</v>
      </c>
      <c r="J352" s="57">
        <f t="shared" si="99"/>
        <v>-948</v>
      </c>
      <c r="K352" s="54">
        <v>267</v>
      </c>
      <c r="L352" s="55">
        <v>0</v>
      </c>
      <c r="M352" s="55">
        <v>0</v>
      </c>
      <c r="N352" s="54" t="s">
        <v>79</v>
      </c>
      <c r="O352" s="55">
        <v>0</v>
      </c>
      <c r="P352" s="55">
        <v>0</v>
      </c>
      <c r="Q352" s="54" t="s">
        <v>79</v>
      </c>
      <c r="R352" s="57">
        <f t="shared" si="102"/>
        <v>-7667.530045719016</v>
      </c>
      <c r="S352" s="55">
        <v>0</v>
      </c>
      <c r="T352" s="55">
        <v>0</v>
      </c>
      <c r="U352" s="54" t="s">
        <v>79</v>
      </c>
      <c r="V352" s="57">
        <f t="shared" si="96"/>
        <v>-3880</v>
      </c>
      <c r="W352" s="55">
        <v>0</v>
      </c>
      <c r="X352" s="55">
        <f t="shared" si="94"/>
        <v>6321.0898188825304</v>
      </c>
      <c r="Y352" s="117">
        <f t="shared" si="95"/>
        <v>2703337.3300385047</v>
      </c>
    </row>
    <row r="353" spans="1:25" ht="13.5" thickBot="1" x14ac:dyDescent="0.35">
      <c r="A353" s="54">
        <v>340</v>
      </c>
      <c r="B353" s="54">
        <v>52</v>
      </c>
      <c r="C353" s="54">
        <f t="shared" si="100"/>
        <v>4</v>
      </c>
      <c r="D353" s="55">
        <f t="shared" si="101"/>
        <v>31361.033107669238</v>
      </c>
      <c r="E353" s="57">
        <f t="shared" si="93"/>
        <v>-1881.6619864601541</v>
      </c>
      <c r="F353" s="55" cm="1">
        <f t="array" ref="F353">(-1*(_xlfn.IFS((D353*12)&lt;50000,(0.15*D353*12),AND(D353*12 &gt; 50000, D353*12 &lt;75000),(7500+0.25*(D353*12-50000)),AND(D353*12 &gt; 75000, D353*12 &lt;100000),(13750+0.34*(D353*12-75000)),AND(D353*12 &gt; 100000, D353*12 &lt;335000),(22250+0.39*(D353*12-100000)),AND(D353*12 &gt; 335000, D353*12 &lt;10000000),(113900+0.34*(D353*12-335000)))))/12</f>
        <v>-10662.75125660754</v>
      </c>
      <c r="G353" s="55">
        <v>0</v>
      </c>
      <c r="H353" s="55">
        <v>0</v>
      </c>
      <c r="I353" s="55">
        <v>0</v>
      </c>
      <c r="J353" s="57">
        <f t="shared" si="99"/>
        <v>-951</v>
      </c>
      <c r="K353" s="54">
        <v>268</v>
      </c>
      <c r="L353" s="55">
        <v>0</v>
      </c>
      <c r="M353" s="55">
        <v>0</v>
      </c>
      <c r="N353" s="54" t="s">
        <v>79</v>
      </c>
      <c r="O353" s="55">
        <v>0</v>
      </c>
      <c r="P353" s="55">
        <v>0</v>
      </c>
      <c r="Q353" s="54" t="s">
        <v>79</v>
      </c>
      <c r="R353" s="57">
        <f t="shared" si="102"/>
        <v>-7667.530045719016</v>
      </c>
      <c r="S353" s="55">
        <v>0</v>
      </c>
      <c r="T353" s="55">
        <v>0</v>
      </c>
      <c r="U353" s="54" t="s">
        <v>79</v>
      </c>
      <c r="V353" s="57">
        <f t="shared" si="96"/>
        <v>-3890</v>
      </c>
      <c r="W353" s="55">
        <v>0</v>
      </c>
      <c r="X353" s="55">
        <f t="shared" si="94"/>
        <v>6308.0898188825304</v>
      </c>
      <c r="Y353" s="117">
        <f t="shared" si="95"/>
        <v>2720909.3253992144</v>
      </c>
    </row>
    <row r="354" spans="1:25" ht="13.5" thickBot="1" x14ac:dyDescent="0.35">
      <c r="A354" s="54">
        <v>341</v>
      </c>
      <c r="B354" s="54">
        <v>52</v>
      </c>
      <c r="C354" s="54">
        <f t="shared" si="100"/>
        <v>5</v>
      </c>
      <c r="D354" s="55">
        <f t="shared" si="101"/>
        <v>31361.033107669238</v>
      </c>
      <c r="E354" s="57">
        <f t="shared" si="93"/>
        <v>-1881.6619864601541</v>
      </c>
      <c r="F354" s="55" cm="1">
        <f t="array" ref="F354">(-1*(_xlfn.IFS((D354*12)&lt;50000,(0.15*D354*12),AND(D354*12 &gt; 50000, D354*12 &lt;75000),(7500+0.25*(D354*12-50000)),AND(D354*12 &gt; 75000, D354*12 &lt;100000),(13750+0.34*(D354*12-75000)),AND(D354*12 &gt; 100000, D354*12 &lt;335000),(22250+0.39*(D354*12-100000)),AND(D354*12 &gt; 335000, D354*12 &lt;10000000),(113900+0.34*(D354*12-335000)))))/12</f>
        <v>-10662.75125660754</v>
      </c>
      <c r="G354" s="55">
        <v>0</v>
      </c>
      <c r="H354" s="55">
        <v>0</v>
      </c>
      <c r="I354" s="55">
        <v>0</v>
      </c>
      <c r="J354" s="57">
        <f t="shared" si="99"/>
        <v>-954</v>
      </c>
      <c r="K354" s="54">
        <v>269</v>
      </c>
      <c r="L354" s="55">
        <v>0</v>
      </c>
      <c r="M354" s="55">
        <v>0</v>
      </c>
      <c r="N354" s="54" t="s">
        <v>79</v>
      </c>
      <c r="O354" s="55">
        <v>0</v>
      </c>
      <c r="P354" s="55">
        <v>0</v>
      </c>
      <c r="Q354" s="54" t="s">
        <v>79</v>
      </c>
      <c r="R354" s="57">
        <f t="shared" si="102"/>
        <v>-7667.530045719016</v>
      </c>
      <c r="S354" s="55">
        <v>0</v>
      </c>
      <c r="T354" s="55">
        <v>0</v>
      </c>
      <c r="U354" s="54" t="s">
        <v>79</v>
      </c>
      <c r="V354" s="57">
        <f t="shared" si="96"/>
        <v>-3900</v>
      </c>
      <c r="W354" s="55">
        <v>0</v>
      </c>
      <c r="X354" s="55">
        <f t="shared" si="94"/>
        <v>6295.0898188825304</v>
      </c>
      <c r="Y354" s="117">
        <f t="shared" si="95"/>
        <v>2738541.5374072604</v>
      </c>
    </row>
    <row r="355" spans="1:25" ht="13.5" thickBot="1" x14ac:dyDescent="0.35">
      <c r="A355" s="54">
        <v>342</v>
      </c>
      <c r="B355" s="54">
        <v>52</v>
      </c>
      <c r="C355" s="54">
        <f t="shared" si="100"/>
        <v>6</v>
      </c>
      <c r="D355" s="55">
        <f t="shared" si="101"/>
        <v>31361.033107669238</v>
      </c>
      <c r="E355" s="57">
        <f t="shared" si="93"/>
        <v>-1881.6619864601541</v>
      </c>
      <c r="F355" s="55" cm="1">
        <f t="array" ref="F355">(-1*(_xlfn.IFS((D355*12)&lt;50000,(0.15*D355*12),AND(D355*12 &gt; 50000, D355*12 &lt;75000),(7500+0.25*(D355*12-50000)),AND(D355*12 &gt; 75000, D355*12 &lt;100000),(13750+0.34*(D355*12-75000)),AND(D355*12 &gt; 100000, D355*12 &lt;335000),(22250+0.39*(D355*12-100000)),AND(D355*12 &gt; 335000, D355*12 &lt;10000000),(113900+0.34*(D355*12-335000)))))/12</f>
        <v>-10662.75125660754</v>
      </c>
      <c r="G355" s="55">
        <v>0</v>
      </c>
      <c r="H355" s="55">
        <v>0</v>
      </c>
      <c r="I355" s="55">
        <v>0</v>
      </c>
      <c r="J355" s="57">
        <f t="shared" si="99"/>
        <v>-957</v>
      </c>
      <c r="K355" s="54">
        <v>270</v>
      </c>
      <c r="L355" s="55">
        <v>0</v>
      </c>
      <c r="M355" s="55">
        <v>0</v>
      </c>
      <c r="N355" s="54" t="s">
        <v>79</v>
      </c>
      <c r="O355" s="55">
        <v>0</v>
      </c>
      <c r="P355" s="55">
        <v>0</v>
      </c>
      <c r="Q355" s="54" t="s">
        <v>79</v>
      </c>
      <c r="R355" s="57">
        <f t="shared" si="102"/>
        <v>-7667.530045719016</v>
      </c>
      <c r="S355" s="55">
        <v>0</v>
      </c>
      <c r="T355" s="55">
        <v>0</v>
      </c>
      <c r="U355" s="54" t="s">
        <v>79</v>
      </c>
      <c r="V355" s="57">
        <f t="shared" si="96"/>
        <v>-3910</v>
      </c>
      <c r="W355" s="55">
        <v>0</v>
      </c>
      <c r="X355" s="55">
        <f t="shared" si="94"/>
        <v>6282.0898188825304</v>
      </c>
      <c r="Y355" s="117">
        <f t="shared" si="95"/>
        <v>2756234.2169653401</v>
      </c>
    </row>
    <row r="356" spans="1:25" ht="13.5" thickBot="1" x14ac:dyDescent="0.35">
      <c r="A356" s="54">
        <v>343</v>
      </c>
      <c r="B356" s="54">
        <v>52</v>
      </c>
      <c r="C356" s="54">
        <f t="shared" si="100"/>
        <v>7</v>
      </c>
      <c r="D356" s="55">
        <f t="shared" si="101"/>
        <v>31361.033107669238</v>
      </c>
      <c r="E356" s="57">
        <f t="shared" si="93"/>
        <v>-1881.6619864601541</v>
      </c>
      <c r="F356" s="55" cm="1">
        <f t="array" ref="F356">(-1*(_xlfn.IFS((D356*12)&lt;50000,(0.15*D356*12),AND(D356*12 &gt; 50000, D356*12 &lt;75000),(7500+0.25*(D356*12-50000)),AND(D356*12 &gt; 75000, D356*12 &lt;100000),(13750+0.34*(D356*12-75000)),AND(D356*12 &gt; 100000, D356*12 &lt;335000),(22250+0.39*(D356*12-100000)),AND(D356*12 &gt; 335000, D356*12 &lt;10000000),(113900+0.34*(D356*12-335000)))))/12</f>
        <v>-10662.75125660754</v>
      </c>
      <c r="G356" s="55">
        <v>0</v>
      </c>
      <c r="H356" s="55">
        <v>0</v>
      </c>
      <c r="I356" s="55">
        <v>0</v>
      </c>
      <c r="J356" s="57">
        <f t="shared" si="99"/>
        <v>-960</v>
      </c>
      <c r="K356" s="54">
        <v>271</v>
      </c>
      <c r="L356" s="55">
        <v>0</v>
      </c>
      <c r="M356" s="55">
        <v>0</v>
      </c>
      <c r="N356" s="54" t="s">
        <v>79</v>
      </c>
      <c r="O356" s="55">
        <v>0</v>
      </c>
      <c r="P356" s="55">
        <v>0</v>
      </c>
      <c r="Q356" s="54" t="s">
        <v>79</v>
      </c>
      <c r="R356" s="57">
        <f t="shared" si="102"/>
        <v>-7667.530045719016</v>
      </c>
      <c r="S356" s="55">
        <v>0</v>
      </c>
      <c r="T356" s="55">
        <v>0</v>
      </c>
      <c r="U356" s="54" t="s">
        <v>79</v>
      </c>
      <c r="V356" s="57">
        <f t="shared" si="96"/>
        <v>-3920</v>
      </c>
      <c r="W356" s="55">
        <v>0</v>
      </c>
      <c r="X356" s="55">
        <f t="shared" si="94"/>
        <v>6269.0898188825304</v>
      </c>
      <c r="Y356" s="117">
        <f t="shared" si="95"/>
        <v>2773987.6160215782</v>
      </c>
    </row>
    <row r="357" spans="1:25" ht="13.5" thickBot="1" x14ac:dyDescent="0.35">
      <c r="A357" s="54">
        <v>344</v>
      </c>
      <c r="B357" s="54">
        <v>52</v>
      </c>
      <c r="C357" s="54">
        <f t="shared" si="100"/>
        <v>8</v>
      </c>
      <c r="D357" s="55">
        <f t="shared" si="101"/>
        <v>31361.033107669238</v>
      </c>
      <c r="E357" s="57">
        <f t="shared" si="93"/>
        <v>-1881.6619864601541</v>
      </c>
      <c r="F357" s="55" cm="1">
        <f t="array" ref="F357">(-1*(_xlfn.IFS((D357*12)&lt;50000,(0.15*D357*12),AND(D357*12 &gt; 50000, D357*12 &lt;75000),(7500+0.25*(D357*12-50000)),AND(D357*12 &gt; 75000, D357*12 &lt;100000),(13750+0.34*(D357*12-75000)),AND(D357*12 &gt; 100000, D357*12 &lt;335000),(22250+0.39*(D357*12-100000)),AND(D357*12 &gt; 335000, D357*12 &lt;10000000),(113900+0.34*(D357*12-335000)))))/12</f>
        <v>-10662.75125660754</v>
      </c>
      <c r="G357" s="55">
        <v>0</v>
      </c>
      <c r="H357" s="55">
        <v>0</v>
      </c>
      <c r="I357" s="55">
        <v>0</v>
      </c>
      <c r="J357" s="57">
        <f t="shared" si="99"/>
        <v>-963</v>
      </c>
      <c r="K357" s="54">
        <v>272</v>
      </c>
      <c r="L357" s="55">
        <v>0</v>
      </c>
      <c r="M357" s="55">
        <v>0</v>
      </c>
      <c r="N357" s="54" t="s">
        <v>79</v>
      </c>
      <c r="O357" s="55">
        <v>0</v>
      </c>
      <c r="P357" s="55">
        <v>0</v>
      </c>
      <c r="Q357" s="54" t="s">
        <v>79</v>
      </c>
      <c r="R357" s="57">
        <f t="shared" si="102"/>
        <v>-7667.530045719016</v>
      </c>
      <c r="S357" s="55">
        <v>0</v>
      </c>
      <c r="T357" s="55">
        <v>0</v>
      </c>
      <c r="U357" s="54" t="s">
        <v>79</v>
      </c>
      <c r="V357" s="57">
        <f t="shared" si="96"/>
        <v>-3930</v>
      </c>
      <c r="W357" s="55">
        <v>0</v>
      </c>
      <c r="X357" s="55">
        <f t="shared" si="94"/>
        <v>6256.0898188825304</v>
      </c>
      <c r="Y357" s="117">
        <f t="shared" si="95"/>
        <v>2791801.987573884</v>
      </c>
    </row>
    <row r="358" spans="1:25" ht="13.5" thickBot="1" x14ac:dyDescent="0.35">
      <c r="A358" s="54">
        <v>345</v>
      </c>
      <c r="B358" s="54">
        <v>52</v>
      </c>
      <c r="C358" s="54">
        <f t="shared" si="100"/>
        <v>9</v>
      </c>
      <c r="D358" s="55">
        <f t="shared" si="101"/>
        <v>31361.033107669238</v>
      </c>
      <c r="E358" s="57">
        <f t="shared" si="93"/>
        <v>-1881.6619864601541</v>
      </c>
      <c r="F358" s="55" cm="1">
        <f t="array" ref="F358">(-1*(_xlfn.IFS((D358*12)&lt;50000,(0.15*D358*12),AND(D358*12 &gt; 50000, D358*12 &lt;75000),(7500+0.25*(D358*12-50000)),AND(D358*12 &gt; 75000, D358*12 &lt;100000),(13750+0.34*(D358*12-75000)),AND(D358*12 &gt; 100000, D358*12 &lt;335000),(22250+0.39*(D358*12-100000)),AND(D358*12 &gt; 335000, D358*12 &lt;10000000),(113900+0.34*(D358*12-335000)))))/12</f>
        <v>-10662.75125660754</v>
      </c>
      <c r="G358" s="55">
        <v>0</v>
      </c>
      <c r="H358" s="55">
        <v>0</v>
      </c>
      <c r="I358" s="55">
        <v>0</v>
      </c>
      <c r="J358" s="57">
        <f t="shared" si="99"/>
        <v>-966</v>
      </c>
      <c r="K358" s="54">
        <v>273</v>
      </c>
      <c r="L358" s="55">
        <v>0</v>
      </c>
      <c r="M358" s="55">
        <v>0</v>
      </c>
      <c r="N358" s="54" t="s">
        <v>79</v>
      </c>
      <c r="O358" s="55">
        <v>0</v>
      </c>
      <c r="P358" s="55">
        <v>0</v>
      </c>
      <c r="Q358" s="54" t="s">
        <v>79</v>
      </c>
      <c r="R358" s="57">
        <f t="shared" si="102"/>
        <v>-7667.530045719016</v>
      </c>
      <c r="S358" s="55">
        <v>0</v>
      </c>
      <c r="T358" s="55">
        <v>0</v>
      </c>
      <c r="U358" s="54" t="s">
        <v>79</v>
      </c>
      <c r="V358" s="57">
        <f t="shared" si="96"/>
        <v>-3940</v>
      </c>
      <c r="W358" s="55">
        <v>0</v>
      </c>
      <c r="X358" s="55">
        <f t="shared" si="94"/>
        <v>6243.0898188825304</v>
      </c>
      <c r="Y358" s="117">
        <f t="shared" si="95"/>
        <v>2809677.5856743245</v>
      </c>
    </row>
    <row r="359" spans="1:25" ht="13.5" thickBot="1" x14ac:dyDescent="0.35">
      <c r="A359" s="54">
        <v>346</v>
      </c>
      <c r="B359" s="54">
        <v>52</v>
      </c>
      <c r="C359" s="54">
        <f t="shared" si="100"/>
        <v>10</v>
      </c>
      <c r="D359" s="55">
        <f t="shared" si="101"/>
        <v>31361.033107669238</v>
      </c>
      <c r="E359" s="57">
        <f t="shared" si="93"/>
        <v>-1881.6619864601541</v>
      </c>
      <c r="F359" s="55" cm="1">
        <f t="array" ref="F359">(-1*(_xlfn.IFS((D359*12)&lt;50000,(0.15*D359*12),AND(D359*12 &gt; 50000, D359*12 &lt;75000),(7500+0.25*(D359*12-50000)),AND(D359*12 &gt; 75000, D359*12 &lt;100000),(13750+0.34*(D359*12-75000)),AND(D359*12 &gt; 100000, D359*12 &lt;335000),(22250+0.39*(D359*12-100000)),AND(D359*12 &gt; 335000, D359*12 &lt;10000000),(113900+0.34*(D359*12-335000)))))/12</f>
        <v>-10662.75125660754</v>
      </c>
      <c r="G359" s="55">
        <v>0</v>
      </c>
      <c r="H359" s="55">
        <v>0</v>
      </c>
      <c r="I359" s="55">
        <v>0</v>
      </c>
      <c r="J359" s="57">
        <f t="shared" si="99"/>
        <v>-969</v>
      </c>
      <c r="K359" s="54">
        <v>274</v>
      </c>
      <c r="L359" s="55">
        <v>0</v>
      </c>
      <c r="M359" s="55">
        <v>0</v>
      </c>
      <c r="N359" s="54" t="s">
        <v>79</v>
      </c>
      <c r="O359" s="55">
        <v>0</v>
      </c>
      <c r="P359" s="55">
        <v>0</v>
      </c>
      <c r="Q359" s="54" t="s">
        <v>79</v>
      </c>
      <c r="R359" s="57">
        <f t="shared" si="102"/>
        <v>-7667.530045719016</v>
      </c>
      <c r="S359" s="55">
        <v>0</v>
      </c>
      <c r="T359" s="55">
        <v>0</v>
      </c>
      <c r="U359" s="54" t="s">
        <v>79</v>
      </c>
      <c r="V359" s="57">
        <f t="shared" si="96"/>
        <v>-3950</v>
      </c>
      <c r="W359" s="55">
        <v>0</v>
      </c>
      <c r="X359" s="55">
        <f t="shared" si="94"/>
        <v>6230.0898188825304</v>
      </c>
      <c r="Y359" s="117">
        <f t="shared" si="95"/>
        <v>2827614.6654335167</v>
      </c>
    </row>
    <row r="360" spans="1:25" ht="13.5" thickBot="1" x14ac:dyDescent="0.35">
      <c r="A360" s="54">
        <v>347</v>
      </c>
      <c r="B360" s="54">
        <v>52</v>
      </c>
      <c r="C360" s="54">
        <f t="shared" si="100"/>
        <v>11</v>
      </c>
      <c r="D360" s="55">
        <f t="shared" si="101"/>
        <v>31361.033107669238</v>
      </c>
      <c r="E360" s="57">
        <f t="shared" si="93"/>
        <v>-1881.6619864601541</v>
      </c>
      <c r="F360" s="55" cm="1">
        <f t="array" ref="F360">(-1*(_xlfn.IFS((D360*12)&lt;50000,(0.15*D360*12),AND(D360*12 &gt; 50000, D360*12 &lt;75000),(7500+0.25*(D360*12-50000)),AND(D360*12 &gt; 75000, D360*12 &lt;100000),(13750+0.34*(D360*12-75000)),AND(D360*12 &gt; 100000, D360*12 &lt;335000),(22250+0.39*(D360*12-100000)),AND(D360*12 &gt; 335000, D360*12 &lt;10000000),(113900+0.34*(D360*12-335000)))))/12</f>
        <v>-10662.75125660754</v>
      </c>
      <c r="G360" s="55">
        <v>0</v>
      </c>
      <c r="H360" s="55">
        <v>0</v>
      </c>
      <c r="I360" s="55">
        <v>0</v>
      </c>
      <c r="J360" s="57">
        <f t="shared" si="99"/>
        <v>-972</v>
      </c>
      <c r="K360" s="54">
        <v>275</v>
      </c>
      <c r="L360" s="55">
        <v>0</v>
      </c>
      <c r="M360" s="55">
        <v>0</v>
      </c>
      <c r="N360" s="54" t="s">
        <v>79</v>
      </c>
      <c r="O360" s="55">
        <v>0</v>
      </c>
      <c r="P360" s="55">
        <v>0</v>
      </c>
      <c r="Q360" s="54" t="s">
        <v>79</v>
      </c>
      <c r="R360" s="57">
        <f t="shared" si="102"/>
        <v>-7667.530045719016</v>
      </c>
      <c r="S360" s="55">
        <v>0</v>
      </c>
      <c r="T360" s="55">
        <v>0</v>
      </c>
      <c r="U360" s="54" t="s">
        <v>79</v>
      </c>
      <c r="V360" s="57">
        <f t="shared" si="96"/>
        <v>-3960</v>
      </c>
      <c r="W360" s="55">
        <v>0</v>
      </c>
      <c r="X360" s="55">
        <f t="shared" si="94"/>
        <v>6217.0898188825304</v>
      </c>
      <c r="Y360" s="117">
        <f t="shared" si="95"/>
        <v>2845613.4830250391</v>
      </c>
    </row>
    <row r="361" spans="1:25" ht="13.5" thickBot="1" x14ac:dyDescent="0.35">
      <c r="A361" s="54">
        <v>348</v>
      </c>
      <c r="B361" s="54">
        <v>53</v>
      </c>
      <c r="C361" s="54">
        <f t="shared" si="100"/>
        <v>0</v>
      </c>
      <c r="D361" s="55">
        <f>$D350*(1+$D$4)</f>
        <v>32929.084763052699</v>
      </c>
      <c r="E361" s="57">
        <f t="shared" si="93"/>
        <v>-1975.7450857831618</v>
      </c>
      <c r="F361" s="55" cm="1">
        <f t="array" ref="F361">(-1*(_xlfn.IFS((D361*12)&lt;50000,(0.15*D361*12),AND(D361*12 &gt; 50000, D361*12 &lt;75000),(7500+0.25*(D361*12-50000)),AND(D361*12 &gt; 75000, D361*12 &lt;100000),(13750+0.34*(D361*12-75000)),AND(D361*12 &gt; 100000, D361*12 &lt;335000),(22250+0.39*(D361*12-100000)),AND(D361*12 &gt; 335000, D361*12 &lt;10000000),(113900+0.34*(D361*12-335000)))))/12</f>
        <v>-11195.888819437918</v>
      </c>
      <c r="G361" s="55">
        <v>0</v>
      </c>
      <c r="H361" s="55">
        <v>0</v>
      </c>
      <c r="I361" s="55">
        <v>0</v>
      </c>
      <c r="J361" s="57">
        <f t="shared" si="99"/>
        <v>-975</v>
      </c>
      <c r="K361" s="54">
        <v>276</v>
      </c>
      <c r="L361" s="55">
        <v>0</v>
      </c>
      <c r="M361" s="55">
        <v>0</v>
      </c>
      <c r="N361" s="54" t="s">
        <v>79</v>
      </c>
      <c r="O361" s="55">
        <v>0</v>
      </c>
      <c r="P361" s="55">
        <v>0</v>
      </c>
      <c r="Q361" s="54" t="s">
        <v>79</v>
      </c>
      <c r="R361" s="57">
        <f>$R360*1.06</f>
        <v>-8127.5818484621577</v>
      </c>
      <c r="S361" s="55">
        <v>0</v>
      </c>
      <c r="T361" s="55">
        <v>0</v>
      </c>
      <c r="U361" s="54" t="s">
        <v>79</v>
      </c>
      <c r="V361" s="57">
        <f t="shared" si="96"/>
        <v>-3970</v>
      </c>
      <c r="W361" s="55">
        <v>0</v>
      </c>
      <c r="X361" s="55">
        <f t="shared" si="94"/>
        <v>6684.8690093694622</v>
      </c>
      <c r="Y361" s="117">
        <f t="shared" si="95"/>
        <v>2864155.0748803462</v>
      </c>
    </row>
    <row r="362" spans="1:25" ht="13.5" thickBot="1" x14ac:dyDescent="0.35">
      <c r="A362" s="54">
        <v>349</v>
      </c>
      <c r="B362" s="54">
        <v>53</v>
      </c>
      <c r="C362" s="54">
        <f t="shared" si="100"/>
        <v>1</v>
      </c>
      <c r="D362" s="55">
        <f t="shared" ref="D362:D372" si="103">$D361</f>
        <v>32929.084763052699</v>
      </c>
      <c r="E362" s="57">
        <f t="shared" si="93"/>
        <v>-1975.7450857831618</v>
      </c>
      <c r="F362" s="55" cm="1">
        <f t="array" ref="F362">(-1*(_xlfn.IFS((D362*12)&lt;50000,(0.15*D362*12),AND(D362*12 &gt; 50000, D362*12 &lt;75000),(7500+0.25*(D362*12-50000)),AND(D362*12 &gt; 75000, D362*12 &lt;100000),(13750+0.34*(D362*12-75000)),AND(D362*12 &gt; 100000, D362*12 &lt;335000),(22250+0.39*(D362*12-100000)),AND(D362*12 &gt; 335000, D362*12 &lt;10000000),(113900+0.34*(D362*12-335000)))))/12</f>
        <v>-11195.888819437918</v>
      </c>
      <c r="G362" s="55">
        <v>0</v>
      </c>
      <c r="H362" s="55">
        <v>0</v>
      </c>
      <c r="I362" s="55">
        <v>0</v>
      </c>
      <c r="J362" s="57">
        <f t="shared" si="99"/>
        <v>-978</v>
      </c>
      <c r="K362" s="54">
        <v>277</v>
      </c>
      <c r="L362" s="55">
        <v>0</v>
      </c>
      <c r="M362" s="55">
        <v>0</v>
      </c>
      <c r="N362" s="54" t="s">
        <v>79</v>
      </c>
      <c r="O362" s="55">
        <v>0</v>
      </c>
      <c r="P362" s="55">
        <v>0</v>
      </c>
      <c r="Q362" s="54" t="s">
        <v>79</v>
      </c>
      <c r="R362" s="57">
        <f t="shared" ref="R362:R372" si="104">$R361</f>
        <v>-8127.5818484621577</v>
      </c>
      <c r="S362" s="55">
        <v>0</v>
      </c>
      <c r="T362" s="55">
        <v>0</v>
      </c>
      <c r="U362" s="54" t="s">
        <v>79</v>
      </c>
      <c r="V362" s="57">
        <f t="shared" si="96"/>
        <v>-3980</v>
      </c>
      <c r="W362" s="55">
        <v>0</v>
      </c>
      <c r="X362" s="55">
        <f t="shared" si="94"/>
        <v>6671.8690093694622</v>
      </c>
      <c r="Y362" s="117">
        <f t="shared" si="95"/>
        <v>2882760.9233683837</v>
      </c>
    </row>
    <row r="363" spans="1:25" ht="13.5" thickBot="1" x14ac:dyDescent="0.35">
      <c r="A363" s="54">
        <v>350</v>
      </c>
      <c r="B363" s="54">
        <v>53</v>
      </c>
      <c r="C363" s="54">
        <f t="shared" si="100"/>
        <v>2</v>
      </c>
      <c r="D363" s="55">
        <f t="shared" si="103"/>
        <v>32929.084763052699</v>
      </c>
      <c r="E363" s="57">
        <f t="shared" si="93"/>
        <v>-1975.7450857831618</v>
      </c>
      <c r="F363" s="55" cm="1">
        <f t="array" ref="F363">(-1*(_xlfn.IFS((D363*12)&lt;50000,(0.15*D363*12),AND(D363*12 &gt; 50000, D363*12 &lt;75000),(7500+0.25*(D363*12-50000)),AND(D363*12 &gt; 75000, D363*12 &lt;100000),(13750+0.34*(D363*12-75000)),AND(D363*12 &gt; 100000, D363*12 &lt;335000),(22250+0.39*(D363*12-100000)),AND(D363*12 &gt; 335000, D363*12 &lt;10000000),(113900+0.34*(D363*12-335000)))))/12</f>
        <v>-11195.888819437918</v>
      </c>
      <c r="G363" s="55">
        <v>0</v>
      </c>
      <c r="H363" s="55">
        <v>0</v>
      </c>
      <c r="I363" s="55">
        <v>0</v>
      </c>
      <c r="J363" s="57">
        <f t="shared" si="99"/>
        <v>-981</v>
      </c>
      <c r="K363" s="54">
        <v>278</v>
      </c>
      <c r="L363" s="55">
        <v>0</v>
      </c>
      <c r="M363" s="55">
        <v>0</v>
      </c>
      <c r="N363" s="54" t="s">
        <v>79</v>
      </c>
      <c r="O363" s="55">
        <v>0</v>
      </c>
      <c r="P363" s="55">
        <v>0</v>
      </c>
      <c r="Q363" s="54" t="s">
        <v>79</v>
      </c>
      <c r="R363" s="57">
        <f t="shared" si="104"/>
        <v>-8127.5818484621577</v>
      </c>
      <c r="S363" s="55">
        <v>0</v>
      </c>
      <c r="T363" s="55">
        <v>0</v>
      </c>
      <c r="U363" s="54" t="s">
        <v>79</v>
      </c>
      <c r="V363" s="57">
        <f t="shared" si="96"/>
        <v>-3990</v>
      </c>
      <c r="W363" s="55">
        <v>0</v>
      </c>
      <c r="X363" s="55">
        <f t="shared" si="94"/>
        <v>6658.8690093694622</v>
      </c>
      <c r="Y363" s="117">
        <f t="shared" si="95"/>
        <v>2901431.2962251212</v>
      </c>
    </row>
    <row r="364" spans="1:25" ht="13.5" thickBot="1" x14ac:dyDescent="0.35">
      <c r="A364" s="54">
        <v>351</v>
      </c>
      <c r="B364" s="54">
        <v>53</v>
      </c>
      <c r="C364" s="54">
        <f t="shared" si="100"/>
        <v>3</v>
      </c>
      <c r="D364" s="55">
        <f t="shared" si="103"/>
        <v>32929.084763052699</v>
      </c>
      <c r="E364" s="57">
        <f t="shared" si="93"/>
        <v>-1975.7450857831618</v>
      </c>
      <c r="F364" s="55" cm="1">
        <f t="array" ref="F364">(-1*(_xlfn.IFS((D364*12)&lt;50000,(0.15*D364*12),AND(D364*12 &gt; 50000, D364*12 &lt;75000),(7500+0.25*(D364*12-50000)),AND(D364*12 &gt; 75000, D364*12 &lt;100000),(13750+0.34*(D364*12-75000)),AND(D364*12 &gt; 100000, D364*12 &lt;335000),(22250+0.39*(D364*12-100000)),AND(D364*12 &gt; 335000, D364*12 &lt;10000000),(113900+0.34*(D364*12-335000)))))/12</f>
        <v>-11195.888819437918</v>
      </c>
      <c r="G364" s="55">
        <v>0</v>
      </c>
      <c r="H364" s="55">
        <v>0</v>
      </c>
      <c r="I364" s="55">
        <v>0</v>
      </c>
      <c r="J364" s="57">
        <f t="shared" si="99"/>
        <v>-984</v>
      </c>
      <c r="K364" s="54">
        <v>279</v>
      </c>
      <c r="L364" s="55">
        <v>0</v>
      </c>
      <c r="M364" s="55">
        <v>0</v>
      </c>
      <c r="N364" s="54" t="s">
        <v>79</v>
      </c>
      <c r="O364" s="55">
        <v>0</v>
      </c>
      <c r="P364" s="55">
        <v>0</v>
      </c>
      <c r="Q364" s="54" t="s">
        <v>79</v>
      </c>
      <c r="R364" s="57">
        <f t="shared" si="104"/>
        <v>-8127.5818484621577</v>
      </c>
      <c r="S364" s="55">
        <v>0</v>
      </c>
      <c r="T364" s="55">
        <v>0</v>
      </c>
      <c r="U364" s="54" t="s">
        <v>79</v>
      </c>
      <c r="V364" s="57">
        <f t="shared" si="96"/>
        <v>-4000</v>
      </c>
      <c r="W364" s="55">
        <v>0</v>
      </c>
      <c r="X364" s="55">
        <f t="shared" si="94"/>
        <v>6645.8690093694622</v>
      </c>
      <c r="Y364" s="117">
        <f t="shared" si="95"/>
        <v>2920166.4623020953</v>
      </c>
    </row>
    <row r="365" spans="1:25" ht="13.5" thickBot="1" x14ac:dyDescent="0.35">
      <c r="A365" s="54">
        <v>352</v>
      </c>
      <c r="B365" s="54">
        <v>53</v>
      </c>
      <c r="C365" s="54">
        <f t="shared" si="100"/>
        <v>4</v>
      </c>
      <c r="D365" s="55">
        <f t="shared" si="103"/>
        <v>32929.084763052699</v>
      </c>
      <c r="E365" s="57">
        <f t="shared" si="93"/>
        <v>-1975.7450857831618</v>
      </c>
      <c r="F365" s="55" cm="1">
        <f t="array" ref="F365">(-1*(_xlfn.IFS((D365*12)&lt;50000,(0.15*D365*12),AND(D365*12 &gt; 50000, D365*12 &lt;75000),(7500+0.25*(D365*12-50000)),AND(D365*12 &gt; 75000, D365*12 &lt;100000),(13750+0.34*(D365*12-75000)),AND(D365*12 &gt; 100000, D365*12 &lt;335000),(22250+0.39*(D365*12-100000)),AND(D365*12 &gt; 335000, D365*12 &lt;10000000),(113900+0.34*(D365*12-335000)))))/12</f>
        <v>-11195.888819437918</v>
      </c>
      <c r="G365" s="55">
        <v>0</v>
      </c>
      <c r="H365" s="55">
        <v>0</v>
      </c>
      <c r="I365" s="55">
        <v>0</v>
      </c>
      <c r="J365" s="57">
        <f t="shared" si="99"/>
        <v>-987</v>
      </c>
      <c r="K365" s="54">
        <v>280</v>
      </c>
      <c r="L365" s="55">
        <v>0</v>
      </c>
      <c r="M365" s="55">
        <v>0</v>
      </c>
      <c r="N365" s="54" t="s">
        <v>79</v>
      </c>
      <c r="O365" s="55">
        <v>0</v>
      </c>
      <c r="P365" s="55">
        <v>0</v>
      </c>
      <c r="Q365" s="54" t="s">
        <v>79</v>
      </c>
      <c r="R365" s="57">
        <f t="shared" si="104"/>
        <v>-8127.5818484621577</v>
      </c>
      <c r="S365" s="55">
        <v>0</v>
      </c>
      <c r="T365" s="55">
        <v>0</v>
      </c>
      <c r="U365" s="54" t="s">
        <v>79</v>
      </c>
      <c r="V365" s="57">
        <f t="shared" si="96"/>
        <v>-4010</v>
      </c>
      <c r="W365" s="55">
        <v>0</v>
      </c>
      <c r="X365" s="55">
        <f t="shared" si="94"/>
        <v>6632.8690093694622</v>
      </c>
      <c r="Y365" s="117">
        <f t="shared" si="95"/>
        <v>2938966.6915710568</v>
      </c>
    </row>
    <row r="366" spans="1:25" ht="13.5" thickBot="1" x14ac:dyDescent="0.35">
      <c r="A366" s="54">
        <v>353</v>
      </c>
      <c r="B366" s="54">
        <v>53</v>
      </c>
      <c r="C366" s="54">
        <f t="shared" si="100"/>
        <v>5</v>
      </c>
      <c r="D366" s="55">
        <f t="shared" si="103"/>
        <v>32929.084763052699</v>
      </c>
      <c r="E366" s="57">
        <f t="shared" si="93"/>
        <v>-1975.7450857831618</v>
      </c>
      <c r="F366" s="55" cm="1">
        <f t="array" ref="F366">(-1*(_xlfn.IFS((D366*12)&lt;50000,(0.15*D366*12),AND(D366*12 &gt; 50000, D366*12 &lt;75000),(7500+0.25*(D366*12-50000)),AND(D366*12 &gt; 75000, D366*12 &lt;100000),(13750+0.34*(D366*12-75000)),AND(D366*12 &gt; 100000, D366*12 &lt;335000),(22250+0.39*(D366*12-100000)),AND(D366*12 &gt; 335000, D366*12 &lt;10000000),(113900+0.34*(D366*12-335000)))))/12</f>
        <v>-11195.888819437918</v>
      </c>
      <c r="G366" s="55">
        <v>0</v>
      </c>
      <c r="H366" s="55">
        <v>0</v>
      </c>
      <c r="I366" s="55">
        <v>0</v>
      </c>
      <c r="J366" s="57">
        <f t="shared" si="99"/>
        <v>-990</v>
      </c>
      <c r="K366" s="54">
        <v>281</v>
      </c>
      <c r="L366" s="55">
        <v>0</v>
      </c>
      <c r="M366" s="55">
        <v>0</v>
      </c>
      <c r="N366" s="54" t="s">
        <v>79</v>
      </c>
      <c r="O366" s="55">
        <v>0</v>
      </c>
      <c r="P366" s="55">
        <v>0</v>
      </c>
      <c r="Q366" s="54" t="s">
        <v>79</v>
      </c>
      <c r="R366" s="57">
        <f t="shared" si="104"/>
        <v>-8127.5818484621577</v>
      </c>
      <c r="S366" s="55">
        <v>0</v>
      </c>
      <c r="T366" s="55">
        <v>0</v>
      </c>
      <c r="U366" s="54" t="s">
        <v>79</v>
      </c>
      <c r="V366" s="57">
        <f t="shared" si="96"/>
        <v>-4020</v>
      </c>
      <c r="W366" s="55">
        <v>0</v>
      </c>
      <c r="X366" s="55">
        <f t="shared" si="94"/>
        <v>6619.8690093694622</v>
      </c>
      <c r="Y366" s="117">
        <f t="shared" si="95"/>
        <v>2957832.2551286393</v>
      </c>
    </row>
    <row r="367" spans="1:25" ht="13.5" thickBot="1" x14ac:dyDescent="0.35">
      <c r="A367" s="54">
        <v>354</v>
      </c>
      <c r="B367" s="54">
        <v>53</v>
      </c>
      <c r="C367" s="54">
        <f t="shared" si="100"/>
        <v>6</v>
      </c>
      <c r="D367" s="55">
        <f t="shared" si="103"/>
        <v>32929.084763052699</v>
      </c>
      <c r="E367" s="57">
        <f t="shared" si="93"/>
        <v>-1975.7450857831618</v>
      </c>
      <c r="F367" s="55" cm="1">
        <f t="array" ref="F367">(-1*(_xlfn.IFS((D367*12)&lt;50000,(0.15*D367*12),AND(D367*12 &gt; 50000, D367*12 &lt;75000),(7500+0.25*(D367*12-50000)),AND(D367*12 &gt; 75000, D367*12 &lt;100000),(13750+0.34*(D367*12-75000)),AND(D367*12 &gt; 100000, D367*12 &lt;335000),(22250+0.39*(D367*12-100000)),AND(D367*12 &gt; 335000, D367*12 &lt;10000000),(113900+0.34*(D367*12-335000)))))/12</f>
        <v>-11195.888819437918</v>
      </c>
      <c r="G367" s="55">
        <v>0</v>
      </c>
      <c r="H367" s="55">
        <v>0</v>
      </c>
      <c r="I367" s="55">
        <v>0</v>
      </c>
      <c r="J367" s="57">
        <f t="shared" si="99"/>
        <v>-993</v>
      </c>
      <c r="K367" s="54">
        <v>282</v>
      </c>
      <c r="L367" s="55">
        <v>0</v>
      </c>
      <c r="M367" s="55">
        <v>0</v>
      </c>
      <c r="N367" s="54" t="s">
        <v>79</v>
      </c>
      <c r="O367" s="55">
        <v>0</v>
      </c>
      <c r="P367" s="55">
        <v>0</v>
      </c>
      <c r="Q367" s="54" t="s">
        <v>79</v>
      </c>
      <c r="R367" s="57">
        <f t="shared" si="104"/>
        <v>-8127.5818484621577</v>
      </c>
      <c r="S367" s="55">
        <v>0</v>
      </c>
      <c r="T367" s="55">
        <v>0</v>
      </c>
      <c r="U367" s="54" t="s">
        <v>79</v>
      </c>
      <c r="V367" s="57">
        <f t="shared" si="96"/>
        <v>-4030</v>
      </c>
      <c r="W367" s="55">
        <v>0</v>
      </c>
      <c r="X367" s="55">
        <f t="shared" si="94"/>
        <v>6606.8690093694622</v>
      </c>
      <c r="Y367" s="117">
        <f t="shared" si="95"/>
        <v>2976763.4252010449</v>
      </c>
    </row>
    <row r="368" spans="1:25" ht="13.5" thickBot="1" x14ac:dyDescent="0.35">
      <c r="A368" s="54">
        <v>355</v>
      </c>
      <c r="B368" s="54">
        <v>53</v>
      </c>
      <c r="C368" s="54">
        <f t="shared" si="100"/>
        <v>7</v>
      </c>
      <c r="D368" s="55">
        <f t="shared" si="103"/>
        <v>32929.084763052699</v>
      </c>
      <c r="E368" s="57">
        <f t="shared" si="93"/>
        <v>-1975.7450857831618</v>
      </c>
      <c r="F368" s="55" cm="1">
        <f t="array" ref="F368">(-1*(_xlfn.IFS((D368*12)&lt;50000,(0.15*D368*12),AND(D368*12 &gt; 50000, D368*12 &lt;75000),(7500+0.25*(D368*12-50000)),AND(D368*12 &gt; 75000, D368*12 &lt;100000),(13750+0.34*(D368*12-75000)),AND(D368*12 &gt; 100000, D368*12 &lt;335000),(22250+0.39*(D368*12-100000)),AND(D368*12 &gt; 335000, D368*12 &lt;10000000),(113900+0.34*(D368*12-335000)))))/12</f>
        <v>-11195.888819437918</v>
      </c>
      <c r="G368" s="55">
        <v>0</v>
      </c>
      <c r="H368" s="55">
        <v>0</v>
      </c>
      <c r="I368" s="55">
        <v>0</v>
      </c>
      <c r="J368" s="57">
        <f t="shared" si="99"/>
        <v>-996</v>
      </c>
      <c r="K368" s="54">
        <v>283</v>
      </c>
      <c r="L368" s="55">
        <v>0</v>
      </c>
      <c r="M368" s="55">
        <v>0</v>
      </c>
      <c r="N368" s="54" t="s">
        <v>79</v>
      </c>
      <c r="O368" s="55">
        <v>0</v>
      </c>
      <c r="P368" s="55">
        <v>0</v>
      </c>
      <c r="Q368" s="54" t="s">
        <v>79</v>
      </c>
      <c r="R368" s="57">
        <f t="shared" si="104"/>
        <v>-8127.5818484621577</v>
      </c>
      <c r="S368" s="55">
        <v>0</v>
      </c>
      <c r="T368" s="55">
        <v>0</v>
      </c>
      <c r="U368" s="54" t="s">
        <v>79</v>
      </c>
      <c r="V368" s="57">
        <f t="shared" si="96"/>
        <v>-4040</v>
      </c>
      <c r="W368" s="55">
        <v>0</v>
      </c>
      <c r="X368" s="55">
        <f t="shared" si="94"/>
        <v>6593.8690093694622</v>
      </c>
      <c r="Y368" s="117">
        <f t="shared" si="95"/>
        <v>2995760.4751487519</v>
      </c>
    </row>
    <row r="369" spans="1:25" ht="13.5" thickBot="1" x14ac:dyDescent="0.35">
      <c r="A369" s="54">
        <v>356</v>
      </c>
      <c r="B369" s="54">
        <v>53</v>
      </c>
      <c r="C369" s="54">
        <f t="shared" si="100"/>
        <v>8</v>
      </c>
      <c r="D369" s="55">
        <f t="shared" si="103"/>
        <v>32929.084763052699</v>
      </c>
      <c r="E369" s="57">
        <f t="shared" si="93"/>
        <v>-1975.7450857831618</v>
      </c>
      <c r="F369" s="55" cm="1">
        <f t="array" ref="F369">(-1*(_xlfn.IFS((D369*12)&lt;50000,(0.15*D369*12),AND(D369*12 &gt; 50000, D369*12 &lt;75000),(7500+0.25*(D369*12-50000)),AND(D369*12 &gt; 75000, D369*12 &lt;100000),(13750+0.34*(D369*12-75000)),AND(D369*12 &gt; 100000, D369*12 &lt;335000),(22250+0.39*(D369*12-100000)),AND(D369*12 &gt; 335000, D369*12 &lt;10000000),(113900+0.34*(D369*12-335000)))))/12</f>
        <v>-11195.888819437918</v>
      </c>
      <c r="G369" s="55">
        <v>0</v>
      </c>
      <c r="H369" s="55">
        <v>0</v>
      </c>
      <c r="I369" s="55">
        <v>0</v>
      </c>
      <c r="J369" s="57">
        <f t="shared" si="99"/>
        <v>-999</v>
      </c>
      <c r="K369" s="54">
        <v>284</v>
      </c>
      <c r="L369" s="55">
        <v>0</v>
      </c>
      <c r="M369" s="55">
        <v>0</v>
      </c>
      <c r="N369" s="54" t="s">
        <v>79</v>
      </c>
      <c r="O369" s="55">
        <v>0</v>
      </c>
      <c r="P369" s="55">
        <v>0</v>
      </c>
      <c r="Q369" s="54" t="s">
        <v>79</v>
      </c>
      <c r="R369" s="57">
        <f t="shared" si="104"/>
        <v>-8127.5818484621577</v>
      </c>
      <c r="S369" s="55">
        <v>0</v>
      </c>
      <c r="T369" s="55">
        <v>0</v>
      </c>
      <c r="U369" s="54" t="s">
        <v>79</v>
      </c>
      <c r="V369" s="57">
        <f t="shared" si="96"/>
        <v>-4050</v>
      </c>
      <c r="W369" s="55">
        <v>0</v>
      </c>
      <c r="X369" s="55">
        <f t="shared" si="94"/>
        <v>6580.8690093694622</v>
      </c>
      <c r="Y369" s="117">
        <f t="shared" si="95"/>
        <v>3014823.6794712413</v>
      </c>
    </row>
    <row r="370" spans="1:25" ht="13.5" thickBot="1" x14ac:dyDescent="0.35">
      <c r="A370" s="54">
        <v>357</v>
      </c>
      <c r="B370" s="54">
        <v>53</v>
      </c>
      <c r="C370" s="54">
        <f t="shared" si="100"/>
        <v>9</v>
      </c>
      <c r="D370" s="55">
        <f t="shared" si="103"/>
        <v>32929.084763052699</v>
      </c>
      <c r="E370" s="57">
        <f t="shared" si="93"/>
        <v>-1975.7450857831618</v>
      </c>
      <c r="F370" s="55" cm="1">
        <f t="array" ref="F370">(-1*(_xlfn.IFS((D370*12)&lt;50000,(0.15*D370*12),AND(D370*12 &gt; 50000, D370*12 &lt;75000),(7500+0.25*(D370*12-50000)),AND(D370*12 &gt; 75000, D370*12 &lt;100000),(13750+0.34*(D370*12-75000)),AND(D370*12 &gt; 100000, D370*12 &lt;335000),(22250+0.39*(D370*12-100000)),AND(D370*12 &gt; 335000, D370*12 &lt;10000000),(113900+0.34*(D370*12-335000)))))/12</f>
        <v>-11195.888819437918</v>
      </c>
      <c r="G370" s="55">
        <v>0</v>
      </c>
      <c r="H370" s="55">
        <v>0</v>
      </c>
      <c r="I370" s="55">
        <v>0</v>
      </c>
      <c r="J370" s="57">
        <f t="shared" si="99"/>
        <v>-1002</v>
      </c>
      <c r="K370" s="54">
        <v>285</v>
      </c>
      <c r="L370" s="55">
        <v>0</v>
      </c>
      <c r="M370" s="55">
        <v>0</v>
      </c>
      <c r="N370" s="54" t="s">
        <v>79</v>
      </c>
      <c r="O370" s="55">
        <v>0</v>
      </c>
      <c r="P370" s="55">
        <v>0</v>
      </c>
      <c r="Q370" s="54" t="s">
        <v>79</v>
      </c>
      <c r="R370" s="57">
        <f t="shared" si="104"/>
        <v>-8127.5818484621577</v>
      </c>
      <c r="S370" s="55">
        <v>0</v>
      </c>
      <c r="T370" s="55">
        <v>0</v>
      </c>
      <c r="U370" s="54" t="s">
        <v>79</v>
      </c>
      <c r="V370" s="57">
        <f t="shared" si="96"/>
        <v>-4060</v>
      </c>
      <c r="W370" s="55">
        <v>0</v>
      </c>
      <c r="X370" s="55">
        <f t="shared" si="94"/>
        <v>6567.8690093694622</v>
      </c>
      <c r="Y370" s="117">
        <f t="shared" si="95"/>
        <v>3033953.3138117408</v>
      </c>
    </row>
    <row r="371" spans="1:25" ht="13.5" thickBot="1" x14ac:dyDescent="0.35">
      <c r="A371" s="54">
        <v>358</v>
      </c>
      <c r="B371" s="54">
        <v>53</v>
      </c>
      <c r="C371" s="54">
        <f t="shared" si="100"/>
        <v>10</v>
      </c>
      <c r="D371" s="55">
        <f t="shared" si="103"/>
        <v>32929.084763052699</v>
      </c>
      <c r="E371" s="57">
        <f t="shared" si="93"/>
        <v>-1975.7450857831618</v>
      </c>
      <c r="F371" s="55" cm="1">
        <f t="array" ref="F371">(-1*(_xlfn.IFS((D371*12)&lt;50000,(0.15*D371*12),AND(D371*12 &gt; 50000, D371*12 &lt;75000),(7500+0.25*(D371*12-50000)),AND(D371*12 &gt; 75000, D371*12 &lt;100000),(13750+0.34*(D371*12-75000)),AND(D371*12 &gt; 100000, D371*12 &lt;335000),(22250+0.39*(D371*12-100000)),AND(D371*12 &gt; 335000, D371*12 &lt;10000000),(113900+0.34*(D371*12-335000)))))/12</f>
        <v>-11195.888819437918</v>
      </c>
      <c r="G371" s="55">
        <v>0</v>
      </c>
      <c r="H371" s="55">
        <v>0</v>
      </c>
      <c r="I371" s="55">
        <v>0</v>
      </c>
      <c r="J371" s="57">
        <f t="shared" si="99"/>
        <v>-1005</v>
      </c>
      <c r="K371" s="54">
        <v>286</v>
      </c>
      <c r="L371" s="55">
        <v>0</v>
      </c>
      <c r="M371" s="55">
        <v>0</v>
      </c>
      <c r="N371" s="54" t="s">
        <v>79</v>
      </c>
      <c r="O371" s="55">
        <v>0</v>
      </c>
      <c r="P371" s="55">
        <v>0</v>
      </c>
      <c r="Q371" s="54" t="s">
        <v>79</v>
      </c>
      <c r="R371" s="57">
        <f t="shared" si="104"/>
        <v>-8127.5818484621577</v>
      </c>
      <c r="S371" s="55">
        <v>0</v>
      </c>
      <c r="T371" s="55">
        <v>0</v>
      </c>
      <c r="U371" s="54" t="s">
        <v>79</v>
      </c>
      <c r="V371" s="57">
        <f t="shared" si="96"/>
        <v>-4070</v>
      </c>
      <c r="W371" s="55">
        <v>0</v>
      </c>
      <c r="X371" s="55">
        <f t="shared" si="94"/>
        <v>6554.8690093694622</v>
      </c>
      <c r="Y371" s="117">
        <f t="shared" si="95"/>
        <v>3053149.6549619925</v>
      </c>
    </row>
    <row r="372" spans="1:25" ht="13.5" thickBot="1" x14ac:dyDescent="0.35">
      <c r="A372" s="54">
        <v>359</v>
      </c>
      <c r="B372" s="54">
        <v>53</v>
      </c>
      <c r="C372" s="54">
        <f t="shared" si="100"/>
        <v>11</v>
      </c>
      <c r="D372" s="55">
        <f t="shared" si="103"/>
        <v>32929.084763052699</v>
      </c>
      <c r="E372" s="57">
        <f t="shared" si="93"/>
        <v>-1975.7450857831618</v>
      </c>
      <c r="F372" s="55" cm="1">
        <f t="array" ref="F372">(-1*(_xlfn.IFS((D372*12)&lt;50000,(0.15*D372*12),AND(D372*12 &gt; 50000, D372*12 &lt;75000),(7500+0.25*(D372*12-50000)),AND(D372*12 &gt; 75000, D372*12 &lt;100000),(13750+0.34*(D372*12-75000)),AND(D372*12 &gt; 100000, D372*12 &lt;335000),(22250+0.39*(D372*12-100000)),AND(D372*12 &gt; 335000, D372*12 &lt;10000000),(113900+0.34*(D372*12-335000)))))/12</f>
        <v>-11195.888819437918</v>
      </c>
      <c r="G372" s="55">
        <v>0</v>
      </c>
      <c r="H372" s="55">
        <v>0</v>
      </c>
      <c r="I372" s="55">
        <v>0</v>
      </c>
      <c r="J372" s="57">
        <f t="shared" si="99"/>
        <v>-1008</v>
      </c>
      <c r="K372" s="54">
        <v>287</v>
      </c>
      <c r="L372" s="55">
        <v>0</v>
      </c>
      <c r="M372" s="55">
        <v>0</v>
      </c>
      <c r="N372" s="54" t="s">
        <v>79</v>
      </c>
      <c r="O372" s="55">
        <v>0</v>
      </c>
      <c r="P372" s="55">
        <v>0</v>
      </c>
      <c r="Q372" s="54" t="s">
        <v>79</v>
      </c>
      <c r="R372" s="57">
        <f t="shared" si="104"/>
        <v>-8127.5818484621577</v>
      </c>
      <c r="S372" s="55">
        <v>0</v>
      </c>
      <c r="T372" s="55">
        <v>0</v>
      </c>
      <c r="U372" s="54" t="s">
        <v>79</v>
      </c>
      <c r="V372" s="57">
        <f t="shared" si="96"/>
        <v>-4080</v>
      </c>
      <c r="W372" s="55">
        <v>0</v>
      </c>
      <c r="X372" s="55">
        <f t="shared" si="94"/>
        <v>6541.8690093694622</v>
      </c>
      <c r="Y372" s="117">
        <f t="shared" si="95"/>
        <v>3072412.9808670371</v>
      </c>
    </row>
    <row r="373" spans="1:25" ht="13.5" thickBot="1" x14ac:dyDescent="0.35">
      <c r="A373" s="54">
        <v>360</v>
      </c>
      <c r="B373" s="54">
        <v>54</v>
      </c>
      <c r="C373" s="54">
        <f t="shared" si="100"/>
        <v>0</v>
      </c>
      <c r="D373" s="55">
        <f>$D362*(1+$D$4)</f>
        <v>34575.539001205332</v>
      </c>
      <c r="E373" s="57">
        <f t="shared" si="93"/>
        <v>-2074.53234007232</v>
      </c>
      <c r="F373" s="55" cm="1">
        <f t="array" ref="F373">(-1*(_xlfn.IFS((D373*12)&lt;50000,(0.15*D373*12),AND(D373*12 &gt; 50000, D373*12 &lt;75000),(7500+0.25*(D373*12-50000)),AND(D373*12 &gt; 75000, D373*12 &lt;100000),(13750+0.34*(D373*12-75000)),AND(D373*12 &gt; 100000, D373*12 &lt;335000),(22250+0.39*(D373*12-100000)),AND(D373*12 &gt; 335000, D373*12 &lt;10000000),(113900+0.34*(D373*12-335000)))))/12</f>
        <v>-11755.683260409814</v>
      </c>
      <c r="G373" s="55">
        <v>0</v>
      </c>
      <c r="H373" s="55">
        <v>0</v>
      </c>
      <c r="I373" s="55">
        <v>0</v>
      </c>
      <c r="J373" s="57">
        <f t="shared" si="99"/>
        <v>-1011</v>
      </c>
      <c r="K373" s="54">
        <v>288</v>
      </c>
      <c r="L373" s="55">
        <v>0</v>
      </c>
      <c r="M373" s="55">
        <v>0</v>
      </c>
      <c r="N373" s="54" t="s">
        <v>79</v>
      </c>
      <c r="O373" s="55">
        <v>0</v>
      </c>
      <c r="P373" s="55">
        <v>0</v>
      </c>
      <c r="Q373" s="54" t="s">
        <v>79</v>
      </c>
      <c r="R373" s="57">
        <f>$R372*1.06</f>
        <v>-8615.2367593698873</v>
      </c>
      <c r="S373" s="55">
        <v>0</v>
      </c>
      <c r="T373" s="55">
        <v>0</v>
      </c>
      <c r="U373" s="54" t="s">
        <v>79</v>
      </c>
      <c r="V373" s="57">
        <f t="shared" si="96"/>
        <v>-4090</v>
      </c>
      <c r="W373" s="55">
        <v>0</v>
      </c>
      <c r="X373" s="55">
        <f t="shared" si="94"/>
        <v>7029.0866413533076</v>
      </c>
      <c r="Y373" s="117">
        <f t="shared" si="95"/>
        <v>3092243.7882620026</v>
      </c>
    </row>
    <row r="374" spans="1:25" ht="13.5" thickBot="1" x14ac:dyDescent="0.35">
      <c r="A374" s="54">
        <v>361</v>
      </c>
      <c r="B374" s="54">
        <v>54</v>
      </c>
      <c r="C374" s="54">
        <f t="shared" si="100"/>
        <v>1</v>
      </c>
      <c r="D374" s="55">
        <f t="shared" ref="D374:D384" si="105">$D373</f>
        <v>34575.539001205332</v>
      </c>
      <c r="E374" s="57">
        <f t="shared" si="93"/>
        <v>-2074.53234007232</v>
      </c>
      <c r="F374" s="55" cm="1">
        <f t="array" ref="F374">(-1*(_xlfn.IFS((D374*12)&lt;50000,(0.15*D374*12),AND(D374*12 &gt; 50000, D374*12 &lt;75000),(7500+0.25*(D374*12-50000)),AND(D374*12 &gt; 75000, D374*12 &lt;100000),(13750+0.34*(D374*12-75000)),AND(D374*12 &gt; 100000, D374*12 &lt;335000),(22250+0.39*(D374*12-100000)),AND(D374*12 &gt; 335000, D374*12 &lt;10000000),(113900+0.34*(D374*12-335000)))))/12</f>
        <v>-11755.683260409814</v>
      </c>
      <c r="G374" s="55">
        <v>0</v>
      </c>
      <c r="H374" s="55">
        <v>0</v>
      </c>
      <c r="I374" s="55">
        <v>0</v>
      </c>
      <c r="J374" s="57">
        <f t="shared" si="99"/>
        <v>-1014</v>
      </c>
      <c r="K374" s="54">
        <v>289</v>
      </c>
      <c r="L374" s="55">
        <v>0</v>
      </c>
      <c r="M374" s="55">
        <v>0</v>
      </c>
      <c r="N374" s="54" t="s">
        <v>79</v>
      </c>
      <c r="O374" s="55">
        <v>0</v>
      </c>
      <c r="P374" s="55">
        <v>0</v>
      </c>
      <c r="Q374" s="54" t="s">
        <v>79</v>
      </c>
      <c r="R374" s="57">
        <f t="shared" ref="R374:R384" si="106">$R373</f>
        <v>-8615.2367593698873</v>
      </c>
      <c r="S374" s="55">
        <v>0</v>
      </c>
      <c r="T374" s="55">
        <v>0</v>
      </c>
      <c r="U374" s="54" t="s">
        <v>79</v>
      </c>
      <c r="V374" s="57">
        <f t="shared" si="96"/>
        <v>-4100</v>
      </c>
      <c r="W374" s="55">
        <v>0</v>
      </c>
      <c r="X374" s="55">
        <f t="shared" si="94"/>
        <v>7016.0866413533076</v>
      </c>
      <c r="Y374" s="117">
        <f t="shared" si="95"/>
        <v>3112144.2240211139</v>
      </c>
    </row>
    <row r="375" spans="1:25" ht="13.5" thickBot="1" x14ac:dyDescent="0.35">
      <c r="A375" s="54">
        <v>362</v>
      </c>
      <c r="B375" s="54">
        <v>54</v>
      </c>
      <c r="C375" s="54">
        <f t="shared" si="100"/>
        <v>2</v>
      </c>
      <c r="D375" s="55">
        <f t="shared" si="105"/>
        <v>34575.539001205332</v>
      </c>
      <c r="E375" s="57">
        <f t="shared" si="93"/>
        <v>-2074.53234007232</v>
      </c>
      <c r="F375" s="55" cm="1">
        <f t="array" ref="F375">(-1*(_xlfn.IFS((D375*12)&lt;50000,(0.15*D375*12),AND(D375*12 &gt; 50000, D375*12 &lt;75000),(7500+0.25*(D375*12-50000)),AND(D375*12 &gt; 75000, D375*12 &lt;100000),(13750+0.34*(D375*12-75000)),AND(D375*12 &gt; 100000, D375*12 &lt;335000),(22250+0.39*(D375*12-100000)),AND(D375*12 &gt; 335000, D375*12 &lt;10000000),(113900+0.34*(D375*12-335000)))))/12</f>
        <v>-11755.683260409814</v>
      </c>
      <c r="G375" s="55">
        <v>0</v>
      </c>
      <c r="H375" s="55">
        <v>0</v>
      </c>
      <c r="I375" s="55">
        <v>0</v>
      </c>
      <c r="J375" s="57">
        <f t="shared" si="99"/>
        <v>-1017</v>
      </c>
      <c r="K375" s="54">
        <v>290</v>
      </c>
      <c r="L375" s="55">
        <v>0</v>
      </c>
      <c r="M375" s="55">
        <v>0</v>
      </c>
      <c r="N375" s="54" t="s">
        <v>79</v>
      </c>
      <c r="O375" s="55">
        <v>0</v>
      </c>
      <c r="P375" s="55">
        <v>0</v>
      </c>
      <c r="Q375" s="54" t="s">
        <v>79</v>
      </c>
      <c r="R375" s="57">
        <f t="shared" si="106"/>
        <v>-8615.2367593698873</v>
      </c>
      <c r="S375" s="55">
        <v>0</v>
      </c>
      <c r="T375" s="55">
        <v>0</v>
      </c>
      <c r="U375" s="54" t="s">
        <v>79</v>
      </c>
      <c r="V375" s="57">
        <f t="shared" si="96"/>
        <v>-4110</v>
      </c>
      <c r="W375" s="55">
        <v>0</v>
      </c>
      <c r="X375" s="55">
        <f t="shared" si="94"/>
        <v>7003.0866413533076</v>
      </c>
      <c r="Y375" s="117">
        <f t="shared" si="95"/>
        <v>3132114.5782625549</v>
      </c>
    </row>
    <row r="376" spans="1:25" ht="13.5" thickBot="1" x14ac:dyDescent="0.35">
      <c r="A376" s="54">
        <v>363</v>
      </c>
      <c r="B376" s="54">
        <v>54</v>
      </c>
      <c r="C376" s="54">
        <f t="shared" si="100"/>
        <v>3</v>
      </c>
      <c r="D376" s="55">
        <f t="shared" si="105"/>
        <v>34575.539001205332</v>
      </c>
      <c r="E376" s="57">
        <f t="shared" si="93"/>
        <v>-2074.53234007232</v>
      </c>
      <c r="F376" s="55" cm="1">
        <f t="array" ref="F376">(-1*(_xlfn.IFS((D376*12)&lt;50000,(0.15*D376*12),AND(D376*12 &gt; 50000, D376*12 &lt;75000),(7500+0.25*(D376*12-50000)),AND(D376*12 &gt; 75000, D376*12 &lt;100000),(13750+0.34*(D376*12-75000)),AND(D376*12 &gt; 100000, D376*12 &lt;335000),(22250+0.39*(D376*12-100000)),AND(D376*12 &gt; 335000, D376*12 &lt;10000000),(113900+0.34*(D376*12-335000)))))/12</f>
        <v>-11755.683260409814</v>
      </c>
      <c r="G376" s="55">
        <v>0</v>
      </c>
      <c r="H376" s="55">
        <v>0</v>
      </c>
      <c r="I376" s="55">
        <v>0</v>
      </c>
      <c r="J376" s="57">
        <f t="shared" si="99"/>
        <v>-1020</v>
      </c>
      <c r="K376" s="54">
        <v>291</v>
      </c>
      <c r="L376" s="55">
        <v>0</v>
      </c>
      <c r="M376" s="55">
        <v>0</v>
      </c>
      <c r="N376" s="54" t="s">
        <v>79</v>
      </c>
      <c r="O376" s="55">
        <v>0</v>
      </c>
      <c r="P376" s="55">
        <v>0</v>
      </c>
      <c r="Q376" s="54" t="s">
        <v>79</v>
      </c>
      <c r="R376" s="57">
        <f t="shared" si="106"/>
        <v>-8615.2367593698873</v>
      </c>
      <c r="S376" s="55">
        <v>0</v>
      </c>
      <c r="T376" s="55">
        <v>0</v>
      </c>
      <c r="U376" s="54" t="s">
        <v>79</v>
      </c>
      <c r="V376" s="57">
        <f t="shared" si="96"/>
        <v>-4120</v>
      </c>
      <c r="W376" s="55">
        <v>0</v>
      </c>
      <c r="X376" s="55">
        <f t="shared" si="94"/>
        <v>6990.0866413533076</v>
      </c>
      <c r="Y376" s="117">
        <f t="shared" si="95"/>
        <v>3152155.1423133351</v>
      </c>
    </row>
    <row r="377" spans="1:25" ht="13.5" thickBot="1" x14ac:dyDescent="0.35">
      <c r="A377" s="54">
        <v>364</v>
      </c>
      <c r="B377" s="54">
        <v>54</v>
      </c>
      <c r="C377" s="54">
        <f t="shared" si="100"/>
        <v>4</v>
      </c>
      <c r="D377" s="55">
        <f t="shared" si="105"/>
        <v>34575.539001205332</v>
      </c>
      <c r="E377" s="57">
        <f t="shared" si="93"/>
        <v>-2074.53234007232</v>
      </c>
      <c r="F377" s="55" cm="1">
        <f t="array" ref="F377">(-1*(_xlfn.IFS((D377*12)&lt;50000,(0.15*D377*12),AND(D377*12 &gt; 50000, D377*12 &lt;75000),(7500+0.25*(D377*12-50000)),AND(D377*12 &gt; 75000, D377*12 &lt;100000),(13750+0.34*(D377*12-75000)),AND(D377*12 &gt; 100000, D377*12 &lt;335000),(22250+0.39*(D377*12-100000)),AND(D377*12 &gt; 335000, D377*12 &lt;10000000),(113900+0.34*(D377*12-335000)))))/12</f>
        <v>-11755.683260409814</v>
      </c>
      <c r="G377" s="55">
        <v>0</v>
      </c>
      <c r="H377" s="55">
        <v>0</v>
      </c>
      <c r="I377" s="55">
        <v>0</v>
      </c>
      <c r="J377" s="57">
        <f t="shared" si="99"/>
        <v>-1023</v>
      </c>
      <c r="K377" s="54">
        <v>292</v>
      </c>
      <c r="L377" s="55">
        <v>0</v>
      </c>
      <c r="M377" s="55">
        <v>0</v>
      </c>
      <c r="N377" s="54" t="s">
        <v>79</v>
      </c>
      <c r="O377" s="55">
        <v>0</v>
      </c>
      <c r="P377" s="55">
        <v>0</v>
      </c>
      <c r="Q377" s="54" t="s">
        <v>79</v>
      </c>
      <c r="R377" s="57">
        <f t="shared" si="106"/>
        <v>-8615.2367593698873</v>
      </c>
      <c r="S377" s="55">
        <v>0</v>
      </c>
      <c r="T377" s="55">
        <v>0</v>
      </c>
      <c r="U377" s="54" t="s">
        <v>79</v>
      </c>
      <c r="V377" s="57">
        <f t="shared" si="96"/>
        <v>-4130</v>
      </c>
      <c r="W377" s="55">
        <v>0</v>
      </c>
      <c r="X377" s="55">
        <f t="shared" si="94"/>
        <v>6977.0866413533076</v>
      </c>
      <c r="Y377" s="117">
        <f t="shared" si="95"/>
        <v>3172266.2087143268</v>
      </c>
    </row>
    <row r="378" spans="1:25" ht="13.5" thickBot="1" x14ac:dyDescent="0.35">
      <c r="A378" s="54">
        <v>365</v>
      </c>
      <c r="B378" s="54">
        <v>54</v>
      </c>
      <c r="C378" s="54">
        <f t="shared" si="100"/>
        <v>5</v>
      </c>
      <c r="D378" s="55">
        <f t="shared" si="105"/>
        <v>34575.539001205332</v>
      </c>
      <c r="E378" s="57">
        <f t="shared" si="93"/>
        <v>-2074.53234007232</v>
      </c>
      <c r="F378" s="55" cm="1">
        <f t="array" ref="F378">(-1*(_xlfn.IFS((D378*12)&lt;50000,(0.15*D378*12),AND(D378*12 &gt; 50000, D378*12 &lt;75000),(7500+0.25*(D378*12-50000)),AND(D378*12 &gt; 75000, D378*12 &lt;100000),(13750+0.34*(D378*12-75000)),AND(D378*12 &gt; 100000, D378*12 &lt;335000),(22250+0.39*(D378*12-100000)),AND(D378*12 &gt; 335000, D378*12 &lt;10000000),(113900+0.34*(D378*12-335000)))))/12</f>
        <v>-11755.683260409814</v>
      </c>
      <c r="G378" s="55">
        <v>0</v>
      </c>
      <c r="H378" s="55">
        <v>0</v>
      </c>
      <c r="I378" s="55">
        <v>0</v>
      </c>
      <c r="J378" s="57">
        <f t="shared" si="99"/>
        <v>-1026</v>
      </c>
      <c r="K378" s="54">
        <v>293</v>
      </c>
      <c r="L378" s="55">
        <v>0</v>
      </c>
      <c r="M378" s="55">
        <v>0</v>
      </c>
      <c r="N378" s="54" t="s">
        <v>79</v>
      </c>
      <c r="O378" s="55">
        <v>0</v>
      </c>
      <c r="P378" s="55">
        <v>0</v>
      </c>
      <c r="Q378" s="54" t="s">
        <v>79</v>
      </c>
      <c r="R378" s="57">
        <f t="shared" si="106"/>
        <v>-8615.2367593698873</v>
      </c>
      <c r="S378" s="55">
        <v>0</v>
      </c>
      <c r="T378" s="55">
        <v>0</v>
      </c>
      <c r="U378" s="54" t="s">
        <v>79</v>
      </c>
      <c r="V378" s="57">
        <f t="shared" si="96"/>
        <v>-4140</v>
      </c>
      <c r="W378" s="55">
        <v>0</v>
      </c>
      <c r="X378" s="55">
        <f t="shared" si="94"/>
        <v>6964.0866413533076</v>
      </c>
      <c r="Y378" s="117">
        <f t="shared" si="95"/>
        <v>3192448.0712253228</v>
      </c>
    </row>
    <row r="379" spans="1:25" ht="13.5" thickBot="1" x14ac:dyDescent="0.35">
      <c r="A379" s="54">
        <v>366</v>
      </c>
      <c r="B379" s="54">
        <v>54</v>
      </c>
      <c r="C379" s="54">
        <f t="shared" si="100"/>
        <v>6</v>
      </c>
      <c r="D379" s="55">
        <f t="shared" si="105"/>
        <v>34575.539001205332</v>
      </c>
      <c r="E379" s="57">
        <f t="shared" si="93"/>
        <v>-2074.53234007232</v>
      </c>
      <c r="F379" s="55" cm="1">
        <f t="array" ref="F379">(-1*(_xlfn.IFS((D379*12)&lt;50000,(0.15*D379*12),AND(D379*12 &gt; 50000, D379*12 &lt;75000),(7500+0.25*(D379*12-50000)),AND(D379*12 &gt; 75000, D379*12 &lt;100000),(13750+0.34*(D379*12-75000)),AND(D379*12 &gt; 100000, D379*12 &lt;335000),(22250+0.39*(D379*12-100000)),AND(D379*12 &gt; 335000, D379*12 &lt;10000000),(113900+0.34*(D379*12-335000)))))/12</f>
        <v>-11755.683260409814</v>
      </c>
      <c r="G379" s="55">
        <v>0</v>
      </c>
      <c r="H379" s="55">
        <v>0</v>
      </c>
      <c r="I379" s="55">
        <v>0</v>
      </c>
      <c r="J379" s="57">
        <f t="shared" si="99"/>
        <v>-1029</v>
      </c>
      <c r="K379" s="54">
        <v>294</v>
      </c>
      <c r="L379" s="55">
        <v>0</v>
      </c>
      <c r="M379" s="55">
        <v>0</v>
      </c>
      <c r="N379" s="54" t="s">
        <v>79</v>
      </c>
      <c r="O379" s="55">
        <v>0</v>
      </c>
      <c r="P379" s="55">
        <v>0</v>
      </c>
      <c r="Q379" s="54" t="s">
        <v>79</v>
      </c>
      <c r="R379" s="57">
        <f t="shared" si="106"/>
        <v>-8615.2367593698873</v>
      </c>
      <c r="S379" s="55">
        <v>0</v>
      </c>
      <c r="T379" s="55">
        <v>0</v>
      </c>
      <c r="U379" s="54" t="s">
        <v>79</v>
      </c>
      <c r="V379" s="57">
        <f t="shared" si="96"/>
        <v>-4150</v>
      </c>
      <c r="W379" s="55">
        <v>0</v>
      </c>
      <c r="X379" s="55">
        <f t="shared" si="94"/>
        <v>6951.0866413533076</v>
      </c>
      <c r="Y379" s="117">
        <f t="shared" si="95"/>
        <v>3212701.0248301146</v>
      </c>
    </row>
    <row r="380" spans="1:25" ht="13.5" thickBot="1" x14ac:dyDescent="0.35">
      <c r="A380" s="54">
        <v>367</v>
      </c>
      <c r="B380" s="54">
        <v>54</v>
      </c>
      <c r="C380" s="54">
        <f t="shared" si="100"/>
        <v>7</v>
      </c>
      <c r="D380" s="55">
        <f t="shared" si="105"/>
        <v>34575.539001205332</v>
      </c>
      <c r="E380" s="57">
        <f t="shared" si="93"/>
        <v>-2074.53234007232</v>
      </c>
      <c r="F380" s="55" cm="1">
        <f t="array" ref="F380">(-1*(_xlfn.IFS((D380*12)&lt;50000,(0.15*D380*12),AND(D380*12 &gt; 50000, D380*12 &lt;75000),(7500+0.25*(D380*12-50000)),AND(D380*12 &gt; 75000, D380*12 &lt;100000),(13750+0.34*(D380*12-75000)),AND(D380*12 &gt; 100000, D380*12 &lt;335000),(22250+0.39*(D380*12-100000)),AND(D380*12 &gt; 335000, D380*12 &lt;10000000),(113900+0.34*(D380*12-335000)))))/12</f>
        <v>-11755.683260409814</v>
      </c>
      <c r="G380" s="55">
        <v>0</v>
      </c>
      <c r="H380" s="55">
        <v>0</v>
      </c>
      <c r="I380" s="55">
        <v>0</v>
      </c>
      <c r="J380" s="57">
        <f t="shared" si="99"/>
        <v>-1032</v>
      </c>
      <c r="K380" s="54">
        <v>295</v>
      </c>
      <c r="L380" s="55">
        <v>0</v>
      </c>
      <c r="M380" s="55">
        <v>0</v>
      </c>
      <c r="N380" s="54" t="s">
        <v>79</v>
      </c>
      <c r="O380" s="55">
        <v>0</v>
      </c>
      <c r="P380" s="55">
        <v>0</v>
      </c>
      <c r="Q380" s="54" t="s">
        <v>79</v>
      </c>
      <c r="R380" s="57">
        <f t="shared" si="106"/>
        <v>-8615.2367593698873</v>
      </c>
      <c r="S380" s="55">
        <v>0</v>
      </c>
      <c r="T380" s="55">
        <v>0</v>
      </c>
      <c r="U380" s="54" t="s">
        <v>79</v>
      </c>
      <c r="V380" s="57">
        <f t="shared" si="96"/>
        <v>-4160</v>
      </c>
      <c r="W380" s="55">
        <v>0</v>
      </c>
      <c r="X380" s="55">
        <f t="shared" si="94"/>
        <v>6938.0866413533076</v>
      </c>
      <c r="Y380" s="117">
        <f t="shared" si="95"/>
        <v>3233025.3657415933</v>
      </c>
    </row>
    <row r="381" spans="1:25" ht="13.5" thickBot="1" x14ac:dyDescent="0.35">
      <c r="A381" s="54">
        <v>368</v>
      </c>
      <c r="B381" s="54">
        <v>54</v>
      </c>
      <c r="C381" s="54">
        <f t="shared" si="100"/>
        <v>8</v>
      </c>
      <c r="D381" s="55">
        <f t="shared" si="105"/>
        <v>34575.539001205332</v>
      </c>
      <c r="E381" s="57">
        <f t="shared" si="93"/>
        <v>-2074.53234007232</v>
      </c>
      <c r="F381" s="55" cm="1">
        <f t="array" ref="F381">(-1*(_xlfn.IFS((D381*12)&lt;50000,(0.15*D381*12),AND(D381*12 &gt; 50000, D381*12 &lt;75000),(7500+0.25*(D381*12-50000)),AND(D381*12 &gt; 75000, D381*12 &lt;100000),(13750+0.34*(D381*12-75000)),AND(D381*12 &gt; 100000, D381*12 &lt;335000),(22250+0.39*(D381*12-100000)),AND(D381*12 &gt; 335000, D381*12 &lt;10000000),(113900+0.34*(D381*12-335000)))))/12</f>
        <v>-11755.683260409814</v>
      </c>
      <c r="G381" s="55">
        <v>0</v>
      </c>
      <c r="H381" s="55">
        <v>0</v>
      </c>
      <c r="I381" s="55">
        <v>0</v>
      </c>
      <c r="J381" s="57">
        <f t="shared" si="99"/>
        <v>-1035</v>
      </c>
      <c r="K381" s="54">
        <v>296</v>
      </c>
      <c r="L381" s="55">
        <v>0</v>
      </c>
      <c r="M381" s="55">
        <v>0</v>
      </c>
      <c r="N381" s="54" t="s">
        <v>79</v>
      </c>
      <c r="O381" s="55">
        <v>0</v>
      </c>
      <c r="P381" s="55">
        <v>0</v>
      </c>
      <c r="Q381" s="54" t="s">
        <v>79</v>
      </c>
      <c r="R381" s="57">
        <f t="shared" si="106"/>
        <v>-8615.2367593698873</v>
      </c>
      <c r="S381" s="55">
        <v>0</v>
      </c>
      <c r="T381" s="55">
        <v>0</v>
      </c>
      <c r="U381" s="54" t="s">
        <v>79</v>
      </c>
      <c r="V381" s="57">
        <f t="shared" si="96"/>
        <v>-4170</v>
      </c>
      <c r="W381" s="55">
        <v>0</v>
      </c>
      <c r="X381" s="55">
        <f t="shared" si="94"/>
        <v>6925.0866413533076</v>
      </c>
      <c r="Y381" s="117">
        <f t="shared" si="95"/>
        <v>3253421.3914068695</v>
      </c>
    </row>
    <row r="382" spans="1:25" ht="13.5" thickBot="1" x14ac:dyDescent="0.35">
      <c r="A382" s="54">
        <v>369</v>
      </c>
      <c r="B382" s="54">
        <v>54</v>
      </c>
      <c r="C382" s="54">
        <f t="shared" si="100"/>
        <v>9</v>
      </c>
      <c r="D382" s="55">
        <f t="shared" si="105"/>
        <v>34575.539001205332</v>
      </c>
      <c r="E382" s="57">
        <f t="shared" si="93"/>
        <v>-2074.53234007232</v>
      </c>
      <c r="F382" s="55" cm="1">
        <f t="array" ref="F382">(-1*(_xlfn.IFS((D382*12)&lt;50000,(0.15*D382*12),AND(D382*12 &gt; 50000, D382*12 &lt;75000),(7500+0.25*(D382*12-50000)),AND(D382*12 &gt; 75000, D382*12 &lt;100000),(13750+0.34*(D382*12-75000)),AND(D382*12 &gt; 100000, D382*12 &lt;335000),(22250+0.39*(D382*12-100000)),AND(D382*12 &gt; 335000, D382*12 &lt;10000000),(113900+0.34*(D382*12-335000)))))/12</f>
        <v>-11755.683260409814</v>
      </c>
      <c r="G382" s="55">
        <v>0</v>
      </c>
      <c r="H382" s="55">
        <v>0</v>
      </c>
      <c r="I382" s="55">
        <v>0</v>
      </c>
      <c r="J382" s="57">
        <f t="shared" si="99"/>
        <v>-1038</v>
      </c>
      <c r="K382" s="54">
        <v>297</v>
      </c>
      <c r="L382" s="55">
        <v>0</v>
      </c>
      <c r="M382" s="55">
        <v>0</v>
      </c>
      <c r="N382" s="54" t="s">
        <v>79</v>
      </c>
      <c r="O382" s="55">
        <v>0</v>
      </c>
      <c r="P382" s="55">
        <v>0</v>
      </c>
      <c r="Q382" s="54" t="s">
        <v>79</v>
      </c>
      <c r="R382" s="57">
        <f t="shared" si="106"/>
        <v>-8615.2367593698873</v>
      </c>
      <c r="S382" s="55">
        <v>0</v>
      </c>
      <c r="T382" s="55">
        <v>0</v>
      </c>
      <c r="U382" s="54" t="s">
        <v>79</v>
      </c>
      <c r="V382" s="57">
        <f t="shared" si="96"/>
        <v>-4180</v>
      </c>
      <c r="W382" s="55">
        <v>0</v>
      </c>
      <c r="X382" s="55">
        <f t="shared" si="94"/>
        <v>6912.0866413533076</v>
      </c>
      <c r="Y382" s="117">
        <f t="shared" si="95"/>
        <v>3273889.4005124178</v>
      </c>
    </row>
    <row r="383" spans="1:25" ht="13.5" thickBot="1" x14ac:dyDescent="0.35">
      <c r="A383" s="54">
        <v>370</v>
      </c>
      <c r="B383" s="54">
        <v>54</v>
      </c>
      <c r="C383" s="54">
        <f t="shared" si="100"/>
        <v>10</v>
      </c>
      <c r="D383" s="55">
        <f t="shared" si="105"/>
        <v>34575.539001205332</v>
      </c>
      <c r="E383" s="57">
        <f t="shared" si="93"/>
        <v>-2074.53234007232</v>
      </c>
      <c r="F383" s="55" cm="1">
        <f t="array" ref="F383">(-1*(_xlfn.IFS((D383*12)&lt;50000,(0.15*D383*12),AND(D383*12 &gt; 50000, D383*12 &lt;75000),(7500+0.25*(D383*12-50000)),AND(D383*12 &gt; 75000, D383*12 &lt;100000),(13750+0.34*(D383*12-75000)),AND(D383*12 &gt; 100000, D383*12 &lt;335000),(22250+0.39*(D383*12-100000)),AND(D383*12 &gt; 335000, D383*12 &lt;10000000),(113900+0.34*(D383*12-335000)))))/12</f>
        <v>-11755.683260409814</v>
      </c>
      <c r="G383" s="55">
        <v>0</v>
      </c>
      <c r="H383" s="55">
        <v>0</v>
      </c>
      <c r="I383" s="55">
        <v>0</v>
      </c>
      <c r="J383" s="57">
        <f t="shared" si="99"/>
        <v>-1041</v>
      </c>
      <c r="K383" s="54">
        <v>298</v>
      </c>
      <c r="L383" s="55">
        <v>0</v>
      </c>
      <c r="M383" s="55">
        <v>0</v>
      </c>
      <c r="N383" s="54" t="s">
        <v>79</v>
      </c>
      <c r="O383" s="55">
        <v>0</v>
      </c>
      <c r="P383" s="55">
        <v>0</v>
      </c>
      <c r="Q383" s="54" t="s">
        <v>79</v>
      </c>
      <c r="R383" s="57">
        <f t="shared" si="106"/>
        <v>-8615.2367593698873</v>
      </c>
      <c r="S383" s="55">
        <v>0</v>
      </c>
      <c r="T383" s="55">
        <v>0</v>
      </c>
      <c r="U383" s="54" t="s">
        <v>79</v>
      </c>
      <c r="V383" s="57">
        <f t="shared" si="96"/>
        <v>-4190</v>
      </c>
      <c r="W383" s="55">
        <v>0</v>
      </c>
      <c r="X383" s="55">
        <f t="shared" si="94"/>
        <v>6899.0866413533076</v>
      </c>
      <c r="Y383" s="117">
        <f t="shared" si="95"/>
        <v>3294429.692989239</v>
      </c>
    </row>
    <row r="384" spans="1:25" ht="13.5" thickBot="1" x14ac:dyDescent="0.35">
      <c r="A384" s="54">
        <v>371</v>
      </c>
      <c r="B384" s="54">
        <v>54</v>
      </c>
      <c r="C384" s="54">
        <f t="shared" si="100"/>
        <v>11</v>
      </c>
      <c r="D384" s="55">
        <f t="shared" si="105"/>
        <v>34575.539001205332</v>
      </c>
      <c r="E384" s="57">
        <f t="shared" si="93"/>
        <v>-2074.53234007232</v>
      </c>
      <c r="F384" s="55" cm="1">
        <f t="array" ref="F384">(-1*(_xlfn.IFS((D384*12)&lt;50000,(0.15*D384*12),AND(D384*12 &gt; 50000, D384*12 &lt;75000),(7500+0.25*(D384*12-50000)),AND(D384*12 &gt; 75000, D384*12 &lt;100000),(13750+0.34*(D384*12-75000)),AND(D384*12 &gt; 100000, D384*12 &lt;335000),(22250+0.39*(D384*12-100000)),AND(D384*12 &gt; 335000, D384*12 &lt;10000000),(113900+0.34*(D384*12-335000)))))/12</f>
        <v>-11755.683260409814</v>
      </c>
      <c r="G384" s="55">
        <v>0</v>
      </c>
      <c r="H384" s="55">
        <v>0</v>
      </c>
      <c r="I384" s="55">
        <v>0</v>
      </c>
      <c r="J384" s="57">
        <f t="shared" si="99"/>
        <v>-1044</v>
      </c>
      <c r="K384" s="54">
        <v>299</v>
      </c>
      <c r="L384" s="55">
        <v>0</v>
      </c>
      <c r="M384" s="55">
        <v>0</v>
      </c>
      <c r="N384" s="54" t="s">
        <v>79</v>
      </c>
      <c r="O384" s="55">
        <v>0</v>
      </c>
      <c r="P384" s="55">
        <v>0</v>
      </c>
      <c r="Q384" s="54" t="s">
        <v>79</v>
      </c>
      <c r="R384" s="57">
        <f t="shared" si="106"/>
        <v>-8615.2367593698873</v>
      </c>
      <c r="S384" s="55">
        <v>0</v>
      </c>
      <c r="T384" s="55">
        <v>0</v>
      </c>
      <c r="U384" s="54" t="s">
        <v>79</v>
      </c>
      <c r="V384" s="57">
        <f t="shared" si="96"/>
        <v>-4200</v>
      </c>
      <c r="W384" s="55">
        <v>0</v>
      </c>
      <c r="X384" s="55">
        <f t="shared" si="94"/>
        <v>6886.0866413533076</v>
      </c>
      <c r="Y384" s="117">
        <f t="shared" si="95"/>
        <v>3315042.570018047</v>
      </c>
    </row>
    <row r="385" spans="1:25" ht="13.5" thickBot="1" x14ac:dyDescent="0.35">
      <c r="A385" s="54">
        <v>372</v>
      </c>
      <c r="B385" s="54">
        <v>55</v>
      </c>
      <c r="C385" s="54">
        <f t="shared" si="100"/>
        <v>0</v>
      </c>
      <c r="D385" s="55">
        <f>$D374*(1+$D$4)</f>
        <v>36304.315951265598</v>
      </c>
      <c r="E385" s="57">
        <f t="shared" si="93"/>
        <v>-2178.258957075936</v>
      </c>
      <c r="F385" s="55" cm="1">
        <f t="array" ref="F385">(-1*(_xlfn.IFS((D385*12)&lt;50000,(0.15*D385*12),AND(D385*12 &gt; 50000, D385*12 &lt;75000),(7500+0.25*(D385*12-50000)),AND(D385*12 &gt; 75000, D385*12 &lt;100000),(13750+0.34*(D385*12-75000)),AND(D385*12 &gt; 100000, D385*12 &lt;335000),(22250+0.39*(D385*12-100000)),AND(D385*12 &gt; 335000, D385*12 &lt;10000000),(113900+0.34*(D385*12-335000)))))/12</f>
        <v>-12343.467423430304</v>
      </c>
      <c r="G385" s="55">
        <v>0</v>
      </c>
      <c r="H385" s="55">
        <v>0</v>
      </c>
      <c r="I385" s="55">
        <v>0</v>
      </c>
      <c r="J385" s="57">
        <f t="shared" si="99"/>
        <v>-1047</v>
      </c>
      <c r="K385" s="54">
        <v>300</v>
      </c>
      <c r="L385" s="55">
        <v>0</v>
      </c>
      <c r="M385" s="55">
        <v>0</v>
      </c>
      <c r="N385" s="54" t="s">
        <v>79</v>
      </c>
      <c r="O385" s="55">
        <v>0</v>
      </c>
      <c r="P385" s="55">
        <v>0</v>
      </c>
      <c r="Q385" s="54" t="s">
        <v>79</v>
      </c>
      <c r="R385" s="57">
        <f>$R384*1.06</f>
        <v>-9132.1509649320815</v>
      </c>
      <c r="S385" s="55">
        <v>0</v>
      </c>
      <c r="T385" s="55">
        <v>0</v>
      </c>
      <c r="U385" s="54" t="s">
        <v>79</v>
      </c>
      <c r="V385" s="57">
        <f t="shared" si="96"/>
        <v>-4210</v>
      </c>
      <c r="W385" s="55">
        <v>0</v>
      </c>
      <c r="X385" s="55">
        <f t="shared" si="94"/>
        <v>7393.4386058272776</v>
      </c>
      <c r="Y385" s="117">
        <f t="shared" si="95"/>
        <v>3336248.6859989492</v>
      </c>
    </row>
    <row r="386" spans="1:25" ht="13.5" thickBot="1" x14ac:dyDescent="0.35">
      <c r="A386" s="54">
        <v>373</v>
      </c>
      <c r="B386" s="54">
        <v>55</v>
      </c>
      <c r="C386" s="54">
        <f t="shared" si="100"/>
        <v>1</v>
      </c>
      <c r="D386" s="55">
        <f t="shared" ref="D386:D396" si="107">$D385</f>
        <v>36304.315951265598</v>
      </c>
      <c r="E386" s="57">
        <f t="shared" si="93"/>
        <v>-2178.258957075936</v>
      </c>
      <c r="F386" s="55" cm="1">
        <f t="array" ref="F386">(-1*(_xlfn.IFS((D386*12)&lt;50000,(0.15*D386*12),AND(D386*12 &gt; 50000, D386*12 &lt;75000),(7500+0.25*(D386*12-50000)),AND(D386*12 &gt; 75000, D386*12 &lt;100000),(13750+0.34*(D386*12-75000)),AND(D386*12 &gt; 100000, D386*12 &lt;335000),(22250+0.39*(D386*12-100000)),AND(D386*12 &gt; 335000, D386*12 &lt;10000000),(113900+0.34*(D386*12-335000)))))/12</f>
        <v>-12343.467423430304</v>
      </c>
      <c r="G386" s="55">
        <v>0</v>
      </c>
      <c r="H386" s="55">
        <v>0</v>
      </c>
      <c r="I386" s="55">
        <v>0</v>
      </c>
      <c r="J386" s="57">
        <f t="shared" si="99"/>
        <v>-1050</v>
      </c>
      <c r="K386" s="54">
        <v>301</v>
      </c>
      <c r="L386" s="55">
        <v>0</v>
      </c>
      <c r="M386" s="55">
        <v>0</v>
      </c>
      <c r="N386" s="54" t="s">
        <v>79</v>
      </c>
      <c r="O386" s="55">
        <v>0</v>
      </c>
      <c r="P386" s="55">
        <v>0</v>
      </c>
      <c r="Q386" s="54" t="s">
        <v>79</v>
      </c>
      <c r="R386" s="57">
        <f t="shared" ref="R386:R396" si="108">$R385</f>
        <v>-9132.1509649320815</v>
      </c>
      <c r="S386" s="55">
        <v>0</v>
      </c>
      <c r="T386" s="55">
        <v>0</v>
      </c>
      <c r="U386" s="54" t="s">
        <v>79</v>
      </c>
      <c r="V386" s="57">
        <f t="shared" si="96"/>
        <v>-4220</v>
      </c>
      <c r="W386" s="55">
        <v>0</v>
      </c>
      <c r="X386" s="55">
        <f t="shared" si="94"/>
        <v>7380.4386058272776</v>
      </c>
      <c r="Y386" s="117">
        <f t="shared" si="95"/>
        <v>3357530.1607964388</v>
      </c>
    </row>
    <row r="387" spans="1:25" ht="13.5" thickBot="1" x14ac:dyDescent="0.35">
      <c r="A387" s="54">
        <v>374</v>
      </c>
      <c r="B387" s="54">
        <v>55</v>
      </c>
      <c r="C387" s="54">
        <f t="shared" si="100"/>
        <v>2</v>
      </c>
      <c r="D387" s="55">
        <f t="shared" si="107"/>
        <v>36304.315951265598</v>
      </c>
      <c r="E387" s="57">
        <f t="shared" si="93"/>
        <v>-2178.258957075936</v>
      </c>
      <c r="F387" s="55" cm="1">
        <f t="array" ref="F387">(-1*(_xlfn.IFS((D387*12)&lt;50000,(0.15*D387*12),AND(D387*12 &gt; 50000, D387*12 &lt;75000),(7500+0.25*(D387*12-50000)),AND(D387*12 &gt; 75000, D387*12 &lt;100000),(13750+0.34*(D387*12-75000)),AND(D387*12 &gt; 100000, D387*12 &lt;335000),(22250+0.39*(D387*12-100000)),AND(D387*12 &gt; 335000, D387*12 &lt;10000000),(113900+0.34*(D387*12-335000)))))/12</f>
        <v>-12343.467423430304</v>
      </c>
      <c r="G387" s="55">
        <v>0</v>
      </c>
      <c r="H387" s="55">
        <v>0</v>
      </c>
      <c r="I387" s="55">
        <v>0</v>
      </c>
      <c r="J387" s="57">
        <f t="shared" si="99"/>
        <v>-1053</v>
      </c>
      <c r="K387" s="54">
        <v>302</v>
      </c>
      <c r="L387" s="55">
        <v>0</v>
      </c>
      <c r="M387" s="55">
        <v>0</v>
      </c>
      <c r="N387" s="54" t="s">
        <v>79</v>
      </c>
      <c r="O387" s="55">
        <v>0</v>
      </c>
      <c r="P387" s="55">
        <v>0</v>
      </c>
      <c r="Q387" s="54" t="s">
        <v>79</v>
      </c>
      <c r="R387" s="57">
        <f t="shared" si="108"/>
        <v>-9132.1509649320815</v>
      </c>
      <c r="S387" s="55">
        <v>0</v>
      </c>
      <c r="T387" s="55">
        <v>0</v>
      </c>
      <c r="U387" s="54" t="s">
        <v>79</v>
      </c>
      <c r="V387" s="57">
        <f t="shared" si="96"/>
        <v>-4230</v>
      </c>
      <c r="W387" s="55">
        <v>0</v>
      </c>
      <c r="X387" s="55">
        <f t="shared" si="94"/>
        <v>7367.4386058272776</v>
      </c>
      <c r="Y387" s="117">
        <f t="shared" si="95"/>
        <v>3378887.3084055847</v>
      </c>
    </row>
    <row r="388" spans="1:25" ht="13.5" thickBot="1" x14ac:dyDescent="0.35">
      <c r="A388" s="54">
        <v>375</v>
      </c>
      <c r="B388" s="54">
        <v>55</v>
      </c>
      <c r="C388" s="54">
        <f t="shared" si="100"/>
        <v>3</v>
      </c>
      <c r="D388" s="55">
        <f t="shared" si="107"/>
        <v>36304.315951265598</v>
      </c>
      <c r="E388" s="57">
        <f t="shared" si="93"/>
        <v>-2178.258957075936</v>
      </c>
      <c r="F388" s="55" cm="1">
        <f t="array" ref="F388">(-1*(_xlfn.IFS((D388*12)&lt;50000,(0.15*D388*12),AND(D388*12 &gt; 50000, D388*12 &lt;75000),(7500+0.25*(D388*12-50000)),AND(D388*12 &gt; 75000, D388*12 &lt;100000),(13750+0.34*(D388*12-75000)),AND(D388*12 &gt; 100000, D388*12 &lt;335000),(22250+0.39*(D388*12-100000)),AND(D388*12 &gt; 335000, D388*12 &lt;10000000),(113900+0.34*(D388*12-335000)))))/12</f>
        <v>-12343.467423430304</v>
      </c>
      <c r="G388" s="55">
        <v>0</v>
      </c>
      <c r="H388" s="55">
        <v>0</v>
      </c>
      <c r="I388" s="55">
        <v>0</v>
      </c>
      <c r="J388" s="57">
        <f t="shared" si="99"/>
        <v>-1056</v>
      </c>
      <c r="K388" s="54">
        <v>303</v>
      </c>
      <c r="L388" s="55">
        <v>0</v>
      </c>
      <c r="M388" s="55">
        <v>0</v>
      </c>
      <c r="N388" s="54" t="s">
        <v>79</v>
      </c>
      <c r="O388" s="55">
        <v>0</v>
      </c>
      <c r="P388" s="55">
        <v>0</v>
      </c>
      <c r="Q388" s="54" t="s">
        <v>79</v>
      </c>
      <c r="R388" s="57">
        <f t="shared" si="108"/>
        <v>-9132.1509649320815</v>
      </c>
      <c r="S388" s="55">
        <v>0</v>
      </c>
      <c r="T388" s="55">
        <v>0</v>
      </c>
      <c r="U388" s="54" t="s">
        <v>79</v>
      </c>
      <c r="V388" s="57">
        <f t="shared" si="96"/>
        <v>-4240</v>
      </c>
      <c r="W388" s="55">
        <v>0</v>
      </c>
      <c r="X388" s="55">
        <f t="shared" si="94"/>
        <v>7354.4386058272776</v>
      </c>
      <c r="Y388" s="117">
        <f t="shared" si="95"/>
        <v>3400320.4441297683</v>
      </c>
    </row>
    <row r="389" spans="1:25" ht="13.5" thickBot="1" x14ac:dyDescent="0.35">
      <c r="A389" s="54">
        <v>376</v>
      </c>
      <c r="B389" s="54">
        <v>55</v>
      </c>
      <c r="C389" s="54">
        <f t="shared" si="100"/>
        <v>4</v>
      </c>
      <c r="D389" s="55">
        <f t="shared" si="107"/>
        <v>36304.315951265598</v>
      </c>
      <c r="E389" s="57">
        <f t="shared" si="93"/>
        <v>-2178.258957075936</v>
      </c>
      <c r="F389" s="55" cm="1">
        <f t="array" ref="F389">(-1*(_xlfn.IFS((D389*12)&lt;50000,(0.15*D389*12),AND(D389*12 &gt; 50000, D389*12 &lt;75000),(7500+0.25*(D389*12-50000)),AND(D389*12 &gt; 75000, D389*12 &lt;100000),(13750+0.34*(D389*12-75000)),AND(D389*12 &gt; 100000, D389*12 &lt;335000),(22250+0.39*(D389*12-100000)),AND(D389*12 &gt; 335000, D389*12 &lt;10000000),(113900+0.34*(D389*12-335000)))))/12</f>
        <v>-12343.467423430304</v>
      </c>
      <c r="G389" s="55">
        <v>0</v>
      </c>
      <c r="H389" s="55">
        <v>0</v>
      </c>
      <c r="I389" s="55">
        <v>0</v>
      </c>
      <c r="J389" s="57">
        <f t="shared" si="99"/>
        <v>-1059</v>
      </c>
      <c r="K389" s="54">
        <v>304</v>
      </c>
      <c r="L389" s="55">
        <v>0</v>
      </c>
      <c r="M389" s="55">
        <v>0</v>
      </c>
      <c r="N389" s="54" t="s">
        <v>79</v>
      </c>
      <c r="O389" s="55">
        <v>0</v>
      </c>
      <c r="P389" s="55">
        <v>0</v>
      </c>
      <c r="Q389" s="54" t="s">
        <v>79</v>
      </c>
      <c r="R389" s="57">
        <f t="shared" si="108"/>
        <v>-9132.1509649320815</v>
      </c>
      <c r="S389" s="55">
        <v>0</v>
      </c>
      <c r="T389" s="55">
        <v>0</v>
      </c>
      <c r="U389" s="54" t="s">
        <v>79</v>
      </c>
      <c r="V389" s="57">
        <f t="shared" si="96"/>
        <v>-4250</v>
      </c>
      <c r="W389" s="55">
        <v>0</v>
      </c>
      <c r="X389" s="55">
        <f t="shared" si="94"/>
        <v>7341.4386058272776</v>
      </c>
      <c r="Y389" s="117">
        <f t="shared" si="95"/>
        <v>3421829.8845861363</v>
      </c>
    </row>
    <row r="390" spans="1:25" ht="13.5" thickBot="1" x14ac:dyDescent="0.35">
      <c r="A390" s="54">
        <v>377</v>
      </c>
      <c r="B390" s="54">
        <v>55</v>
      </c>
      <c r="C390" s="54">
        <f t="shared" si="100"/>
        <v>5</v>
      </c>
      <c r="D390" s="55">
        <f t="shared" si="107"/>
        <v>36304.315951265598</v>
      </c>
      <c r="E390" s="57">
        <f t="shared" si="93"/>
        <v>-2178.258957075936</v>
      </c>
      <c r="F390" s="55" cm="1">
        <f t="array" ref="F390">(-1*(_xlfn.IFS((D390*12)&lt;50000,(0.15*D390*12),AND(D390*12 &gt; 50000, D390*12 &lt;75000),(7500+0.25*(D390*12-50000)),AND(D390*12 &gt; 75000, D390*12 &lt;100000),(13750+0.34*(D390*12-75000)),AND(D390*12 &gt; 100000, D390*12 &lt;335000),(22250+0.39*(D390*12-100000)),AND(D390*12 &gt; 335000, D390*12 &lt;10000000),(113900+0.34*(D390*12-335000)))))/12</f>
        <v>-12343.467423430304</v>
      </c>
      <c r="G390" s="55">
        <v>0</v>
      </c>
      <c r="H390" s="55">
        <v>0</v>
      </c>
      <c r="I390" s="55">
        <v>0</v>
      </c>
      <c r="J390" s="57">
        <f t="shared" si="99"/>
        <v>-1062</v>
      </c>
      <c r="K390" s="54">
        <v>305</v>
      </c>
      <c r="L390" s="55">
        <v>0</v>
      </c>
      <c r="M390" s="55">
        <v>0</v>
      </c>
      <c r="N390" s="54" t="s">
        <v>79</v>
      </c>
      <c r="O390" s="55">
        <v>0</v>
      </c>
      <c r="P390" s="55">
        <v>0</v>
      </c>
      <c r="Q390" s="54" t="s">
        <v>79</v>
      </c>
      <c r="R390" s="57">
        <f t="shared" si="108"/>
        <v>-9132.1509649320815</v>
      </c>
      <c r="S390" s="55">
        <v>0</v>
      </c>
      <c r="T390" s="55">
        <v>0</v>
      </c>
      <c r="U390" s="54" t="s">
        <v>79</v>
      </c>
      <c r="V390" s="57">
        <f t="shared" si="96"/>
        <v>-4260</v>
      </c>
      <c r="W390" s="55">
        <v>0</v>
      </c>
      <c r="X390" s="55">
        <f t="shared" si="94"/>
        <v>7328.4386058272776</v>
      </c>
      <c r="Y390" s="117">
        <f t="shared" si="95"/>
        <v>3443415.9477110724</v>
      </c>
    </row>
    <row r="391" spans="1:25" ht="13.5" thickBot="1" x14ac:dyDescent="0.35">
      <c r="A391" s="54">
        <v>378</v>
      </c>
      <c r="B391" s="54">
        <v>55</v>
      </c>
      <c r="C391" s="54">
        <f t="shared" si="100"/>
        <v>6</v>
      </c>
      <c r="D391" s="55">
        <f t="shared" si="107"/>
        <v>36304.315951265598</v>
      </c>
      <c r="E391" s="57">
        <f t="shared" si="93"/>
        <v>-2178.258957075936</v>
      </c>
      <c r="F391" s="55" cm="1">
        <f t="array" ref="F391">(-1*(_xlfn.IFS((D391*12)&lt;50000,(0.15*D391*12),AND(D391*12 &gt; 50000, D391*12 &lt;75000),(7500+0.25*(D391*12-50000)),AND(D391*12 &gt; 75000, D391*12 &lt;100000),(13750+0.34*(D391*12-75000)),AND(D391*12 &gt; 100000, D391*12 &lt;335000),(22250+0.39*(D391*12-100000)),AND(D391*12 &gt; 335000, D391*12 &lt;10000000),(113900+0.34*(D391*12-335000)))))/12</f>
        <v>-12343.467423430304</v>
      </c>
      <c r="G391" s="55">
        <v>0</v>
      </c>
      <c r="H391" s="55">
        <v>0</v>
      </c>
      <c r="I391" s="55">
        <v>0</v>
      </c>
      <c r="J391" s="57">
        <f t="shared" si="99"/>
        <v>-1065</v>
      </c>
      <c r="K391" s="54">
        <v>306</v>
      </c>
      <c r="L391" s="55">
        <v>0</v>
      </c>
      <c r="M391" s="55">
        <v>0</v>
      </c>
      <c r="N391" s="54" t="s">
        <v>79</v>
      </c>
      <c r="O391" s="55">
        <v>0</v>
      </c>
      <c r="P391" s="55">
        <v>0</v>
      </c>
      <c r="Q391" s="54" t="s">
        <v>79</v>
      </c>
      <c r="R391" s="57">
        <f t="shared" si="108"/>
        <v>-9132.1509649320815</v>
      </c>
      <c r="S391" s="55">
        <v>0</v>
      </c>
      <c r="T391" s="55">
        <v>0</v>
      </c>
      <c r="U391" s="54" t="s">
        <v>79</v>
      </c>
      <c r="V391" s="57">
        <f t="shared" si="96"/>
        <v>-4270</v>
      </c>
      <c r="W391" s="55">
        <v>0</v>
      </c>
      <c r="X391" s="55">
        <f t="shared" si="94"/>
        <v>7315.4386058272776</v>
      </c>
      <c r="Y391" s="117">
        <f t="shared" si="95"/>
        <v>3465078.9527656958</v>
      </c>
    </row>
    <row r="392" spans="1:25" ht="13.5" thickBot="1" x14ac:dyDescent="0.35">
      <c r="A392" s="54">
        <v>379</v>
      </c>
      <c r="B392" s="54">
        <v>55</v>
      </c>
      <c r="C392" s="54">
        <f t="shared" si="100"/>
        <v>7</v>
      </c>
      <c r="D392" s="55">
        <f t="shared" si="107"/>
        <v>36304.315951265598</v>
      </c>
      <c r="E392" s="57">
        <f t="shared" si="93"/>
        <v>-2178.258957075936</v>
      </c>
      <c r="F392" s="55" cm="1">
        <f t="array" ref="F392">(-1*(_xlfn.IFS((D392*12)&lt;50000,(0.15*D392*12),AND(D392*12 &gt; 50000, D392*12 &lt;75000),(7500+0.25*(D392*12-50000)),AND(D392*12 &gt; 75000, D392*12 &lt;100000),(13750+0.34*(D392*12-75000)),AND(D392*12 &gt; 100000, D392*12 &lt;335000),(22250+0.39*(D392*12-100000)),AND(D392*12 &gt; 335000, D392*12 &lt;10000000),(113900+0.34*(D392*12-335000)))))/12</f>
        <v>-12343.467423430304</v>
      </c>
      <c r="G392" s="55">
        <v>0</v>
      </c>
      <c r="H392" s="55">
        <v>0</v>
      </c>
      <c r="I392" s="55">
        <v>0</v>
      </c>
      <c r="J392" s="57">
        <f t="shared" si="99"/>
        <v>-1068</v>
      </c>
      <c r="K392" s="54">
        <v>307</v>
      </c>
      <c r="L392" s="55">
        <v>0</v>
      </c>
      <c r="M392" s="55">
        <v>0</v>
      </c>
      <c r="N392" s="54" t="s">
        <v>79</v>
      </c>
      <c r="O392" s="55">
        <v>0</v>
      </c>
      <c r="P392" s="55">
        <v>0</v>
      </c>
      <c r="Q392" s="54" t="s">
        <v>79</v>
      </c>
      <c r="R392" s="57">
        <f t="shared" si="108"/>
        <v>-9132.1509649320815</v>
      </c>
      <c r="S392" s="55">
        <v>0</v>
      </c>
      <c r="T392" s="55">
        <v>0</v>
      </c>
      <c r="U392" s="54" t="s">
        <v>79</v>
      </c>
      <c r="V392" s="57">
        <f t="shared" si="96"/>
        <v>-4280</v>
      </c>
      <c r="W392" s="55">
        <v>0</v>
      </c>
      <c r="X392" s="55">
        <f t="shared" si="94"/>
        <v>7302.4386058272776</v>
      </c>
      <c r="Y392" s="117">
        <f t="shared" si="95"/>
        <v>3486819.2203413802</v>
      </c>
    </row>
    <row r="393" spans="1:25" ht="13.5" thickBot="1" x14ac:dyDescent="0.35">
      <c r="A393" s="54">
        <v>380</v>
      </c>
      <c r="B393" s="54">
        <v>55</v>
      </c>
      <c r="C393" s="54">
        <f t="shared" si="100"/>
        <v>8</v>
      </c>
      <c r="D393" s="55">
        <f t="shared" si="107"/>
        <v>36304.315951265598</v>
      </c>
      <c r="E393" s="57">
        <f t="shared" si="93"/>
        <v>-2178.258957075936</v>
      </c>
      <c r="F393" s="55" cm="1">
        <f t="array" ref="F393">(-1*(_xlfn.IFS((D393*12)&lt;50000,(0.15*D393*12),AND(D393*12 &gt; 50000, D393*12 &lt;75000),(7500+0.25*(D393*12-50000)),AND(D393*12 &gt; 75000, D393*12 &lt;100000),(13750+0.34*(D393*12-75000)),AND(D393*12 &gt; 100000, D393*12 &lt;335000),(22250+0.39*(D393*12-100000)),AND(D393*12 &gt; 335000, D393*12 &lt;10000000),(113900+0.34*(D393*12-335000)))))/12</f>
        <v>-12343.467423430304</v>
      </c>
      <c r="G393" s="55">
        <v>0</v>
      </c>
      <c r="H393" s="55">
        <v>0</v>
      </c>
      <c r="I393" s="55">
        <v>0</v>
      </c>
      <c r="J393" s="57">
        <f t="shared" si="99"/>
        <v>-1071</v>
      </c>
      <c r="K393" s="54">
        <v>308</v>
      </c>
      <c r="L393" s="55">
        <v>0</v>
      </c>
      <c r="M393" s="55">
        <v>0</v>
      </c>
      <c r="N393" s="54" t="s">
        <v>79</v>
      </c>
      <c r="O393" s="55">
        <v>0</v>
      </c>
      <c r="P393" s="55">
        <v>0</v>
      </c>
      <c r="Q393" s="54" t="s">
        <v>79</v>
      </c>
      <c r="R393" s="57">
        <f t="shared" si="108"/>
        <v>-9132.1509649320815</v>
      </c>
      <c r="S393" s="55">
        <v>0</v>
      </c>
      <c r="T393" s="55">
        <v>0</v>
      </c>
      <c r="U393" s="54" t="s">
        <v>79</v>
      </c>
      <c r="V393" s="57">
        <f t="shared" si="96"/>
        <v>-4290</v>
      </c>
      <c r="W393" s="55">
        <v>0</v>
      </c>
      <c r="X393" s="55">
        <f t="shared" si="94"/>
        <v>7289.4386058272776</v>
      </c>
      <c r="Y393" s="117">
        <f t="shared" si="95"/>
        <v>3508637.0723652965</v>
      </c>
    </row>
    <row r="394" spans="1:25" ht="13.5" thickBot="1" x14ac:dyDescent="0.35">
      <c r="A394" s="54">
        <v>381</v>
      </c>
      <c r="B394" s="54">
        <v>55</v>
      </c>
      <c r="C394" s="54">
        <f t="shared" si="100"/>
        <v>9</v>
      </c>
      <c r="D394" s="55">
        <f t="shared" si="107"/>
        <v>36304.315951265598</v>
      </c>
      <c r="E394" s="57">
        <f t="shared" si="93"/>
        <v>-2178.258957075936</v>
      </c>
      <c r="F394" s="55" cm="1">
        <f t="array" ref="F394">(-1*(_xlfn.IFS((D394*12)&lt;50000,(0.15*D394*12),AND(D394*12 &gt; 50000, D394*12 &lt;75000),(7500+0.25*(D394*12-50000)),AND(D394*12 &gt; 75000, D394*12 &lt;100000),(13750+0.34*(D394*12-75000)),AND(D394*12 &gt; 100000, D394*12 &lt;335000),(22250+0.39*(D394*12-100000)),AND(D394*12 &gt; 335000, D394*12 &lt;10000000),(113900+0.34*(D394*12-335000)))))/12</f>
        <v>-12343.467423430304</v>
      </c>
      <c r="G394" s="55">
        <v>0</v>
      </c>
      <c r="H394" s="55">
        <v>0</v>
      </c>
      <c r="I394" s="55">
        <v>0</v>
      </c>
      <c r="J394" s="57">
        <f t="shared" si="99"/>
        <v>-1074</v>
      </c>
      <c r="K394" s="54">
        <v>309</v>
      </c>
      <c r="L394" s="55">
        <v>0</v>
      </c>
      <c r="M394" s="55">
        <v>0</v>
      </c>
      <c r="N394" s="54" t="s">
        <v>79</v>
      </c>
      <c r="O394" s="55">
        <v>0</v>
      </c>
      <c r="P394" s="55">
        <v>0</v>
      </c>
      <c r="Q394" s="54" t="s">
        <v>79</v>
      </c>
      <c r="R394" s="57">
        <f t="shared" si="108"/>
        <v>-9132.1509649320815</v>
      </c>
      <c r="S394" s="55">
        <v>0</v>
      </c>
      <c r="T394" s="55">
        <v>0</v>
      </c>
      <c r="U394" s="54" t="s">
        <v>79</v>
      </c>
      <c r="V394" s="57">
        <f t="shared" si="96"/>
        <v>-4300</v>
      </c>
      <c r="W394" s="55">
        <v>0</v>
      </c>
      <c r="X394" s="55">
        <f t="shared" si="94"/>
        <v>7276.4386058272776</v>
      </c>
      <c r="Y394" s="117">
        <f t="shared" si="95"/>
        <v>3530532.8321059793</v>
      </c>
    </row>
    <row r="395" spans="1:25" ht="13.5" thickBot="1" x14ac:dyDescent="0.35">
      <c r="A395" s="54">
        <v>382</v>
      </c>
      <c r="B395" s="54">
        <v>55</v>
      </c>
      <c r="C395" s="54">
        <f t="shared" si="100"/>
        <v>10</v>
      </c>
      <c r="D395" s="55">
        <f t="shared" si="107"/>
        <v>36304.315951265598</v>
      </c>
      <c r="E395" s="57">
        <f t="shared" si="93"/>
        <v>-2178.258957075936</v>
      </c>
      <c r="F395" s="55" cm="1">
        <f t="array" ref="F395">(-1*(_xlfn.IFS((D395*12)&lt;50000,(0.15*D395*12),AND(D395*12 &gt; 50000, D395*12 &lt;75000),(7500+0.25*(D395*12-50000)),AND(D395*12 &gt; 75000, D395*12 &lt;100000),(13750+0.34*(D395*12-75000)),AND(D395*12 &gt; 100000, D395*12 &lt;335000),(22250+0.39*(D395*12-100000)),AND(D395*12 &gt; 335000, D395*12 &lt;10000000),(113900+0.34*(D395*12-335000)))))/12</f>
        <v>-12343.467423430304</v>
      </c>
      <c r="G395" s="55">
        <v>0</v>
      </c>
      <c r="H395" s="55">
        <v>0</v>
      </c>
      <c r="I395" s="55">
        <v>0</v>
      </c>
      <c r="J395" s="57">
        <f t="shared" si="99"/>
        <v>-1077</v>
      </c>
      <c r="K395" s="54">
        <v>310</v>
      </c>
      <c r="L395" s="55">
        <v>0</v>
      </c>
      <c r="M395" s="55">
        <v>0</v>
      </c>
      <c r="N395" s="54" t="s">
        <v>79</v>
      </c>
      <c r="O395" s="55">
        <v>0</v>
      </c>
      <c r="P395" s="55">
        <v>0</v>
      </c>
      <c r="Q395" s="54" t="s">
        <v>79</v>
      </c>
      <c r="R395" s="57">
        <f t="shared" si="108"/>
        <v>-9132.1509649320815</v>
      </c>
      <c r="S395" s="55">
        <v>0</v>
      </c>
      <c r="T395" s="55">
        <v>0</v>
      </c>
      <c r="U395" s="54" t="s">
        <v>79</v>
      </c>
      <c r="V395" s="57">
        <f t="shared" si="96"/>
        <v>-4310</v>
      </c>
      <c r="W395" s="55">
        <v>0</v>
      </c>
      <c r="X395" s="55">
        <f t="shared" si="94"/>
        <v>7263.4386058272776</v>
      </c>
      <c r="Y395" s="117">
        <f t="shared" si="95"/>
        <v>3552506.824178915</v>
      </c>
    </row>
    <row r="396" spans="1:25" ht="13.5" thickBot="1" x14ac:dyDescent="0.35">
      <c r="A396" s="54">
        <v>383</v>
      </c>
      <c r="B396" s="54">
        <v>55</v>
      </c>
      <c r="C396" s="54">
        <f t="shared" si="100"/>
        <v>11</v>
      </c>
      <c r="D396" s="55">
        <f t="shared" si="107"/>
        <v>36304.315951265598</v>
      </c>
      <c r="E396" s="57">
        <f t="shared" si="93"/>
        <v>-2178.258957075936</v>
      </c>
      <c r="F396" s="55" cm="1">
        <f t="array" ref="F396">(-1*(_xlfn.IFS((D396*12)&lt;50000,(0.15*D396*12),AND(D396*12 &gt; 50000, D396*12 &lt;75000),(7500+0.25*(D396*12-50000)),AND(D396*12 &gt; 75000, D396*12 &lt;100000),(13750+0.34*(D396*12-75000)),AND(D396*12 &gt; 100000, D396*12 &lt;335000),(22250+0.39*(D396*12-100000)),AND(D396*12 &gt; 335000, D396*12 &lt;10000000),(113900+0.34*(D396*12-335000)))))/12</f>
        <v>-12343.467423430304</v>
      </c>
      <c r="G396" s="55">
        <v>0</v>
      </c>
      <c r="H396" s="55">
        <v>0</v>
      </c>
      <c r="I396" s="55">
        <v>0</v>
      </c>
      <c r="J396" s="57">
        <f t="shared" si="99"/>
        <v>-1080</v>
      </c>
      <c r="K396" s="54">
        <v>311</v>
      </c>
      <c r="L396" s="55">
        <v>0</v>
      </c>
      <c r="M396" s="55">
        <v>0</v>
      </c>
      <c r="N396" s="54" t="s">
        <v>79</v>
      </c>
      <c r="O396" s="55">
        <v>0</v>
      </c>
      <c r="P396" s="55">
        <v>0</v>
      </c>
      <c r="Q396" s="54" t="s">
        <v>79</v>
      </c>
      <c r="R396" s="57">
        <f t="shared" si="108"/>
        <v>-9132.1509649320815</v>
      </c>
      <c r="S396" s="55">
        <v>0</v>
      </c>
      <c r="T396" s="55">
        <v>0</v>
      </c>
      <c r="U396" s="54" t="s">
        <v>79</v>
      </c>
      <c r="V396" s="57">
        <f t="shared" si="96"/>
        <v>-4320</v>
      </c>
      <c r="W396" s="55">
        <v>0</v>
      </c>
      <c r="X396" s="55">
        <f t="shared" si="94"/>
        <v>7250.4386058272776</v>
      </c>
      <c r="Y396" s="117">
        <f t="shared" si="95"/>
        <v>3574559.3745521544</v>
      </c>
    </row>
    <row r="397" spans="1:25" ht="13.5" thickBot="1" x14ac:dyDescent="0.35">
      <c r="A397" s="54">
        <v>384</v>
      </c>
      <c r="B397" s="54">
        <v>56</v>
      </c>
      <c r="C397" s="54">
        <f t="shared" si="100"/>
        <v>0</v>
      </c>
      <c r="D397" s="55">
        <f>$D386*(1+$D$4)</f>
        <v>38119.531748828878</v>
      </c>
      <c r="E397" s="57">
        <f t="shared" si="93"/>
        <v>-2287.1719049297326</v>
      </c>
      <c r="F397" s="55" cm="1">
        <f t="array" ref="F397">(-1*(_xlfn.IFS((D397*12)&lt;50000,(0.15*D397*12),AND(D397*12 &gt; 50000, D397*12 &lt;75000),(7500+0.25*(D397*12-50000)),AND(D397*12 &gt; 75000, D397*12 &lt;100000),(13750+0.34*(D397*12-75000)),AND(D397*12 &gt; 100000, D397*12 &lt;335000),(22250+0.39*(D397*12-100000)),AND(D397*12 &gt; 335000, D397*12 &lt;10000000),(113900+0.34*(D397*12-335000)))))/12</f>
        <v>-12960.640794601817</v>
      </c>
      <c r="G397" s="55">
        <v>0</v>
      </c>
      <c r="H397" s="55">
        <v>0</v>
      </c>
      <c r="I397" s="55">
        <v>0</v>
      </c>
      <c r="J397" s="57">
        <f t="shared" si="99"/>
        <v>-1083</v>
      </c>
      <c r="K397" s="54">
        <v>312</v>
      </c>
      <c r="L397" s="55">
        <v>0</v>
      </c>
      <c r="M397" s="55">
        <v>0</v>
      </c>
      <c r="N397" s="54" t="s">
        <v>79</v>
      </c>
      <c r="O397" s="55">
        <v>0</v>
      </c>
      <c r="P397" s="55">
        <v>0</v>
      </c>
      <c r="Q397" s="54" t="s">
        <v>79</v>
      </c>
      <c r="R397" s="57">
        <f>$R396*1.06</f>
        <v>-9680.0800228280077</v>
      </c>
      <c r="S397" s="55">
        <v>0</v>
      </c>
      <c r="T397" s="55">
        <v>0</v>
      </c>
      <c r="U397" s="54" t="s">
        <v>79</v>
      </c>
      <c r="V397" s="57">
        <f t="shared" si="96"/>
        <v>-4330</v>
      </c>
      <c r="W397" s="55">
        <v>0</v>
      </c>
      <c r="X397" s="55">
        <f t="shared" si="94"/>
        <v>7778.6390264693237</v>
      </c>
      <c r="Y397" s="117">
        <f t="shared" si="95"/>
        <v>3597232.0109725911</v>
      </c>
    </row>
    <row r="398" spans="1:25" ht="13.5" thickBot="1" x14ac:dyDescent="0.35">
      <c r="A398" s="54">
        <v>385</v>
      </c>
      <c r="B398" s="54">
        <v>56</v>
      </c>
      <c r="C398" s="54">
        <f t="shared" si="100"/>
        <v>1</v>
      </c>
      <c r="D398" s="55">
        <f t="shared" ref="D398:D408" si="109">$D397</f>
        <v>38119.531748828878</v>
      </c>
      <c r="E398" s="57">
        <f t="shared" ref="E398:E445" si="110">-$D398*$D$5</f>
        <v>-2287.1719049297326</v>
      </c>
      <c r="F398" s="55" cm="1">
        <f t="array" ref="F398">(-1*(_xlfn.IFS((D398*12)&lt;50000,(0.15*D398*12),AND(D398*12 &gt; 50000, D398*12 &lt;75000),(7500+0.25*(D398*12-50000)),AND(D398*12 &gt; 75000, D398*12 &lt;100000),(13750+0.34*(D398*12-75000)),AND(D398*12 &gt; 100000, D398*12 &lt;335000),(22250+0.39*(D398*12-100000)),AND(D398*12 &gt; 335000, D398*12 &lt;10000000),(113900+0.34*(D398*12-335000)))))/12</f>
        <v>-12960.640794601817</v>
      </c>
      <c r="G398" s="55">
        <v>0</v>
      </c>
      <c r="H398" s="55">
        <v>0</v>
      </c>
      <c r="I398" s="55">
        <v>0</v>
      </c>
      <c r="J398" s="57">
        <f t="shared" si="99"/>
        <v>-1086</v>
      </c>
      <c r="K398" s="54">
        <v>313</v>
      </c>
      <c r="L398" s="55">
        <v>0</v>
      </c>
      <c r="M398" s="55">
        <v>0</v>
      </c>
      <c r="N398" s="54" t="s">
        <v>79</v>
      </c>
      <c r="O398" s="55">
        <v>0</v>
      </c>
      <c r="P398" s="55">
        <v>0</v>
      </c>
      <c r="Q398" s="54" t="s">
        <v>79</v>
      </c>
      <c r="R398" s="57">
        <f t="shared" ref="R398:R408" si="111">$R397</f>
        <v>-9680.0800228280077</v>
      </c>
      <c r="S398" s="55">
        <v>0</v>
      </c>
      <c r="T398" s="55">
        <v>0</v>
      </c>
      <c r="U398" s="54" t="s">
        <v>79</v>
      </c>
      <c r="V398" s="57">
        <f t="shared" si="96"/>
        <v>-4340</v>
      </c>
      <c r="W398" s="55">
        <v>0</v>
      </c>
      <c r="X398" s="55">
        <f t="shared" ref="X398:X444" si="112">D398+E398+F398+G398+H398+I398+J398+L398+M398+R398+S398+T398+V398+W398+O398+P398</f>
        <v>7765.6390264693237</v>
      </c>
      <c r="Y398" s="117">
        <f t="shared" ref="Y398:Y445" si="113">X398+(Y397*(1+($D$7/12)))</f>
        <v>3619986.1167114465</v>
      </c>
    </row>
    <row r="399" spans="1:25" ht="13.5" thickBot="1" x14ac:dyDescent="0.35">
      <c r="A399" s="54">
        <v>386</v>
      </c>
      <c r="B399" s="54">
        <v>56</v>
      </c>
      <c r="C399" s="54">
        <f t="shared" si="100"/>
        <v>2</v>
      </c>
      <c r="D399" s="55">
        <f t="shared" si="109"/>
        <v>38119.531748828878</v>
      </c>
      <c r="E399" s="57">
        <f t="shared" si="110"/>
        <v>-2287.1719049297326</v>
      </c>
      <c r="F399" s="55" cm="1">
        <f t="array" ref="F399">(-1*(_xlfn.IFS((D399*12)&lt;50000,(0.15*D399*12),AND(D399*12 &gt; 50000, D399*12 &lt;75000),(7500+0.25*(D399*12-50000)),AND(D399*12 &gt; 75000, D399*12 &lt;100000),(13750+0.34*(D399*12-75000)),AND(D399*12 &gt; 100000, D399*12 &lt;335000),(22250+0.39*(D399*12-100000)),AND(D399*12 &gt; 335000, D399*12 &lt;10000000),(113900+0.34*(D399*12-335000)))))/12</f>
        <v>-12960.640794601817</v>
      </c>
      <c r="G399" s="55">
        <v>0</v>
      </c>
      <c r="H399" s="55">
        <v>0</v>
      </c>
      <c r="I399" s="55">
        <v>0</v>
      </c>
      <c r="J399" s="57">
        <f t="shared" si="99"/>
        <v>-1089</v>
      </c>
      <c r="K399" s="54">
        <v>314</v>
      </c>
      <c r="L399" s="55">
        <v>0</v>
      </c>
      <c r="M399" s="55">
        <v>0</v>
      </c>
      <c r="N399" s="54" t="s">
        <v>79</v>
      </c>
      <c r="O399" s="55">
        <v>0</v>
      </c>
      <c r="P399" s="55">
        <v>0</v>
      </c>
      <c r="Q399" s="54" t="s">
        <v>79</v>
      </c>
      <c r="R399" s="57">
        <f t="shared" si="111"/>
        <v>-9680.0800228280077</v>
      </c>
      <c r="S399" s="55">
        <v>0</v>
      </c>
      <c r="T399" s="55">
        <v>0</v>
      </c>
      <c r="U399" s="54" t="s">
        <v>79</v>
      </c>
      <c r="V399" s="57">
        <f t="shared" ref="V399:V445" si="114">$V398-10</f>
        <v>-4350</v>
      </c>
      <c r="W399" s="55">
        <v>0</v>
      </c>
      <c r="X399" s="55">
        <f t="shared" si="112"/>
        <v>7752.6390264693237</v>
      </c>
      <c r="Y399" s="117">
        <f t="shared" si="113"/>
        <v>3642822.0312242135</v>
      </c>
    </row>
    <row r="400" spans="1:25" ht="13.5" thickBot="1" x14ac:dyDescent="0.35">
      <c r="A400" s="54">
        <v>387</v>
      </c>
      <c r="B400" s="54">
        <v>56</v>
      </c>
      <c r="C400" s="54">
        <f t="shared" si="100"/>
        <v>3</v>
      </c>
      <c r="D400" s="55">
        <f t="shared" si="109"/>
        <v>38119.531748828878</v>
      </c>
      <c r="E400" s="57">
        <f t="shared" si="110"/>
        <v>-2287.1719049297326</v>
      </c>
      <c r="F400" s="55" cm="1">
        <f t="array" ref="F400">(-1*(_xlfn.IFS((D400*12)&lt;50000,(0.15*D400*12),AND(D400*12 &gt; 50000, D400*12 &lt;75000),(7500+0.25*(D400*12-50000)),AND(D400*12 &gt; 75000, D400*12 &lt;100000),(13750+0.34*(D400*12-75000)),AND(D400*12 &gt; 100000, D400*12 &lt;335000),(22250+0.39*(D400*12-100000)),AND(D400*12 &gt; 335000, D400*12 &lt;10000000),(113900+0.34*(D400*12-335000)))))/12</f>
        <v>-12960.640794601817</v>
      </c>
      <c r="G400" s="55">
        <v>0</v>
      </c>
      <c r="H400" s="55">
        <v>0</v>
      </c>
      <c r="I400" s="55">
        <v>0</v>
      </c>
      <c r="J400" s="57">
        <f t="shared" si="99"/>
        <v>-1092</v>
      </c>
      <c r="K400" s="54">
        <v>315</v>
      </c>
      <c r="L400" s="55">
        <v>0</v>
      </c>
      <c r="M400" s="55">
        <v>0</v>
      </c>
      <c r="N400" s="54" t="s">
        <v>79</v>
      </c>
      <c r="O400" s="55">
        <v>0</v>
      </c>
      <c r="P400" s="55">
        <v>0</v>
      </c>
      <c r="Q400" s="54" t="s">
        <v>79</v>
      </c>
      <c r="R400" s="57">
        <f t="shared" si="111"/>
        <v>-9680.0800228280077</v>
      </c>
      <c r="S400" s="55">
        <v>0</v>
      </c>
      <c r="T400" s="55">
        <v>0</v>
      </c>
      <c r="U400" s="54" t="s">
        <v>79</v>
      </c>
      <c r="V400" s="57">
        <f t="shared" si="114"/>
        <v>-4360</v>
      </c>
      <c r="W400" s="55">
        <v>0</v>
      </c>
      <c r="X400" s="55">
        <f t="shared" si="112"/>
        <v>7739.6390264693237</v>
      </c>
      <c r="Y400" s="117">
        <f t="shared" si="113"/>
        <v>3665740.095380784</v>
      </c>
    </row>
    <row r="401" spans="1:25" ht="13.5" thickBot="1" x14ac:dyDescent="0.35">
      <c r="A401" s="54">
        <v>388</v>
      </c>
      <c r="B401" s="54">
        <v>56</v>
      </c>
      <c r="C401" s="54">
        <f t="shared" si="100"/>
        <v>4</v>
      </c>
      <c r="D401" s="55">
        <f t="shared" si="109"/>
        <v>38119.531748828878</v>
      </c>
      <c r="E401" s="57">
        <f t="shared" si="110"/>
        <v>-2287.1719049297326</v>
      </c>
      <c r="F401" s="55" cm="1">
        <f t="array" ref="F401">(-1*(_xlfn.IFS((D401*12)&lt;50000,(0.15*D401*12),AND(D401*12 &gt; 50000, D401*12 &lt;75000),(7500+0.25*(D401*12-50000)),AND(D401*12 &gt; 75000, D401*12 &lt;100000),(13750+0.34*(D401*12-75000)),AND(D401*12 &gt; 100000, D401*12 &lt;335000),(22250+0.39*(D401*12-100000)),AND(D401*12 &gt; 335000, D401*12 &lt;10000000),(113900+0.34*(D401*12-335000)))))/12</f>
        <v>-12960.640794601817</v>
      </c>
      <c r="G401" s="55">
        <v>0</v>
      </c>
      <c r="H401" s="55">
        <v>0</v>
      </c>
      <c r="I401" s="55">
        <v>0</v>
      </c>
      <c r="J401" s="57">
        <f t="shared" si="99"/>
        <v>-1095</v>
      </c>
      <c r="K401" s="54">
        <v>316</v>
      </c>
      <c r="L401" s="55">
        <v>0</v>
      </c>
      <c r="M401" s="55">
        <v>0</v>
      </c>
      <c r="N401" s="54" t="s">
        <v>79</v>
      </c>
      <c r="O401" s="55">
        <v>0</v>
      </c>
      <c r="P401" s="55">
        <v>0</v>
      </c>
      <c r="Q401" s="54" t="s">
        <v>79</v>
      </c>
      <c r="R401" s="57">
        <f t="shared" si="111"/>
        <v>-9680.0800228280077</v>
      </c>
      <c r="S401" s="55">
        <v>0</v>
      </c>
      <c r="T401" s="55">
        <v>0</v>
      </c>
      <c r="U401" s="54" t="s">
        <v>79</v>
      </c>
      <c r="V401" s="57">
        <f t="shared" si="114"/>
        <v>-4370</v>
      </c>
      <c r="W401" s="55">
        <v>0</v>
      </c>
      <c r="X401" s="55">
        <f t="shared" si="112"/>
        <v>7726.6390264693237</v>
      </c>
      <c r="Y401" s="117">
        <f t="shared" si="113"/>
        <v>3688740.6514713401</v>
      </c>
    </row>
    <row r="402" spans="1:25" ht="13.5" thickBot="1" x14ac:dyDescent="0.35">
      <c r="A402" s="54">
        <v>389</v>
      </c>
      <c r="B402" s="54">
        <v>56</v>
      </c>
      <c r="C402" s="54">
        <f t="shared" si="100"/>
        <v>5</v>
      </c>
      <c r="D402" s="55">
        <f t="shared" si="109"/>
        <v>38119.531748828878</v>
      </c>
      <c r="E402" s="57">
        <f t="shared" si="110"/>
        <v>-2287.1719049297326</v>
      </c>
      <c r="F402" s="55" cm="1">
        <f t="array" ref="F402">(-1*(_xlfn.IFS((D402*12)&lt;50000,(0.15*D402*12),AND(D402*12 &gt; 50000, D402*12 &lt;75000),(7500+0.25*(D402*12-50000)),AND(D402*12 &gt; 75000, D402*12 &lt;100000),(13750+0.34*(D402*12-75000)),AND(D402*12 &gt; 100000, D402*12 &lt;335000),(22250+0.39*(D402*12-100000)),AND(D402*12 &gt; 335000, D402*12 &lt;10000000),(113900+0.34*(D402*12-335000)))))/12</f>
        <v>-12960.640794601817</v>
      </c>
      <c r="G402" s="55">
        <v>0</v>
      </c>
      <c r="H402" s="55">
        <v>0</v>
      </c>
      <c r="I402" s="55">
        <v>0</v>
      </c>
      <c r="J402" s="57">
        <f t="shared" si="99"/>
        <v>-1098</v>
      </c>
      <c r="K402" s="54">
        <v>317</v>
      </c>
      <c r="L402" s="55">
        <v>0</v>
      </c>
      <c r="M402" s="55">
        <v>0</v>
      </c>
      <c r="N402" s="54" t="s">
        <v>79</v>
      </c>
      <c r="O402" s="55">
        <v>0</v>
      </c>
      <c r="P402" s="55">
        <v>0</v>
      </c>
      <c r="Q402" s="54" t="s">
        <v>79</v>
      </c>
      <c r="R402" s="57">
        <f t="shared" si="111"/>
        <v>-9680.0800228280077</v>
      </c>
      <c r="S402" s="55">
        <v>0</v>
      </c>
      <c r="T402" s="55">
        <v>0</v>
      </c>
      <c r="U402" s="54" t="s">
        <v>79</v>
      </c>
      <c r="V402" s="57">
        <f t="shared" si="114"/>
        <v>-4380</v>
      </c>
      <c r="W402" s="55">
        <v>0</v>
      </c>
      <c r="X402" s="55">
        <f t="shared" si="112"/>
        <v>7713.6390264693237</v>
      </c>
      <c r="Y402" s="117">
        <f t="shared" si="113"/>
        <v>3711824.0432122736</v>
      </c>
    </row>
    <row r="403" spans="1:25" ht="13.5" thickBot="1" x14ac:dyDescent="0.35">
      <c r="A403" s="54">
        <v>390</v>
      </c>
      <c r="B403" s="54">
        <v>56</v>
      </c>
      <c r="C403" s="54">
        <f t="shared" si="100"/>
        <v>6</v>
      </c>
      <c r="D403" s="55">
        <f t="shared" si="109"/>
        <v>38119.531748828878</v>
      </c>
      <c r="E403" s="57">
        <f t="shared" si="110"/>
        <v>-2287.1719049297326</v>
      </c>
      <c r="F403" s="55" cm="1">
        <f t="array" ref="F403">(-1*(_xlfn.IFS((D403*12)&lt;50000,(0.15*D403*12),AND(D403*12 &gt; 50000, D403*12 &lt;75000),(7500+0.25*(D403*12-50000)),AND(D403*12 &gt; 75000, D403*12 &lt;100000),(13750+0.34*(D403*12-75000)),AND(D403*12 &gt; 100000, D403*12 &lt;335000),(22250+0.39*(D403*12-100000)),AND(D403*12 &gt; 335000, D403*12 &lt;10000000),(113900+0.34*(D403*12-335000)))))/12</f>
        <v>-12960.640794601817</v>
      </c>
      <c r="G403" s="55">
        <v>0</v>
      </c>
      <c r="H403" s="55">
        <v>0</v>
      </c>
      <c r="I403" s="55">
        <v>0</v>
      </c>
      <c r="J403" s="57">
        <f t="shared" si="99"/>
        <v>-1101</v>
      </c>
      <c r="K403" s="54">
        <v>318</v>
      </c>
      <c r="L403" s="55">
        <v>0</v>
      </c>
      <c r="M403" s="55">
        <v>0</v>
      </c>
      <c r="N403" s="54" t="s">
        <v>79</v>
      </c>
      <c r="O403" s="55">
        <v>0</v>
      </c>
      <c r="P403" s="55">
        <v>0</v>
      </c>
      <c r="Q403" s="54" t="s">
        <v>79</v>
      </c>
      <c r="R403" s="57">
        <f t="shared" si="111"/>
        <v>-9680.0800228280077</v>
      </c>
      <c r="S403" s="55">
        <v>0</v>
      </c>
      <c r="T403" s="55">
        <v>0</v>
      </c>
      <c r="U403" s="54" t="s">
        <v>79</v>
      </c>
      <c r="V403" s="57">
        <f t="shared" si="114"/>
        <v>-4390</v>
      </c>
      <c r="W403" s="55">
        <v>0</v>
      </c>
      <c r="X403" s="55">
        <f t="shared" si="112"/>
        <v>7700.6390264693237</v>
      </c>
      <c r="Y403" s="117">
        <f t="shared" si="113"/>
        <v>3734990.6157521275</v>
      </c>
    </row>
    <row r="404" spans="1:25" ht="13.5" thickBot="1" x14ac:dyDescent="0.35">
      <c r="A404" s="54">
        <v>391</v>
      </c>
      <c r="B404" s="54">
        <v>56</v>
      </c>
      <c r="C404" s="54">
        <f t="shared" si="100"/>
        <v>7</v>
      </c>
      <c r="D404" s="55">
        <f t="shared" si="109"/>
        <v>38119.531748828878</v>
      </c>
      <c r="E404" s="57">
        <f t="shared" si="110"/>
        <v>-2287.1719049297326</v>
      </c>
      <c r="F404" s="55" cm="1">
        <f t="array" ref="F404">(-1*(_xlfn.IFS((D404*12)&lt;50000,(0.15*D404*12),AND(D404*12 &gt; 50000, D404*12 &lt;75000),(7500+0.25*(D404*12-50000)),AND(D404*12 &gt; 75000, D404*12 &lt;100000),(13750+0.34*(D404*12-75000)),AND(D404*12 &gt; 100000, D404*12 &lt;335000),(22250+0.39*(D404*12-100000)),AND(D404*12 &gt; 335000, D404*12 &lt;10000000),(113900+0.34*(D404*12-335000)))))/12</f>
        <v>-12960.640794601817</v>
      </c>
      <c r="G404" s="55">
        <v>0</v>
      </c>
      <c r="H404" s="55">
        <v>0</v>
      </c>
      <c r="I404" s="55">
        <v>0</v>
      </c>
      <c r="J404" s="57">
        <f t="shared" si="99"/>
        <v>-1104</v>
      </c>
      <c r="K404" s="54">
        <v>319</v>
      </c>
      <c r="L404" s="55">
        <v>0</v>
      </c>
      <c r="M404" s="55">
        <v>0</v>
      </c>
      <c r="N404" s="54" t="s">
        <v>79</v>
      </c>
      <c r="O404" s="55">
        <v>0</v>
      </c>
      <c r="P404" s="55">
        <v>0</v>
      </c>
      <c r="Q404" s="54" t="s">
        <v>79</v>
      </c>
      <c r="R404" s="57">
        <f t="shared" si="111"/>
        <v>-9680.0800228280077</v>
      </c>
      <c r="S404" s="55">
        <v>0</v>
      </c>
      <c r="T404" s="55">
        <v>0</v>
      </c>
      <c r="U404" s="54" t="s">
        <v>79</v>
      </c>
      <c r="V404" s="57">
        <f t="shared" si="114"/>
        <v>-4400</v>
      </c>
      <c r="W404" s="55">
        <v>0</v>
      </c>
      <c r="X404" s="55">
        <f t="shared" si="112"/>
        <v>7687.6390264693237</v>
      </c>
      <c r="Y404" s="117">
        <f t="shared" si="113"/>
        <v>3758240.715677564</v>
      </c>
    </row>
    <row r="405" spans="1:25" ht="13.5" thickBot="1" x14ac:dyDescent="0.35">
      <c r="A405" s="54">
        <v>392</v>
      </c>
      <c r="B405" s="54">
        <v>56</v>
      </c>
      <c r="C405" s="54">
        <f t="shared" si="100"/>
        <v>8</v>
      </c>
      <c r="D405" s="55">
        <f t="shared" si="109"/>
        <v>38119.531748828878</v>
      </c>
      <c r="E405" s="57">
        <f t="shared" si="110"/>
        <v>-2287.1719049297326</v>
      </c>
      <c r="F405" s="55" cm="1">
        <f t="array" ref="F405">(-1*(_xlfn.IFS((D405*12)&lt;50000,(0.15*D405*12),AND(D405*12 &gt; 50000, D405*12 &lt;75000),(7500+0.25*(D405*12-50000)),AND(D405*12 &gt; 75000, D405*12 &lt;100000),(13750+0.34*(D405*12-75000)),AND(D405*12 &gt; 100000, D405*12 &lt;335000),(22250+0.39*(D405*12-100000)),AND(D405*12 &gt; 335000, D405*12 &lt;10000000),(113900+0.34*(D405*12-335000)))))/12</f>
        <v>-12960.640794601817</v>
      </c>
      <c r="G405" s="55">
        <v>0</v>
      </c>
      <c r="H405" s="55">
        <v>0</v>
      </c>
      <c r="I405" s="55">
        <v>0</v>
      </c>
      <c r="J405" s="57">
        <f t="shared" si="99"/>
        <v>-1107</v>
      </c>
      <c r="K405" s="54">
        <v>320</v>
      </c>
      <c r="L405" s="55">
        <v>0</v>
      </c>
      <c r="M405" s="55">
        <v>0</v>
      </c>
      <c r="N405" s="54" t="s">
        <v>79</v>
      </c>
      <c r="O405" s="55">
        <v>0</v>
      </c>
      <c r="P405" s="55">
        <v>0</v>
      </c>
      <c r="Q405" s="54" t="s">
        <v>79</v>
      </c>
      <c r="R405" s="57">
        <f t="shared" si="111"/>
        <v>-9680.0800228280077</v>
      </c>
      <c r="S405" s="55">
        <v>0</v>
      </c>
      <c r="T405" s="55">
        <v>0</v>
      </c>
      <c r="U405" s="54" t="s">
        <v>79</v>
      </c>
      <c r="V405" s="57">
        <f t="shared" si="114"/>
        <v>-4410</v>
      </c>
      <c r="W405" s="55">
        <v>0</v>
      </c>
      <c r="X405" s="55">
        <f t="shared" si="112"/>
        <v>7674.6390264693237</v>
      </c>
      <c r="Y405" s="117">
        <f t="shared" si="113"/>
        <v>3781574.6910193567</v>
      </c>
    </row>
    <row r="406" spans="1:25" ht="13.5" thickBot="1" x14ac:dyDescent="0.35">
      <c r="A406" s="54">
        <v>393</v>
      </c>
      <c r="B406" s="54">
        <v>56</v>
      </c>
      <c r="C406" s="54">
        <f t="shared" si="100"/>
        <v>9</v>
      </c>
      <c r="D406" s="55">
        <f t="shared" si="109"/>
        <v>38119.531748828878</v>
      </c>
      <c r="E406" s="57">
        <f t="shared" si="110"/>
        <v>-2287.1719049297326</v>
      </c>
      <c r="F406" s="55" cm="1">
        <f t="array" ref="F406">(-1*(_xlfn.IFS((D406*12)&lt;50000,(0.15*D406*12),AND(D406*12 &gt; 50000, D406*12 &lt;75000),(7500+0.25*(D406*12-50000)),AND(D406*12 &gt; 75000, D406*12 &lt;100000),(13750+0.34*(D406*12-75000)),AND(D406*12 &gt; 100000, D406*12 &lt;335000),(22250+0.39*(D406*12-100000)),AND(D406*12 &gt; 335000, D406*12 &lt;10000000),(113900+0.34*(D406*12-335000)))))/12</f>
        <v>-12960.640794601817</v>
      </c>
      <c r="G406" s="55">
        <v>0</v>
      </c>
      <c r="H406" s="55">
        <v>0</v>
      </c>
      <c r="I406" s="55">
        <v>0</v>
      </c>
      <c r="J406" s="57">
        <f t="shared" si="99"/>
        <v>-1110</v>
      </c>
      <c r="K406" s="54">
        <v>321</v>
      </c>
      <c r="L406" s="55">
        <v>0</v>
      </c>
      <c r="M406" s="55">
        <v>0</v>
      </c>
      <c r="N406" s="54" t="s">
        <v>79</v>
      </c>
      <c r="O406" s="55">
        <v>0</v>
      </c>
      <c r="P406" s="55">
        <v>0</v>
      </c>
      <c r="Q406" s="54" t="s">
        <v>79</v>
      </c>
      <c r="R406" s="57">
        <f t="shared" si="111"/>
        <v>-9680.0800228280077</v>
      </c>
      <c r="S406" s="55">
        <v>0</v>
      </c>
      <c r="T406" s="55">
        <v>0</v>
      </c>
      <c r="U406" s="54" t="s">
        <v>79</v>
      </c>
      <c r="V406" s="57">
        <f t="shared" si="114"/>
        <v>-4420</v>
      </c>
      <c r="W406" s="55">
        <v>0</v>
      </c>
      <c r="X406" s="55">
        <f t="shared" si="112"/>
        <v>7661.6390264693237</v>
      </c>
      <c r="Y406" s="117">
        <f t="shared" si="113"/>
        <v>3804992.8912584069</v>
      </c>
    </row>
    <row r="407" spans="1:25" ht="13.5" thickBot="1" x14ac:dyDescent="0.35">
      <c r="A407" s="54">
        <v>394</v>
      </c>
      <c r="B407" s="54">
        <v>56</v>
      </c>
      <c r="C407" s="54">
        <f t="shared" si="100"/>
        <v>10</v>
      </c>
      <c r="D407" s="55">
        <f t="shared" si="109"/>
        <v>38119.531748828878</v>
      </c>
      <c r="E407" s="57">
        <f t="shared" si="110"/>
        <v>-2287.1719049297326</v>
      </c>
      <c r="F407" s="55" cm="1">
        <f t="array" ref="F407">(-1*(_xlfn.IFS((D407*12)&lt;50000,(0.15*D407*12),AND(D407*12 &gt; 50000, D407*12 &lt;75000),(7500+0.25*(D407*12-50000)),AND(D407*12 &gt; 75000, D407*12 &lt;100000),(13750+0.34*(D407*12-75000)),AND(D407*12 &gt; 100000, D407*12 &lt;335000),(22250+0.39*(D407*12-100000)),AND(D407*12 &gt; 335000, D407*12 &lt;10000000),(113900+0.34*(D407*12-335000)))))/12</f>
        <v>-12960.640794601817</v>
      </c>
      <c r="G407" s="55">
        <v>0</v>
      </c>
      <c r="H407" s="55">
        <v>0</v>
      </c>
      <c r="I407" s="55">
        <v>0</v>
      </c>
      <c r="J407" s="57">
        <f t="shared" ref="J407:J445" si="115">-150-3*K406</f>
        <v>-1113</v>
      </c>
      <c r="K407" s="54">
        <v>322</v>
      </c>
      <c r="L407" s="55">
        <v>0</v>
      </c>
      <c r="M407" s="55">
        <v>0</v>
      </c>
      <c r="N407" s="54" t="s">
        <v>79</v>
      </c>
      <c r="O407" s="55">
        <v>0</v>
      </c>
      <c r="P407" s="55">
        <v>0</v>
      </c>
      <c r="Q407" s="54" t="s">
        <v>79</v>
      </c>
      <c r="R407" s="57">
        <f t="shared" si="111"/>
        <v>-9680.0800228280077</v>
      </c>
      <c r="S407" s="55">
        <v>0</v>
      </c>
      <c r="T407" s="55">
        <v>0</v>
      </c>
      <c r="U407" s="54" t="s">
        <v>79</v>
      </c>
      <c r="V407" s="57">
        <f t="shared" si="114"/>
        <v>-4430</v>
      </c>
      <c r="W407" s="55">
        <v>0</v>
      </c>
      <c r="X407" s="55">
        <f t="shared" si="112"/>
        <v>7648.6390264693237</v>
      </c>
      <c r="Y407" s="117">
        <f t="shared" si="113"/>
        <v>3828495.6673317864</v>
      </c>
    </row>
    <row r="408" spans="1:25" ht="13.5" thickBot="1" x14ac:dyDescent="0.35">
      <c r="A408" s="54">
        <v>395</v>
      </c>
      <c r="B408" s="54">
        <v>56</v>
      </c>
      <c r="C408" s="54">
        <f t="shared" si="100"/>
        <v>11</v>
      </c>
      <c r="D408" s="55">
        <f t="shared" si="109"/>
        <v>38119.531748828878</v>
      </c>
      <c r="E408" s="57">
        <f t="shared" si="110"/>
        <v>-2287.1719049297326</v>
      </c>
      <c r="F408" s="55" cm="1">
        <f t="array" ref="F408">(-1*(_xlfn.IFS((D408*12)&lt;50000,(0.15*D408*12),AND(D408*12 &gt; 50000, D408*12 &lt;75000),(7500+0.25*(D408*12-50000)),AND(D408*12 &gt; 75000, D408*12 &lt;100000),(13750+0.34*(D408*12-75000)),AND(D408*12 &gt; 100000, D408*12 &lt;335000),(22250+0.39*(D408*12-100000)),AND(D408*12 &gt; 335000, D408*12 &lt;10000000),(113900+0.34*(D408*12-335000)))))/12</f>
        <v>-12960.640794601817</v>
      </c>
      <c r="G408" s="55">
        <v>0</v>
      </c>
      <c r="H408" s="55">
        <v>0</v>
      </c>
      <c r="I408" s="55">
        <v>0</v>
      </c>
      <c r="J408" s="57">
        <f t="shared" si="115"/>
        <v>-1116</v>
      </c>
      <c r="K408" s="54">
        <v>323</v>
      </c>
      <c r="L408" s="55">
        <v>0</v>
      </c>
      <c r="M408" s="55">
        <v>0</v>
      </c>
      <c r="N408" s="54" t="s">
        <v>79</v>
      </c>
      <c r="O408" s="55">
        <v>0</v>
      </c>
      <c r="P408" s="55">
        <v>0</v>
      </c>
      <c r="Q408" s="54" t="s">
        <v>79</v>
      </c>
      <c r="R408" s="57">
        <f t="shared" si="111"/>
        <v>-9680.0800228280077</v>
      </c>
      <c r="S408" s="55">
        <v>0</v>
      </c>
      <c r="T408" s="55">
        <v>0</v>
      </c>
      <c r="U408" s="54" t="s">
        <v>79</v>
      </c>
      <c r="V408" s="57">
        <f t="shared" si="114"/>
        <v>-4440</v>
      </c>
      <c r="W408" s="55">
        <v>0</v>
      </c>
      <c r="X408" s="55">
        <f t="shared" si="112"/>
        <v>7635.6390264693237</v>
      </c>
      <c r="Y408" s="117">
        <f t="shared" si="113"/>
        <v>3852083.3716388051</v>
      </c>
    </row>
    <row r="409" spans="1:25" ht="13.5" thickBot="1" x14ac:dyDescent="0.35">
      <c r="A409" s="54">
        <v>396</v>
      </c>
      <c r="B409" s="54">
        <v>57</v>
      </c>
      <c r="C409" s="54">
        <f t="shared" ref="C409:C445" si="116">C397</f>
        <v>0</v>
      </c>
      <c r="D409" s="55">
        <f>$D398*(1+$D$4)</f>
        <v>40025.508336270323</v>
      </c>
      <c r="E409" s="57">
        <f t="shared" si="110"/>
        <v>-2401.5305001762194</v>
      </c>
      <c r="F409" s="55" cm="1">
        <f t="array" ref="F409">(-1*(_xlfn.IFS((D409*12)&lt;50000,(0.15*D409*12),AND(D409*12 &gt; 50000, D409*12 &lt;75000),(7500+0.25*(D409*12-50000)),AND(D409*12 &gt; 75000, D409*12 &lt;100000),(13750+0.34*(D409*12-75000)),AND(D409*12 &gt; 100000, D409*12 &lt;335000),(22250+0.39*(D409*12-100000)),AND(D409*12 &gt; 335000, D409*12 &lt;10000000),(113900+0.34*(D409*12-335000)))))/12</f>
        <v>-13608.672834331912</v>
      </c>
      <c r="G409" s="55">
        <v>0</v>
      </c>
      <c r="H409" s="55">
        <v>0</v>
      </c>
      <c r="I409" s="55">
        <v>0</v>
      </c>
      <c r="J409" s="57">
        <f t="shared" si="115"/>
        <v>-1119</v>
      </c>
      <c r="K409" s="54">
        <v>324</v>
      </c>
      <c r="L409" s="55">
        <v>0</v>
      </c>
      <c r="M409" s="55">
        <v>0</v>
      </c>
      <c r="N409" s="54" t="s">
        <v>79</v>
      </c>
      <c r="O409" s="55">
        <v>0</v>
      </c>
      <c r="P409" s="55">
        <v>0</v>
      </c>
      <c r="Q409" s="54" t="s">
        <v>79</v>
      </c>
      <c r="R409" s="57">
        <f>$R408*1.06</f>
        <v>-10260.884824197688</v>
      </c>
      <c r="S409" s="55">
        <v>0</v>
      </c>
      <c r="T409" s="55">
        <v>0</v>
      </c>
      <c r="U409" s="54" t="s">
        <v>79</v>
      </c>
      <c r="V409" s="57">
        <f t="shared" si="114"/>
        <v>-4450</v>
      </c>
      <c r="W409" s="55">
        <v>0</v>
      </c>
      <c r="X409" s="55">
        <f t="shared" si="112"/>
        <v>8185.4201775645051</v>
      </c>
      <c r="Y409" s="117">
        <f t="shared" si="113"/>
        <v>3876319.139198198</v>
      </c>
    </row>
    <row r="410" spans="1:25" ht="13.5" thickBot="1" x14ac:dyDescent="0.35">
      <c r="A410" s="54">
        <v>397</v>
      </c>
      <c r="B410" s="54">
        <v>57</v>
      </c>
      <c r="C410" s="54">
        <f t="shared" si="116"/>
        <v>1</v>
      </c>
      <c r="D410" s="55">
        <f t="shared" ref="D410:D420" si="117">$D409</f>
        <v>40025.508336270323</v>
      </c>
      <c r="E410" s="57">
        <f t="shared" si="110"/>
        <v>-2401.5305001762194</v>
      </c>
      <c r="F410" s="55" cm="1">
        <f t="array" ref="F410">(-1*(_xlfn.IFS((D410*12)&lt;50000,(0.15*D410*12),AND(D410*12 &gt; 50000, D410*12 &lt;75000),(7500+0.25*(D410*12-50000)),AND(D410*12 &gt; 75000, D410*12 &lt;100000),(13750+0.34*(D410*12-75000)),AND(D410*12 &gt; 100000, D410*12 &lt;335000),(22250+0.39*(D410*12-100000)),AND(D410*12 &gt; 335000, D410*12 &lt;10000000),(113900+0.34*(D410*12-335000)))))/12</f>
        <v>-13608.672834331912</v>
      </c>
      <c r="G410" s="55">
        <v>0</v>
      </c>
      <c r="H410" s="55">
        <v>0</v>
      </c>
      <c r="I410" s="55">
        <v>0</v>
      </c>
      <c r="J410" s="57">
        <f t="shared" si="115"/>
        <v>-1122</v>
      </c>
      <c r="K410" s="54">
        <v>325</v>
      </c>
      <c r="L410" s="55">
        <v>0</v>
      </c>
      <c r="M410" s="55">
        <v>0</v>
      </c>
      <c r="N410" s="54" t="s">
        <v>79</v>
      </c>
      <c r="O410" s="55">
        <v>0</v>
      </c>
      <c r="P410" s="55">
        <v>0</v>
      </c>
      <c r="Q410" s="54" t="s">
        <v>79</v>
      </c>
      <c r="R410" s="57">
        <f t="shared" ref="R410:R420" si="118">$R409</f>
        <v>-10260.884824197688</v>
      </c>
      <c r="S410" s="55">
        <v>0</v>
      </c>
      <c r="T410" s="55">
        <v>0</v>
      </c>
      <c r="U410" s="54" t="s">
        <v>79</v>
      </c>
      <c r="V410" s="57">
        <f t="shared" si="114"/>
        <v>-4460</v>
      </c>
      <c r="W410" s="55">
        <v>0</v>
      </c>
      <c r="X410" s="55">
        <f t="shared" si="112"/>
        <v>8172.4201775645051</v>
      </c>
      <c r="Y410" s="117">
        <f t="shared" si="113"/>
        <v>3900642.8891224214</v>
      </c>
    </row>
    <row r="411" spans="1:25" ht="13.5" thickBot="1" x14ac:dyDescent="0.35">
      <c r="A411" s="54">
        <v>398</v>
      </c>
      <c r="B411" s="54">
        <v>57</v>
      </c>
      <c r="C411" s="54">
        <f t="shared" si="116"/>
        <v>2</v>
      </c>
      <c r="D411" s="55">
        <f t="shared" si="117"/>
        <v>40025.508336270323</v>
      </c>
      <c r="E411" s="57">
        <f t="shared" si="110"/>
        <v>-2401.5305001762194</v>
      </c>
      <c r="F411" s="55" cm="1">
        <f t="array" ref="F411">(-1*(_xlfn.IFS((D411*12)&lt;50000,(0.15*D411*12),AND(D411*12 &gt; 50000, D411*12 &lt;75000),(7500+0.25*(D411*12-50000)),AND(D411*12 &gt; 75000, D411*12 &lt;100000),(13750+0.34*(D411*12-75000)),AND(D411*12 &gt; 100000, D411*12 &lt;335000),(22250+0.39*(D411*12-100000)),AND(D411*12 &gt; 335000, D411*12 &lt;10000000),(113900+0.34*(D411*12-335000)))))/12</f>
        <v>-13608.672834331912</v>
      </c>
      <c r="G411" s="55">
        <v>0</v>
      </c>
      <c r="H411" s="55">
        <v>0</v>
      </c>
      <c r="I411" s="55">
        <v>0</v>
      </c>
      <c r="J411" s="57">
        <f t="shared" si="115"/>
        <v>-1125</v>
      </c>
      <c r="K411" s="54">
        <v>326</v>
      </c>
      <c r="L411" s="55">
        <v>0</v>
      </c>
      <c r="M411" s="55">
        <v>0</v>
      </c>
      <c r="N411" s="54" t="s">
        <v>79</v>
      </c>
      <c r="O411" s="55">
        <v>0</v>
      </c>
      <c r="P411" s="55">
        <v>0</v>
      </c>
      <c r="Q411" s="54" t="s">
        <v>79</v>
      </c>
      <c r="R411" s="57">
        <f t="shared" si="118"/>
        <v>-10260.884824197688</v>
      </c>
      <c r="S411" s="55">
        <v>0</v>
      </c>
      <c r="T411" s="55">
        <v>0</v>
      </c>
      <c r="U411" s="54" t="s">
        <v>79</v>
      </c>
      <c r="V411" s="57">
        <f t="shared" si="114"/>
        <v>-4470</v>
      </c>
      <c r="W411" s="55">
        <v>0</v>
      </c>
      <c r="X411" s="55">
        <f t="shared" si="112"/>
        <v>8159.4201775645051</v>
      </c>
      <c r="Y411" s="117">
        <f t="shared" si="113"/>
        <v>3925054.9880046626</v>
      </c>
    </row>
    <row r="412" spans="1:25" ht="13.5" thickBot="1" x14ac:dyDescent="0.35">
      <c r="A412" s="54">
        <v>399</v>
      </c>
      <c r="B412" s="54">
        <v>57</v>
      </c>
      <c r="C412" s="54">
        <f t="shared" si="116"/>
        <v>3</v>
      </c>
      <c r="D412" s="55">
        <f t="shared" si="117"/>
        <v>40025.508336270323</v>
      </c>
      <c r="E412" s="57">
        <f t="shared" si="110"/>
        <v>-2401.5305001762194</v>
      </c>
      <c r="F412" s="55" cm="1">
        <f t="array" ref="F412">(-1*(_xlfn.IFS((D412*12)&lt;50000,(0.15*D412*12),AND(D412*12 &gt; 50000, D412*12 &lt;75000),(7500+0.25*(D412*12-50000)),AND(D412*12 &gt; 75000, D412*12 &lt;100000),(13750+0.34*(D412*12-75000)),AND(D412*12 &gt; 100000, D412*12 &lt;335000),(22250+0.39*(D412*12-100000)),AND(D412*12 &gt; 335000, D412*12 &lt;10000000),(113900+0.34*(D412*12-335000)))))/12</f>
        <v>-13608.672834331912</v>
      </c>
      <c r="G412" s="55">
        <v>0</v>
      </c>
      <c r="H412" s="55">
        <v>0</v>
      </c>
      <c r="I412" s="55">
        <v>0</v>
      </c>
      <c r="J412" s="57">
        <f t="shared" si="115"/>
        <v>-1128</v>
      </c>
      <c r="K412" s="54">
        <v>327</v>
      </c>
      <c r="L412" s="55">
        <v>0</v>
      </c>
      <c r="M412" s="55">
        <v>0</v>
      </c>
      <c r="N412" s="54" t="s">
        <v>79</v>
      </c>
      <c r="O412" s="55">
        <v>0</v>
      </c>
      <c r="P412" s="55">
        <v>0</v>
      </c>
      <c r="Q412" s="54" t="s">
        <v>79</v>
      </c>
      <c r="R412" s="57">
        <f t="shared" si="118"/>
        <v>-10260.884824197688</v>
      </c>
      <c r="S412" s="55">
        <v>0</v>
      </c>
      <c r="T412" s="55">
        <v>0</v>
      </c>
      <c r="U412" s="54" t="s">
        <v>79</v>
      </c>
      <c r="V412" s="57">
        <f t="shared" si="114"/>
        <v>-4480</v>
      </c>
      <c r="W412" s="55">
        <v>0</v>
      </c>
      <c r="X412" s="55">
        <f t="shared" si="112"/>
        <v>8146.4201775645051</v>
      </c>
      <c r="Y412" s="117">
        <f t="shared" si="113"/>
        <v>3949555.8039655797</v>
      </c>
    </row>
    <row r="413" spans="1:25" ht="13.5" thickBot="1" x14ac:dyDescent="0.35">
      <c r="A413" s="54">
        <v>400</v>
      </c>
      <c r="B413" s="54">
        <v>57</v>
      </c>
      <c r="C413" s="54">
        <f t="shared" si="116"/>
        <v>4</v>
      </c>
      <c r="D413" s="55">
        <f t="shared" si="117"/>
        <v>40025.508336270323</v>
      </c>
      <c r="E413" s="57">
        <f t="shared" si="110"/>
        <v>-2401.5305001762194</v>
      </c>
      <c r="F413" s="55" cm="1">
        <f t="array" ref="F413">(-1*(_xlfn.IFS((D413*12)&lt;50000,(0.15*D413*12),AND(D413*12 &gt; 50000, D413*12 &lt;75000),(7500+0.25*(D413*12-50000)),AND(D413*12 &gt; 75000, D413*12 &lt;100000),(13750+0.34*(D413*12-75000)),AND(D413*12 &gt; 100000, D413*12 &lt;335000),(22250+0.39*(D413*12-100000)),AND(D413*12 &gt; 335000, D413*12 &lt;10000000),(113900+0.34*(D413*12-335000)))))/12</f>
        <v>-13608.672834331912</v>
      </c>
      <c r="G413" s="55">
        <v>0</v>
      </c>
      <c r="H413" s="55">
        <v>0</v>
      </c>
      <c r="I413" s="55">
        <v>0</v>
      </c>
      <c r="J413" s="57">
        <f t="shared" si="115"/>
        <v>-1131</v>
      </c>
      <c r="K413" s="54">
        <v>328</v>
      </c>
      <c r="L413" s="55">
        <v>0</v>
      </c>
      <c r="M413" s="55">
        <v>0</v>
      </c>
      <c r="N413" s="54" t="s">
        <v>79</v>
      </c>
      <c r="O413" s="55">
        <v>0</v>
      </c>
      <c r="P413" s="55">
        <v>0</v>
      </c>
      <c r="Q413" s="54" t="s">
        <v>79</v>
      </c>
      <c r="R413" s="57">
        <f t="shared" si="118"/>
        <v>-10260.884824197688</v>
      </c>
      <c r="S413" s="55">
        <v>0</v>
      </c>
      <c r="T413" s="55">
        <v>0</v>
      </c>
      <c r="U413" s="54" t="s">
        <v>79</v>
      </c>
      <c r="V413" s="57">
        <f t="shared" si="114"/>
        <v>-4490</v>
      </c>
      <c r="W413" s="55">
        <v>0</v>
      </c>
      <c r="X413" s="55">
        <f t="shared" si="112"/>
        <v>8133.4201775645051</v>
      </c>
      <c r="Y413" s="117">
        <f t="shared" si="113"/>
        <v>3974145.7066596672</v>
      </c>
    </row>
    <row r="414" spans="1:25" ht="13.5" thickBot="1" x14ac:dyDescent="0.35">
      <c r="A414" s="54">
        <v>401</v>
      </c>
      <c r="B414" s="54">
        <v>57</v>
      </c>
      <c r="C414" s="54">
        <f t="shared" si="116"/>
        <v>5</v>
      </c>
      <c r="D414" s="55">
        <f t="shared" si="117"/>
        <v>40025.508336270323</v>
      </c>
      <c r="E414" s="57">
        <f t="shared" si="110"/>
        <v>-2401.5305001762194</v>
      </c>
      <c r="F414" s="55" cm="1">
        <f t="array" ref="F414">(-1*(_xlfn.IFS((D414*12)&lt;50000,(0.15*D414*12),AND(D414*12 &gt; 50000, D414*12 &lt;75000),(7500+0.25*(D414*12-50000)),AND(D414*12 &gt; 75000, D414*12 &lt;100000),(13750+0.34*(D414*12-75000)),AND(D414*12 &gt; 100000, D414*12 &lt;335000),(22250+0.39*(D414*12-100000)),AND(D414*12 &gt; 335000, D414*12 &lt;10000000),(113900+0.34*(D414*12-335000)))))/12</f>
        <v>-13608.672834331912</v>
      </c>
      <c r="G414" s="55">
        <v>0</v>
      </c>
      <c r="H414" s="55">
        <v>0</v>
      </c>
      <c r="I414" s="55">
        <v>0</v>
      </c>
      <c r="J414" s="57">
        <f t="shared" si="115"/>
        <v>-1134</v>
      </c>
      <c r="K414" s="54">
        <v>329</v>
      </c>
      <c r="L414" s="55">
        <v>0</v>
      </c>
      <c r="M414" s="55">
        <v>0</v>
      </c>
      <c r="N414" s="54" t="s">
        <v>79</v>
      </c>
      <c r="O414" s="55">
        <v>0</v>
      </c>
      <c r="P414" s="55">
        <v>0</v>
      </c>
      <c r="Q414" s="54" t="s">
        <v>79</v>
      </c>
      <c r="R414" s="57">
        <f t="shared" si="118"/>
        <v>-10260.884824197688</v>
      </c>
      <c r="S414" s="55">
        <v>0</v>
      </c>
      <c r="T414" s="55">
        <v>0</v>
      </c>
      <c r="U414" s="54" t="s">
        <v>79</v>
      </c>
      <c r="V414" s="57">
        <f t="shared" si="114"/>
        <v>-4500</v>
      </c>
      <c r="W414" s="55">
        <v>0</v>
      </c>
      <c r="X414" s="55">
        <f t="shared" si="112"/>
        <v>8120.4201775645051</v>
      </c>
      <c r="Y414" s="117">
        <f t="shared" si="113"/>
        <v>3998825.0672816471</v>
      </c>
    </row>
    <row r="415" spans="1:25" ht="13.5" thickBot="1" x14ac:dyDescent="0.35">
      <c r="A415" s="54">
        <v>402</v>
      </c>
      <c r="B415" s="54">
        <v>57</v>
      </c>
      <c r="C415" s="54">
        <f t="shared" si="116"/>
        <v>6</v>
      </c>
      <c r="D415" s="55">
        <f t="shared" si="117"/>
        <v>40025.508336270323</v>
      </c>
      <c r="E415" s="57">
        <f t="shared" si="110"/>
        <v>-2401.5305001762194</v>
      </c>
      <c r="F415" s="55" cm="1">
        <f t="array" ref="F415">(-1*(_xlfn.IFS((D415*12)&lt;50000,(0.15*D415*12),AND(D415*12 &gt; 50000, D415*12 &lt;75000),(7500+0.25*(D415*12-50000)),AND(D415*12 &gt; 75000, D415*12 &lt;100000),(13750+0.34*(D415*12-75000)),AND(D415*12 &gt; 100000, D415*12 &lt;335000),(22250+0.39*(D415*12-100000)),AND(D415*12 &gt; 335000, D415*12 &lt;10000000),(113900+0.34*(D415*12-335000)))))/12</f>
        <v>-13608.672834331912</v>
      </c>
      <c r="G415" s="55">
        <v>0</v>
      </c>
      <c r="H415" s="55">
        <v>0</v>
      </c>
      <c r="I415" s="55">
        <v>0</v>
      </c>
      <c r="J415" s="57">
        <f t="shared" si="115"/>
        <v>-1137</v>
      </c>
      <c r="K415" s="54">
        <v>330</v>
      </c>
      <c r="L415" s="55">
        <v>0</v>
      </c>
      <c r="M415" s="55">
        <v>0</v>
      </c>
      <c r="N415" s="54" t="s">
        <v>79</v>
      </c>
      <c r="O415" s="55">
        <v>0</v>
      </c>
      <c r="P415" s="55">
        <v>0</v>
      </c>
      <c r="Q415" s="54" t="s">
        <v>79</v>
      </c>
      <c r="R415" s="57">
        <f t="shared" si="118"/>
        <v>-10260.884824197688</v>
      </c>
      <c r="S415" s="55">
        <v>0</v>
      </c>
      <c r="T415" s="55">
        <v>0</v>
      </c>
      <c r="U415" s="54" t="s">
        <v>79</v>
      </c>
      <c r="V415" s="57">
        <f t="shared" si="114"/>
        <v>-4510</v>
      </c>
      <c r="W415" s="55">
        <v>0</v>
      </c>
      <c r="X415" s="55">
        <f t="shared" si="112"/>
        <v>8107.4201775645051</v>
      </c>
      <c r="Y415" s="117">
        <f t="shared" si="113"/>
        <v>4023594.2585728853</v>
      </c>
    </row>
    <row r="416" spans="1:25" ht="13.5" thickBot="1" x14ac:dyDescent="0.35">
      <c r="A416" s="54">
        <v>403</v>
      </c>
      <c r="B416" s="54">
        <v>57</v>
      </c>
      <c r="C416" s="54">
        <f t="shared" si="116"/>
        <v>7</v>
      </c>
      <c r="D416" s="55">
        <f t="shared" si="117"/>
        <v>40025.508336270323</v>
      </c>
      <c r="E416" s="57">
        <f t="shared" si="110"/>
        <v>-2401.5305001762194</v>
      </c>
      <c r="F416" s="55" cm="1">
        <f t="array" ref="F416">(-1*(_xlfn.IFS((D416*12)&lt;50000,(0.15*D416*12),AND(D416*12 &gt; 50000, D416*12 &lt;75000),(7500+0.25*(D416*12-50000)),AND(D416*12 &gt; 75000, D416*12 &lt;100000),(13750+0.34*(D416*12-75000)),AND(D416*12 &gt; 100000, D416*12 &lt;335000),(22250+0.39*(D416*12-100000)),AND(D416*12 &gt; 335000, D416*12 &lt;10000000),(113900+0.34*(D416*12-335000)))))/12</f>
        <v>-13608.672834331912</v>
      </c>
      <c r="G416" s="55">
        <v>0</v>
      </c>
      <c r="H416" s="55">
        <v>0</v>
      </c>
      <c r="I416" s="55">
        <v>0</v>
      </c>
      <c r="J416" s="57">
        <f t="shared" si="115"/>
        <v>-1140</v>
      </c>
      <c r="K416" s="54">
        <v>331</v>
      </c>
      <c r="L416" s="55">
        <v>0</v>
      </c>
      <c r="M416" s="55">
        <v>0</v>
      </c>
      <c r="N416" s="54" t="s">
        <v>79</v>
      </c>
      <c r="O416" s="55">
        <v>0</v>
      </c>
      <c r="P416" s="55">
        <v>0</v>
      </c>
      <c r="Q416" s="54" t="s">
        <v>79</v>
      </c>
      <c r="R416" s="57">
        <f t="shared" si="118"/>
        <v>-10260.884824197688</v>
      </c>
      <c r="S416" s="55">
        <v>0</v>
      </c>
      <c r="T416" s="55">
        <v>0</v>
      </c>
      <c r="U416" s="54" t="s">
        <v>79</v>
      </c>
      <c r="V416" s="57">
        <f t="shared" si="114"/>
        <v>-4520</v>
      </c>
      <c r="W416" s="55">
        <v>0</v>
      </c>
      <c r="X416" s="55">
        <f t="shared" si="112"/>
        <v>8094.4201775645051</v>
      </c>
      <c r="Y416" s="117">
        <f t="shared" si="113"/>
        <v>4048453.6548278369</v>
      </c>
    </row>
    <row r="417" spans="1:25" ht="13.5" thickBot="1" x14ac:dyDescent="0.35">
      <c r="A417" s="54">
        <v>404</v>
      </c>
      <c r="B417" s="54">
        <v>57</v>
      </c>
      <c r="C417" s="54">
        <f t="shared" si="116"/>
        <v>8</v>
      </c>
      <c r="D417" s="55">
        <f t="shared" si="117"/>
        <v>40025.508336270323</v>
      </c>
      <c r="E417" s="57">
        <f t="shared" si="110"/>
        <v>-2401.5305001762194</v>
      </c>
      <c r="F417" s="55" cm="1">
        <f t="array" ref="F417">(-1*(_xlfn.IFS((D417*12)&lt;50000,(0.15*D417*12),AND(D417*12 &gt; 50000, D417*12 &lt;75000),(7500+0.25*(D417*12-50000)),AND(D417*12 &gt; 75000, D417*12 &lt;100000),(13750+0.34*(D417*12-75000)),AND(D417*12 &gt; 100000, D417*12 &lt;335000),(22250+0.39*(D417*12-100000)),AND(D417*12 &gt; 335000, D417*12 &lt;10000000),(113900+0.34*(D417*12-335000)))))/12</f>
        <v>-13608.672834331912</v>
      </c>
      <c r="G417" s="55">
        <v>0</v>
      </c>
      <c r="H417" s="55">
        <v>0</v>
      </c>
      <c r="I417" s="55">
        <v>0</v>
      </c>
      <c r="J417" s="57">
        <f t="shared" si="115"/>
        <v>-1143</v>
      </c>
      <c r="K417" s="54">
        <v>332</v>
      </c>
      <c r="L417" s="55">
        <v>0</v>
      </c>
      <c r="M417" s="55">
        <v>0</v>
      </c>
      <c r="N417" s="54" t="s">
        <v>79</v>
      </c>
      <c r="O417" s="55">
        <v>0</v>
      </c>
      <c r="P417" s="55">
        <v>0</v>
      </c>
      <c r="Q417" s="54" t="s">
        <v>79</v>
      </c>
      <c r="R417" s="57">
        <f t="shared" si="118"/>
        <v>-10260.884824197688</v>
      </c>
      <c r="S417" s="55">
        <v>0</v>
      </c>
      <c r="T417" s="55">
        <v>0</v>
      </c>
      <c r="U417" s="54" t="s">
        <v>79</v>
      </c>
      <c r="V417" s="57">
        <f t="shared" si="114"/>
        <v>-4530</v>
      </c>
      <c r="W417" s="55">
        <v>0</v>
      </c>
      <c r="X417" s="55">
        <f t="shared" si="112"/>
        <v>8081.4201775645051</v>
      </c>
      <c r="Y417" s="117">
        <f t="shared" si="113"/>
        <v>4073403.6319005173</v>
      </c>
    </row>
    <row r="418" spans="1:25" ht="13.5" thickBot="1" x14ac:dyDescent="0.35">
      <c r="A418" s="54">
        <v>405</v>
      </c>
      <c r="B418" s="54">
        <v>57</v>
      </c>
      <c r="C418" s="54">
        <f t="shared" si="116"/>
        <v>9</v>
      </c>
      <c r="D418" s="55">
        <f t="shared" si="117"/>
        <v>40025.508336270323</v>
      </c>
      <c r="E418" s="57">
        <f t="shared" si="110"/>
        <v>-2401.5305001762194</v>
      </c>
      <c r="F418" s="55" cm="1">
        <f t="array" ref="F418">(-1*(_xlfn.IFS((D418*12)&lt;50000,(0.15*D418*12),AND(D418*12 &gt; 50000, D418*12 &lt;75000),(7500+0.25*(D418*12-50000)),AND(D418*12 &gt; 75000, D418*12 &lt;100000),(13750+0.34*(D418*12-75000)),AND(D418*12 &gt; 100000, D418*12 &lt;335000),(22250+0.39*(D418*12-100000)),AND(D418*12 &gt; 335000, D418*12 &lt;10000000),(113900+0.34*(D418*12-335000)))))/12</f>
        <v>-13608.672834331912</v>
      </c>
      <c r="G418" s="55">
        <v>0</v>
      </c>
      <c r="H418" s="55">
        <v>0</v>
      </c>
      <c r="I418" s="55">
        <v>0</v>
      </c>
      <c r="J418" s="57">
        <f t="shared" si="115"/>
        <v>-1146</v>
      </c>
      <c r="K418" s="54">
        <v>333</v>
      </c>
      <c r="L418" s="55">
        <v>0</v>
      </c>
      <c r="M418" s="55">
        <v>0</v>
      </c>
      <c r="N418" s="54" t="s">
        <v>79</v>
      </c>
      <c r="O418" s="55">
        <v>0</v>
      </c>
      <c r="P418" s="55">
        <v>0</v>
      </c>
      <c r="Q418" s="54" t="s">
        <v>79</v>
      </c>
      <c r="R418" s="57">
        <f t="shared" si="118"/>
        <v>-10260.884824197688</v>
      </c>
      <c r="S418" s="55">
        <v>0</v>
      </c>
      <c r="T418" s="55">
        <v>0</v>
      </c>
      <c r="U418" s="54" t="s">
        <v>79</v>
      </c>
      <c r="V418" s="57">
        <f t="shared" si="114"/>
        <v>-4540</v>
      </c>
      <c r="W418" s="55">
        <v>0</v>
      </c>
      <c r="X418" s="55">
        <f t="shared" si="112"/>
        <v>8068.4201775645051</v>
      </c>
      <c r="Y418" s="117">
        <f t="shared" si="113"/>
        <v>4098444.5672110007</v>
      </c>
    </row>
    <row r="419" spans="1:25" ht="13.5" thickBot="1" x14ac:dyDescent="0.35">
      <c r="A419" s="54">
        <v>406</v>
      </c>
      <c r="B419" s="54">
        <v>57</v>
      </c>
      <c r="C419" s="54">
        <f t="shared" si="116"/>
        <v>10</v>
      </c>
      <c r="D419" s="55">
        <f t="shared" si="117"/>
        <v>40025.508336270323</v>
      </c>
      <c r="E419" s="57">
        <f t="shared" si="110"/>
        <v>-2401.5305001762194</v>
      </c>
      <c r="F419" s="55" cm="1">
        <f t="array" ref="F419">(-1*(_xlfn.IFS((D419*12)&lt;50000,(0.15*D419*12),AND(D419*12 &gt; 50000, D419*12 &lt;75000),(7500+0.25*(D419*12-50000)),AND(D419*12 &gt; 75000, D419*12 &lt;100000),(13750+0.34*(D419*12-75000)),AND(D419*12 &gt; 100000, D419*12 &lt;335000),(22250+0.39*(D419*12-100000)),AND(D419*12 &gt; 335000, D419*12 &lt;10000000),(113900+0.34*(D419*12-335000)))))/12</f>
        <v>-13608.672834331912</v>
      </c>
      <c r="G419" s="55">
        <v>0</v>
      </c>
      <c r="H419" s="55">
        <v>0</v>
      </c>
      <c r="I419" s="55">
        <v>0</v>
      </c>
      <c r="J419" s="57">
        <f t="shared" si="115"/>
        <v>-1149</v>
      </c>
      <c r="K419" s="54">
        <v>334</v>
      </c>
      <c r="L419" s="55">
        <v>0</v>
      </c>
      <c r="M419" s="55">
        <v>0</v>
      </c>
      <c r="N419" s="54" t="s">
        <v>79</v>
      </c>
      <c r="O419" s="55">
        <v>0</v>
      </c>
      <c r="P419" s="55">
        <v>0</v>
      </c>
      <c r="Q419" s="54" t="s">
        <v>79</v>
      </c>
      <c r="R419" s="57">
        <f t="shared" si="118"/>
        <v>-10260.884824197688</v>
      </c>
      <c r="S419" s="55">
        <v>0</v>
      </c>
      <c r="T419" s="55">
        <v>0</v>
      </c>
      <c r="U419" s="54" t="s">
        <v>79</v>
      </c>
      <c r="V419" s="57">
        <f t="shared" si="114"/>
        <v>-4550</v>
      </c>
      <c r="W419" s="55">
        <v>0</v>
      </c>
      <c r="X419" s="55">
        <f t="shared" si="112"/>
        <v>8055.4201775645051</v>
      </c>
      <c r="Y419" s="117">
        <f t="shared" si="113"/>
        <v>4123576.8397519444</v>
      </c>
    </row>
    <row r="420" spans="1:25" ht="13.5" thickBot="1" x14ac:dyDescent="0.35">
      <c r="A420" s="54">
        <v>407</v>
      </c>
      <c r="B420" s="54">
        <v>57</v>
      </c>
      <c r="C420" s="54">
        <f t="shared" si="116"/>
        <v>11</v>
      </c>
      <c r="D420" s="55">
        <f t="shared" si="117"/>
        <v>40025.508336270323</v>
      </c>
      <c r="E420" s="57">
        <f t="shared" si="110"/>
        <v>-2401.5305001762194</v>
      </c>
      <c r="F420" s="55" cm="1">
        <f t="array" ref="F420">(-1*(_xlfn.IFS((D420*12)&lt;50000,(0.15*D420*12),AND(D420*12 &gt; 50000, D420*12 &lt;75000),(7500+0.25*(D420*12-50000)),AND(D420*12 &gt; 75000, D420*12 &lt;100000),(13750+0.34*(D420*12-75000)),AND(D420*12 &gt; 100000, D420*12 &lt;335000),(22250+0.39*(D420*12-100000)),AND(D420*12 &gt; 335000, D420*12 &lt;10000000),(113900+0.34*(D420*12-335000)))))/12</f>
        <v>-13608.672834331912</v>
      </c>
      <c r="G420" s="55">
        <v>0</v>
      </c>
      <c r="H420" s="55">
        <v>0</v>
      </c>
      <c r="I420" s="55">
        <v>0</v>
      </c>
      <c r="J420" s="57">
        <f t="shared" si="115"/>
        <v>-1152</v>
      </c>
      <c r="K420" s="54">
        <v>335</v>
      </c>
      <c r="L420" s="55">
        <v>0</v>
      </c>
      <c r="M420" s="55">
        <v>0</v>
      </c>
      <c r="N420" s="54" t="s">
        <v>79</v>
      </c>
      <c r="O420" s="55">
        <v>0</v>
      </c>
      <c r="P420" s="55">
        <v>0</v>
      </c>
      <c r="Q420" s="54" t="s">
        <v>79</v>
      </c>
      <c r="R420" s="57">
        <f t="shared" si="118"/>
        <v>-10260.884824197688</v>
      </c>
      <c r="S420" s="55">
        <v>0</v>
      </c>
      <c r="T420" s="55">
        <v>0</v>
      </c>
      <c r="U420" s="54" t="s">
        <v>79</v>
      </c>
      <c r="V420" s="57">
        <f t="shared" si="114"/>
        <v>-4560</v>
      </c>
      <c r="W420" s="55">
        <v>0</v>
      </c>
      <c r="X420" s="55">
        <f t="shared" si="112"/>
        <v>8042.4201775645051</v>
      </c>
      <c r="Y420" s="117">
        <f t="shared" si="113"/>
        <v>4148800.8300951421</v>
      </c>
    </row>
    <row r="421" spans="1:25" ht="13.5" thickBot="1" x14ac:dyDescent="0.35">
      <c r="A421" s="54">
        <v>408</v>
      </c>
      <c r="B421" s="54">
        <v>58</v>
      </c>
      <c r="C421" s="54">
        <f t="shared" si="116"/>
        <v>0</v>
      </c>
      <c r="D421" s="55">
        <f>$D410*(1+$D$4)</f>
        <v>42026.783753083837</v>
      </c>
      <c r="E421" s="57">
        <f t="shared" si="110"/>
        <v>-2521.6070251850301</v>
      </c>
      <c r="F421" s="55" cm="1">
        <f t="array" ref="F421">(-1*(_xlfn.IFS((D421*12)&lt;50000,(0.15*D421*12),AND(D421*12 &gt; 50000, D421*12 &lt;75000),(7500+0.25*(D421*12-50000)),AND(D421*12 &gt; 75000, D421*12 &lt;100000),(13750+0.34*(D421*12-75000)),AND(D421*12 &gt; 100000, D421*12 &lt;335000),(22250+0.39*(D421*12-100000)),AND(D421*12 &gt; 335000, D421*12 &lt;10000000),(113900+0.34*(D421*12-335000)))))/12</f>
        <v>-14289.106476048504</v>
      </c>
      <c r="G421" s="55">
        <v>0</v>
      </c>
      <c r="H421" s="55">
        <v>0</v>
      </c>
      <c r="I421" s="55">
        <v>0</v>
      </c>
      <c r="J421" s="57">
        <f t="shared" si="115"/>
        <v>-1155</v>
      </c>
      <c r="K421" s="54">
        <v>336</v>
      </c>
      <c r="L421" s="55">
        <v>0</v>
      </c>
      <c r="M421" s="55">
        <v>0</v>
      </c>
      <c r="N421" s="54" t="s">
        <v>79</v>
      </c>
      <c r="O421" s="55">
        <v>0</v>
      </c>
      <c r="P421" s="55">
        <v>0</v>
      </c>
      <c r="Q421" s="54" t="s">
        <v>79</v>
      </c>
      <c r="R421" s="57">
        <f>$R420*1.06</f>
        <v>-10876.53791364955</v>
      </c>
      <c r="S421" s="55">
        <v>0</v>
      </c>
      <c r="T421" s="55">
        <v>0</v>
      </c>
      <c r="U421" s="54" t="s">
        <v>79</v>
      </c>
      <c r="V421" s="57">
        <f t="shared" si="114"/>
        <v>-4570</v>
      </c>
      <c r="W421" s="55">
        <v>0</v>
      </c>
      <c r="X421" s="55">
        <f t="shared" si="112"/>
        <v>8614.5323382007518</v>
      </c>
      <c r="Y421" s="117">
        <f t="shared" si="113"/>
        <v>4174702.0325587392</v>
      </c>
    </row>
    <row r="422" spans="1:25" ht="13.5" thickBot="1" x14ac:dyDescent="0.35">
      <c r="A422" s="54">
        <v>409</v>
      </c>
      <c r="B422" s="54">
        <v>58</v>
      </c>
      <c r="C422" s="54">
        <f t="shared" si="116"/>
        <v>1</v>
      </c>
      <c r="D422" s="55">
        <f t="shared" ref="D422:D432" si="119">$D421</f>
        <v>42026.783753083837</v>
      </c>
      <c r="E422" s="57">
        <f t="shared" si="110"/>
        <v>-2521.6070251850301</v>
      </c>
      <c r="F422" s="55" cm="1">
        <f t="array" ref="F422">(-1*(_xlfn.IFS((D422*12)&lt;50000,(0.15*D422*12),AND(D422*12 &gt; 50000, D422*12 &lt;75000),(7500+0.25*(D422*12-50000)),AND(D422*12 &gt; 75000, D422*12 &lt;100000),(13750+0.34*(D422*12-75000)),AND(D422*12 &gt; 100000, D422*12 &lt;335000),(22250+0.39*(D422*12-100000)),AND(D422*12 &gt; 335000, D422*12 &lt;10000000),(113900+0.34*(D422*12-335000)))))/12</f>
        <v>-14289.106476048504</v>
      </c>
      <c r="G422" s="55">
        <v>0</v>
      </c>
      <c r="H422" s="55">
        <v>0</v>
      </c>
      <c r="I422" s="55">
        <v>0</v>
      </c>
      <c r="J422" s="57">
        <f t="shared" si="115"/>
        <v>-1158</v>
      </c>
      <c r="K422" s="54">
        <v>337</v>
      </c>
      <c r="L422" s="55">
        <v>0</v>
      </c>
      <c r="M422" s="55">
        <v>0</v>
      </c>
      <c r="N422" s="54" t="s">
        <v>79</v>
      </c>
      <c r="O422" s="55">
        <v>0</v>
      </c>
      <c r="P422" s="55">
        <v>0</v>
      </c>
      <c r="Q422" s="54" t="s">
        <v>79</v>
      </c>
      <c r="R422" s="57">
        <f t="shared" ref="R422:R432" si="120">$R421</f>
        <v>-10876.53791364955</v>
      </c>
      <c r="S422" s="55">
        <v>0</v>
      </c>
      <c r="T422" s="55">
        <v>0</v>
      </c>
      <c r="U422" s="54" t="s">
        <v>79</v>
      </c>
      <c r="V422" s="57">
        <f t="shared" si="114"/>
        <v>-4580</v>
      </c>
      <c r="W422" s="55">
        <v>0</v>
      </c>
      <c r="X422" s="55">
        <f t="shared" si="112"/>
        <v>8601.5323382007518</v>
      </c>
      <c r="Y422" s="117">
        <f t="shared" si="113"/>
        <v>4200698.1566992681</v>
      </c>
    </row>
    <row r="423" spans="1:25" ht="13.5" thickBot="1" x14ac:dyDescent="0.35">
      <c r="A423" s="54">
        <v>410</v>
      </c>
      <c r="B423" s="54">
        <v>58</v>
      </c>
      <c r="C423" s="54">
        <f t="shared" si="116"/>
        <v>2</v>
      </c>
      <c r="D423" s="55">
        <f t="shared" si="119"/>
        <v>42026.783753083837</v>
      </c>
      <c r="E423" s="57">
        <f t="shared" si="110"/>
        <v>-2521.6070251850301</v>
      </c>
      <c r="F423" s="55" cm="1">
        <f t="array" ref="F423">(-1*(_xlfn.IFS((D423*12)&lt;50000,(0.15*D423*12),AND(D423*12 &gt; 50000, D423*12 &lt;75000),(7500+0.25*(D423*12-50000)),AND(D423*12 &gt; 75000, D423*12 &lt;100000),(13750+0.34*(D423*12-75000)),AND(D423*12 &gt; 100000, D423*12 &lt;335000),(22250+0.39*(D423*12-100000)),AND(D423*12 &gt; 335000, D423*12 &lt;10000000),(113900+0.34*(D423*12-335000)))))/12</f>
        <v>-14289.106476048504</v>
      </c>
      <c r="G423" s="55">
        <v>0</v>
      </c>
      <c r="H423" s="55">
        <v>0</v>
      </c>
      <c r="I423" s="55">
        <v>0</v>
      </c>
      <c r="J423" s="57">
        <f t="shared" si="115"/>
        <v>-1161</v>
      </c>
      <c r="K423" s="54">
        <v>338</v>
      </c>
      <c r="L423" s="55">
        <v>0</v>
      </c>
      <c r="M423" s="55">
        <v>0</v>
      </c>
      <c r="N423" s="54" t="s">
        <v>79</v>
      </c>
      <c r="O423" s="55">
        <v>0</v>
      </c>
      <c r="P423" s="55">
        <v>0</v>
      </c>
      <c r="Q423" s="54" t="s">
        <v>79</v>
      </c>
      <c r="R423" s="57">
        <f t="shared" si="120"/>
        <v>-10876.53791364955</v>
      </c>
      <c r="S423" s="55">
        <v>0</v>
      </c>
      <c r="T423" s="55">
        <v>0</v>
      </c>
      <c r="U423" s="54" t="s">
        <v>79</v>
      </c>
      <c r="V423" s="57">
        <f t="shared" si="114"/>
        <v>-4590</v>
      </c>
      <c r="W423" s="55">
        <v>0</v>
      </c>
      <c r="X423" s="55">
        <f t="shared" si="112"/>
        <v>8588.5323382007518</v>
      </c>
      <c r="Y423" s="117">
        <f t="shared" si="113"/>
        <v>4226789.5980237164</v>
      </c>
    </row>
    <row r="424" spans="1:25" ht="13.5" thickBot="1" x14ac:dyDescent="0.35">
      <c r="A424" s="54">
        <v>411</v>
      </c>
      <c r="B424" s="54">
        <v>58</v>
      </c>
      <c r="C424" s="54">
        <f t="shared" si="116"/>
        <v>3</v>
      </c>
      <c r="D424" s="55">
        <f t="shared" si="119"/>
        <v>42026.783753083837</v>
      </c>
      <c r="E424" s="57">
        <f t="shared" si="110"/>
        <v>-2521.6070251850301</v>
      </c>
      <c r="F424" s="55" cm="1">
        <f t="array" ref="F424">(-1*(_xlfn.IFS((D424*12)&lt;50000,(0.15*D424*12),AND(D424*12 &gt; 50000, D424*12 &lt;75000),(7500+0.25*(D424*12-50000)),AND(D424*12 &gt; 75000, D424*12 &lt;100000),(13750+0.34*(D424*12-75000)),AND(D424*12 &gt; 100000, D424*12 &lt;335000),(22250+0.39*(D424*12-100000)),AND(D424*12 &gt; 335000, D424*12 &lt;10000000),(113900+0.34*(D424*12-335000)))))/12</f>
        <v>-14289.106476048504</v>
      </c>
      <c r="G424" s="55">
        <v>0</v>
      </c>
      <c r="H424" s="55">
        <v>0</v>
      </c>
      <c r="I424" s="55">
        <v>0</v>
      </c>
      <c r="J424" s="57">
        <f t="shared" si="115"/>
        <v>-1164</v>
      </c>
      <c r="K424" s="54">
        <v>339</v>
      </c>
      <c r="L424" s="55">
        <v>0</v>
      </c>
      <c r="M424" s="55">
        <v>0</v>
      </c>
      <c r="N424" s="54" t="s">
        <v>79</v>
      </c>
      <c r="O424" s="55">
        <v>0</v>
      </c>
      <c r="P424" s="55">
        <v>0</v>
      </c>
      <c r="Q424" s="54" t="s">
        <v>79</v>
      </c>
      <c r="R424" s="57">
        <f t="shared" si="120"/>
        <v>-10876.53791364955</v>
      </c>
      <c r="S424" s="55">
        <v>0</v>
      </c>
      <c r="T424" s="55">
        <v>0</v>
      </c>
      <c r="U424" s="54" t="s">
        <v>79</v>
      </c>
      <c r="V424" s="57">
        <f t="shared" si="114"/>
        <v>-4600</v>
      </c>
      <c r="W424" s="55">
        <v>0</v>
      </c>
      <c r="X424" s="55">
        <f t="shared" si="112"/>
        <v>8575.5323382007518</v>
      </c>
      <c r="Y424" s="117">
        <f t="shared" si="113"/>
        <v>4252976.7536870157</v>
      </c>
    </row>
    <row r="425" spans="1:25" ht="13.5" thickBot="1" x14ac:dyDescent="0.35">
      <c r="A425" s="54">
        <v>412</v>
      </c>
      <c r="B425" s="54">
        <v>58</v>
      </c>
      <c r="C425" s="54">
        <f t="shared" si="116"/>
        <v>4</v>
      </c>
      <c r="D425" s="55">
        <f t="shared" si="119"/>
        <v>42026.783753083837</v>
      </c>
      <c r="E425" s="57">
        <f t="shared" si="110"/>
        <v>-2521.6070251850301</v>
      </c>
      <c r="F425" s="55" cm="1">
        <f t="array" ref="F425">(-1*(_xlfn.IFS((D425*12)&lt;50000,(0.15*D425*12),AND(D425*12 &gt; 50000, D425*12 &lt;75000),(7500+0.25*(D425*12-50000)),AND(D425*12 &gt; 75000, D425*12 &lt;100000),(13750+0.34*(D425*12-75000)),AND(D425*12 &gt; 100000, D425*12 &lt;335000),(22250+0.39*(D425*12-100000)),AND(D425*12 &gt; 335000, D425*12 &lt;10000000),(113900+0.34*(D425*12-335000)))))/12</f>
        <v>-14289.106476048504</v>
      </c>
      <c r="G425" s="55">
        <v>0</v>
      </c>
      <c r="H425" s="55">
        <v>0</v>
      </c>
      <c r="I425" s="55">
        <v>0</v>
      </c>
      <c r="J425" s="57">
        <f t="shared" si="115"/>
        <v>-1167</v>
      </c>
      <c r="K425" s="54">
        <v>340</v>
      </c>
      <c r="L425" s="55">
        <v>0</v>
      </c>
      <c r="M425" s="55">
        <v>0</v>
      </c>
      <c r="N425" s="54" t="s">
        <v>79</v>
      </c>
      <c r="O425" s="55">
        <v>0</v>
      </c>
      <c r="P425" s="55">
        <v>0</v>
      </c>
      <c r="Q425" s="54" t="s">
        <v>79</v>
      </c>
      <c r="R425" s="57">
        <f t="shared" si="120"/>
        <v>-10876.53791364955</v>
      </c>
      <c r="S425" s="55">
        <v>0</v>
      </c>
      <c r="T425" s="55">
        <v>0</v>
      </c>
      <c r="U425" s="54" t="s">
        <v>79</v>
      </c>
      <c r="V425" s="57">
        <f t="shared" si="114"/>
        <v>-4610</v>
      </c>
      <c r="W425" s="55">
        <v>0</v>
      </c>
      <c r="X425" s="55">
        <f t="shared" si="112"/>
        <v>8562.5323382007518</v>
      </c>
      <c r="Y425" s="117">
        <f t="shared" si="113"/>
        <v>4279260.0224989122</v>
      </c>
    </row>
    <row r="426" spans="1:25" ht="13.5" thickBot="1" x14ac:dyDescent="0.35">
      <c r="A426" s="54">
        <v>413</v>
      </c>
      <c r="B426" s="54">
        <v>58</v>
      </c>
      <c r="C426" s="54">
        <f t="shared" si="116"/>
        <v>5</v>
      </c>
      <c r="D426" s="55">
        <f t="shared" si="119"/>
        <v>42026.783753083837</v>
      </c>
      <c r="E426" s="57">
        <f t="shared" si="110"/>
        <v>-2521.6070251850301</v>
      </c>
      <c r="F426" s="55" cm="1">
        <f t="array" ref="F426">(-1*(_xlfn.IFS((D426*12)&lt;50000,(0.15*D426*12),AND(D426*12 &gt; 50000, D426*12 &lt;75000),(7500+0.25*(D426*12-50000)),AND(D426*12 &gt; 75000, D426*12 &lt;100000),(13750+0.34*(D426*12-75000)),AND(D426*12 &gt; 100000, D426*12 &lt;335000),(22250+0.39*(D426*12-100000)),AND(D426*12 &gt; 335000, D426*12 &lt;10000000),(113900+0.34*(D426*12-335000)))))/12</f>
        <v>-14289.106476048504</v>
      </c>
      <c r="G426" s="55">
        <v>0</v>
      </c>
      <c r="H426" s="55">
        <v>0</v>
      </c>
      <c r="I426" s="55">
        <v>0</v>
      </c>
      <c r="J426" s="57">
        <f t="shared" si="115"/>
        <v>-1170</v>
      </c>
      <c r="K426" s="54">
        <v>341</v>
      </c>
      <c r="L426" s="55">
        <v>0</v>
      </c>
      <c r="M426" s="55">
        <v>0</v>
      </c>
      <c r="N426" s="54" t="s">
        <v>79</v>
      </c>
      <c r="O426" s="55">
        <v>0</v>
      </c>
      <c r="P426" s="55">
        <v>0</v>
      </c>
      <c r="Q426" s="54" t="s">
        <v>79</v>
      </c>
      <c r="R426" s="57">
        <f t="shared" si="120"/>
        <v>-10876.53791364955</v>
      </c>
      <c r="S426" s="55">
        <v>0</v>
      </c>
      <c r="T426" s="55">
        <v>0</v>
      </c>
      <c r="U426" s="54" t="s">
        <v>79</v>
      </c>
      <c r="V426" s="57">
        <f t="shared" si="114"/>
        <v>-4620</v>
      </c>
      <c r="W426" s="55">
        <v>0</v>
      </c>
      <c r="X426" s="55">
        <f t="shared" si="112"/>
        <v>8549.5323382007518</v>
      </c>
      <c r="Y426" s="117">
        <f t="shared" si="113"/>
        <v>4305639.8049308583</v>
      </c>
    </row>
    <row r="427" spans="1:25" ht="13.5" thickBot="1" x14ac:dyDescent="0.35">
      <c r="A427" s="54">
        <v>414</v>
      </c>
      <c r="B427" s="54">
        <v>58</v>
      </c>
      <c r="C427" s="54">
        <f t="shared" si="116"/>
        <v>6</v>
      </c>
      <c r="D427" s="55">
        <f t="shared" si="119"/>
        <v>42026.783753083837</v>
      </c>
      <c r="E427" s="57">
        <f t="shared" si="110"/>
        <v>-2521.6070251850301</v>
      </c>
      <c r="F427" s="55" cm="1">
        <f t="array" ref="F427">(-1*(_xlfn.IFS((D427*12)&lt;50000,(0.15*D427*12),AND(D427*12 &gt; 50000, D427*12 &lt;75000),(7500+0.25*(D427*12-50000)),AND(D427*12 &gt; 75000, D427*12 &lt;100000),(13750+0.34*(D427*12-75000)),AND(D427*12 &gt; 100000, D427*12 &lt;335000),(22250+0.39*(D427*12-100000)),AND(D427*12 &gt; 335000, D427*12 &lt;10000000),(113900+0.34*(D427*12-335000)))))/12</f>
        <v>-14289.106476048504</v>
      </c>
      <c r="G427" s="55">
        <v>0</v>
      </c>
      <c r="H427" s="55">
        <v>0</v>
      </c>
      <c r="I427" s="55">
        <v>0</v>
      </c>
      <c r="J427" s="57">
        <f t="shared" si="115"/>
        <v>-1173</v>
      </c>
      <c r="K427" s="54">
        <v>342</v>
      </c>
      <c r="L427" s="55">
        <v>0</v>
      </c>
      <c r="M427" s="55">
        <v>0</v>
      </c>
      <c r="N427" s="54" t="s">
        <v>79</v>
      </c>
      <c r="O427" s="55">
        <v>0</v>
      </c>
      <c r="P427" s="55">
        <v>0</v>
      </c>
      <c r="Q427" s="54" t="s">
        <v>79</v>
      </c>
      <c r="R427" s="57">
        <f t="shared" si="120"/>
        <v>-10876.53791364955</v>
      </c>
      <c r="S427" s="55">
        <v>0</v>
      </c>
      <c r="T427" s="55">
        <v>0</v>
      </c>
      <c r="U427" s="54" t="s">
        <v>79</v>
      </c>
      <c r="V427" s="57">
        <f t="shared" si="114"/>
        <v>-4630</v>
      </c>
      <c r="W427" s="55">
        <v>0</v>
      </c>
      <c r="X427" s="55">
        <f t="shared" si="112"/>
        <v>8536.5323382007518</v>
      </c>
      <c r="Y427" s="117">
        <f t="shared" si="113"/>
        <v>4332116.5031229379</v>
      </c>
    </row>
    <row r="428" spans="1:25" ht="13.5" thickBot="1" x14ac:dyDescent="0.35">
      <c r="A428" s="54">
        <v>415</v>
      </c>
      <c r="B428" s="54">
        <v>58</v>
      </c>
      <c r="C428" s="54">
        <f t="shared" si="116"/>
        <v>7</v>
      </c>
      <c r="D428" s="55">
        <f t="shared" si="119"/>
        <v>42026.783753083837</v>
      </c>
      <c r="E428" s="57">
        <f t="shared" si="110"/>
        <v>-2521.6070251850301</v>
      </c>
      <c r="F428" s="55" cm="1">
        <f t="array" ref="F428">(-1*(_xlfn.IFS((D428*12)&lt;50000,(0.15*D428*12),AND(D428*12 &gt; 50000, D428*12 &lt;75000),(7500+0.25*(D428*12-50000)),AND(D428*12 &gt; 75000, D428*12 &lt;100000),(13750+0.34*(D428*12-75000)),AND(D428*12 &gt; 100000, D428*12 &lt;335000),(22250+0.39*(D428*12-100000)),AND(D428*12 &gt; 335000, D428*12 &lt;10000000),(113900+0.34*(D428*12-335000)))))/12</f>
        <v>-14289.106476048504</v>
      </c>
      <c r="G428" s="55">
        <v>0</v>
      </c>
      <c r="H428" s="55">
        <v>0</v>
      </c>
      <c r="I428" s="55">
        <v>0</v>
      </c>
      <c r="J428" s="57">
        <f t="shared" si="115"/>
        <v>-1176</v>
      </c>
      <c r="K428" s="54">
        <v>343</v>
      </c>
      <c r="L428" s="55">
        <v>0</v>
      </c>
      <c r="M428" s="55">
        <v>0</v>
      </c>
      <c r="N428" s="54" t="s">
        <v>79</v>
      </c>
      <c r="O428" s="55">
        <v>0</v>
      </c>
      <c r="P428" s="55">
        <v>0</v>
      </c>
      <c r="Q428" s="54" t="s">
        <v>79</v>
      </c>
      <c r="R428" s="57">
        <f t="shared" si="120"/>
        <v>-10876.53791364955</v>
      </c>
      <c r="S428" s="55">
        <v>0</v>
      </c>
      <c r="T428" s="55">
        <v>0</v>
      </c>
      <c r="U428" s="54" t="s">
        <v>79</v>
      </c>
      <c r="V428" s="57">
        <f t="shared" si="114"/>
        <v>-4640</v>
      </c>
      <c r="W428" s="55">
        <v>0</v>
      </c>
      <c r="X428" s="55">
        <f t="shared" si="112"/>
        <v>8523.5323382007518</v>
      </c>
      <c r="Y428" s="117">
        <f t="shared" si="113"/>
        <v>4358690.520890818</v>
      </c>
    </row>
    <row r="429" spans="1:25" ht="13.5" thickBot="1" x14ac:dyDescent="0.35">
      <c r="A429" s="54">
        <v>416</v>
      </c>
      <c r="B429" s="54">
        <v>58</v>
      </c>
      <c r="C429" s="54">
        <f t="shared" si="116"/>
        <v>8</v>
      </c>
      <c r="D429" s="55">
        <f t="shared" si="119"/>
        <v>42026.783753083837</v>
      </c>
      <c r="E429" s="57">
        <f t="shared" si="110"/>
        <v>-2521.6070251850301</v>
      </c>
      <c r="F429" s="55" cm="1">
        <f t="array" ref="F429">(-1*(_xlfn.IFS((D429*12)&lt;50000,(0.15*D429*12),AND(D429*12 &gt; 50000, D429*12 &lt;75000),(7500+0.25*(D429*12-50000)),AND(D429*12 &gt; 75000, D429*12 &lt;100000),(13750+0.34*(D429*12-75000)),AND(D429*12 &gt; 100000, D429*12 &lt;335000),(22250+0.39*(D429*12-100000)),AND(D429*12 &gt; 335000, D429*12 &lt;10000000),(113900+0.34*(D429*12-335000)))))/12</f>
        <v>-14289.106476048504</v>
      </c>
      <c r="G429" s="55">
        <v>0</v>
      </c>
      <c r="H429" s="55">
        <v>0</v>
      </c>
      <c r="I429" s="55">
        <v>0</v>
      </c>
      <c r="J429" s="57">
        <f t="shared" si="115"/>
        <v>-1179</v>
      </c>
      <c r="K429" s="54">
        <v>344</v>
      </c>
      <c r="L429" s="55">
        <v>0</v>
      </c>
      <c r="M429" s="55">
        <v>0</v>
      </c>
      <c r="N429" s="54" t="s">
        <v>79</v>
      </c>
      <c r="O429" s="55">
        <v>0</v>
      </c>
      <c r="P429" s="55">
        <v>0</v>
      </c>
      <c r="Q429" s="54" t="s">
        <v>79</v>
      </c>
      <c r="R429" s="57">
        <f t="shared" si="120"/>
        <v>-10876.53791364955</v>
      </c>
      <c r="S429" s="55">
        <v>0</v>
      </c>
      <c r="T429" s="55">
        <v>0</v>
      </c>
      <c r="U429" s="54" t="s">
        <v>79</v>
      </c>
      <c r="V429" s="57">
        <f t="shared" si="114"/>
        <v>-4650</v>
      </c>
      <c r="W429" s="55">
        <v>0</v>
      </c>
      <c r="X429" s="55">
        <f t="shared" si="112"/>
        <v>8510.5323382007518</v>
      </c>
      <c r="Y429" s="117">
        <f t="shared" si="113"/>
        <v>4385362.2637327304</v>
      </c>
    </row>
    <row r="430" spans="1:25" ht="13.5" thickBot="1" x14ac:dyDescent="0.35">
      <c r="A430" s="54">
        <v>417</v>
      </c>
      <c r="B430" s="54">
        <v>58</v>
      </c>
      <c r="C430" s="54">
        <f t="shared" si="116"/>
        <v>9</v>
      </c>
      <c r="D430" s="55">
        <f t="shared" si="119"/>
        <v>42026.783753083837</v>
      </c>
      <c r="E430" s="57">
        <f t="shared" si="110"/>
        <v>-2521.6070251850301</v>
      </c>
      <c r="F430" s="55" cm="1">
        <f t="array" ref="F430">(-1*(_xlfn.IFS((D430*12)&lt;50000,(0.15*D430*12),AND(D430*12 &gt; 50000, D430*12 &lt;75000),(7500+0.25*(D430*12-50000)),AND(D430*12 &gt; 75000, D430*12 &lt;100000),(13750+0.34*(D430*12-75000)),AND(D430*12 &gt; 100000, D430*12 &lt;335000),(22250+0.39*(D430*12-100000)),AND(D430*12 &gt; 335000, D430*12 &lt;10000000),(113900+0.34*(D430*12-335000)))))/12</f>
        <v>-14289.106476048504</v>
      </c>
      <c r="G430" s="55">
        <v>0</v>
      </c>
      <c r="H430" s="55">
        <v>0</v>
      </c>
      <c r="I430" s="55">
        <v>0</v>
      </c>
      <c r="J430" s="57">
        <f t="shared" si="115"/>
        <v>-1182</v>
      </c>
      <c r="K430" s="54">
        <v>345</v>
      </c>
      <c r="L430" s="55">
        <v>0</v>
      </c>
      <c r="M430" s="55">
        <v>0</v>
      </c>
      <c r="N430" s="54" t="s">
        <v>79</v>
      </c>
      <c r="O430" s="55">
        <v>0</v>
      </c>
      <c r="P430" s="55">
        <v>0</v>
      </c>
      <c r="Q430" s="54" t="s">
        <v>79</v>
      </c>
      <c r="R430" s="57">
        <f t="shared" si="120"/>
        <v>-10876.53791364955</v>
      </c>
      <c r="S430" s="55">
        <v>0</v>
      </c>
      <c r="T430" s="55">
        <v>0</v>
      </c>
      <c r="U430" s="54" t="s">
        <v>79</v>
      </c>
      <c r="V430" s="57">
        <f t="shared" si="114"/>
        <v>-4660</v>
      </c>
      <c r="W430" s="55">
        <v>0</v>
      </c>
      <c r="X430" s="55">
        <f t="shared" si="112"/>
        <v>8497.5323382007518</v>
      </c>
      <c r="Y430" s="117">
        <f t="shared" si="113"/>
        <v>4412132.1388364844</v>
      </c>
    </row>
    <row r="431" spans="1:25" ht="13.5" thickBot="1" x14ac:dyDescent="0.35">
      <c r="A431" s="54">
        <v>418</v>
      </c>
      <c r="B431" s="54">
        <v>58</v>
      </c>
      <c r="C431" s="54">
        <f t="shared" si="116"/>
        <v>10</v>
      </c>
      <c r="D431" s="55">
        <f t="shared" si="119"/>
        <v>42026.783753083837</v>
      </c>
      <c r="E431" s="57">
        <f t="shared" si="110"/>
        <v>-2521.6070251850301</v>
      </c>
      <c r="F431" s="55" cm="1">
        <f t="array" ref="F431">(-1*(_xlfn.IFS((D431*12)&lt;50000,(0.15*D431*12),AND(D431*12 &gt; 50000, D431*12 &lt;75000),(7500+0.25*(D431*12-50000)),AND(D431*12 &gt; 75000, D431*12 &lt;100000),(13750+0.34*(D431*12-75000)),AND(D431*12 &gt; 100000, D431*12 &lt;335000),(22250+0.39*(D431*12-100000)),AND(D431*12 &gt; 335000, D431*12 &lt;10000000),(113900+0.34*(D431*12-335000)))))/12</f>
        <v>-14289.106476048504</v>
      </c>
      <c r="G431" s="55">
        <v>0</v>
      </c>
      <c r="H431" s="55">
        <v>0</v>
      </c>
      <c r="I431" s="55">
        <v>0</v>
      </c>
      <c r="J431" s="57">
        <f t="shared" si="115"/>
        <v>-1185</v>
      </c>
      <c r="K431" s="54">
        <v>346</v>
      </c>
      <c r="L431" s="55">
        <v>0</v>
      </c>
      <c r="M431" s="55">
        <v>0</v>
      </c>
      <c r="N431" s="54" t="s">
        <v>79</v>
      </c>
      <c r="O431" s="55">
        <v>0</v>
      </c>
      <c r="P431" s="55">
        <v>0</v>
      </c>
      <c r="Q431" s="54" t="s">
        <v>79</v>
      </c>
      <c r="R431" s="57">
        <f t="shared" si="120"/>
        <v>-10876.53791364955</v>
      </c>
      <c r="S431" s="55">
        <v>0</v>
      </c>
      <c r="T431" s="55">
        <v>0</v>
      </c>
      <c r="U431" s="54" t="s">
        <v>79</v>
      </c>
      <c r="V431" s="57">
        <f t="shared" si="114"/>
        <v>-4670</v>
      </c>
      <c r="W431" s="55">
        <v>0</v>
      </c>
      <c r="X431" s="55">
        <f t="shared" si="112"/>
        <v>8484.5323382007518</v>
      </c>
      <c r="Y431" s="117">
        <f t="shared" si="113"/>
        <v>4439000.5550865037</v>
      </c>
    </row>
    <row r="432" spans="1:25" ht="13.5" thickBot="1" x14ac:dyDescent="0.35">
      <c r="A432" s="54">
        <v>419</v>
      </c>
      <c r="B432" s="54">
        <v>58</v>
      </c>
      <c r="C432" s="54">
        <f t="shared" si="116"/>
        <v>11</v>
      </c>
      <c r="D432" s="55">
        <f t="shared" si="119"/>
        <v>42026.783753083837</v>
      </c>
      <c r="E432" s="57">
        <f t="shared" si="110"/>
        <v>-2521.6070251850301</v>
      </c>
      <c r="F432" s="55" cm="1">
        <f t="array" ref="F432">(-1*(_xlfn.IFS((D432*12)&lt;50000,(0.15*D432*12),AND(D432*12 &gt; 50000, D432*12 &lt;75000),(7500+0.25*(D432*12-50000)),AND(D432*12 &gt; 75000, D432*12 &lt;100000),(13750+0.34*(D432*12-75000)),AND(D432*12 &gt; 100000, D432*12 &lt;335000),(22250+0.39*(D432*12-100000)),AND(D432*12 &gt; 335000, D432*12 &lt;10000000),(113900+0.34*(D432*12-335000)))))/12</f>
        <v>-14289.106476048504</v>
      </c>
      <c r="G432" s="55">
        <v>0</v>
      </c>
      <c r="H432" s="55">
        <v>0</v>
      </c>
      <c r="I432" s="55">
        <v>0</v>
      </c>
      <c r="J432" s="57">
        <f t="shared" si="115"/>
        <v>-1188</v>
      </c>
      <c r="K432" s="54">
        <v>347</v>
      </c>
      <c r="L432" s="55">
        <v>0</v>
      </c>
      <c r="M432" s="55">
        <v>0</v>
      </c>
      <c r="N432" s="54" t="s">
        <v>79</v>
      </c>
      <c r="O432" s="55">
        <v>0</v>
      </c>
      <c r="P432" s="55">
        <v>0</v>
      </c>
      <c r="Q432" s="54" t="s">
        <v>79</v>
      </c>
      <c r="R432" s="57">
        <f t="shared" si="120"/>
        <v>-10876.53791364955</v>
      </c>
      <c r="S432" s="55">
        <v>0</v>
      </c>
      <c r="T432" s="55">
        <v>0</v>
      </c>
      <c r="U432" s="54" t="s">
        <v>79</v>
      </c>
      <c r="V432" s="57">
        <f t="shared" si="114"/>
        <v>-4680</v>
      </c>
      <c r="W432" s="55">
        <v>0</v>
      </c>
      <c r="X432" s="55">
        <f t="shared" si="112"/>
        <v>8471.5323382007518</v>
      </c>
      <c r="Y432" s="117">
        <f t="shared" si="113"/>
        <v>4465967.9230708983</v>
      </c>
    </row>
    <row r="433" spans="1:25" ht="13.5" thickBot="1" x14ac:dyDescent="0.35">
      <c r="A433" s="54">
        <v>420</v>
      </c>
      <c r="B433" s="54">
        <v>59</v>
      </c>
      <c r="C433" s="54">
        <f t="shared" si="116"/>
        <v>0</v>
      </c>
      <c r="D433" s="55">
        <f>$D422*(1+$D$4)</f>
        <v>44128.122940738031</v>
      </c>
      <c r="E433" s="57">
        <f t="shared" si="110"/>
        <v>-2647.6873764442817</v>
      </c>
      <c r="F433" s="55" cm="1">
        <f t="array" ref="F433">(-1*(_xlfn.IFS((D433*12)&lt;50000,(0.15*D433*12),AND(D433*12 &gt; 50000, D433*12 &lt;75000),(7500+0.25*(D433*12-50000)),AND(D433*12 &gt; 75000, D433*12 &lt;100000),(13750+0.34*(D433*12-75000)),AND(D433*12 &gt; 100000, D433*12 &lt;335000),(22250+0.39*(D433*12-100000)),AND(D433*12 &gt; 335000, D433*12 &lt;10000000),(113900+0.34*(D433*12-335000)))))/12</f>
        <v>-15003.561799850931</v>
      </c>
      <c r="G433" s="55">
        <v>0</v>
      </c>
      <c r="H433" s="55">
        <v>0</v>
      </c>
      <c r="I433" s="55">
        <v>0</v>
      </c>
      <c r="J433" s="57">
        <f t="shared" si="115"/>
        <v>-1191</v>
      </c>
      <c r="K433" s="54">
        <v>348</v>
      </c>
      <c r="L433" s="55">
        <v>0</v>
      </c>
      <c r="M433" s="55">
        <v>0</v>
      </c>
      <c r="N433" s="54" t="s">
        <v>79</v>
      </c>
      <c r="O433" s="55">
        <v>0</v>
      </c>
      <c r="P433" s="55">
        <v>0</v>
      </c>
      <c r="Q433" s="54" t="s">
        <v>79</v>
      </c>
      <c r="R433" s="57">
        <f>$R432*1.06</f>
        <v>-11529.130188468524</v>
      </c>
      <c r="S433" s="55">
        <v>0</v>
      </c>
      <c r="T433" s="55">
        <v>0</v>
      </c>
      <c r="U433" s="54" t="s">
        <v>79</v>
      </c>
      <c r="V433" s="57">
        <f t="shared" si="114"/>
        <v>-4690</v>
      </c>
      <c r="W433" s="55">
        <v>0</v>
      </c>
      <c r="X433" s="55">
        <f t="shared" si="112"/>
        <v>9066.7435759742948</v>
      </c>
      <c r="Y433" s="117">
        <f t="shared" si="113"/>
        <v>4493642.8663263349</v>
      </c>
    </row>
    <row r="434" spans="1:25" ht="13.5" thickBot="1" x14ac:dyDescent="0.35">
      <c r="A434" s="54">
        <v>421</v>
      </c>
      <c r="B434" s="54">
        <v>59</v>
      </c>
      <c r="C434" s="54">
        <f t="shared" si="116"/>
        <v>1</v>
      </c>
      <c r="D434" s="55">
        <f t="shared" ref="D434:D445" si="121">$D433</f>
        <v>44128.122940738031</v>
      </c>
      <c r="E434" s="57">
        <f t="shared" si="110"/>
        <v>-2647.6873764442817</v>
      </c>
      <c r="F434" s="55" cm="1">
        <f t="array" ref="F434">(-1*(_xlfn.IFS((D434*12)&lt;50000,(0.15*D434*12),AND(D434*12 &gt; 50000, D434*12 &lt;75000),(7500+0.25*(D434*12-50000)),AND(D434*12 &gt; 75000, D434*12 &lt;100000),(13750+0.34*(D434*12-75000)),AND(D434*12 &gt; 100000, D434*12 &lt;335000),(22250+0.39*(D434*12-100000)),AND(D434*12 &gt; 335000, D434*12 &lt;10000000),(113900+0.34*(D434*12-335000)))))/12</f>
        <v>-15003.561799850931</v>
      </c>
      <c r="G434" s="55">
        <v>0</v>
      </c>
      <c r="H434" s="55">
        <v>0</v>
      </c>
      <c r="I434" s="55">
        <v>0</v>
      </c>
      <c r="J434" s="57">
        <f t="shared" si="115"/>
        <v>-1194</v>
      </c>
      <c r="K434" s="54">
        <v>349</v>
      </c>
      <c r="L434" s="55">
        <v>0</v>
      </c>
      <c r="M434" s="55">
        <v>0</v>
      </c>
      <c r="N434" s="54" t="s">
        <v>79</v>
      </c>
      <c r="O434" s="55">
        <v>0</v>
      </c>
      <c r="P434" s="55">
        <v>0</v>
      </c>
      <c r="Q434" s="54" t="s">
        <v>79</v>
      </c>
      <c r="R434" s="57">
        <f t="shared" ref="R434:R444" si="122">$R433</f>
        <v>-11529.130188468524</v>
      </c>
      <c r="S434" s="55">
        <v>0</v>
      </c>
      <c r="T434" s="55">
        <v>0</v>
      </c>
      <c r="U434" s="54" t="s">
        <v>79</v>
      </c>
      <c r="V434" s="57">
        <f t="shared" si="114"/>
        <v>-4700</v>
      </c>
      <c r="W434" s="55">
        <v>0</v>
      </c>
      <c r="X434" s="55">
        <f t="shared" si="112"/>
        <v>9053.7435759742948</v>
      </c>
      <c r="Y434" s="117">
        <f t="shared" si="113"/>
        <v>4521420.1218453357</v>
      </c>
    </row>
    <row r="435" spans="1:25" ht="13.5" thickBot="1" x14ac:dyDescent="0.35">
      <c r="A435" s="54">
        <v>422</v>
      </c>
      <c r="B435" s="54">
        <v>59</v>
      </c>
      <c r="C435" s="54">
        <f t="shared" si="116"/>
        <v>2</v>
      </c>
      <c r="D435" s="55">
        <f t="shared" si="121"/>
        <v>44128.122940738031</v>
      </c>
      <c r="E435" s="57">
        <f t="shared" si="110"/>
        <v>-2647.6873764442817</v>
      </c>
      <c r="F435" s="55" cm="1">
        <f t="array" ref="F435">(-1*(_xlfn.IFS((D435*12)&lt;50000,(0.15*D435*12),AND(D435*12 &gt; 50000, D435*12 &lt;75000),(7500+0.25*(D435*12-50000)),AND(D435*12 &gt; 75000, D435*12 &lt;100000),(13750+0.34*(D435*12-75000)),AND(D435*12 &gt; 100000, D435*12 &lt;335000),(22250+0.39*(D435*12-100000)),AND(D435*12 &gt; 335000, D435*12 &lt;10000000),(113900+0.34*(D435*12-335000)))))/12</f>
        <v>-15003.561799850931</v>
      </c>
      <c r="G435" s="55">
        <v>0</v>
      </c>
      <c r="H435" s="55">
        <v>0</v>
      </c>
      <c r="I435" s="55">
        <v>0</v>
      </c>
      <c r="J435" s="57">
        <f t="shared" si="115"/>
        <v>-1197</v>
      </c>
      <c r="K435" s="54">
        <v>350</v>
      </c>
      <c r="L435" s="55">
        <v>0</v>
      </c>
      <c r="M435" s="55">
        <v>0</v>
      </c>
      <c r="N435" s="54" t="s">
        <v>79</v>
      </c>
      <c r="O435" s="55">
        <v>0</v>
      </c>
      <c r="P435" s="55">
        <v>0</v>
      </c>
      <c r="Q435" s="54" t="s">
        <v>79</v>
      </c>
      <c r="R435" s="57">
        <f t="shared" si="122"/>
        <v>-11529.130188468524</v>
      </c>
      <c r="S435" s="55">
        <v>0</v>
      </c>
      <c r="T435" s="55">
        <v>0</v>
      </c>
      <c r="U435" s="54" t="s">
        <v>79</v>
      </c>
      <c r="V435" s="57">
        <f t="shared" si="114"/>
        <v>-4710</v>
      </c>
      <c r="W435" s="55">
        <v>0</v>
      </c>
      <c r="X435" s="55">
        <f t="shared" si="112"/>
        <v>9040.7435759742948</v>
      </c>
      <c r="Y435" s="117">
        <f t="shared" si="113"/>
        <v>4549300.1159289991</v>
      </c>
    </row>
    <row r="436" spans="1:25" ht="13.5" thickBot="1" x14ac:dyDescent="0.35">
      <c r="A436" s="54">
        <v>423</v>
      </c>
      <c r="B436" s="54">
        <v>59</v>
      </c>
      <c r="C436" s="54">
        <f t="shared" si="116"/>
        <v>3</v>
      </c>
      <c r="D436" s="55">
        <f t="shared" si="121"/>
        <v>44128.122940738031</v>
      </c>
      <c r="E436" s="57">
        <f t="shared" si="110"/>
        <v>-2647.6873764442817</v>
      </c>
      <c r="F436" s="55" cm="1">
        <f t="array" ref="F436">(-1*(_xlfn.IFS((D436*12)&lt;50000,(0.15*D436*12),AND(D436*12 &gt; 50000, D436*12 &lt;75000),(7500+0.25*(D436*12-50000)),AND(D436*12 &gt; 75000, D436*12 &lt;100000),(13750+0.34*(D436*12-75000)),AND(D436*12 &gt; 100000, D436*12 &lt;335000),(22250+0.39*(D436*12-100000)),AND(D436*12 &gt; 335000, D436*12 &lt;10000000),(113900+0.34*(D436*12-335000)))))/12</f>
        <v>-15003.561799850931</v>
      </c>
      <c r="G436" s="55">
        <v>0</v>
      </c>
      <c r="H436" s="55">
        <v>0</v>
      </c>
      <c r="I436" s="55">
        <v>0</v>
      </c>
      <c r="J436" s="57">
        <f t="shared" si="115"/>
        <v>-1200</v>
      </c>
      <c r="K436" s="54">
        <v>351</v>
      </c>
      <c r="L436" s="55">
        <v>0</v>
      </c>
      <c r="M436" s="55">
        <v>0</v>
      </c>
      <c r="N436" s="54" t="s">
        <v>79</v>
      </c>
      <c r="O436" s="55">
        <v>0</v>
      </c>
      <c r="P436" s="55">
        <v>0</v>
      </c>
      <c r="Q436" s="54" t="s">
        <v>79</v>
      </c>
      <c r="R436" s="57">
        <f t="shared" si="122"/>
        <v>-11529.130188468524</v>
      </c>
      <c r="S436" s="55">
        <v>0</v>
      </c>
      <c r="T436" s="55">
        <v>0</v>
      </c>
      <c r="U436" s="54" t="s">
        <v>79</v>
      </c>
      <c r="V436" s="57">
        <f t="shared" si="114"/>
        <v>-4720</v>
      </c>
      <c r="W436" s="55">
        <v>0</v>
      </c>
      <c r="X436" s="55">
        <f t="shared" si="112"/>
        <v>9027.7435759742948</v>
      </c>
      <c r="Y436" s="117">
        <f t="shared" si="113"/>
        <v>4577283.2766546775</v>
      </c>
    </row>
    <row r="437" spans="1:25" ht="13.5" thickBot="1" x14ac:dyDescent="0.35">
      <c r="A437" s="54">
        <v>424</v>
      </c>
      <c r="B437" s="54">
        <v>59</v>
      </c>
      <c r="C437" s="54">
        <f t="shared" si="116"/>
        <v>4</v>
      </c>
      <c r="D437" s="55">
        <f t="shared" si="121"/>
        <v>44128.122940738031</v>
      </c>
      <c r="E437" s="57">
        <f t="shared" si="110"/>
        <v>-2647.6873764442817</v>
      </c>
      <c r="F437" s="55" cm="1">
        <f t="array" ref="F437">(-1*(_xlfn.IFS((D437*12)&lt;50000,(0.15*D437*12),AND(D437*12 &gt; 50000, D437*12 &lt;75000),(7500+0.25*(D437*12-50000)),AND(D437*12 &gt; 75000, D437*12 &lt;100000),(13750+0.34*(D437*12-75000)),AND(D437*12 &gt; 100000, D437*12 &lt;335000),(22250+0.39*(D437*12-100000)),AND(D437*12 &gt; 335000, D437*12 &lt;10000000),(113900+0.34*(D437*12-335000)))))/12</f>
        <v>-15003.561799850931</v>
      </c>
      <c r="G437" s="55">
        <v>0</v>
      </c>
      <c r="H437" s="55">
        <v>0</v>
      </c>
      <c r="I437" s="55">
        <v>0</v>
      </c>
      <c r="J437" s="57">
        <f t="shared" si="115"/>
        <v>-1203</v>
      </c>
      <c r="K437" s="54">
        <v>352</v>
      </c>
      <c r="L437" s="55">
        <v>0</v>
      </c>
      <c r="M437" s="55">
        <v>0</v>
      </c>
      <c r="N437" s="54" t="s">
        <v>79</v>
      </c>
      <c r="O437" s="55">
        <v>0</v>
      </c>
      <c r="P437" s="55">
        <v>0</v>
      </c>
      <c r="Q437" s="54" t="s">
        <v>79</v>
      </c>
      <c r="R437" s="57">
        <f t="shared" si="122"/>
        <v>-11529.130188468524</v>
      </c>
      <c r="S437" s="55">
        <v>0</v>
      </c>
      <c r="T437" s="55">
        <v>0</v>
      </c>
      <c r="U437" s="54" t="s">
        <v>79</v>
      </c>
      <c r="V437" s="57">
        <f t="shared" si="114"/>
        <v>-4730</v>
      </c>
      <c r="W437" s="55">
        <v>0</v>
      </c>
      <c r="X437" s="55">
        <f t="shared" si="112"/>
        <v>9014.7435759742948</v>
      </c>
      <c r="Y437" s="117">
        <f t="shared" si="113"/>
        <v>4605370.0338833798</v>
      </c>
    </row>
    <row r="438" spans="1:25" ht="13.5" thickBot="1" x14ac:dyDescent="0.35">
      <c r="A438" s="54">
        <v>425</v>
      </c>
      <c r="B438" s="54">
        <v>59</v>
      </c>
      <c r="C438" s="54">
        <f t="shared" si="116"/>
        <v>5</v>
      </c>
      <c r="D438" s="55">
        <f t="shared" si="121"/>
        <v>44128.122940738031</v>
      </c>
      <c r="E438" s="57">
        <f t="shared" si="110"/>
        <v>-2647.6873764442817</v>
      </c>
      <c r="F438" s="55" cm="1">
        <f t="array" ref="F438">(-1*(_xlfn.IFS((D438*12)&lt;50000,(0.15*D438*12),AND(D438*12 &gt; 50000, D438*12 &lt;75000),(7500+0.25*(D438*12-50000)),AND(D438*12 &gt; 75000, D438*12 &lt;100000),(13750+0.34*(D438*12-75000)),AND(D438*12 &gt; 100000, D438*12 &lt;335000),(22250+0.39*(D438*12-100000)),AND(D438*12 &gt; 335000, D438*12 &lt;10000000),(113900+0.34*(D438*12-335000)))))/12</f>
        <v>-15003.561799850931</v>
      </c>
      <c r="G438" s="55">
        <v>0</v>
      </c>
      <c r="H438" s="55">
        <v>0</v>
      </c>
      <c r="I438" s="55">
        <v>0</v>
      </c>
      <c r="J438" s="57">
        <f t="shared" si="115"/>
        <v>-1206</v>
      </c>
      <c r="K438" s="54">
        <v>353</v>
      </c>
      <c r="L438" s="55">
        <v>0</v>
      </c>
      <c r="M438" s="55">
        <v>0</v>
      </c>
      <c r="N438" s="54" t="s">
        <v>79</v>
      </c>
      <c r="O438" s="55">
        <v>0</v>
      </c>
      <c r="P438" s="55">
        <v>0</v>
      </c>
      <c r="Q438" s="54" t="s">
        <v>79</v>
      </c>
      <c r="R438" s="57">
        <f t="shared" si="122"/>
        <v>-11529.130188468524</v>
      </c>
      <c r="S438" s="55">
        <v>0</v>
      </c>
      <c r="T438" s="55">
        <v>0</v>
      </c>
      <c r="U438" s="54" t="s">
        <v>79</v>
      </c>
      <c r="V438" s="57">
        <f t="shared" si="114"/>
        <v>-4740</v>
      </c>
      <c r="W438" s="55">
        <v>0</v>
      </c>
      <c r="X438" s="55">
        <f t="shared" si="112"/>
        <v>9001.7435759742948</v>
      </c>
      <c r="Y438" s="117">
        <f t="shared" si="113"/>
        <v>4633560.8192672012</v>
      </c>
    </row>
    <row r="439" spans="1:25" ht="13.5" thickBot="1" x14ac:dyDescent="0.35">
      <c r="A439" s="54">
        <v>426</v>
      </c>
      <c r="B439" s="54">
        <v>59</v>
      </c>
      <c r="C439" s="54">
        <f t="shared" si="116"/>
        <v>6</v>
      </c>
      <c r="D439" s="55">
        <f t="shared" si="121"/>
        <v>44128.122940738031</v>
      </c>
      <c r="E439" s="57">
        <f t="shared" si="110"/>
        <v>-2647.6873764442817</v>
      </c>
      <c r="F439" s="55" cm="1">
        <f t="array" ref="F439">(-1*(_xlfn.IFS((D439*12)&lt;50000,(0.15*D439*12),AND(D439*12 &gt; 50000, D439*12 &lt;75000),(7500+0.25*(D439*12-50000)),AND(D439*12 &gt; 75000, D439*12 &lt;100000),(13750+0.34*(D439*12-75000)),AND(D439*12 &gt; 100000, D439*12 &lt;335000),(22250+0.39*(D439*12-100000)),AND(D439*12 &gt; 335000, D439*12 &lt;10000000),(113900+0.34*(D439*12-335000)))))/12</f>
        <v>-15003.561799850931</v>
      </c>
      <c r="G439" s="55">
        <v>0</v>
      </c>
      <c r="H439" s="55">
        <v>0</v>
      </c>
      <c r="I439" s="55">
        <v>0</v>
      </c>
      <c r="J439" s="57">
        <f t="shared" si="115"/>
        <v>-1209</v>
      </c>
      <c r="K439" s="54">
        <v>354</v>
      </c>
      <c r="L439" s="55">
        <v>0</v>
      </c>
      <c r="M439" s="55">
        <v>0</v>
      </c>
      <c r="N439" s="54" t="s">
        <v>79</v>
      </c>
      <c r="O439" s="55">
        <v>0</v>
      </c>
      <c r="P439" s="55">
        <v>0</v>
      </c>
      <c r="Q439" s="54" t="s">
        <v>79</v>
      </c>
      <c r="R439" s="57">
        <f t="shared" si="122"/>
        <v>-11529.130188468524</v>
      </c>
      <c r="S439" s="55">
        <v>0</v>
      </c>
      <c r="T439" s="55">
        <v>0</v>
      </c>
      <c r="U439" s="54" t="s">
        <v>79</v>
      </c>
      <c r="V439" s="57">
        <f t="shared" si="114"/>
        <v>-4750</v>
      </c>
      <c r="W439" s="55">
        <v>0</v>
      </c>
      <c r="X439" s="55">
        <f t="shared" si="112"/>
        <v>8988.7435759742948</v>
      </c>
      <c r="Y439" s="117">
        <f t="shared" si="113"/>
        <v>4661856.0662567886</v>
      </c>
    </row>
    <row r="440" spans="1:25" ht="13.5" thickBot="1" x14ac:dyDescent="0.35">
      <c r="A440" s="54">
        <v>427</v>
      </c>
      <c r="B440" s="54">
        <v>59</v>
      </c>
      <c r="C440" s="54">
        <f t="shared" si="116"/>
        <v>7</v>
      </c>
      <c r="D440" s="55">
        <f t="shared" si="121"/>
        <v>44128.122940738031</v>
      </c>
      <c r="E440" s="57">
        <f t="shared" si="110"/>
        <v>-2647.6873764442817</v>
      </c>
      <c r="F440" s="55" cm="1">
        <f t="array" ref="F440">(-1*(_xlfn.IFS((D440*12)&lt;50000,(0.15*D440*12),AND(D440*12 &gt; 50000, D440*12 &lt;75000),(7500+0.25*(D440*12-50000)),AND(D440*12 &gt; 75000, D440*12 &lt;100000),(13750+0.34*(D440*12-75000)),AND(D440*12 &gt; 100000, D440*12 &lt;335000),(22250+0.39*(D440*12-100000)),AND(D440*12 &gt; 335000, D440*12 &lt;10000000),(113900+0.34*(D440*12-335000)))))/12</f>
        <v>-15003.561799850931</v>
      </c>
      <c r="G440" s="55">
        <v>0</v>
      </c>
      <c r="H440" s="55">
        <v>0</v>
      </c>
      <c r="I440" s="55">
        <v>0</v>
      </c>
      <c r="J440" s="57">
        <f t="shared" si="115"/>
        <v>-1212</v>
      </c>
      <c r="K440" s="54">
        <v>355</v>
      </c>
      <c r="L440" s="55">
        <v>0</v>
      </c>
      <c r="M440" s="55">
        <v>0</v>
      </c>
      <c r="N440" s="54" t="s">
        <v>79</v>
      </c>
      <c r="O440" s="55">
        <v>0</v>
      </c>
      <c r="P440" s="55">
        <v>0</v>
      </c>
      <c r="Q440" s="54" t="s">
        <v>79</v>
      </c>
      <c r="R440" s="57">
        <f t="shared" si="122"/>
        <v>-11529.130188468524</v>
      </c>
      <c r="S440" s="55">
        <v>0</v>
      </c>
      <c r="T440" s="55">
        <v>0</v>
      </c>
      <c r="U440" s="54" t="s">
        <v>79</v>
      </c>
      <c r="V440" s="57">
        <f t="shared" si="114"/>
        <v>-4760</v>
      </c>
      <c r="W440" s="55">
        <v>0</v>
      </c>
      <c r="X440" s="55">
        <f t="shared" si="112"/>
        <v>8975.7435759742948</v>
      </c>
      <c r="Y440" s="117">
        <f t="shared" si="113"/>
        <v>4690256.2101088325</v>
      </c>
    </row>
    <row r="441" spans="1:25" ht="15.75" customHeight="1" thickBot="1" x14ac:dyDescent="0.35">
      <c r="A441" s="54">
        <v>428</v>
      </c>
      <c r="B441" s="54">
        <v>59</v>
      </c>
      <c r="C441" s="54">
        <f t="shared" si="116"/>
        <v>8</v>
      </c>
      <c r="D441" s="55">
        <f t="shared" si="121"/>
        <v>44128.122940738031</v>
      </c>
      <c r="E441" s="57">
        <f t="shared" si="110"/>
        <v>-2647.6873764442817</v>
      </c>
      <c r="F441" s="55" cm="1">
        <f t="array" ref="F441">(-1*(_xlfn.IFS((D441*12)&lt;50000,(0.15*D441*12),AND(D441*12 &gt; 50000, D441*12 &lt;75000),(7500+0.25*(D441*12-50000)),AND(D441*12 &gt; 75000, D441*12 &lt;100000),(13750+0.34*(D441*12-75000)),AND(D441*12 &gt; 100000, D441*12 &lt;335000),(22250+0.39*(D441*12-100000)),AND(D441*12 &gt; 335000, D441*12 &lt;10000000),(113900+0.34*(D441*12-335000)))))/12</f>
        <v>-15003.561799850931</v>
      </c>
      <c r="G441" s="55">
        <v>0</v>
      </c>
      <c r="H441" s="55">
        <v>0</v>
      </c>
      <c r="I441" s="55">
        <v>0</v>
      </c>
      <c r="J441" s="57">
        <f t="shared" si="115"/>
        <v>-1215</v>
      </c>
      <c r="K441" s="54">
        <v>356</v>
      </c>
      <c r="L441" s="55">
        <v>0</v>
      </c>
      <c r="M441" s="55">
        <v>0</v>
      </c>
      <c r="N441" s="54" t="s">
        <v>79</v>
      </c>
      <c r="O441" s="55">
        <v>0</v>
      </c>
      <c r="P441" s="55">
        <v>0</v>
      </c>
      <c r="Q441" s="54" t="s">
        <v>79</v>
      </c>
      <c r="R441" s="57">
        <f t="shared" si="122"/>
        <v>-11529.130188468524</v>
      </c>
      <c r="S441" s="55">
        <v>0</v>
      </c>
      <c r="T441" s="55">
        <v>0</v>
      </c>
      <c r="U441" s="54" t="s">
        <v>79</v>
      </c>
      <c r="V441" s="57">
        <f t="shared" si="114"/>
        <v>-4770</v>
      </c>
      <c r="W441" s="55">
        <v>0</v>
      </c>
      <c r="X441" s="55">
        <f t="shared" si="112"/>
        <v>8962.7435759742948</v>
      </c>
      <c r="Y441" s="117">
        <f t="shared" si="113"/>
        <v>4718761.6878935937</v>
      </c>
    </row>
    <row r="442" spans="1:25" ht="15.75" customHeight="1" thickBot="1" x14ac:dyDescent="0.35">
      <c r="A442" s="54">
        <v>429</v>
      </c>
      <c r="B442" s="54">
        <v>59</v>
      </c>
      <c r="C442" s="54">
        <f t="shared" si="116"/>
        <v>9</v>
      </c>
      <c r="D442" s="55">
        <f t="shared" si="121"/>
        <v>44128.122940738031</v>
      </c>
      <c r="E442" s="57">
        <f t="shared" si="110"/>
        <v>-2647.6873764442817</v>
      </c>
      <c r="F442" s="55" cm="1">
        <f t="array" ref="F442">(-1*(_xlfn.IFS((D442*12)&lt;50000,(0.15*D442*12),AND(D442*12 &gt; 50000, D442*12 &lt;75000),(7500+0.25*(D442*12-50000)),AND(D442*12 &gt; 75000, D442*12 &lt;100000),(13750+0.34*(D442*12-75000)),AND(D442*12 &gt; 100000, D442*12 &lt;335000),(22250+0.39*(D442*12-100000)),AND(D442*12 &gt; 335000, D442*12 &lt;10000000),(113900+0.34*(D442*12-335000)))))/12</f>
        <v>-15003.561799850931</v>
      </c>
      <c r="G442" s="55">
        <v>0</v>
      </c>
      <c r="H442" s="55">
        <v>0</v>
      </c>
      <c r="I442" s="55">
        <v>0</v>
      </c>
      <c r="J442" s="57">
        <f t="shared" si="115"/>
        <v>-1218</v>
      </c>
      <c r="K442" s="54">
        <v>357</v>
      </c>
      <c r="L442" s="55">
        <v>0</v>
      </c>
      <c r="M442" s="55">
        <v>0</v>
      </c>
      <c r="N442" s="54" t="s">
        <v>79</v>
      </c>
      <c r="O442" s="55">
        <v>0</v>
      </c>
      <c r="P442" s="55">
        <v>0</v>
      </c>
      <c r="Q442" s="54" t="s">
        <v>79</v>
      </c>
      <c r="R442" s="57">
        <f t="shared" si="122"/>
        <v>-11529.130188468524</v>
      </c>
      <c r="S442" s="55">
        <v>0</v>
      </c>
      <c r="T442" s="55">
        <v>0</v>
      </c>
      <c r="U442" s="54" t="s">
        <v>79</v>
      </c>
      <c r="V442" s="57">
        <f t="shared" si="114"/>
        <v>-4780</v>
      </c>
      <c r="W442" s="55">
        <v>0</v>
      </c>
      <c r="X442" s="55">
        <f t="shared" si="112"/>
        <v>8949.7435759742948</v>
      </c>
      <c r="Y442" s="117">
        <f t="shared" si="113"/>
        <v>4747372.9385024579</v>
      </c>
    </row>
    <row r="443" spans="1:25" ht="15.75" customHeight="1" thickBot="1" x14ac:dyDescent="0.35">
      <c r="A443" s="54">
        <v>430</v>
      </c>
      <c r="B443" s="54">
        <v>59</v>
      </c>
      <c r="C443" s="54">
        <f t="shared" si="116"/>
        <v>10</v>
      </c>
      <c r="D443" s="55">
        <f t="shared" si="121"/>
        <v>44128.122940738031</v>
      </c>
      <c r="E443" s="57">
        <f t="shared" si="110"/>
        <v>-2647.6873764442817</v>
      </c>
      <c r="F443" s="55" cm="1">
        <f t="array" ref="F443">(-1*(_xlfn.IFS((D443*12)&lt;50000,(0.15*D443*12),AND(D443*12 &gt; 50000, D443*12 &lt;75000),(7500+0.25*(D443*12-50000)),AND(D443*12 &gt; 75000, D443*12 &lt;100000),(13750+0.34*(D443*12-75000)),AND(D443*12 &gt; 100000, D443*12 &lt;335000),(22250+0.39*(D443*12-100000)),AND(D443*12 &gt; 335000, D443*12 &lt;10000000),(113900+0.34*(D443*12-335000)))))/12</f>
        <v>-15003.561799850931</v>
      </c>
      <c r="G443" s="55">
        <v>0</v>
      </c>
      <c r="H443" s="55">
        <v>0</v>
      </c>
      <c r="I443" s="55">
        <v>0</v>
      </c>
      <c r="J443" s="57">
        <f t="shared" si="115"/>
        <v>-1221</v>
      </c>
      <c r="K443" s="54">
        <v>358</v>
      </c>
      <c r="L443" s="55">
        <v>0</v>
      </c>
      <c r="M443" s="55">
        <v>0</v>
      </c>
      <c r="N443" s="54" t="s">
        <v>79</v>
      </c>
      <c r="O443" s="55">
        <v>0</v>
      </c>
      <c r="P443" s="55">
        <v>0</v>
      </c>
      <c r="Q443" s="54" t="s">
        <v>79</v>
      </c>
      <c r="R443" s="57">
        <f t="shared" si="122"/>
        <v>-11529.130188468524</v>
      </c>
      <c r="S443" s="55">
        <v>0</v>
      </c>
      <c r="T443" s="55">
        <v>0</v>
      </c>
      <c r="U443" s="54" t="s">
        <v>79</v>
      </c>
      <c r="V443" s="57">
        <f t="shared" si="114"/>
        <v>-4790</v>
      </c>
      <c r="W443" s="55">
        <v>0</v>
      </c>
      <c r="X443" s="55">
        <f t="shared" si="112"/>
        <v>8936.7435759742948</v>
      </c>
      <c r="Y443" s="117">
        <f t="shared" si="113"/>
        <v>4776090.4026555261</v>
      </c>
    </row>
    <row r="444" spans="1:25" ht="15.75" customHeight="1" thickBot="1" x14ac:dyDescent="0.35">
      <c r="A444" s="54">
        <v>431</v>
      </c>
      <c r="B444" s="54">
        <v>59</v>
      </c>
      <c r="C444" s="54">
        <f t="shared" si="116"/>
        <v>11</v>
      </c>
      <c r="D444" s="55">
        <f t="shared" si="121"/>
        <v>44128.122940738031</v>
      </c>
      <c r="E444" s="57">
        <f t="shared" si="110"/>
        <v>-2647.6873764442817</v>
      </c>
      <c r="F444" s="55" cm="1">
        <f t="array" ref="F444">(-1*(_xlfn.IFS((D444*12)&lt;50000,(0.15*D444*12),AND(D444*12 &gt; 50000, D444*12 &lt;75000),(7500+0.25*(D444*12-50000)),AND(D444*12 &gt; 75000, D444*12 &lt;100000),(13750+0.34*(D444*12-75000)),AND(D444*12 &gt; 100000, D444*12 &lt;335000),(22250+0.39*(D444*12-100000)),AND(D444*12 &gt; 335000, D444*12 &lt;10000000),(113900+0.34*(D444*12-335000)))))/12</f>
        <v>-15003.561799850931</v>
      </c>
      <c r="G444" s="55">
        <v>0</v>
      </c>
      <c r="H444" s="55">
        <v>0</v>
      </c>
      <c r="I444" s="55">
        <v>0</v>
      </c>
      <c r="J444" s="57">
        <f t="shared" si="115"/>
        <v>-1224</v>
      </c>
      <c r="K444" s="54">
        <v>359</v>
      </c>
      <c r="L444" s="55">
        <v>0</v>
      </c>
      <c r="M444" s="55">
        <v>0</v>
      </c>
      <c r="N444" s="54" t="s">
        <v>79</v>
      </c>
      <c r="O444" s="55">
        <v>0</v>
      </c>
      <c r="P444" s="55">
        <v>0</v>
      </c>
      <c r="Q444" s="54" t="s">
        <v>79</v>
      </c>
      <c r="R444" s="57">
        <f t="shared" si="122"/>
        <v>-11529.130188468524</v>
      </c>
      <c r="S444" s="55">
        <v>0</v>
      </c>
      <c r="T444" s="55">
        <v>0</v>
      </c>
      <c r="U444" s="54" t="s">
        <v>79</v>
      </c>
      <c r="V444" s="57">
        <f t="shared" si="114"/>
        <v>-4800</v>
      </c>
      <c r="W444" s="55">
        <v>0</v>
      </c>
      <c r="X444" s="55">
        <f t="shared" si="112"/>
        <v>8923.7435759742948</v>
      </c>
      <c r="Y444" s="117">
        <f t="shared" si="113"/>
        <v>4804914.5229092315</v>
      </c>
    </row>
    <row r="445" spans="1:25" ht="15.75" customHeight="1" thickBot="1" x14ac:dyDescent="0.35">
      <c r="A445" s="54">
        <v>432</v>
      </c>
      <c r="B445" s="54">
        <v>60</v>
      </c>
      <c r="C445" s="54">
        <f t="shared" si="116"/>
        <v>0</v>
      </c>
      <c r="D445" s="55">
        <f t="shared" si="121"/>
        <v>44128.122940738031</v>
      </c>
      <c r="E445" s="57">
        <f t="shared" si="110"/>
        <v>-2647.6873764442817</v>
      </c>
      <c r="F445" s="55" cm="1">
        <f t="array" ref="F445">(-1*(_xlfn.IFS((D445*12)&lt;50000,(0.15*D445*12),AND(D445*12 &gt; 50000, D445*12 &lt;75000),(7500+0.25*(D445*12-50000)),AND(D445*12 &gt; 75000, D445*12 &lt;100000),(13750+0.34*(D445*12-75000)),AND(D445*12 &gt; 100000, D445*12 &lt;335000),(22250+0.39*(D445*12-100000)),AND(D445*12 &gt; 335000, D445*12 &lt;10000000),(113900+0.34*(D445*12-335000)))))/12</f>
        <v>-15003.561799850931</v>
      </c>
      <c r="G445" s="55">
        <v>0</v>
      </c>
      <c r="H445" s="55">
        <v>0</v>
      </c>
      <c r="I445" s="55">
        <v>0</v>
      </c>
      <c r="J445" s="57">
        <f t="shared" si="115"/>
        <v>-1227</v>
      </c>
      <c r="K445" s="54">
        <v>360</v>
      </c>
      <c r="L445" s="55">
        <v>0</v>
      </c>
      <c r="M445" s="55">
        <v>0</v>
      </c>
      <c r="N445" s="54" t="s">
        <v>79</v>
      </c>
      <c r="O445" s="55">
        <v>0</v>
      </c>
      <c r="P445" s="55">
        <v>0</v>
      </c>
      <c r="Q445" s="54" t="s">
        <v>79</v>
      </c>
      <c r="R445" s="57">
        <v>0</v>
      </c>
      <c r="S445" s="55">
        <v>0</v>
      </c>
      <c r="T445" s="55">
        <v>0</v>
      </c>
      <c r="U445" s="54" t="s">
        <v>79</v>
      </c>
      <c r="V445" s="57">
        <f t="shared" si="114"/>
        <v>-4810</v>
      </c>
      <c r="W445" s="55">
        <v>0</v>
      </c>
      <c r="X445" s="55">
        <f>D445+E445+F445+G445+H445+I445+J445+L445+M445+R445+S445+T445+V445+W445+E449+W447+O445+P445</f>
        <v>1774284.6751255619</v>
      </c>
      <c r="Y445" s="117">
        <f t="shared" si="113"/>
        <v>6599219.6752135819</v>
      </c>
    </row>
    <row r="446" spans="1:25" ht="15.75" customHeight="1" thickBot="1" x14ac:dyDescent="0.35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 t="s">
        <v>80</v>
      </c>
      <c r="X446" s="114"/>
      <c r="Y446" s="114"/>
    </row>
    <row r="447" spans="1:25" ht="15.75" customHeight="1" thickBot="1" x14ac:dyDescent="0.35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7">
        <f>FV(8%/12,432,,-(NPV(8%/12,W14:W445)+W13))</f>
        <v>0</v>
      </c>
      <c r="X447" s="114"/>
      <c r="Y447" s="114"/>
    </row>
    <row r="448" spans="1:25" ht="15.75" customHeight="1" x14ac:dyDescent="0.3">
      <c r="A448" s="114"/>
      <c r="B448" s="114"/>
      <c r="C448" s="114"/>
      <c r="D448" s="60" t="s">
        <v>81</v>
      </c>
      <c r="E448" s="61">
        <f>NPV(D6/12,E14:E445)</f>
        <v>-142150.62395002061</v>
      </c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</row>
    <row r="449" spans="4:5" ht="15.75" customHeight="1" x14ac:dyDescent="0.3">
      <c r="D449" s="60" t="s">
        <v>82</v>
      </c>
      <c r="E449" s="61">
        <f>FV(D6/12,432,,E448)</f>
        <v>1753844.8013611191</v>
      </c>
    </row>
  </sheetData>
  <mergeCells count="15">
    <mergeCell ref="AA1:AB1"/>
    <mergeCell ref="A1:B1"/>
    <mergeCell ref="C1:K1"/>
    <mergeCell ref="A2:Z2"/>
    <mergeCell ref="A11:A12"/>
    <mergeCell ref="B11:C11"/>
    <mergeCell ref="D11:D12"/>
    <mergeCell ref="F11:F12"/>
    <mergeCell ref="G11:G12"/>
    <mergeCell ref="H11:Q11"/>
    <mergeCell ref="R11:U11"/>
    <mergeCell ref="V11:V12"/>
    <mergeCell ref="W11:W12"/>
    <mergeCell ref="X11:X12"/>
    <mergeCell ref="Y11:Y12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51716-08B4-4349-B96C-687E6A916C22}">
  <sheetPr>
    <tabColor theme="9" tint="-0.249977111117893"/>
  </sheetPr>
  <dimension ref="B1:K116"/>
  <sheetViews>
    <sheetView tabSelected="1" zoomScale="60" zoomScaleNormal="55" workbookViewId="0"/>
  </sheetViews>
  <sheetFormatPr defaultColWidth="8.81640625" defaultRowHeight="14.5" x14ac:dyDescent="0.35"/>
  <cols>
    <col min="1" max="1" width="5.453125" style="2" customWidth="1"/>
    <col min="2" max="2" width="18.453125" style="2" customWidth="1"/>
    <col min="3" max="3" width="81.7265625" style="2" customWidth="1"/>
    <col min="4" max="9" width="23.7265625" style="2" customWidth="1"/>
    <col min="10" max="10" width="25.36328125" style="2" bestFit="1" customWidth="1"/>
    <col min="11" max="11" width="27.26953125" style="2" bestFit="1" customWidth="1"/>
    <col min="12" max="15" width="26.26953125" style="2" customWidth="1"/>
    <col min="16" max="17" width="14.7265625" style="2" bestFit="1" customWidth="1"/>
    <col min="18" max="19" width="15.7265625" style="2" bestFit="1" customWidth="1"/>
    <col min="20" max="16384" width="8.81640625" style="2"/>
  </cols>
  <sheetData>
    <row r="1" spans="2:11" ht="15" customHeight="1" thickBot="1" x14ac:dyDescent="0.5">
      <c r="C1" s="10"/>
      <c r="D1" s="10"/>
      <c r="E1" s="10"/>
      <c r="F1" s="10"/>
      <c r="G1" s="10"/>
      <c r="H1" s="10"/>
      <c r="I1" s="10"/>
      <c r="J1" s="10"/>
      <c r="K1" s="10"/>
    </row>
    <row r="2" spans="2:11" ht="19" thickBot="1" x14ac:dyDescent="0.5">
      <c r="B2" s="6" t="s">
        <v>105</v>
      </c>
      <c r="C2" s="11" t="s">
        <v>106</v>
      </c>
      <c r="D2" s="12">
        <v>0.01</v>
      </c>
      <c r="E2" s="13">
        <v>0.05</v>
      </c>
      <c r="F2" s="13">
        <v>7.0000000000000007E-2</v>
      </c>
      <c r="G2" s="13">
        <v>0.15</v>
      </c>
      <c r="H2" s="13">
        <v>0.2</v>
      </c>
      <c r="I2" s="13">
        <v>0.3</v>
      </c>
      <c r="J2" s="13">
        <v>0.35</v>
      </c>
      <c r="K2" s="14">
        <v>0.4</v>
      </c>
    </row>
    <row r="3" spans="2:11" ht="45" customHeight="1" x14ac:dyDescent="0.35">
      <c r="B3" s="7">
        <v>1</v>
      </c>
      <c r="C3" s="3" t="s">
        <v>45</v>
      </c>
      <c r="D3" s="17">
        <f>'Case 1'!AB3</f>
        <v>7479995.8046055734</v>
      </c>
      <c r="E3" s="18">
        <f>'Case 1'!AB4</f>
        <v>9672754.7114386968</v>
      </c>
      <c r="F3" s="18">
        <f>'Case 1'!AB5</f>
        <v>11833992.14611608</v>
      </c>
      <c r="G3" s="15">
        <f>'Case 1'!AB6</f>
        <v>52263429.460692309</v>
      </c>
      <c r="H3" s="15">
        <f>'Case 1'!AB7</f>
        <v>205777324.66692227</v>
      </c>
      <c r="I3" s="15">
        <f>'Case 1'!AB8</f>
        <v>4567868006.7356319</v>
      </c>
      <c r="J3" s="15">
        <f>'Case 1'!AB9</f>
        <v>22878240546.323895</v>
      </c>
      <c r="K3" s="16">
        <f>'Case 1'!AB10</f>
        <v>116407281327.28938</v>
      </c>
    </row>
    <row r="4" spans="2:11" ht="45" customHeight="1" x14ac:dyDescent="0.35">
      <c r="B4" s="8">
        <v>2</v>
      </c>
      <c r="C4" s="4" t="s">
        <v>84</v>
      </c>
      <c r="D4" s="17">
        <f>'Case 2'!AB3</f>
        <v>5517964.4833578616</v>
      </c>
      <c r="E4" s="18">
        <f>'Case 2'!AB4</f>
        <v>7498309.3579105958</v>
      </c>
      <c r="F4" s="18">
        <f>'Case 2'!AB5</f>
        <v>9543270.9261233862</v>
      </c>
      <c r="G4" s="18">
        <f>'Case 2'!AB6</f>
        <v>49659166.755999327</v>
      </c>
      <c r="H4" s="18">
        <f>'Case 2'!AB7</f>
        <v>203796971.71533453</v>
      </c>
      <c r="I4" s="18">
        <f>'Case 2'!AB8</f>
        <v>4581027966.9921951</v>
      </c>
      <c r="J4" s="18">
        <f>'Case 2'!AB9</f>
        <v>22927907280.55798</v>
      </c>
      <c r="K4" s="19">
        <f>'Case 2'!AB10</f>
        <v>116563062051.14854</v>
      </c>
    </row>
    <row r="5" spans="2:11" ht="45" customHeight="1" x14ac:dyDescent="0.35">
      <c r="B5" s="8">
        <v>3</v>
      </c>
      <c r="C5" s="4" t="s">
        <v>86</v>
      </c>
      <c r="D5" s="17">
        <f>'Case 3'!AB3</f>
        <v>6212303.8372055171</v>
      </c>
      <c r="E5" s="18">
        <f>'Case 3'!AB4</f>
        <v>8875320.8491693083</v>
      </c>
      <c r="F5" s="18">
        <f>'Case 3'!AB5</f>
        <v>11499713.381853724</v>
      </c>
      <c r="G5" s="18">
        <f>'Case 3'!AB6</f>
        <v>60181129.8308267</v>
      </c>
      <c r="H5" s="18">
        <f>'Case 3'!AB7</f>
        <v>243186031.64991072</v>
      </c>
      <c r="I5" s="18">
        <f>'Case 3'!AB8</f>
        <v>5372124394.7952099</v>
      </c>
      <c r="J5" s="18">
        <f>'Case 3'!AB9</f>
        <v>26755416160.61375</v>
      </c>
      <c r="K5" s="19">
        <f>'Case 3'!AB10</f>
        <v>135464392862.08548</v>
      </c>
    </row>
    <row r="6" spans="2:11" ht="45" customHeight="1" x14ac:dyDescent="0.35">
      <c r="B6" s="8">
        <v>4</v>
      </c>
      <c r="C6" s="4" t="s">
        <v>88</v>
      </c>
      <c r="D6" s="17">
        <f>'Case 4'!AB3</f>
        <v>4250272.5159578053</v>
      </c>
      <c r="E6" s="18">
        <f>'Case 4'!AB4</f>
        <v>6700875.4956412092</v>
      </c>
      <c r="F6" s="18">
        <f>'Case 4'!AB5</f>
        <v>9208992.1618610378</v>
      </c>
      <c r="G6" s="18">
        <f>'Case 4'!AB6</f>
        <v>57576867.126133703</v>
      </c>
      <c r="H6" s="18">
        <f>'Case 4'!AB7</f>
        <v>241205678.69832322</v>
      </c>
      <c r="I6" s="18">
        <f>'Case 4'!AB8</f>
        <v>5385284355.0517693</v>
      </c>
      <c r="J6" s="18">
        <f>'Case 4'!AB9</f>
        <v>26805082894.847794</v>
      </c>
      <c r="K6" s="19">
        <f>'Case 4'!AB10</f>
        <v>135620173585.94441</v>
      </c>
    </row>
    <row r="7" spans="2:11" ht="45" customHeight="1" x14ac:dyDescent="0.35">
      <c r="B7" s="8">
        <v>5</v>
      </c>
      <c r="C7" s="4" t="s">
        <v>90</v>
      </c>
      <c r="D7" s="106">
        <f>'Case 5'!AB3</f>
        <v>7486494.1245472329</v>
      </c>
      <c r="E7" s="106">
        <f>'Case 5'!AB4</f>
        <v>9691688.0362616722</v>
      </c>
      <c r="F7" s="107">
        <f>'Case 5'!AB5</f>
        <v>11860895.738835514</v>
      </c>
      <c r="G7" s="18">
        <f>'Case 5'!AB6</f>
        <v>52339584.182122223</v>
      </c>
      <c r="H7" s="18">
        <f>'Case 5'!AB7</f>
        <v>205905775.10759789</v>
      </c>
      <c r="I7" s="18">
        <f>'Case 5'!AB8</f>
        <v>4568195871.6104202</v>
      </c>
      <c r="J7" s="18">
        <f>'Case 5'!AB9</f>
        <v>22878750657.338684</v>
      </c>
      <c r="K7" s="19">
        <f>'Case 5'!AB10</f>
        <v>116408068071.87302</v>
      </c>
    </row>
    <row r="8" spans="2:11" ht="45" customHeight="1" x14ac:dyDescent="0.35">
      <c r="B8" s="8">
        <v>6</v>
      </c>
      <c r="C8" s="4" t="s">
        <v>92</v>
      </c>
      <c r="D8" s="17">
        <f>'Case 6'!AB3</f>
        <v>5524462.8032995239</v>
      </c>
      <c r="E8" s="18">
        <f>'Case 6'!AB4</f>
        <v>7517242.6827335767</v>
      </c>
      <c r="F8" s="18">
        <f>'Case 6'!AB5</f>
        <v>9570174.5188428238</v>
      </c>
      <c r="G8" s="18">
        <f>'Case 6'!AB6</f>
        <v>49735321.477429233</v>
      </c>
      <c r="H8" s="18">
        <f>'Case 6'!AB7</f>
        <v>203925422.15601036</v>
      </c>
      <c r="I8" s="18">
        <f>'Case 6'!AB8</f>
        <v>4581355831.8669815</v>
      </c>
      <c r="J8" s="18">
        <f>'Case 6'!AB9</f>
        <v>22928417391.572727</v>
      </c>
      <c r="K8" s="19">
        <f>'Case 6'!AB10</f>
        <v>116563848795.73204</v>
      </c>
    </row>
    <row r="9" spans="2:11" ht="45" customHeight="1" x14ac:dyDescent="0.35">
      <c r="B9" s="8">
        <v>7</v>
      </c>
      <c r="C9" s="4" t="s">
        <v>94</v>
      </c>
      <c r="D9" s="17">
        <f>'Case 7'!AB3</f>
        <v>6218802.1571471756</v>
      </c>
      <c r="E9" s="18">
        <f>'Case 7'!AB4</f>
        <v>8894254.1739922892</v>
      </c>
      <c r="F9" s="18">
        <f>'Case 7'!AB5</f>
        <v>11526616.974573158</v>
      </c>
      <c r="G9" s="107">
        <f>'Case 7'!AB6</f>
        <v>60257284.552256659</v>
      </c>
      <c r="H9" s="107">
        <f>'Case 7'!AB7</f>
        <v>243314482.0905866</v>
      </c>
      <c r="I9" s="18">
        <f>'Case 7'!AB8</f>
        <v>5372452259.670001</v>
      </c>
      <c r="J9" s="18">
        <f>'Case 7'!AB9</f>
        <v>26755926271.628506</v>
      </c>
      <c r="K9" s="19">
        <f>'Case 7'!AB10</f>
        <v>135465179606.66891</v>
      </c>
    </row>
    <row r="10" spans="2:11" ht="45" customHeight="1" x14ac:dyDescent="0.35">
      <c r="B10" s="8">
        <v>8</v>
      </c>
      <c r="C10" s="4" t="s">
        <v>96</v>
      </c>
      <c r="D10" s="17">
        <f>'Case 8'!AB3</f>
        <v>4256770.8358994639</v>
      </c>
      <c r="E10" s="18">
        <f>'Case 8'!AB4</f>
        <v>6719808.8204641892</v>
      </c>
      <c r="F10" s="18">
        <f>'Case 8'!AB5</f>
        <v>9235895.7545804642</v>
      </c>
      <c r="G10" s="18">
        <f>'Case 8'!AB6</f>
        <v>57653021.847563721</v>
      </c>
      <c r="H10" s="18">
        <f>'Case 8'!AB7</f>
        <v>241334129.13899884</v>
      </c>
      <c r="I10" s="18">
        <f>'Case 8'!AB8</f>
        <v>5385612219.9265566</v>
      </c>
      <c r="J10" s="18">
        <f>'Case 8'!AB9</f>
        <v>26805593005.862572</v>
      </c>
      <c r="K10" s="19">
        <f>'Case 8'!AB10</f>
        <v>135620960330.52783</v>
      </c>
    </row>
    <row r="11" spans="2:11" ht="45" customHeight="1" x14ac:dyDescent="0.35">
      <c r="B11" s="8">
        <v>9</v>
      </c>
      <c r="C11" s="4" t="s">
        <v>98</v>
      </c>
      <c r="D11" s="17">
        <f>'Case 9'!AB3</f>
        <v>7390852.1253961539</v>
      </c>
      <c r="E11" s="18">
        <f>'Case 9'!AB4</f>
        <v>9571098.8910111506</v>
      </c>
      <c r="F11" s="18">
        <f>'Case 9'!AB5</f>
        <v>11725890.511160085</v>
      </c>
      <c r="G11" s="18">
        <f>'Case 9'!AB6</f>
        <v>52148311.981078461</v>
      </c>
      <c r="H11" s="18">
        <f>'Case 9'!AB7</f>
        <v>205730852.54458481</v>
      </c>
      <c r="I11" s="18">
        <f>'Case 9'!AB8</f>
        <v>4569037534.5777903</v>
      </c>
      <c r="J11" s="18">
        <f>'Case 9'!AB9</f>
        <v>22882124618.698143</v>
      </c>
      <c r="K11" s="19">
        <f>'Case 9'!AB10</f>
        <v>116418693639.21822</v>
      </c>
    </row>
    <row r="12" spans="2:11" ht="45" customHeight="1" x14ac:dyDescent="0.35">
      <c r="B12" s="8">
        <v>10</v>
      </c>
      <c r="C12" s="4" t="s">
        <v>100</v>
      </c>
      <c r="D12" s="17">
        <f>'Case 10'!AB3</f>
        <v>5428820.8041484365</v>
      </c>
      <c r="E12" s="18">
        <f>'Case 10'!AB4</f>
        <v>7396653.5374830514</v>
      </c>
      <c r="F12" s="18">
        <f>'Case 10'!AB5</f>
        <v>9435169.2911673915</v>
      </c>
      <c r="G12" s="18">
        <f>'Case 10'!AB6</f>
        <v>49544049.276385397</v>
      </c>
      <c r="H12" s="18">
        <f>'Case 10'!AB7</f>
        <v>203750499.59299704</v>
      </c>
      <c r="I12" s="18">
        <f>'Case 10'!AB8</f>
        <v>4582197494.8343582</v>
      </c>
      <c r="J12" s="18">
        <f>'Case 10'!AB9</f>
        <v>22931791352.932194</v>
      </c>
      <c r="K12" s="19">
        <f>'Case 10'!AB10</f>
        <v>116574474363.07707</v>
      </c>
    </row>
    <row r="13" spans="2:11" ht="45" customHeight="1" x14ac:dyDescent="0.35">
      <c r="B13" s="8">
        <v>11</v>
      </c>
      <c r="C13" s="4" t="s">
        <v>102</v>
      </c>
      <c r="D13" s="17">
        <f>'Case 11'!AB3</f>
        <v>6123160.1579960929</v>
      </c>
      <c r="E13" s="18">
        <f>'Case 11'!AB4</f>
        <v>8773665.0287417546</v>
      </c>
      <c r="F13" s="18">
        <f>'Case 11'!AB5</f>
        <v>11391611.746897733</v>
      </c>
      <c r="G13" s="18">
        <f>'Case 11'!AB6</f>
        <v>60066012.351212896</v>
      </c>
      <c r="H13" s="18">
        <f>'Case 11'!AB7</f>
        <v>243139559.5275735</v>
      </c>
      <c r="I13" s="18">
        <f>'Case 11'!AB8</f>
        <v>5373293922.6373682</v>
      </c>
      <c r="J13" s="18">
        <f>'Case 11'!AB9</f>
        <v>26759300232.98793</v>
      </c>
      <c r="K13" s="19">
        <f>'Case 11'!AB10</f>
        <v>135475805174.01416</v>
      </c>
    </row>
    <row r="14" spans="2:11" ht="45" customHeight="1" thickBot="1" x14ac:dyDescent="0.4">
      <c r="B14" s="9">
        <v>12</v>
      </c>
      <c r="C14" s="5" t="s">
        <v>104</v>
      </c>
      <c r="D14" s="20">
        <f>'Case 12'!AB3</f>
        <v>4161128.8367483816</v>
      </c>
      <c r="E14" s="21">
        <f>'Case 12'!AB4</f>
        <v>6599219.675213662</v>
      </c>
      <c r="F14" s="21">
        <f>'Case 12'!AB5</f>
        <v>9100890.5269050375</v>
      </c>
      <c r="G14" s="21">
        <f>'Case 12'!AB6</f>
        <v>57461749.646519847</v>
      </c>
      <c r="H14" s="21">
        <f>'Case 12'!AB7</f>
        <v>241159206.57598582</v>
      </c>
      <c r="I14" s="102">
        <f>'Case 12'!AB8</f>
        <v>5386453882.8939371</v>
      </c>
      <c r="J14" s="102">
        <f>'Case 12'!AB9</f>
        <v>26808966967.221996</v>
      </c>
      <c r="K14" s="103">
        <f>'Case 12'!AB10</f>
        <v>135631585897.87312</v>
      </c>
    </row>
    <row r="15" spans="2:11" ht="15" customHeight="1" x14ac:dyDescent="0.35">
      <c r="D15" s="108"/>
      <c r="E15" s="108"/>
      <c r="F15" s="108"/>
      <c r="G15" s="108"/>
      <c r="H15" s="108"/>
      <c r="I15" s="108"/>
      <c r="J15" s="108"/>
      <c r="K15" s="108"/>
    </row>
    <row r="16" spans="2:11" ht="15" thickBot="1" x14ac:dyDescent="0.4"/>
    <row r="17" spans="2:11" ht="26.5" customHeight="1" x14ac:dyDescent="0.35">
      <c r="B17" s="161" t="s">
        <v>107</v>
      </c>
      <c r="C17" s="162"/>
      <c r="D17" s="162"/>
      <c r="E17" s="162"/>
      <c r="F17" s="162"/>
      <c r="G17" s="162"/>
      <c r="H17" s="162"/>
      <c r="I17" s="162"/>
      <c r="J17" s="162"/>
      <c r="K17" s="163"/>
    </row>
    <row r="18" spans="2:11" ht="15" thickBot="1" x14ac:dyDescent="0.4">
      <c r="B18" s="164"/>
      <c r="C18" s="165"/>
      <c r="D18" s="165"/>
      <c r="E18" s="165"/>
      <c r="F18" s="165"/>
      <c r="G18" s="165"/>
      <c r="H18" s="165"/>
      <c r="I18" s="165"/>
      <c r="J18" s="165"/>
      <c r="K18" s="166"/>
    </row>
    <row r="19" spans="2:11" ht="19.899999999999999" customHeight="1" thickBot="1" x14ac:dyDescent="0.4"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2:11" ht="31" x14ac:dyDescent="0.7">
      <c r="B20" s="158" t="s">
        <v>61</v>
      </c>
      <c r="C20" s="159"/>
      <c r="D20" s="159"/>
      <c r="E20" s="159"/>
      <c r="F20" s="159"/>
      <c r="G20" s="159"/>
      <c r="H20" s="159"/>
      <c r="I20" s="159"/>
      <c r="J20" s="159"/>
      <c r="K20" s="160"/>
    </row>
    <row r="21" spans="2:11" x14ac:dyDescent="0.35">
      <c r="B21" s="75"/>
      <c r="K21" s="76"/>
    </row>
    <row r="22" spans="2:11" ht="18.5" x14ac:dyDescent="0.35">
      <c r="B22" s="77" t="s">
        <v>105</v>
      </c>
      <c r="C22" s="23" t="s">
        <v>106</v>
      </c>
      <c r="D22" s="24">
        <v>0.01</v>
      </c>
      <c r="E22" s="24">
        <v>0.05</v>
      </c>
      <c r="F22" s="24">
        <v>7.0000000000000007E-2</v>
      </c>
      <c r="G22" s="24">
        <v>0.15</v>
      </c>
      <c r="H22" s="24">
        <v>0.2</v>
      </c>
      <c r="I22" s="24">
        <v>0.3</v>
      </c>
      <c r="J22" s="24">
        <v>0.35</v>
      </c>
      <c r="K22" s="78">
        <v>0.4</v>
      </c>
    </row>
    <row r="23" spans="2:11" ht="45" customHeight="1" x14ac:dyDescent="0.35">
      <c r="B23" s="77">
        <v>1</v>
      </c>
      <c r="C23" s="22" t="s">
        <v>45</v>
      </c>
      <c r="D23" s="104">
        <v>7479995.8046055734</v>
      </c>
      <c r="E23" s="104">
        <v>9672754.7114386968</v>
      </c>
      <c r="F23" s="104">
        <v>11833992.14611608</v>
      </c>
      <c r="G23" s="105">
        <v>52263429.460692309</v>
      </c>
      <c r="H23" s="105">
        <v>205777324.66692227</v>
      </c>
      <c r="I23" s="105">
        <v>4567868006.7356319</v>
      </c>
      <c r="J23" s="105">
        <v>22878240546.323895</v>
      </c>
      <c r="K23" s="109">
        <v>116407281327.28938</v>
      </c>
    </row>
    <row r="24" spans="2:11" ht="45" customHeight="1" x14ac:dyDescent="0.35">
      <c r="B24" s="77">
        <v>3</v>
      </c>
      <c r="C24" s="22" t="s">
        <v>86</v>
      </c>
      <c r="D24" s="105">
        <v>6212303.8372055171</v>
      </c>
      <c r="E24" s="105">
        <v>8875320.8491693083</v>
      </c>
      <c r="F24" s="105">
        <v>11499713.381853724</v>
      </c>
      <c r="G24" s="104">
        <v>60181129.8308267</v>
      </c>
      <c r="H24" s="104">
        <v>243186031.64991072</v>
      </c>
      <c r="I24" s="104">
        <v>5372124394.7952099</v>
      </c>
      <c r="J24" s="104">
        <v>26755416160.61375</v>
      </c>
      <c r="K24" s="110">
        <v>135464392862.08548</v>
      </c>
    </row>
    <row r="25" spans="2:11" ht="18.5" x14ac:dyDescent="0.45">
      <c r="B25" s="80"/>
      <c r="D25" s="10"/>
      <c r="E25" s="10"/>
      <c r="F25" s="10"/>
      <c r="G25" s="10"/>
      <c r="H25" s="10"/>
      <c r="I25" s="10"/>
      <c r="J25" s="10"/>
      <c r="K25" s="81"/>
    </row>
    <row r="26" spans="2:11" ht="18.5" x14ac:dyDescent="0.45">
      <c r="B26" s="80"/>
      <c r="D26" s="10"/>
      <c r="E26" s="10"/>
      <c r="F26" s="10"/>
      <c r="G26" s="10"/>
      <c r="H26" s="10"/>
      <c r="I26" s="10"/>
      <c r="J26" s="10"/>
      <c r="K26" s="81"/>
    </row>
    <row r="27" spans="2:11" ht="18.5" x14ac:dyDescent="0.35">
      <c r="B27" s="77" t="s">
        <v>105</v>
      </c>
      <c r="C27" s="23" t="s">
        <v>106</v>
      </c>
      <c r="D27" s="24">
        <v>0.01</v>
      </c>
      <c r="E27" s="24">
        <v>0.05</v>
      </c>
      <c r="F27" s="24">
        <v>7.0000000000000007E-2</v>
      </c>
      <c r="G27" s="24">
        <v>0.15</v>
      </c>
      <c r="H27" s="24">
        <v>0.2</v>
      </c>
      <c r="I27" s="24">
        <v>0.3</v>
      </c>
      <c r="J27" s="24">
        <v>0.35</v>
      </c>
      <c r="K27" s="78">
        <v>0.4</v>
      </c>
    </row>
    <row r="28" spans="2:11" ht="45" customHeight="1" x14ac:dyDescent="0.35">
      <c r="B28" s="77">
        <v>2</v>
      </c>
      <c r="C28" s="22" t="s">
        <v>84</v>
      </c>
      <c r="D28" s="104">
        <v>5517964.4833578616</v>
      </c>
      <c r="E28" s="104">
        <v>7498309.3579105958</v>
      </c>
      <c r="F28" s="104">
        <v>9543270.9261233862</v>
      </c>
      <c r="G28" s="105">
        <v>49659166.755999327</v>
      </c>
      <c r="H28" s="105">
        <v>203796971.71533453</v>
      </c>
      <c r="I28" s="105">
        <v>4581027966.9921951</v>
      </c>
      <c r="J28" s="105">
        <v>22927907280.55798</v>
      </c>
      <c r="K28" s="109">
        <v>116563062051.14854</v>
      </c>
    </row>
    <row r="29" spans="2:11" ht="45" customHeight="1" x14ac:dyDescent="0.35">
      <c r="B29" s="77">
        <v>4</v>
      </c>
      <c r="C29" s="22" t="s">
        <v>88</v>
      </c>
      <c r="D29" s="105">
        <v>4250272.5159578053</v>
      </c>
      <c r="E29" s="105">
        <v>6700875.4956412092</v>
      </c>
      <c r="F29" s="105">
        <v>9208992.1618610378</v>
      </c>
      <c r="G29" s="104">
        <v>57576867.126133703</v>
      </c>
      <c r="H29" s="104">
        <v>241205678.69832322</v>
      </c>
      <c r="I29" s="104">
        <v>5385284355.0517693</v>
      </c>
      <c r="J29" s="104">
        <v>26805082894.847794</v>
      </c>
      <c r="K29" s="110">
        <v>135620173585.94441</v>
      </c>
    </row>
    <row r="30" spans="2:11" ht="18.5" x14ac:dyDescent="0.45">
      <c r="B30" s="80"/>
      <c r="D30" s="10"/>
      <c r="E30" s="10"/>
      <c r="F30" s="10"/>
      <c r="G30" s="10"/>
      <c r="H30" s="10"/>
      <c r="I30" s="10"/>
      <c r="J30" s="10"/>
      <c r="K30" s="81"/>
    </row>
    <row r="31" spans="2:11" ht="18.5" x14ac:dyDescent="0.45">
      <c r="B31" s="80"/>
      <c r="D31" s="10"/>
      <c r="E31" s="10"/>
      <c r="F31" s="10"/>
      <c r="G31" s="10"/>
      <c r="H31" s="10"/>
      <c r="I31" s="10"/>
      <c r="J31" s="10"/>
      <c r="K31" s="81"/>
    </row>
    <row r="32" spans="2:11" ht="18.5" x14ac:dyDescent="0.45">
      <c r="B32" s="77" t="s">
        <v>105</v>
      </c>
      <c r="C32" s="23" t="s">
        <v>106</v>
      </c>
      <c r="D32" s="27">
        <v>0.01</v>
      </c>
      <c r="E32" s="27">
        <v>0.05</v>
      </c>
      <c r="F32" s="27">
        <v>7.0000000000000007E-2</v>
      </c>
      <c r="G32" s="27">
        <v>0.15</v>
      </c>
      <c r="H32" s="27">
        <v>0.2</v>
      </c>
      <c r="I32" s="27">
        <v>0.3</v>
      </c>
      <c r="J32" s="27">
        <v>0.35</v>
      </c>
      <c r="K32" s="83">
        <v>0.4</v>
      </c>
    </row>
    <row r="33" spans="2:11" ht="45" customHeight="1" x14ac:dyDescent="0.35">
      <c r="B33" s="77">
        <v>5</v>
      </c>
      <c r="C33" s="22" t="s">
        <v>90</v>
      </c>
      <c r="D33" s="104">
        <v>7486494.1245472329</v>
      </c>
      <c r="E33" s="104">
        <v>9691688.0362616722</v>
      </c>
      <c r="F33" s="104">
        <v>11860895.738835514</v>
      </c>
      <c r="G33" s="105">
        <v>52339584.182122223</v>
      </c>
      <c r="H33" s="105">
        <v>205905775.10759789</v>
      </c>
      <c r="I33" s="105">
        <v>4568195871.6104202</v>
      </c>
      <c r="J33" s="105">
        <v>22878750657.338684</v>
      </c>
      <c r="K33" s="109">
        <v>116408068071.87302</v>
      </c>
    </row>
    <row r="34" spans="2:11" ht="45" customHeight="1" x14ac:dyDescent="0.35">
      <c r="B34" s="77">
        <v>7</v>
      </c>
      <c r="C34" s="22" t="s">
        <v>94</v>
      </c>
      <c r="D34" s="105">
        <v>6218802.1571471756</v>
      </c>
      <c r="E34" s="105">
        <v>8894254.1739922892</v>
      </c>
      <c r="F34" s="105">
        <v>11526616.974573158</v>
      </c>
      <c r="G34" s="104">
        <v>60257284.552256659</v>
      </c>
      <c r="H34" s="104">
        <v>243314482.0905866</v>
      </c>
      <c r="I34" s="104">
        <v>5372452259.670001</v>
      </c>
      <c r="J34" s="104">
        <v>26755926271.628506</v>
      </c>
      <c r="K34" s="110">
        <v>135465179606.66891</v>
      </c>
    </row>
    <row r="35" spans="2:11" ht="18.5" x14ac:dyDescent="0.45">
      <c r="B35" s="80"/>
      <c r="D35" s="10"/>
      <c r="E35" s="10"/>
      <c r="F35" s="10"/>
      <c r="G35" s="10"/>
      <c r="H35" s="10"/>
      <c r="I35" s="10"/>
      <c r="J35" s="10"/>
      <c r="K35" s="81"/>
    </row>
    <row r="36" spans="2:11" ht="18.5" x14ac:dyDescent="0.45">
      <c r="B36" s="80"/>
      <c r="D36" s="10"/>
      <c r="E36" s="10"/>
      <c r="F36" s="10"/>
      <c r="G36" s="10"/>
      <c r="H36" s="10"/>
      <c r="I36" s="10"/>
      <c r="J36" s="10"/>
      <c r="K36" s="81"/>
    </row>
    <row r="37" spans="2:11" ht="18.5" x14ac:dyDescent="0.45">
      <c r="B37" s="77" t="s">
        <v>105</v>
      </c>
      <c r="C37" s="23" t="s">
        <v>106</v>
      </c>
      <c r="D37" s="27">
        <v>0.01</v>
      </c>
      <c r="E37" s="27">
        <v>0.05</v>
      </c>
      <c r="F37" s="27">
        <v>7.0000000000000007E-2</v>
      </c>
      <c r="G37" s="27">
        <v>0.15</v>
      </c>
      <c r="H37" s="27">
        <v>0.2</v>
      </c>
      <c r="I37" s="27">
        <v>0.3</v>
      </c>
      <c r="J37" s="27">
        <v>0.35</v>
      </c>
      <c r="K37" s="83">
        <v>0.4</v>
      </c>
    </row>
    <row r="38" spans="2:11" ht="45" customHeight="1" x14ac:dyDescent="0.35">
      <c r="B38" s="77">
        <v>6</v>
      </c>
      <c r="C38" s="22" t="s">
        <v>92</v>
      </c>
      <c r="D38" s="104">
        <v>5524462.8032995239</v>
      </c>
      <c r="E38" s="104">
        <v>7517242.6827335767</v>
      </c>
      <c r="F38" s="104">
        <v>9570174.5188428238</v>
      </c>
      <c r="G38" s="105">
        <v>49735321.477429233</v>
      </c>
      <c r="H38" s="105">
        <v>203925422.15601036</v>
      </c>
      <c r="I38" s="105">
        <v>4581355831.8669815</v>
      </c>
      <c r="J38" s="105">
        <v>22928417391.572727</v>
      </c>
      <c r="K38" s="109">
        <v>116563848795.73204</v>
      </c>
    </row>
    <row r="39" spans="2:11" ht="45" customHeight="1" x14ac:dyDescent="0.35">
      <c r="B39" s="77">
        <v>8</v>
      </c>
      <c r="C39" s="22" t="s">
        <v>96</v>
      </c>
      <c r="D39" s="105">
        <v>4256770.8358994639</v>
      </c>
      <c r="E39" s="105">
        <v>6719808.8204641892</v>
      </c>
      <c r="F39" s="105">
        <v>9235895.7545804642</v>
      </c>
      <c r="G39" s="104">
        <v>57653021.847563721</v>
      </c>
      <c r="H39" s="104">
        <v>241334129.13899884</v>
      </c>
      <c r="I39" s="104">
        <v>5385612219.9265566</v>
      </c>
      <c r="J39" s="104">
        <v>26805593005.862572</v>
      </c>
      <c r="K39" s="110">
        <v>135620960330.52783</v>
      </c>
    </row>
    <row r="40" spans="2:11" ht="18.5" x14ac:dyDescent="0.45">
      <c r="B40" s="80"/>
      <c r="D40" s="10"/>
      <c r="E40" s="10"/>
      <c r="F40" s="10"/>
      <c r="G40" s="10"/>
      <c r="H40" s="10"/>
      <c r="I40" s="10"/>
      <c r="J40" s="10"/>
      <c r="K40" s="81"/>
    </row>
    <row r="41" spans="2:11" ht="18.5" x14ac:dyDescent="0.45">
      <c r="B41" s="80"/>
      <c r="D41" s="10"/>
      <c r="E41" s="10"/>
      <c r="F41" s="10"/>
      <c r="G41" s="10"/>
      <c r="H41" s="10"/>
      <c r="I41" s="10"/>
      <c r="J41" s="10"/>
      <c r="K41" s="81"/>
    </row>
    <row r="42" spans="2:11" ht="18.5" x14ac:dyDescent="0.35">
      <c r="B42" s="77" t="s">
        <v>105</v>
      </c>
      <c r="C42" s="23" t="s">
        <v>106</v>
      </c>
      <c r="D42" s="24">
        <v>0.01</v>
      </c>
      <c r="E42" s="24">
        <v>0.05</v>
      </c>
      <c r="F42" s="24">
        <v>7.0000000000000007E-2</v>
      </c>
      <c r="G42" s="24">
        <v>0.15</v>
      </c>
      <c r="H42" s="24">
        <v>0.2</v>
      </c>
      <c r="I42" s="24">
        <v>0.3</v>
      </c>
      <c r="J42" s="24">
        <v>0.35</v>
      </c>
      <c r="K42" s="78">
        <v>0.4</v>
      </c>
    </row>
    <row r="43" spans="2:11" ht="45" customHeight="1" x14ac:dyDescent="0.35">
      <c r="B43" s="77">
        <v>9</v>
      </c>
      <c r="C43" s="22" t="s">
        <v>98</v>
      </c>
      <c r="D43" s="104">
        <v>7390852.1253961539</v>
      </c>
      <c r="E43" s="104">
        <v>9571098.8910111506</v>
      </c>
      <c r="F43" s="104">
        <v>11725890.511160085</v>
      </c>
      <c r="G43" s="105">
        <v>52148311.981078461</v>
      </c>
      <c r="H43" s="105">
        <v>205730852.54458481</v>
      </c>
      <c r="I43" s="105">
        <v>4569037534.5777903</v>
      </c>
      <c r="J43" s="105">
        <v>22882124618.698143</v>
      </c>
      <c r="K43" s="109">
        <v>116418693639.21822</v>
      </c>
    </row>
    <row r="44" spans="2:11" ht="45" customHeight="1" x14ac:dyDescent="0.35">
      <c r="B44" s="77">
        <v>11</v>
      </c>
      <c r="C44" s="22" t="s">
        <v>102</v>
      </c>
      <c r="D44" s="105">
        <v>6123160.1579960929</v>
      </c>
      <c r="E44" s="105">
        <v>8773665.0287417546</v>
      </c>
      <c r="F44" s="105">
        <v>11391611.746897733</v>
      </c>
      <c r="G44" s="104">
        <v>60066012.351212896</v>
      </c>
      <c r="H44" s="104">
        <v>243139559.5275735</v>
      </c>
      <c r="I44" s="104">
        <v>5373293922.6373682</v>
      </c>
      <c r="J44" s="104">
        <v>26759300232.98793</v>
      </c>
      <c r="K44" s="110">
        <v>135475805174.01416</v>
      </c>
    </row>
    <row r="45" spans="2:11" ht="18.5" x14ac:dyDescent="0.45">
      <c r="B45" s="80"/>
      <c r="D45" s="10"/>
      <c r="E45" s="10"/>
      <c r="F45" s="10"/>
      <c r="G45" s="10"/>
      <c r="H45" s="10"/>
      <c r="I45" s="10"/>
      <c r="J45" s="10"/>
      <c r="K45" s="81"/>
    </row>
    <row r="46" spans="2:11" ht="18.5" x14ac:dyDescent="0.45">
      <c r="B46" s="80"/>
      <c r="D46" s="10"/>
      <c r="E46" s="10"/>
      <c r="F46" s="10"/>
      <c r="G46" s="10"/>
      <c r="H46" s="10"/>
      <c r="I46" s="10"/>
      <c r="J46" s="10"/>
      <c r="K46" s="81"/>
    </row>
    <row r="47" spans="2:11" ht="18.5" x14ac:dyDescent="0.35">
      <c r="B47" s="77" t="s">
        <v>105</v>
      </c>
      <c r="C47" s="23" t="s">
        <v>106</v>
      </c>
      <c r="D47" s="24">
        <v>0.01</v>
      </c>
      <c r="E47" s="24">
        <v>0.05</v>
      </c>
      <c r="F47" s="24">
        <v>7.0000000000000007E-2</v>
      </c>
      <c r="G47" s="24">
        <v>0.15</v>
      </c>
      <c r="H47" s="24">
        <v>0.2</v>
      </c>
      <c r="I47" s="24">
        <v>0.3</v>
      </c>
      <c r="J47" s="24">
        <v>0.35</v>
      </c>
      <c r="K47" s="78">
        <v>0.4</v>
      </c>
    </row>
    <row r="48" spans="2:11" ht="45" customHeight="1" x14ac:dyDescent="0.35">
      <c r="B48" s="77">
        <v>10</v>
      </c>
      <c r="C48" s="22" t="s">
        <v>100</v>
      </c>
      <c r="D48" s="104">
        <v>5428820.8041484365</v>
      </c>
      <c r="E48" s="104">
        <v>7396653.5374830514</v>
      </c>
      <c r="F48" s="104">
        <v>9435169.2911673915</v>
      </c>
      <c r="G48" s="105">
        <v>49544049.276385397</v>
      </c>
      <c r="H48" s="105">
        <v>203750499.59299704</v>
      </c>
      <c r="I48" s="105">
        <v>4582197494.8343582</v>
      </c>
      <c r="J48" s="105">
        <v>22931791352.932194</v>
      </c>
      <c r="K48" s="109">
        <v>116574474363.07707</v>
      </c>
    </row>
    <row r="49" spans="2:11" ht="45" customHeight="1" thickBot="1" x14ac:dyDescent="0.4">
      <c r="B49" s="84">
        <v>12</v>
      </c>
      <c r="C49" s="85" t="s">
        <v>104</v>
      </c>
      <c r="D49" s="105">
        <v>4161128.8367483816</v>
      </c>
      <c r="E49" s="105">
        <v>6599219.675213662</v>
      </c>
      <c r="F49" s="105">
        <v>9100890.5269050375</v>
      </c>
      <c r="G49" s="104">
        <v>57461749.646519847</v>
      </c>
      <c r="H49" s="104">
        <v>241159206.57598582</v>
      </c>
      <c r="I49" s="104">
        <v>5386453882.8939371</v>
      </c>
      <c r="J49" s="104">
        <v>26808966967.221996</v>
      </c>
      <c r="K49" s="110">
        <v>135631585897.87312</v>
      </c>
    </row>
    <row r="50" spans="2:11" ht="15" thickBot="1" x14ac:dyDescent="0.4">
      <c r="B50" s="111"/>
      <c r="C50" s="112"/>
      <c r="D50" s="112"/>
      <c r="E50" s="112"/>
      <c r="F50" s="112"/>
      <c r="G50" s="112"/>
      <c r="H50" s="112"/>
      <c r="I50" s="112"/>
      <c r="J50" s="112"/>
      <c r="K50" s="113"/>
    </row>
    <row r="53" spans="2:11" ht="31" x14ac:dyDescent="0.7">
      <c r="B53" s="158" t="s">
        <v>58</v>
      </c>
      <c r="C53" s="159"/>
      <c r="D53" s="159"/>
      <c r="E53" s="159"/>
      <c r="F53" s="159"/>
      <c r="G53" s="159"/>
      <c r="H53" s="159"/>
      <c r="I53" s="159"/>
      <c r="J53" s="159"/>
      <c r="K53" s="160"/>
    </row>
    <row r="54" spans="2:11" x14ac:dyDescent="0.35">
      <c r="B54" s="75"/>
      <c r="K54" s="76"/>
    </row>
    <row r="55" spans="2:11" ht="18.5" x14ac:dyDescent="0.35">
      <c r="B55" s="77" t="s">
        <v>105</v>
      </c>
      <c r="C55" s="23" t="s">
        <v>106</v>
      </c>
      <c r="D55" s="24">
        <v>0.01</v>
      </c>
      <c r="E55" s="24">
        <v>0.05</v>
      </c>
      <c r="F55" s="24">
        <v>7.0000000000000007E-2</v>
      </c>
      <c r="G55" s="24">
        <v>0.15</v>
      </c>
      <c r="H55" s="24">
        <v>0.2</v>
      </c>
      <c r="I55" s="24">
        <v>0.3</v>
      </c>
      <c r="J55" s="24">
        <v>0.35</v>
      </c>
      <c r="K55" s="78">
        <v>0.4</v>
      </c>
    </row>
    <row r="56" spans="2:11" ht="45" customHeight="1" x14ac:dyDescent="0.35">
      <c r="B56" s="77">
        <v>1</v>
      </c>
      <c r="C56" s="31" t="s">
        <v>45</v>
      </c>
      <c r="D56" s="26">
        <v>7479995.8046055734</v>
      </c>
      <c r="E56" s="26">
        <v>9672754.7114386968</v>
      </c>
      <c r="F56" s="26">
        <v>11833992.14611608</v>
      </c>
      <c r="G56" s="26">
        <v>52263429.460692309</v>
      </c>
      <c r="H56" s="26">
        <v>205777324.66692227</v>
      </c>
      <c r="I56" s="30">
        <v>4567868006.7356319</v>
      </c>
      <c r="J56" s="30">
        <v>22878240546.323895</v>
      </c>
      <c r="K56" s="30">
        <v>116407281327.28938</v>
      </c>
    </row>
    <row r="57" spans="2:11" ht="45" customHeight="1" x14ac:dyDescent="0.35">
      <c r="B57" s="77">
        <v>5</v>
      </c>
      <c r="C57" s="31" t="s">
        <v>90</v>
      </c>
      <c r="D57" s="25">
        <v>7486494.1245472329</v>
      </c>
      <c r="E57" s="25">
        <v>9691688.0362616722</v>
      </c>
      <c r="F57" s="25">
        <v>11860895.738835514</v>
      </c>
      <c r="G57" s="25">
        <v>52339584.182122223</v>
      </c>
      <c r="H57" s="25">
        <v>205905775.10759789</v>
      </c>
      <c r="I57" s="26">
        <v>4568195871.6104202</v>
      </c>
      <c r="J57" s="26">
        <v>22878750657.338684</v>
      </c>
      <c r="K57" s="26">
        <v>116408068071.87302</v>
      </c>
    </row>
    <row r="58" spans="2:11" ht="45" customHeight="1" x14ac:dyDescent="0.35">
      <c r="B58" s="77">
        <v>9</v>
      </c>
      <c r="C58" s="31" t="s">
        <v>98</v>
      </c>
      <c r="D58" s="30">
        <v>7390852.1253961539</v>
      </c>
      <c r="E58" s="30">
        <v>9571098.8910111506</v>
      </c>
      <c r="F58" s="30">
        <v>11725890.511160085</v>
      </c>
      <c r="G58" s="30">
        <v>52148311.981078461</v>
      </c>
      <c r="H58" s="30">
        <v>205730852.54458481</v>
      </c>
      <c r="I58" s="25">
        <v>4569037534.5777903</v>
      </c>
      <c r="J58" s="25">
        <v>22882124618.698143</v>
      </c>
      <c r="K58" s="79">
        <v>116418693639.21822</v>
      </c>
    </row>
    <row r="59" spans="2:11" ht="18.5" x14ac:dyDescent="0.45">
      <c r="B59" s="80"/>
      <c r="C59" s="10"/>
      <c r="D59" s="28">
        <f>MAX(D56:D58)</f>
        <v>7486494.1245472329</v>
      </c>
      <c r="E59" s="28">
        <f t="shared" ref="E59:K59" si="0">MAX(E56:E58)</f>
        <v>9691688.0362616722</v>
      </c>
      <c r="F59" s="28">
        <f t="shared" si="0"/>
        <v>11860895.738835514</v>
      </c>
      <c r="G59" s="28">
        <f t="shared" si="0"/>
        <v>52339584.182122223</v>
      </c>
      <c r="H59" s="28">
        <f t="shared" si="0"/>
        <v>205905775.10759789</v>
      </c>
      <c r="I59" s="28">
        <f t="shared" si="0"/>
        <v>4569037534.5777903</v>
      </c>
      <c r="J59" s="28">
        <f t="shared" si="0"/>
        <v>22882124618.698143</v>
      </c>
      <c r="K59" s="88">
        <f t="shared" si="0"/>
        <v>116418693639.21822</v>
      </c>
    </row>
    <row r="60" spans="2:11" ht="18.5" x14ac:dyDescent="0.45">
      <c r="B60" s="80"/>
      <c r="C60" s="10"/>
      <c r="D60" s="28">
        <f>MIN(D56:D58)</f>
        <v>7390852.1253961539</v>
      </c>
      <c r="E60" s="28">
        <f t="shared" ref="E60:K60" si="1">MIN(E56:E58)</f>
        <v>9571098.8910111506</v>
      </c>
      <c r="F60" s="28">
        <f t="shared" si="1"/>
        <v>11725890.511160085</v>
      </c>
      <c r="G60" s="28">
        <f t="shared" si="1"/>
        <v>52148311.981078461</v>
      </c>
      <c r="H60" s="28">
        <f t="shared" si="1"/>
        <v>205730852.54458481</v>
      </c>
      <c r="I60" s="28">
        <f t="shared" si="1"/>
        <v>4567868006.7356319</v>
      </c>
      <c r="J60" s="28">
        <f t="shared" si="1"/>
        <v>22878240546.323895</v>
      </c>
      <c r="K60" s="88">
        <f t="shared" si="1"/>
        <v>116407281327.28938</v>
      </c>
    </row>
    <row r="61" spans="2:11" ht="18.5" x14ac:dyDescent="0.45">
      <c r="B61" s="80"/>
      <c r="C61" s="10"/>
      <c r="D61" s="10"/>
      <c r="E61" s="10"/>
      <c r="F61" s="10"/>
      <c r="G61" s="10"/>
      <c r="H61" s="10"/>
      <c r="I61" s="10"/>
      <c r="J61" s="10"/>
      <c r="K61" s="81"/>
    </row>
    <row r="62" spans="2:11" ht="18.5" x14ac:dyDescent="0.45">
      <c r="B62" s="80"/>
      <c r="C62" s="10"/>
      <c r="D62" s="10"/>
      <c r="E62" s="10"/>
      <c r="F62" s="10"/>
      <c r="G62" s="10"/>
      <c r="H62" s="10"/>
      <c r="I62" s="10"/>
      <c r="J62" s="10"/>
      <c r="K62" s="81"/>
    </row>
    <row r="63" spans="2:11" ht="18.5" x14ac:dyDescent="0.35">
      <c r="B63" s="77" t="s">
        <v>105</v>
      </c>
      <c r="C63" s="23" t="s">
        <v>106</v>
      </c>
      <c r="D63" s="24">
        <v>0.01</v>
      </c>
      <c r="E63" s="24">
        <v>0.05</v>
      </c>
      <c r="F63" s="24">
        <v>7.0000000000000007E-2</v>
      </c>
      <c r="G63" s="24">
        <v>0.15</v>
      </c>
      <c r="H63" s="24">
        <v>0.2</v>
      </c>
      <c r="I63" s="24">
        <v>0.3</v>
      </c>
      <c r="J63" s="24">
        <v>0.35</v>
      </c>
      <c r="K63" s="78">
        <v>0.4</v>
      </c>
    </row>
    <row r="64" spans="2:11" ht="45" customHeight="1" x14ac:dyDescent="0.35">
      <c r="B64" s="77">
        <v>2</v>
      </c>
      <c r="C64" s="31" t="s">
        <v>84</v>
      </c>
      <c r="D64" s="26">
        <v>5517964.4833578616</v>
      </c>
      <c r="E64" s="26">
        <v>7498309.3579105958</v>
      </c>
      <c r="F64" s="26">
        <v>9543270.9261233862</v>
      </c>
      <c r="G64" s="26">
        <v>49659166.755999327</v>
      </c>
      <c r="H64" s="26">
        <v>203796971.71533453</v>
      </c>
      <c r="I64" s="30">
        <v>4581027966.9921951</v>
      </c>
      <c r="J64" s="30">
        <v>22927907280.55798</v>
      </c>
      <c r="K64" s="30">
        <v>116563062051.14854</v>
      </c>
    </row>
    <row r="65" spans="2:11" ht="45" customHeight="1" x14ac:dyDescent="0.35">
      <c r="B65" s="77">
        <v>6</v>
      </c>
      <c r="C65" s="31" t="s">
        <v>92</v>
      </c>
      <c r="D65" s="25">
        <v>5524462.8032995239</v>
      </c>
      <c r="E65" s="25">
        <v>7517242.6827335767</v>
      </c>
      <c r="F65" s="25">
        <v>9570174.5188428238</v>
      </c>
      <c r="G65" s="25">
        <v>49735321.477429233</v>
      </c>
      <c r="H65" s="25">
        <v>203925422.15601036</v>
      </c>
      <c r="I65" s="26">
        <v>4581355831.8669815</v>
      </c>
      <c r="J65" s="26">
        <v>22928417391.572727</v>
      </c>
      <c r="K65" s="26">
        <v>116563848795.73204</v>
      </c>
    </row>
    <row r="66" spans="2:11" ht="45" customHeight="1" x14ac:dyDescent="0.35">
      <c r="B66" s="77">
        <v>10</v>
      </c>
      <c r="C66" s="31" t="s">
        <v>100</v>
      </c>
      <c r="D66" s="30">
        <v>5428820.8041484365</v>
      </c>
      <c r="E66" s="30">
        <v>7396653.5374830514</v>
      </c>
      <c r="F66" s="30">
        <v>9435169.2911673915</v>
      </c>
      <c r="G66" s="30">
        <v>49544049.276385397</v>
      </c>
      <c r="H66" s="30">
        <v>203750499.59299704</v>
      </c>
      <c r="I66" s="25">
        <v>4582197494.8343582</v>
      </c>
      <c r="J66" s="25">
        <v>22931791352.932194</v>
      </c>
      <c r="K66" s="79">
        <v>116574474363.07707</v>
      </c>
    </row>
    <row r="67" spans="2:11" ht="18.5" x14ac:dyDescent="0.45">
      <c r="B67" s="80"/>
      <c r="C67" s="10"/>
      <c r="D67" s="28">
        <f>MAX(D64:D66)</f>
        <v>5524462.8032995239</v>
      </c>
      <c r="E67" s="28">
        <f t="shared" ref="E67" si="2">MAX(E64:E66)</f>
        <v>7517242.6827335767</v>
      </c>
      <c r="F67" s="28">
        <f t="shared" ref="F67" si="3">MAX(F64:F66)</f>
        <v>9570174.5188428238</v>
      </c>
      <c r="G67" s="28">
        <f t="shared" ref="G67" si="4">MAX(G64:G66)</f>
        <v>49735321.477429233</v>
      </c>
      <c r="H67" s="28">
        <f t="shared" ref="H67" si="5">MAX(H64:H66)</f>
        <v>203925422.15601036</v>
      </c>
      <c r="I67" s="28">
        <f t="shared" ref="I67" si="6">MAX(I64:I66)</f>
        <v>4582197494.8343582</v>
      </c>
      <c r="J67" s="28">
        <f t="shared" ref="J67" si="7">MAX(J64:J66)</f>
        <v>22931791352.932194</v>
      </c>
      <c r="K67" s="88">
        <f t="shared" ref="K67" si="8">MAX(K64:K66)</f>
        <v>116574474363.07707</v>
      </c>
    </row>
    <row r="68" spans="2:11" ht="18.5" x14ac:dyDescent="0.45">
      <c r="B68" s="80"/>
      <c r="C68" s="10"/>
      <c r="D68" s="28">
        <f>MIN(D64:D66)</f>
        <v>5428820.8041484365</v>
      </c>
      <c r="E68" s="28">
        <f t="shared" ref="E68:K68" si="9">MIN(E64:E66)</f>
        <v>7396653.5374830514</v>
      </c>
      <c r="F68" s="28">
        <f t="shared" si="9"/>
        <v>9435169.2911673915</v>
      </c>
      <c r="G68" s="28">
        <f t="shared" si="9"/>
        <v>49544049.276385397</v>
      </c>
      <c r="H68" s="28">
        <f t="shared" si="9"/>
        <v>203750499.59299704</v>
      </c>
      <c r="I68" s="28">
        <f t="shared" si="9"/>
        <v>4581027966.9921951</v>
      </c>
      <c r="J68" s="28">
        <f t="shared" si="9"/>
        <v>22927907280.55798</v>
      </c>
      <c r="K68" s="88">
        <f t="shared" si="9"/>
        <v>116563062051.14854</v>
      </c>
    </row>
    <row r="69" spans="2:11" ht="18.5" x14ac:dyDescent="0.45">
      <c r="B69" s="80"/>
      <c r="C69" s="10"/>
      <c r="D69" s="10"/>
      <c r="E69" s="10"/>
      <c r="F69" s="10"/>
      <c r="G69" s="10"/>
      <c r="H69" s="10"/>
      <c r="I69" s="10"/>
      <c r="J69" s="10"/>
      <c r="K69" s="81"/>
    </row>
    <row r="70" spans="2:11" ht="18.5" x14ac:dyDescent="0.45">
      <c r="B70" s="80"/>
      <c r="C70" s="10"/>
      <c r="D70" s="10"/>
      <c r="E70" s="10"/>
      <c r="F70" s="10"/>
      <c r="G70" s="10"/>
      <c r="H70" s="10"/>
      <c r="I70" s="10"/>
      <c r="J70" s="10"/>
      <c r="K70" s="81"/>
    </row>
    <row r="71" spans="2:11" ht="18.5" x14ac:dyDescent="0.35">
      <c r="B71" s="77" t="s">
        <v>105</v>
      </c>
      <c r="C71" s="23" t="s">
        <v>106</v>
      </c>
      <c r="D71" s="24">
        <v>0.01</v>
      </c>
      <c r="E71" s="24">
        <v>0.05</v>
      </c>
      <c r="F71" s="24">
        <v>7.0000000000000007E-2</v>
      </c>
      <c r="G71" s="24">
        <v>0.15</v>
      </c>
      <c r="H71" s="24">
        <v>0.2</v>
      </c>
      <c r="I71" s="24">
        <v>0.3</v>
      </c>
      <c r="J71" s="24">
        <v>0.35</v>
      </c>
      <c r="K71" s="78">
        <v>0.4</v>
      </c>
    </row>
    <row r="72" spans="2:11" ht="45" customHeight="1" x14ac:dyDescent="0.35">
      <c r="B72" s="77">
        <v>3</v>
      </c>
      <c r="C72" s="31" t="s">
        <v>86</v>
      </c>
      <c r="D72" s="26">
        <v>6212303.8372055171</v>
      </c>
      <c r="E72" s="26">
        <v>8875320.8491693083</v>
      </c>
      <c r="F72" s="26">
        <v>11499713.381853724</v>
      </c>
      <c r="G72" s="26">
        <v>60181129.8308267</v>
      </c>
      <c r="H72" s="26">
        <v>243186031.64991072</v>
      </c>
      <c r="I72" s="30">
        <v>5372124394.7952099</v>
      </c>
      <c r="J72" s="30">
        <v>26755416160.61375</v>
      </c>
      <c r="K72" s="30">
        <v>135464392862.08548</v>
      </c>
    </row>
    <row r="73" spans="2:11" ht="45" customHeight="1" x14ac:dyDescent="0.35">
      <c r="B73" s="77">
        <v>7</v>
      </c>
      <c r="C73" s="31" t="s">
        <v>94</v>
      </c>
      <c r="D73" s="25">
        <v>6218802.1571471756</v>
      </c>
      <c r="E73" s="25">
        <v>8894254.1739922892</v>
      </c>
      <c r="F73" s="25">
        <v>11526616.974573158</v>
      </c>
      <c r="G73" s="25">
        <v>60257284.552256659</v>
      </c>
      <c r="H73" s="25">
        <v>243314482.0905866</v>
      </c>
      <c r="I73" s="26">
        <v>5372452259.670001</v>
      </c>
      <c r="J73" s="26">
        <v>26755926271.628506</v>
      </c>
      <c r="K73" s="26">
        <v>135465179606.66891</v>
      </c>
    </row>
    <row r="74" spans="2:11" ht="45" customHeight="1" x14ac:dyDescent="0.35">
      <c r="B74" s="77">
        <v>11</v>
      </c>
      <c r="C74" s="31" t="s">
        <v>102</v>
      </c>
      <c r="D74" s="30">
        <v>6123160.1579960929</v>
      </c>
      <c r="E74" s="30">
        <v>8773665.0287417546</v>
      </c>
      <c r="F74" s="30">
        <v>11391611.746897733</v>
      </c>
      <c r="G74" s="30">
        <v>60066012.351212896</v>
      </c>
      <c r="H74" s="30">
        <v>243139559.5275735</v>
      </c>
      <c r="I74" s="25">
        <v>5373293922.6373682</v>
      </c>
      <c r="J74" s="25">
        <v>26759300232.98793</v>
      </c>
      <c r="K74" s="79">
        <v>135475805174.01416</v>
      </c>
    </row>
    <row r="75" spans="2:11" ht="18.5" x14ac:dyDescent="0.45">
      <c r="B75" s="80"/>
      <c r="C75" s="10"/>
      <c r="D75" s="28">
        <f>MAX(D72:D74)</f>
        <v>6218802.1571471756</v>
      </c>
      <c r="E75" s="28">
        <f t="shared" ref="E75" si="10">MAX(E72:E74)</f>
        <v>8894254.1739922892</v>
      </c>
      <c r="F75" s="28">
        <f t="shared" ref="F75" si="11">MAX(F72:F74)</f>
        <v>11526616.974573158</v>
      </c>
      <c r="G75" s="28">
        <f t="shared" ref="G75" si="12">MAX(G72:G74)</f>
        <v>60257284.552256659</v>
      </c>
      <c r="H75" s="28">
        <f t="shared" ref="H75" si="13">MAX(H72:H74)</f>
        <v>243314482.0905866</v>
      </c>
      <c r="I75" s="28">
        <f t="shared" ref="I75" si="14">MAX(I72:I74)</f>
        <v>5373293922.6373682</v>
      </c>
      <c r="J75" s="28">
        <f t="shared" ref="J75" si="15">MAX(J72:J74)</f>
        <v>26759300232.98793</v>
      </c>
      <c r="K75" s="88">
        <f t="shared" ref="K75" si="16">MAX(K72:K74)</f>
        <v>135475805174.01416</v>
      </c>
    </row>
    <row r="76" spans="2:11" ht="18.5" x14ac:dyDescent="0.45">
      <c r="B76" s="80"/>
      <c r="C76" s="10"/>
      <c r="D76" s="28">
        <f>MIN(D72:D74)</f>
        <v>6123160.1579960929</v>
      </c>
      <c r="E76" s="28">
        <f t="shared" ref="E76:K76" si="17">MIN(E72:E74)</f>
        <v>8773665.0287417546</v>
      </c>
      <c r="F76" s="28">
        <f t="shared" si="17"/>
        <v>11391611.746897733</v>
      </c>
      <c r="G76" s="28">
        <f t="shared" si="17"/>
        <v>60066012.351212896</v>
      </c>
      <c r="H76" s="28">
        <f t="shared" si="17"/>
        <v>243139559.5275735</v>
      </c>
      <c r="I76" s="28">
        <f t="shared" si="17"/>
        <v>5372124394.7952099</v>
      </c>
      <c r="J76" s="28">
        <f t="shared" si="17"/>
        <v>26755416160.61375</v>
      </c>
      <c r="K76" s="88">
        <f t="shared" si="17"/>
        <v>135464392862.08548</v>
      </c>
    </row>
    <row r="77" spans="2:11" ht="18.5" x14ac:dyDescent="0.45">
      <c r="B77" s="80"/>
      <c r="C77" s="10"/>
      <c r="D77" s="10"/>
      <c r="E77" s="10"/>
      <c r="F77" s="10"/>
      <c r="G77" s="10"/>
      <c r="H77" s="10"/>
      <c r="I77" s="10"/>
      <c r="J77" s="10"/>
      <c r="K77" s="81"/>
    </row>
    <row r="78" spans="2:11" ht="18.5" x14ac:dyDescent="0.45">
      <c r="B78" s="80"/>
      <c r="C78" s="10"/>
      <c r="D78" s="10"/>
      <c r="E78" s="10"/>
      <c r="F78" s="10"/>
      <c r="G78" s="10"/>
      <c r="H78" s="10"/>
      <c r="I78" s="10"/>
      <c r="J78" s="10"/>
      <c r="K78" s="81"/>
    </row>
    <row r="79" spans="2:11" ht="18.5" x14ac:dyDescent="0.35">
      <c r="B79" s="77" t="s">
        <v>105</v>
      </c>
      <c r="C79" s="23" t="s">
        <v>106</v>
      </c>
      <c r="D79" s="24">
        <v>0.01</v>
      </c>
      <c r="E79" s="24">
        <v>0.05</v>
      </c>
      <c r="F79" s="24">
        <v>7.0000000000000007E-2</v>
      </c>
      <c r="G79" s="24">
        <v>0.15</v>
      </c>
      <c r="H79" s="24">
        <v>0.2</v>
      </c>
      <c r="I79" s="24">
        <v>0.3</v>
      </c>
      <c r="J79" s="24">
        <v>0.35</v>
      </c>
      <c r="K79" s="78">
        <v>0.4</v>
      </c>
    </row>
    <row r="80" spans="2:11" ht="45" customHeight="1" x14ac:dyDescent="0.35">
      <c r="B80" s="77">
        <v>4</v>
      </c>
      <c r="C80" s="31" t="s">
        <v>88</v>
      </c>
      <c r="D80" s="26">
        <v>4250272.5159578053</v>
      </c>
      <c r="E80" s="26">
        <v>6700875.4956412092</v>
      </c>
      <c r="F80" s="26">
        <v>9208992.1618610378</v>
      </c>
      <c r="G80" s="26">
        <v>57576867.126133703</v>
      </c>
      <c r="H80" s="26">
        <v>241205678.69832322</v>
      </c>
      <c r="I80" s="30">
        <v>5385284355.0517693</v>
      </c>
      <c r="J80" s="30">
        <v>26805082894.847794</v>
      </c>
      <c r="K80" s="30">
        <v>135620173585.94441</v>
      </c>
    </row>
    <row r="81" spans="2:11" ht="45" customHeight="1" x14ac:dyDescent="0.35">
      <c r="B81" s="77">
        <v>8</v>
      </c>
      <c r="C81" s="31" t="s">
        <v>96</v>
      </c>
      <c r="D81" s="25">
        <v>4256770.8358994639</v>
      </c>
      <c r="E81" s="25">
        <v>6719808.8204641892</v>
      </c>
      <c r="F81" s="25">
        <v>9235895.7545804642</v>
      </c>
      <c r="G81" s="25">
        <v>57653021.847563721</v>
      </c>
      <c r="H81" s="25">
        <v>241334129.13899884</v>
      </c>
      <c r="I81" s="26">
        <v>5385612219.9265566</v>
      </c>
      <c r="J81" s="26">
        <v>26805593005.862572</v>
      </c>
      <c r="K81" s="26">
        <v>135620960330.52783</v>
      </c>
    </row>
    <row r="82" spans="2:11" ht="45" customHeight="1" x14ac:dyDescent="0.35">
      <c r="B82" s="77">
        <v>12</v>
      </c>
      <c r="C82" s="31" t="s">
        <v>104</v>
      </c>
      <c r="D82" s="30">
        <v>4161128.8367483816</v>
      </c>
      <c r="E82" s="30">
        <v>6599219.675213662</v>
      </c>
      <c r="F82" s="30">
        <v>9100890.5269050375</v>
      </c>
      <c r="G82" s="30">
        <v>57461749.646519847</v>
      </c>
      <c r="H82" s="30">
        <v>241159206.57598582</v>
      </c>
      <c r="I82" s="25">
        <v>5386453882.8939371</v>
      </c>
      <c r="J82" s="25">
        <v>26808966967.221996</v>
      </c>
      <c r="K82" s="79">
        <v>135631585897.87312</v>
      </c>
    </row>
    <row r="83" spans="2:11" ht="18.5" x14ac:dyDescent="0.45">
      <c r="B83" s="80"/>
      <c r="C83" s="10"/>
      <c r="D83" s="28">
        <f>MAX(D80:D82)</f>
        <v>4256770.8358994639</v>
      </c>
      <c r="E83" s="28">
        <f t="shared" ref="E83" si="18">MAX(E80:E82)</f>
        <v>6719808.8204641892</v>
      </c>
      <c r="F83" s="28">
        <f t="shared" ref="F83" si="19">MAX(F80:F82)</f>
        <v>9235895.7545804642</v>
      </c>
      <c r="G83" s="28">
        <f t="shared" ref="G83" si="20">MAX(G80:G82)</f>
        <v>57653021.847563721</v>
      </c>
      <c r="H83" s="28">
        <f t="shared" ref="H83" si="21">MAX(H80:H82)</f>
        <v>241334129.13899884</v>
      </c>
      <c r="I83" s="28">
        <f t="shared" ref="I83" si="22">MAX(I80:I82)</f>
        <v>5386453882.8939371</v>
      </c>
      <c r="J83" s="28">
        <f t="shared" ref="J83" si="23">MAX(J80:J82)</f>
        <v>26808966967.221996</v>
      </c>
      <c r="K83" s="88">
        <f t="shared" ref="K83" si="24">MAX(K80:K82)</f>
        <v>135631585897.87312</v>
      </c>
    </row>
    <row r="84" spans="2:11" ht="19" thickBot="1" x14ac:dyDescent="0.5">
      <c r="B84" s="89"/>
      <c r="C84" s="90"/>
      <c r="D84" s="91">
        <f>MIN(D80:D82)</f>
        <v>4161128.8367483816</v>
      </c>
      <c r="E84" s="91">
        <f t="shared" ref="E84:K84" si="25">MIN(E80:E82)</f>
        <v>6599219.675213662</v>
      </c>
      <c r="F84" s="91">
        <f t="shared" si="25"/>
        <v>9100890.5269050375</v>
      </c>
      <c r="G84" s="91">
        <f t="shared" si="25"/>
        <v>57461749.646519847</v>
      </c>
      <c r="H84" s="91">
        <f t="shared" si="25"/>
        <v>241159206.57598582</v>
      </c>
      <c r="I84" s="91">
        <f t="shared" si="25"/>
        <v>5385284355.0517693</v>
      </c>
      <c r="J84" s="91">
        <f t="shared" si="25"/>
        <v>26805082894.847794</v>
      </c>
      <c r="K84" s="92">
        <f t="shared" si="25"/>
        <v>135620173585.94441</v>
      </c>
    </row>
    <row r="86" spans="2:11" ht="15" thickBot="1" x14ac:dyDescent="0.4"/>
    <row r="87" spans="2:11" ht="31" x14ac:dyDescent="0.7">
      <c r="B87" s="158" t="s">
        <v>108</v>
      </c>
      <c r="C87" s="159"/>
      <c r="D87" s="159"/>
      <c r="E87" s="159"/>
      <c r="F87" s="159"/>
      <c r="G87" s="159"/>
      <c r="H87" s="159"/>
      <c r="I87" s="159"/>
      <c r="J87" s="159"/>
      <c r="K87" s="160"/>
    </row>
    <row r="88" spans="2:11" x14ac:dyDescent="0.35">
      <c r="B88" s="75"/>
      <c r="K88" s="76"/>
    </row>
    <row r="89" spans="2:11" ht="18.5" x14ac:dyDescent="0.35">
      <c r="B89" s="77" t="s">
        <v>105</v>
      </c>
      <c r="C89" s="23" t="s">
        <v>106</v>
      </c>
      <c r="D89" s="24">
        <v>0.01</v>
      </c>
      <c r="E89" s="24">
        <v>0.05</v>
      </c>
      <c r="F89" s="24">
        <v>7.0000000000000007E-2</v>
      </c>
      <c r="G89" s="24">
        <v>0.15</v>
      </c>
      <c r="H89" s="24">
        <v>0.2</v>
      </c>
      <c r="I89" s="24">
        <v>0.3</v>
      </c>
      <c r="J89" s="24">
        <v>0.35</v>
      </c>
      <c r="K89" s="78">
        <v>0.4</v>
      </c>
    </row>
    <row r="90" spans="2:11" ht="45" customHeight="1" x14ac:dyDescent="0.35">
      <c r="B90" s="77">
        <v>1</v>
      </c>
      <c r="C90" s="31" t="s">
        <v>45</v>
      </c>
      <c r="D90" s="25">
        <v>7479995.8046055734</v>
      </c>
      <c r="E90" s="25">
        <v>9672754.7114386968</v>
      </c>
      <c r="F90" s="25">
        <v>11833992.14611608</v>
      </c>
      <c r="G90" s="25">
        <v>52263429.460692309</v>
      </c>
      <c r="H90" s="25">
        <v>205777324.66692227</v>
      </c>
      <c r="I90" s="26">
        <v>4567868006.7356319</v>
      </c>
      <c r="J90" s="26">
        <v>22878240546.323895</v>
      </c>
      <c r="K90" s="82">
        <v>116407281327.28938</v>
      </c>
    </row>
    <row r="91" spans="2:11" ht="45" customHeight="1" x14ac:dyDescent="0.35">
      <c r="B91" s="77">
        <v>2</v>
      </c>
      <c r="C91" s="31" t="s">
        <v>84</v>
      </c>
      <c r="D91" s="29">
        <v>5517964.4833578616</v>
      </c>
      <c r="E91" s="29">
        <v>7498309.3579105958</v>
      </c>
      <c r="F91" s="29">
        <v>9543270.9261233862</v>
      </c>
      <c r="G91" s="26">
        <v>49659166.755999327</v>
      </c>
      <c r="H91" s="26">
        <v>203796971.71533453</v>
      </c>
      <c r="I91" s="25">
        <v>4581027966.9921951</v>
      </c>
      <c r="J91" s="25">
        <v>22927907280.55798</v>
      </c>
      <c r="K91" s="79">
        <v>116563062051.14854</v>
      </c>
    </row>
    <row r="92" spans="2:11" ht="18.5" x14ac:dyDescent="0.45">
      <c r="B92" s="80"/>
      <c r="C92" s="10"/>
      <c r="D92" s="10"/>
      <c r="E92" s="10"/>
      <c r="F92" s="10"/>
      <c r="G92" s="10"/>
      <c r="H92" s="10"/>
      <c r="I92" s="10"/>
      <c r="J92" s="10"/>
      <c r="K92" s="81"/>
    </row>
    <row r="93" spans="2:11" ht="18.5" x14ac:dyDescent="0.45">
      <c r="B93" s="80"/>
      <c r="C93" s="10"/>
      <c r="D93" s="10"/>
      <c r="E93" s="10"/>
      <c r="F93" s="10"/>
      <c r="G93" s="10"/>
      <c r="H93" s="10"/>
      <c r="I93" s="10"/>
      <c r="J93" s="10"/>
      <c r="K93" s="81"/>
    </row>
    <row r="94" spans="2:11" ht="18.5" x14ac:dyDescent="0.35">
      <c r="B94" s="77" t="s">
        <v>105</v>
      </c>
      <c r="C94" s="23" t="s">
        <v>106</v>
      </c>
      <c r="D94" s="24">
        <v>0.01</v>
      </c>
      <c r="E94" s="24">
        <v>0.05</v>
      </c>
      <c r="F94" s="24">
        <v>7.0000000000000007E-2</v>
      </c>
      <c r="G94" s="24">
        <v>0.15</v>
      </c>
      <c r="H94" s="24">
        <v>0.2</v>
      </c>
      <c r="I94" s="24">
        <v>0.3</v>
      </c>
      <c r="J94" s="24">
        <v>0.35</v>
      </c>
      <c r="K94" s="78">
        <v>0.4</v>
      </c>
    </row>
    <row r="95" spans="2:11" ht="45" customHeight="1" x14ac:dyDescent="0.35">
      <c r="B95" s="77">
        <v>3</v>
      </c>
      <c r="C95" s="31" t="s">
        <v>86</v>
      </c>
      <c r="D95" s="25">
        <v>6212303.8372055171</v>
      </c>
      <c r="E95" s="25">
        <v>8875320.8491693083</v>
      </c>
      <c r="F95" s="25">
        <v>11499713.381853724</v>
      </c>
      <c r="G95" s="25">
        <v>60181129.8308267</v>
      </c>
      <c r="H95" s="25">
        <v>243186031.64991072</v>
      </c>
      <c r="I95" s="26">
        <v>5372124394.7952099</v>
      </c>
      <c r="J95" s="26">
        <v>26755416160.61375</v>
      </c>
      <c r="K95" s="82">
        <v>135464392862.08548</v>
      </c>
    </row>
    <row r="96" spans="2:11" ht="45" customHeight="1" x14ac:dyDescent="0.35">
      <c r="B96" s="77">
        <v>4</v>
      </c>
      <c r="C96" s="31" t="s">
        <v>88</v>
      </c>
      <c r="D96" s="29">
        <v>4250272.5159578053</v>
      </c>
      <c r="E96" s="29">
        <v>6700875.4956412092</v>
      </c>
      <c r="F96" s="29">
        <v>9208992.1618610378</v>
      </c>
      <c r="G96" s="26">
        <v>57576867.126133703</v>
      </c>
      <c r="H96" s="26">
        <v>241205678.69832322</v>
      </c>
      <c r="I96" s="25">
        <v>5385284355.0517693</v>
      </c>
      <c r="J96" s="25">
        <v>26805082894.847794</v>
      </c>
      <c r="K96" s="79">
        <v>135620173585.94441</v>
      </c>
    </row>
    <row r="97" spans="2:11" ht="18.5" x14ac:dyDescent="0.45">
      <c r="B97" s="80"/>
      <c r="C97" s="10"/>
      <c r="D97" s="10"/>
      <c r="E97" s="10"/>
      <c r="F97" s="10"/>
      <c r="G97" s="10"/>
      <c r="H97" s="10"/>
      <c r="I97" s="10"/>
      <c r="J97" s="10"/>
      <c r="K97" s="81"/>
    </row>
    <row r="98" spans="2:11" ht="18.5" x14ac:dyDescent="0.45">
      <c r="B98" s="80"/>
      <c r="C98" s="10"/>
      <c r="D98" s="10"/>
      <c r="E98" s="10"/>
      <c r="F98" s="10"/>
      <c r="G98" s="10"/>
      <c r="H98" s="10"/>
      <c r="I98" s="10"/>
      <c r="J98" s="10"/>
      <c r="K98" s="81"/>
    </row>
    <row r="99" spans="2:11" ht="18.5" x14ac:dyDescent="0.35">
      <c r="B99" s="77" t="s">
        <v>105</v>
      </c>
      <c r="C99" s="23" t="s">
        <v>106</v>
      </c>
      <c r="D99" s="24">
        <v>0.01</v>
      </c>
      <c r="E99" s="24">
        <v>0.05</v>
      </c>
      <c r="F99" s="24">
        <v>7.0000000000000007E-2</v>
      </c>
      <c r="G99" s="24">
        <v>0.15</v>
      </c>
      <c r="H99" s="24">
        <v>0.2</v>
      </c>
      <c r="I99" s="24">
        <v>0.3</v>
      </c>
      <c r="J99" s="24">
        <v>0.35</v>
      </c>
      <c r="K99" s="78">
        <v>0.4</v>
      </c>
    </row>
    <row r="100" spans="2:11" ht="45" customHeight="1" x14ac:dyDescent="0.35">
      <c r="B100" s="77">
        <v>5</v>
      </c>
      <c r="C100" s="31" t="s">
        <v>90</v>
      </c>
      <c r="D100" s="25">
        <v>7486494.1245472329</v>
      </c>
      <c r="E100" s="25">
        <v>9691688.0362616722</v>
      </c>
      <c r="F100" s="25">
        <v>11860895.738835514</v>
      </c>
      <c r="G100" s="25">
        <v>52339584.182122223</v>
      </c>
      <c r="H100" s="25">
        <v>205905775.10759789</v>
      </c>
      <c r="I100" s="26">
        <v>4568195871.6104202</v>
      </c>
      <c r="J100" s="26">
        <v>22878750657.338684</v>
      </c>
      <c r="K100" s="82">
        <v>116408068071.87302</v>
      </c>
    </row>
    <row r="101" spans="2:11" ht="45" customHeight="1" x14ac:dyDescent="0.35">
      <c r="B101" s="77">
        <v>6</v>
      </c>
      <c r="C101" s="31" t="s">
        <v>92</v>
      </c>
      <c r="D101" s="29">
        <v>5524462.8032995239</v>
      </c>
      <c r="E101" s="29">
        <v>7517242.6827335767</v>
      </c>
      <c r="F101" s="29">
        <v>9570174.5188428238</v>
      </c>
      <c r="G101" s="26">
        <v>49735321.477429233</v>
      </c>
      <c r="H101" s="26">
        <v>203925422.15601036</v>
      </c>
      <c r="I101" s="25">
        <v>4581355831.8669815</v>
      </c>
      <c r="J101" s="25">
        <v>22928417391.572727</v>
      </c>
      <c r="K101" s="79">
        <v>116563848795.73204</v>
      </c>
    </row>
    <row r="102" spans="2:11" ht="18.5" x14ac:dyDescent="0.45">
      <c r="B102" s="80"/>
      <c r="C102" s="10"/>
      <c r="D102" s="10"/>
      <c r="E102" s="10"/>
      <c r="F102" s="10"/>
      <c r="G102" s="10"/>
      <c r="H102" s="10"/>
      <c r="I102" s="10"/>
      <c r="J102" s="10"/>
      <c r="K102" s="81"/>
    </row>
    <row r="103" spans="2:11" ht="18.5" x14ac:dyDescent="0.45">
      <c r="B103" s="80"/>
      <c r="C103" s="10"/>
      <c r="D103" s="10"/>
      <c r="E103" s="10"/>
      <c r="F103" s="10"/>
      <c r="G103" s="10"/>
      <c r="H103" s="10"/>
      <c r="I103" s="10"/>
      <c r="J103" s="10"/>
      <c r="K103" s="81"/>
    </row>
    <row r="104" spans="2:11" ht="18.5" x14ac:dyDescent="0.35">
      <c r="B104" s="77" t="s">
        <v>105</v>
      </c>
      <c r="C104" s="23" t="s">
        <v>106</v>
      </c>
      <c r="D104" s="24">
        <v>0.01</v>
      </c>
      <c r="E104" s="24">
        <v>0.05</v>
      </c>
      <c r="F104" s="24">
        <v>7.0000000000000007E-2</v>
      </c>
      <c r="G104" s="24">
        <v>0.15</v>
      </c>
      <c r="H104" s="24">
        <v>0.2</v>
      </c>
      <c r="I104" s="24">
        <v>0.3</v>
      </c>
      <c r="J104" s="24">
        <v>0.35</v>
      </c>
      <c r="K104" s="78">
        <v>0.4</v>
      </c>
    </row>
    <row r="105" spans="2:11" ht="45" customHeight="1" x14ac:dyDescent="0.35">
      <c r="B105" s="77">
        <v>7</v>
      </c>
      <c r="C105" s="31" t="s">
        <v>94</v>
      </c>
      <c r="D105" s="25">
        <v>6218802.1571471756</v>
      </c>
      <c r="E105" s="25">
        <v>8894254.1739922892</v>
      </c>
      <c r="F105" s="25">
        <v>11526616.974573158</v>
      </c>
      <c r="G105" s="25">
        <v>60257284.552256659</v>
      </c>
      <c r="H105" s="25">
        <v>243314482.0905866</v>
      </c>
      <c r="I105" s="26">
        <v>5372452259.670001</v>
      </c>
      <c r="J105" s="26">
        <v>26755926271.628506</v>
      </c>
      <c r="K105" s="82">
        <v>135465179606.66891</v>
      </c>
    </row>
    <row r="106" spans="2:11" ht="45" customHeight="1" x14ac:dyDescent="0.35">
      <c r="B106" s="77">
        <v>8</v>
      </c>
      <c r="C106" s="31" t="s">
        <v>96</v>
      </c>
      <c r="D106" s="29">
        <v>4256770.8358994639</v>
      </c>
      <c r="E106" s="29">
        <v>6719808.8204641892</v>
      </c>
      <c r="F106" s="29">
        <v>9235895.7545804642</v>
      </c>
      <c r="G106" s="26">
        <v>57653021.847563721</v>
      </c>
      <c r="H106" s="26">
        <v>241334129.13899884</v>
      </c>
      <c r="I106" s="25">
        <v>5385612219.9265566</v>
      </c>
      <c r="J106" s="25">
        <v>26805593005.862572</v>
      </c>
      <c r="K106" s="79">
        <v>135620960330.52783</v>
      </c>
    </row>
    <row r="107" spans="2:11" ht="18.5" x14ac:dyDescent="0.45">
      <c r="B107" s="80"/>
      <c r="C107" s="10"/>
      <c r="D107" s="10"/>
      <c r="E107" s="10"/>
      <c r="F107" s="10"/>
      <c r="G107" s="10"/>
      <c r="H107" s="10"/>
      <c r="I107" s="10"/>
      <c r="J107" s="10"/>
      <c r="K107" s="81"/>
    </row>
    <row r="108" spans="2:11" ht="18.5" x14ac:dyDescent="0.45">
      <c r="B108" s="80"/>
      <c r="C108" s="10"/>
      <c r="D108" s="10"/>
      <c r="E108" s="10"/>
      <c r="F108" s="10"/>
      <c r="G108" s="10"/>
      <c r="H108" s="10"/>
      <c r="I108" s="10"/>
      <c r="J108" s="10"/>
      <c r="K108" s="81"/>
    </row>
    <row r="109" spans="2:11" ht="18.5" x14ac:dyDescent="0.35">
      <c r="B109" s="77" t="s">
        <v>105</v>
      </c>
      <c r="C109" s="23" t="s">
        <v>106</v>
      </c>
      <c r="D109" s="24">
        <v>0.01</v>
      </c>
      <c r="E109" s="24">
        <v>0.05</v>
      </c>
      <c r="F109" s="24">
        <v>7.0000000000000007E-2</v>
      </c>
      <c r="G109" s="24">
        <v>0.15</v>
      </c>
      <c r="H109" s="24">
        <v>0.2</v>
      </c>
      <c r="I109" s="24">
        <v>0.3</v>
      </c>
      <c r="J109" s="24">
        <v>0.35</v>
      </c>
      <c r="K109" s="78">
        <v>0.4</v>
      </c>
    </row>
    <row r="110" spans="2:11" ht="45" customHeight="1" x14ac:dyDescent="0.35">
      <c r="B110" s="77">
        <v>9</v>
      </c>
      <c r="C110" s="31" t="s">
        <v>98</v>
      </c>
      <c r="D110" s="25">
        <v>7390852.1253961539</v>
      </c>
      <c r="E110" s="25">
        <v>9571098.8910111506</v>
      </c>
      <c r="F110" s="25">
        <v>11725890.511160085</v>
      </c>
      <c r="G110" s="25">
        <v>52148311.981078461</v>
      </c>
      <c r="H110" s="25">
        <v>205730852.54458481</v>
      </c>
      <c r="I110" s="26">
        <v>4569037534.5777903</v>
      </c>
      <c r="J110" s="26">
        <v>22882124618.698143</v>
      </c>
      <c r="K110" s="82">
        <v>116418693639.21822</v>
      </c>
    </row>
    <row r="111" spans="2:11" ht="45" customHeight="1" x14ac:dyDescent="0.35">
      <c r="B111" s="77">
        <v>10</v>
      </c>
      <c r="C111" s="31" t="s">
        <v>100</v>
      </c>
      <c r="D111" s="29">
        <v>5428820.8041484365</v>
      </c>
      <c r="E111" s="29">
        <v>7396653.5374830514</v>
      </c>
      <c r="F111" s="29">
        <v>9435169.2911673915</v>
      </c>
      <c r="G111" s="26">
        <v>49544049.276385397</v>
      </c>
      <c r="H111" s="26">
        <v>203750499.59299704</v>
      </c>
      <c r="I111" s="25">
        <v>4582197494.8343582</v>
      </c>
      <c r="J111" s="25">
        <v>22931791352.932194</v>
      </c>
      <c r="K111" s="79">
        <v>116574474363.07707</v>
      </c>
    </row>
    <row r="112" spans="2:11" ht="18.5" x14ac:dyDescent="0.45">
      <c r="B112" s="80"/>
      <c r="C112" s="10"/>
      <c r="D112" s="10"/>
      <c r="E112" s="10"/>
      <c r="F112" s="10"/>
      <c r="G112" s="10"/>
      <c r="H112" s="10"/>
      <c r="I112" s="10"/>
      <c r="J112" s="10"/>
      <c r="K112" s="81"/>
    </row>
    <row r="113" spans="2:11" ht="18.5" x14ac:dyDescent="0.45">
      <c r="B113" s="80"/>
      <c r="C113" s="10"/>
      <c r="D113" s="10"/>
      <c r="E113" s="10"/>
      <c r="F113" s="10"/>
      <c r="G113" s="10"/>
      <c r="H113" s="10"/>
      <c r="I113" s="10"/>
      <c r="J113" s="10"/>
      <c r="K113" s="81"/>
    </row>
    <row r="114" spans="2:11" ht="18.5" x14ac:dyDescent="0.35">
      <c r="B114" s="77" t="s">
        <v>105</v>
      </c>
      <c r="C114" s="23" t="s">
        <v>106</v>
      </c>
      <c r="D114" s="24">
        <v>0.01</v>
      </c>
      <c r="E114" s="24">
        <v>0.05</v>
      </c>
      <c r="F114" s="24">
        <v>7.0000000000000007E-2</v>
      </c>
      <c r="G114" s="24">
        <v>0.15</v>
      </c>
      <c r="H114" s="24">
        <v>0.2</v>
      </c>
      <c r="I114" s="24">
        <v>0.3</v>
      </c>
      <c r="J114" s="24">
        <v>0.35</v>
      </c>
      <c r="K114" s="78">
        <v>0.4</v>
      </c>
    </row>
    <row r="115" spans="2:11" ht="45" customHeight="1" x14ac:dyDescent="0.35">
      <c r="B115" s="77">
        <v>11</v>
      </c>
      <c r="C115" s="31" t="s">
        <v>102</v>
      </c>
      <c r="D115" s="25">
        <v>6123160.1579960929</v>
      </c>
      <c r="E115" s="25">
        <v>8773665.0287417546</v>
      </c>
      <c r="F115" s="25">
        <v>11391611.746897733</v>
      </c>
      <c r="G115" s="25">
        <v>60066012.351212896</v>
      </c>
      <c r="H115" s="25">
        <v>243139559.5275735</v>
      </c>
      <c r="I115" s="26">
        <v>5373293922.6373682</v>
      </c>
      <c r="J115" s="26">
        <v>26759300232.98793</v>
      </c>
      <c r="K115" s="82">
        <v>135475805174.01416</v>
      </c>
    </row>
    <row r="116" spans="2:11" ht="45" customHeight="1" thickBot="1" x14ac:dyDescent="0.4">
      <c r="B116" s="84">
        <v>12</v>
      </c>
      <c r="C116" s="93" t="s">
        <v>104</v>
      </c>
      <c r="D116" s="94">
        <v>4161128.8367483816</v>
      </c>
      <c r="E116" s="94">
        <v>6599219.675213662</v>
      </c>
      <c r="F116" s="94">
        <v>9100890.5269050375</v>
      </c>
      <c r="G116" s="95">
        <v>57461749.646519847</v>
      </c>
      <c r="H116" s="95">
        <v>241159206.57598582</v>
      </c>
      <c r="I116" s="86">
        <v>5386453882.8939371</v>
      </c>
      <c r="J116" s="86">
        <v>26808966967.221996</v>
      </c>
      <c r="K116" s="87">
        <v>135631585897.87312</v>
      </c>
    </row>
  </sheetData>
  <mergeCells count="4">
    <mergeCell ref="B53:K53"/>
    <mergeCell ref="B17:K18"/>
    <mergeCell ref="B87:K87"/>
    <mergeCell ref="B20:K2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bf70312-ea00-4a59-b84c-6c930ce846e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6861542F70F946A9EAABEA062DAFEE" ma:contentTypeVersion="8" ma:contentTypeDescription="Create a new document." ma:contentTypeScope="" ma:versionID="2f65669e706521e0bd67ff071eadbc86">
  <xsd:schema xmlns:xsd="http://www.w3.org/2001/XMLSchema" xmlns:xs="http://www.w3.org/2001/XMLSchema" xmlns:p="http://schemas.microsoft.com/office/2006/metadata/properties" xmlns:ns3="8bf70312-ea00-4a59-b84c-6c930ce846e2" xmlns:ns4="f9251598-2714-44b1-863d-2429e751b0b5" targetNamespace="http://schemas.microsoft.com/office/2006/metadata/properties" ma:root="true" ma:fieldsID="7cfc77e8f12ca2d4739cda35209c92b2" ns3:_="" ns4:_="">
    <xsd:import namespace="8bf70312-ea00-4a59-b84c-6c930ce846e2"/>
    <xsd:import namespace="f9251598-2714-44b1-863d-2429e751b0b5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f70312-ea00-4a59-b84c-6c930ce846e2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251598-2714-44b1-863d-2429e751b0b5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10D2DC0-BA40-4C75-80E6-38DC3B8E9C7D}">
  <ds:schemaRefs>
    <ds:schemaRef ds:uri="http://schemas.microsoft.com/office/2006/metadata/properties"/>
    <ds:schemaRef ds:uri="http://schemas.microsoft.com/office/infopath/2007/PartnerControls"/>
    <ds:schemaRef ds:uri="8bf70312-ea00-4a59-b84c-6c930ce846e2"/>
  </ds:schemaRefs>
</ds:datastoreItem>
</file>

<file path=customXml/itemProps2.xml><?xml version="1.0" encoding="utf-8"?>
<ds:datastoreItem xmlns:ds="http://schemas.openxmlformats.org/officeDocument/2006/customXml" ds:itemID="{1BF7F77F-8CAE-4D92-8AB2-E34C0E9997C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F48A6CD-0290-43A5-8A3B-0F668E04C9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f70312-ea00-4a59-b84c-6c930ce846e2"/>
    <ds:schemaRef ds:uri="f9251598-2714-44b1-863d-2429e751b0b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a8eec281-aaa3-4dae-ac9b-9a398b9215e7}" enabled="0" method="" siteId="{a8eec281-aaa3-4dae-ac9b-9a398b9215e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 Sheet</vt:lpstr>
      <vt:lpstr>Case 1</vt:lpstr>
      <vt:lpstr>Case 2</vt:lpstr>
      <vt:lpstr>Case 3</vt:lpstr>
      <vt:lpstr>Case 4</vt:lpstr>
      <vt:lpstr>Case 5</vt:lpstr>
      <vt:lpstr>Case 6</vt:lpstr>
      <vt:lpstr>Case 7</vt:lpstr>
      <vt:lpstr>Case 8</vt:lpstr>
      <vt:lpstr>Case 9</vt:lpstr>
      <vt:lpstr>Case 10</vt:lpstr>
      <vt:lpstr>Case 11</vt:lpstr>
      <vt:lpstr>Case 12</vt:lpstr>
      <vt:lpstr>DecisionTable &amp; PairComparison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Vatsal Hitendra Shah</dc:creator>
  <cp:keywords/>
  <dc:description/>
  <cp:lastModifiedBy>Vidit Vinay Jain</cp:lastModifiedBy>
  <cp:revision/>
  <dcterms:created xsi:type="dcterms:W3CDTF">2024-04-01T05:40:10Z</dcterms:created>
  <dcterms:modified xsi:type="dcterms:W3CDTF">2024-04-04T23:05:01Z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0x010100D16861542F70F946A9EAABEA062DAFEE</vt:lpwstr>
  </property>
</Properties>
</file>