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man Kumar\Desktop\"/>
    </mc:Choice>
  </mc:AlternateContent>
  <xr:revisionPtr revIDLastSave="38" documentId="11_19CD3D0159E0E0E71CAED14035799A7560848619" xr6:coauthVersionLast="47" xr6:coauthVersionMax="47" xr10:uidLastSave="{24A2EF50-7E5C-4331-A334-327A34ABCB15}"/>
  <bookViews>
    <workbookView xWindow="-105" yWindow="-105" windowWidth="23250" windowHeight="13170" tabRatio="687" firstSheet="1" activeTab="1" xr2:uid="{00000000-000D-0000-FFFF-FFFF00000000}"/>
  </bookViews>
  <sheets>
    <sheet name="REVENUE GROWTH ANALYSIS" sheetId="4" r:id="rId1"/>
    <sheet name="PROFIT ANALYSI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4" l="1"/>
  <c r="I14" i="4"/>
  <c r="H14" i="4"/>
  <c r="G14" i="4" l="1"/>
  <c r="H17" i="4"/>
  <c r="H20" i="4"/>
  <c r="H23" i="4"/>
  <c r="J23" i="4"/>
  <c r="H26" i="4"/>
  <c r="H29" i="4"/>
  <c r="H32" i="4"/>
  <c r="H35" i="4"/>
  <c r="H38" i="4"/>
  <c r="H41" i="4"/>
  <c r="H44" i="4"/>
  <c r="J44" i="4"/>
  <c r="H47" i="4"/>
  <c r="H50" i="4"/>
  <c r="J50" i="4" s="1"/>
  <c r="H53" i="4"/>
  <c r="H56" i="4"/>
  <c r="H59" i="4"/>
  <c r="H62" i="4"/>
  <c r="H65" i="4"/>
  <c r="J65" i="4"/>
  <c r="H68" i="4"/>
  <c r="J68" i="4"/>
  <c r="H71" i="4"/>
  <c r="J71" i="4" s="1"/>
  <c r="H74" i="4"/>
  <c r="H77" i="4"/>
  <c r="H80" i="4"/>
  <c r="J80" i="4"/>
  <c r="H83" i="4"/>
  <c r="H86" i="4"/>
  <c r="J86" i="4" s="1"/>
  <c r="E14" i="3"/>
  <c r="F20" i="3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I29" i="4" l="1"/>
  <c r="J83" i="4"/>
  <c r="I41" i="4"/>
  <c r="K41" i="4" s="1"/>
  <c r="J26" i="4"/>
  <c r="I77" i="4"/>
  <c r="F56" i="3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J9" i="3"/>
  <c r="J77" i="4"/>
  <c r="J62" i="4"/>
  <c r="J41" i="4"/>
  <c r="I17" i="4"/>
  <c r="I53" i="4"/>
  <c r="K53" i="4" s="1"/>
  <c r="J35" i="4"/>
  <c r="J59" i="4"/>
  <c r="J38" i="4"/>
  <c r="J47" i="4"/>
  <c r="J56" i="4"/>
  <c r="J53" i="4"/>
  <c r="J74" i="4"/>
  <c r="J20" i="4"/>
  <c r="J29" i="4"/>
  <c r="I65" i="4"/>
  <c r="K65" i="4" s="1"/>
  <c r="J32" i="4"/>
  <c r="K77" i="4" l="1"/>
  <c r="K29" i="4"/>
</calcChain>
</file>

<file path=xl/sharedStrings.xml><?xml version="1.0" encoding="utf-8"?>
<sst xmlns="http://schemas.openxmlformats.org/spreadsheetml/2006/main" count="246" uniqueCount="49">
  <si>
    <t>PROJECT</t>
  </si>
  <si>
    <t>Product</t>
  </si>
  <si>
    <t>Manufacturing Cost per Unit</t>
  </si>
  <si>
    <t>SP for dealer per unit</t>
  </si>
  <si>
    <t>Units Sold in Jan 2016</t>
  </si>
  <si>
    <t>Total Revenue</t>
  </si>
  <si>
    <t>1 L P</t>
  </si>
  <si>
    <t>1 L M</t>
  </si>
  <si>
    <t>2 l</t>
  </si>
  <si>
    <t>500 mL P</t>
  </si>
  <si>
    <t>500 mL M</t>
  </si>
  <si>
    <t>250  ml</t>
  </si>
  <si>
    <t>Pouches</t>
  </si>
  <si>
    <t>Barrel 15</t>
  </si>
  <si>
    <t>Barrel 20</t>
  </si>
  <si>
    <t>Barrel 25</t>
  </si>
  <si>
    <t>Flavoured water</t>
  </si>
  <si>
    <t>TOTAL</t>
  </si>
  <si>
    <t>Year</t>
  </si>
  <si>
    <t>Quarter</t>
  </si>
  <si>
    <t xml:space="preserve">Month </t>
  </si>
  <si>
    <t>Growth</t>
  </si>
  <si>
    <t>Discount</t>
  </si>
  <si>
    <t>Net Revenue</t>
  </si>
  <si>
    <t>Q. NET revenue</t>
  </si>
  <si>
    <t>Annual net revenue</t>
  </si>
  <si>
    <t>quarterly growth</t>
  </si>
  <si>
    <t>Annual growth rate</t>
  </si>
  <si>
    <t>Q 1</t>
  </si>
  <si>
    <t>January</t>
  </si>
  <si>
    <t>-</t>
  </si>
  <si>
    <t>February</t>
  </si>
  <si>
    <t>March</t>
  </si>
  <si>
    <t>Q 2</t>
  </si>
  <si>
    <t>April</t>
  </si>
  <si>
    <t>May</t>
  </si>
  <si>
    <t>June</t>
  </si>
  <si>
    <t>Q 3</t>
  </si>
  <si>
    <t>July</t>
  </si>
  <si>
    <t>August</t>
  </si>
  <si>
    <t>September</t>
  </si>
  <si>
    <t>Q 4</t>
  </si>
  <si>
    <t>October</t>
  </si>
  <si>
    <t>November</t>
  </si>
  <si>
    <t>December</t>
  </si>
  <si>
    <t xml:space="preserve">COST ANALYSIS </t>
  </si>
  <si>
    <t>TOTAL COST</t>
  </si>
  <si>
    <t>Profit in Jan 2019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</si>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</sst>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000000"/>
      <name val="Calibri"/>
      <family val="2"/>
    </font>
    <font>
      <b/>
      <sz val="11"/>
      <color rgb="FF9C0006"/>
      <name val="Calibri"/>
      <family val="2"/>
    </font>
    <font>
      <b/>
      <sz val="11"/>
      <color rgb="FF9C6500"/>
      <name val="Calibri"/>
      <family val="2"/>
    </font>
    <font>
      <b/>
      <sz val="11"/>
      <name val="Calibri"/>
      <family val="2"/>
    </font>
    <font>
      <b/>
      <sz val="20"/>
      <color rgb="FF9C0006"/>
      <name val="Calibri"/>
      <family val="2"/>
    </font>
    <font>
      <b/>
      <sz val="26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DC3E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9" fontId="2" fillId="0" borderId="0">
      <alignment vertical="top"/>
      <protection locked="0"/>
    </xf>
    <xf numFmtId="0" fontId="3" fillId="2" borderId="0">
      <alignment vertical="top"/>
      <protection locked="0"/>
    </xf>
    <xf numFmtId="0" fontId="4" fillId="3" borderId="0">
      <alignment vertical="top"/>
      <protection locked="0"/>
    </xf>
  </cellStyleXfs>
  <cellXfs count="26">
    <xf numFmtId="0" fontId="0" fillId="0" borderId="0" xfId="0"/>
    <xf numFmtId="0" fontId="5" fillId="6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6" fillId="0" borderId="0" xfId="3" applyFont="1" applyFill="1" applyAlignment="1" applyProtection="1">
      <alignment vertical="center"/>
    </xf>
    <xf numFmtId="0" fontId="6" fillId="0" borderId="0" xfId="3" applyFont="1" applyFill="1" applyAlignment="1" applyProtection="1">
      <alignment horizontal="center" vertical="center"/>
    </xf>
    <xf numFmtId="0" fontId="7" fillId="0" borderId="0" xfId="4" applyFont="1" applyFill="1" applyAlignment="1" applyProtection="1">
      <alignment horizontal="center" vertical="center"/>
    </xf>
    <xf numFmtId="0" fontId="8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 vertical="center"/>
    </xf>
    <xf numFmtId="166" fontId="5" fillId="0" borderId="2" xfId="2" applyNumberFormat="1" applyFont="1" applyBorder="1" applyAlignment="1" applyProtection="1">
      <alignment horizontal="center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left" vertical="center"/>
    </xf>
    <xf numFmtId="0" fontId="8" fillId="4" borderId="2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9" fillId="2" borderId="0" xfId="3" applyFont="1" applyAlignment="1" applyProtection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0" fillId="2" borderId="3" xfId="3" applyFont="1" applyBorder="1" applyAlignment="1" applyProtection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8" fillId="0" borderId="0" xfId="1" applyFont="1" applyFill="1">
      <alignment vertical="center"/>
    </xf>
    <xf numFmtId="0" fontId="8" fillId="0" borderId="2" xfId="1" applyFont="1" applyFill="1" applyBorder="1">
      <alignment vertical="center"/>
    </xf>
  </cellXfs>
  <cellStyles count="5">
    <cellStyle name="Bad 2" xfId="3" xr:uid="{00000000-0005-0000-0000-000000000000}"/>
    <cellStyle name="Neutral 2" xfId="4" xr:uid="{00000000-0005-0000-0000-000004000000}"/>
    <cellStyle name="Normal" xfId="0" builtinId="0"/>
    <cellStyle name="Normal 2" xfId="1" xr:uid="{00000000-0005-0000-0000-000006000000}"/>
    <cellStyle name="Percent 2" xfId="2" xr:uid="{00000000-0005-0000-0000-000007000000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180975</xdr:rowOff>
    </xdr:from>
    <xdr:to>
      <xdr:col>9</xdr:col>
      <xdr:colOff>0</xdr:colOff>
      <xdr:row>3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134225" y="609600"/>
          <a:ext cx="5905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</xdr:row>
      <xdr:rowOff>19050</xdr:rowOff>
    </xdr:from>
    <xdr:to>
      <xdr:col>8</xdr:col>
      <xdr:colOff>581025</xdr:colOff>
      <xdr:row>5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V="1">
          <a:off x="7143750" y="1019175"/>
          <a:ext cx="5715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171450</xdr:rowOff>
    </xdr:from>
    <xdr:to>
      <xdr:col>11</xdr:col>
      <xdr:colOff>0</xdr:colOff>
      <xdr:row>3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>
          <a:off x="8315325" y="600075"/>
          <a:ext cx="5905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4</xdr:row>
      <xdr:rowOff>1</xdr:rowOff>
    </xdr:from>
    <xdr:to>
      <xdr:col>11</xdr:col>
      <xdr:colOff>0</xdr:colOff>
      <xdr:row>5</xdr:row>
      <xdr:rowOff>19050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 flipV="1">
          <a:off x="10001251" y="1000126"/>
          <a:ext cx="590549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4"/>
  <sheetViews>
    <sheetView zoomScaleNormal="100" workbookViewId="0">
      <selection activeCell="G3" sqref="G3"/>
    </sheetView>
  </sheetViews>
  <sheetFormatPr defaultColWidth="10" defaultRowHeight="15"/>
  <cols>
    <col min="1" max="2" width="10" style="7"/>
    <col min="3" max="3" width="12.42578125" style="7" customWidth="1"/>
    <col min="4" max="4" width="28.85546875" style="7" customWidth="1"/>
    <col min="5" max="5" width="26.140625" style="7" customWidth="1"/>
    <col min="6" max="6" width="28.140625" style="7" customWidth="1"/>
    <col min="7" max="7" width="20.5703125" style="7" customWidth="1"/>
    <col min="8" max="8" width="20.85546875" style="7" customWidth="1"/>
    <col min="9" max="9" width="23.28515625" style="7" customWidth="1"/>
    <col min="10" max="10" width="17.7109375" style="7" customWidth="1"/>
    <col min="11" max="11" width="22.140625" style="6" customWidth="1"/>
    <col min="12" max="12" width="14.28515625" style="7" customWidth="1"/>
    <col min="13" max="13" width="24.28515625" style="7" bestFit="1" customWidth="1"/>
    <col min="14" max="14" width="18.7109375" style="7" bestFit="1" customWidth="1"/>
    <col min="15" max="15" width="11.140625" style="7" bestFit="1" customWidth="1"/>
    <col min="16" max="16" width="12" style="7" bestFit="1" customWidth="1"/>
    <col min="17" max="16384" width="10" style="7"/>
  </cols>
  <sheetData>
    <row r="1" spans="1:11" ht="26.25">
      <c r="A1" s="19" t="s">
        <v>0</v>
      </c>
      <c r="B1" s="19"/>
      <c r="C1" s="4"/>
      <c r="D1" s="4"/>
      <c r="E1" s="4"/>
      <c r="F1" s="4"/>
      <c r="G1" s="4"/>
      <c r="H1" s="5"/>
      <c r="I1" s="5"/>
      <c r="J1" s="5"/>
    </row>
    <row r="2" spans="1:11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8"/>
      <c r="I2" s="8"/>
    </row>
    <row r="3" spans="1:11" ht="14.45" customHeight="1">
      <c r="C3" s="2" t="s">
        <v>6</v>
      </c>
      <c r="D3" s="2">
        <v>10</v>
      </c>
      <c r="E3" s="2">
        <v>20</v>
      </c>
      <c r="F3" s="2">
        <v>22500</v>
      </c>
      <c r="G3" s="2">
        <v>450000</v>
      </c>
      <c r="H3" s="8"/>
      <c r="I3" s="8"/>
    </row>
    <row r="4" spans="1:11" ht="14.45" customHeight="1">
      <c r="C4" s="2" t="s">
        <v>7</v>
      </c>
      <c r="D4" s="2">
        <v>5</v>
      </c>
      <c r="E4" s="2">
        <v>10</v>
      </c>
      <c r="F4" s="2">
        <v>99000</v>
      </c>
      <c r="G4" s="2">
        <v>990000</v>
      </c>
      <c r="H4" s="2"/>
      <c r="I4" s="8"/>
    </row>
    <row r="5" spans="1:11" ht="14.45" customHeight="1">
      <c r="C5" s="2" t="s">
        <v>8</v>
      </c>
      <c r="D5" s="2">
        <v>8</v>
      </c>
      <c r="E5" s="2">
        <v>18</v>
      </c>
      <c r="F5" s="2">
        <v>11250</v>
      </c>
      <c r="G5" s="2">
        <v>202500</v>
      </c>
      <c r="H5" s="8"/>
      <c r="I5" s="8"/>
    </row>
    <row r="6" spans="1:11" ht="14.45" customHeight="1">
      <c r="C6" s="2" t="s">
        <v>9</v>
      </c>
      <c r="D6" s="2">
        <v>7</v>
      </c>
      <c r="E6" s="2">
        <v>11</v>
      </c>
      <c r="F6" s="2">
        <v>9000</v>
      </c>
      <c r="G6" s="2">
        <v>99000</v>
      </c>
      <c r="H6" s="8"/>
      <c r="I6" s="8"/>
    </row>
    <row r="7" spans="1:11" ht="14.45" customHeight="1">
      <c r="C7" s="2" t="s">
        <v>10</v>
      </c>
      <c r="D7" s="2">
        <v>4</v>
      </c>
      <c r="E7" s="2">
        <v>6</v>
      </c>
      <c r="F7" s="2">
        <v>108000</v>
      </c>
      <c r="G7" s="2">
        <v>648000</v>
      </c>
      <c r="H7" s="8"/>
      <c r="I7" s="8"/>
    </row>
    <row r="8" spans="1:11" ht="14.45" customHeight="1">
      <c r="C8" s="2" t="s">
        <v>11</v>
      </c>
      <c r="D8" s="2">
        <v>3</v>
      </c>
      <c r="E8" s="2">
        <v>4.5</v>
      </c>
      <c r="F8" s="2">
        <v>234000</v>
      </c>
      <c r="G8" s="2">
        <v>1053000</v>
      </c>
      <c r="H8" s="8"/>
      <c r="I8" s="8"/>
    </row>
    <row r="9" spans="1:11" ht="14.45" customHeight="1">
      <c r="C9" s="2" t="s">
        <v>12</v>
      </c>
      <c r="D9" s="2">
        <v>1.5</v>
      </c>
      <c r="E9" s="2">
        <v>3</v>
      </c>
      <c r="F9" s="2">
        <v>315000.00000000006</v>
      </c>
      <c r="G9" s="2">
        <v>945000.00000000023</v>
      </c>
      <c r="H9" s="8"/>
      <c r="I9" s="8"/>
    </row>
    <row r="10" spans="1:11" ht="14.45" customHeight="1">
      <c r="C10" s="2" t="s">
        <v>13</v>
      </c>
      <c r="D10" s="2">
        <v>40</v>
      </c>
      <c r="E10" s="2">
        <v>60</v>
      </c>
      <c r="F10" s="2">
        <v>2100.0000000000005</v>
      </c>
      <c r="G10" s="2">
        <v>126000.00000000003</v>
      </c>
      <c r="H10" s="8"/>
      <c r="I10" s="8"/>
    </row>
    <row r="11" spans="1:11" ht="14.45" customHeight="1">
      <c r="C11" s="2" t="s">
        <v>14</v>
      </c>
      <c r="D11" s="2">
        <v>50</v>
      </c>
      <c r="E11" s="2">
        <v>65</v>
      </c>
      <c r="F11" s="2">
        <v>4500</v>
      </c>
      <c r="G11" s="2">
        <v>292500</v>
      </c>
      <c r="H11" s="8">
        <f>E17*D18+E17</f>
        <v>5065357.5</v>
      </c>
      <c r="I11" s="8"/>
    </row>
    <row r="12" spans="1:11" ht="14.45" customHeight="1">
      <c r="C12" s="2" t="s">
        <v>15</v>
      </c>
      <c r="D12" s="2">
        <v>55</v>
      </c>
      <c r="E12" s="2">
        <v>75</v>
      </c>
      <c r="F12" s="2">
        <v>1260.0000000000002</v>
      </c>
      <c r="G12" s="2">
        <v>94500.000000000015</v>
      </c>
      <c r="H12" s="8"/>
      <c r="I12" s="8"/>
    </row>
    <row r="13" spans="1:11" ht="19.899999999999999" customHeight="1">
      <c r="C13" s="2" t="s">
        <v>16</v>
      </c>
      <c r="D13" s="2">
        <v>12</v>
      </c>
      <c r="E13" s="2">
        <v>20</v>
      </c>
      <c r="F13" s="2">
        <v>4500</v>
      </c>
      <c r="G13" s="2">
        <v>90000</v>
      </c>
      <c r="H13" s="8"/>
      <c r="I13" s="8"/>
    </row>
    <row r="14" spans="1:11" ht="22.9" customHeight="1">
      <c r="C14" s="2"/>
      <c r="D14" s="2"/>
      <c r="E14" s="2"/>
      <c r="F14" s="3" t="s">
        <v>17</v>
      </c>
      <c r="G14" s="3">
        <f>SUM(G3:G13)</f>
        <v>4990500</v>
      </c>
      <c r="H14" s="8">
        <f>G14*1.015</f>
        <v>5065357.4999999991</v>
      </c>
      <c r="I14" s="8">
        <f>G14*(100+D17)/100</f>
        <v>4990999.05</v>
      </c>
    </row>
    <row r="16" spans="1:11">
      <c r="A16" s="9" t="s">
        <v>18</v>
      </c>
      <c r="B16" s="9" t="s">
        <v>19</v>
      </c>
      <c r="C16" s="9" t="s">
        <v>20</v>
      </c>
      <c r="D16" s="9" t="s">
        <v>21</v>
      </c>
      <c r="E16" s="9" t="s">
        <v>5</v>
      </c>
      <c r="F16" s="9" t="s">
        <v>22</v>
      </c>
      <c r="G16" s="9" t="s">
        <v>23</v>
      </c>
      <c r="H16" s="9" t="s">
        <v>24</v>
      </c>
      <c r="I16" s="10" t="s">
        <v>25</v>
      </c>
      <c r="J16" s="9" t="s">
        <v>26</v>
      </c>
      <c r="K16" s="10" t="s">
        <v>27</v>
      </c>
    </row>
    <row r="17" spans="1:11">
      <c r="A17" s="16">
        <v>2016</v>
      </c>
      <c r="B17" s="16" t="s">
        <v>28</v>
      </c>
      <c r="C17" s="2" t="s">
        <v>29</v>
      </c>
      <c r="D17" s="11">
        <v>0.01</v>
      </c>
      <c r="E17" s="2">
        <v>4990500</v>
      </c>
      <c r="F17" s="2">
        <v>182652.30000000002</v>
      </c>
      <c r="G17" s="2">
        <v>4807847.7</v>
      </c>
      <c r="H17" s="16">
        <f>SUM(G17:G19)</f>
        <v>14689777.666387498</v>
      </c>
      <c r="I17" s="16">
        <f>H17+H20+H23+H26</f>
        <v>64588460.576018885</v>
      </c>
      <c r="J17" s="16" t="s">
        <v>30</v>
      </c>
      <c r="K17" s="16" t="s">
        <v>30</v>
      </c>
    </row>
    <row r="18" spans="1:11">
      <c r="A18" s="17"/>
      <c r="B18" s="17"/>
      <c r="C18" s="2" t="s">
        <v>31</v>
      </c>
      <c r="D18" s="11">
        <v>1.4999999999999999E-2</v>
      </c>
      <c r="E18" s="2">
        <v>5065357.5</v>
      </c>
      <c r="F18" s="2">
        <v>185392.0845</v>
      </c>
      <c r="G18" s="2">
        <v>4879965.4155000001</v>
      </c>
      <c r="H18" s="17"/>
      <c r="I18" s="17"/>
      <c r="J18" s="17"/>
      <c r="K18" s="17"/>
    </row>
    <row r="19" spans="1:11">
      <c r="A19" s="17"/>
      <c r="B19" s="18"/>
      <c r="C19" s="2" t="s">
        <v>32</v>
      </c>
      <c r="D19" s="11">
        <v>2.5000000000000001E-2</v>
      </c>
      <c r="E19" s="2">
        <v>5191991.4375</v>
      </c>
      <c r="F19" s="2">
        <v>190026.88661250001</v>
      </c>
      <c r="G19" s="2">
        <v>5001964.5508874999</v>
      </c>
      <c r="H19" s="18"/>
      <c r="I19" s="17"/>
      <c r="J19" s="18"/>
      <c r="K19" s="17"/>
    </row>
    <row r="20" spans="1:11">
      <c r="A20" s="17"/>
      <c r="B20" s="16" t="s">
        <v>33</v>
      </c>
      <c r="C20" s="2" t="s">
        <v>34</v>
      </c>
      <c r="D20" s="11">
        <v>0.02</v>
      </c>
      <c r="E20" s="2">
        <v>5295831.2662500003</v>
      </c>
      <c r="F20" s="2">
        <v>193827.42434475</v>
      </c>
      <c r="G20" s="2">
        <v>5102003.8419052502</v>
      </c>
      <c r="H20" s="16">
        <f>SUM(G20:G22)</f>
        <v>16006006.452825151</v>
      </c>
      <c r="I20" s="17"/>
      <c r="J20" s="16">
        <f>(H20-H17)*100/H17</f>
        <v>8.9601681953933827</v>
      </c>
      <c r="K20" s="17"/>
    </row>
    <row r="21" spans="1:11">
      <c r="A21" s="17"/>
      <c r="B21" s="17"/>
      <c r="C21" s="2" t="s">
        <v>35</v>
      </c>
      <c r="D21" s="11">
        <v>0.04</v>
      </c>
      <c r="E21" s="2">
        <v>5507664.5169000002</v>
      </c>
      <c r="F21" s="2">
        <v>201580.52131854001</v>
      </c>
      <c r="G21" s="2">
        <v>5306083.9955814602</v>
      </c>
      <c r="H21" s="17"/>
      <c r="I21" s="17"/>
      <c r="J21" s="17"/>
      <c r="K21" s="17"/>
    </row>
    <row r="22" spans="1:11">
      <c r="A22" s="17"/>
      <c r="B22" s="18"/>
      <c r="C22" s="2" t="s">
        <v>36</v>
      </c>
      <c r="D22" s="11">
        <v>5.5E-2</v>
      </c>
      <c r="E22" s="2">
        <v>5810586.0653295005</v>
      </c>
      <c r="F22" s="2">
        <v>212667.44999105972</v>
      </c>
      <c r="G22" s="2">
        <v>5597918.615338441</v>
      </c>
      <c r="H22" s="18"/>
      <c r="I22" s="17"/>
      <c r="J22" s="18"/>
      <c r="K22" s="17"/>
    </row>
    <row r="23" spans="1:11">
      <c r="A23" s="17"/>
      <c r="B23" s="16" t="s">
        <v>37</v>
      </c>
      <c r="C23" s="2" t="s">
        <v>38</v>
      </c>
      <c r="D23" s="11">
        <v>0.04</v>
      </c>
      <c r="E23" s="2">
        <v>6043009.5079426803</v>
      </c>
      <c r="F23" s="2">
        <v>221174.1479907021</v>
      </c>
      <c r="G23" s="2">
        <v>5821835.3599519785</v>
      </c>
      <c r="H23" s="16">
        <f>SUM(G23:G25)</f>
        <v>17372543.01282822</v>
      </c>
      <c r="I23" s="17"/>
      <c r="J23" s="16">
        <f>(H23-H20)*100/H20</f>
        <v>8.537648438607663</v>
      </c>
      <c r="K23" s="17"/>
    </row>
    <row r="24" spans="1:11">
      <c r="A24" s="17"/>
      <c r="B24" s="17"/>
      <c r="C24" s="2" t="s">
        <v>39</v>
      </c>
      <c r="D24" s="11">
        <v>-4.0000000000000001E-3</v>
      </c>
      <c r="E24" s="2">
        <v>6018837.4699109094</v>
      </c>
      <c r="F24" s="2">
        <v>220289.4513987393</v>
      </c>
      <c r="G24" s="2">
        <v>5798548.0185121698</v>
      </c>
      <c r="H24" s="17"/>
      <c r="I24" s="17"/>
      <c r="J24" s="17"/>
      <c r="K24" s="17"/>
    </row>
    <row r="25" spans="1:11">
      <c r="A25" s="17"/>
      <c r="B25" s="18"/>
      <c r="C25" s="2" t="s">
        <v>40</v>
      </c>
      <c r="D25" s="11">
        <v>-8.0000000000000002E-3</v>
      </c>
      <c r="E25" s="2">
        <v>5970686.7701516226</v>
      </c>
      <c r="F25" s="2">
        <v>218527.1357875494</v>
      </c>
      <c r="G25" s="2">
        <v>5752159.6343640732</v>
      </c>
      <c r="H25" s="18"/>
      <c r="I25" s="17"/>
      <c r="J25" s="18"/>
      <c r="K25" s="17"/>
    </row>
    <row r="26" spans="1:11">
      <c r="A26" s="17"/>
      <c r="B26" s="16" t="s">
        <v>41</v>
      </c>
      <c r="C26" s="2" t="s">
        <v>42</v>
      </c>
      <c r="D26" s="11">
        <v>-0.02</v>
      </c>
      <c r="E26" s="2">
        <v>5851273.0347485906</v>
      </c>
      <c r="F26" s="2">
        <v>214156.59307179842</v>
      </c>
      <c r="G26" s="2">
        <v>5637116.4416767918</v>
      </c>
      <c r="H26" s="16">
        <f>SUM(G26:G28)</f>
        <v>16520133.443978008</v>
      </c>
      <c r="I26" s="17"/>
      <c r="J26" s="16">
        <f>(H26-H23)*100/H23</f>
        <v>-4.9066481989469022</v>
      </c>
      <c r="K26" s="17"/>
    </row>
    <row r="27" spans="1:11">
      <c r="A27" s="17"/>
      <c r="B27" s="17"/>
      <c r="C27" s="2" t="s">
        <v>43</v>
      </c>
      <c r="D27" s="11">
        <v>-0.02</v>
      </c>
      <c r="E27" s="2">
        <v>5734247.5740536191</v>
      </c>
      <c r="F27" s="2">
        <v>209873.46121036247</v>
      </c>
      <c r="G27" s="2">
        <v>5524374.1128432564</v>
      </c>
      <c r="H27" s="17"/>
      <c r="I27" s="17"/>
      <c r="J27" s="17"/>
      <c r="K27" s="17"/>
    </row>
    <row r="28" spans="1:11">
      <c r="A28" s="18"/>
      <c r="B28" s="18"/>
      <c r="C28" s="2" t="s">
        <v>44</v>
      </c>
      <c r="D28" s="11">
        <v>-0.03</v>
      </c>
      <c r="E28" s="2">
        <v>5562220.1468320107</v>
      </c>
      <c r="F28" s="2">
        <v>203577.25737405161</v>
      </c>
      <c r="G28" s="2">
        <v>5358642.8894579588</v>
      </c>
      <c r="H28" s="18"/>
      <c r="I28" s="18"/>
      <c r="J28" s="18"/>
      <c r="K28" s="18"/>
    </row>
    <row r="29" spans="1:11">
      <c r="A29" s="16">
        <v>2017</v>
      </c>
      <c r="B29" s="16" t="s">
        <v>28</v>
      </c>
      <c r="C29" s="2" t="s">
        <v>29</v>
      </c>
      <c r="D29" s="11">
        <v>0.01</v>
      </c>
      <c r="E29" s="2">
        <v>5617842.3483003313</v>
      </c>
      <c r="F29" s="2">
        <v>205613.02994779212</v>
      </c>
      <c r="G29" s="2">
        <v>5412229.3183525391</v>
      </c>
      <c r="H29" s="16">
        <f>SUM(G29:G31)</f>
        <v>16536390.153561389</v>
      </c>
      <c r="I29" s="16">
        <f>H29+H32+H35+H38</f>
        <v>72707702.441736355</v>
      </c>
      <c r="J29" s="16">
        <f>(H29-H26)*100/H26</f>
        <v>9.8405437453092479E-2</v>
      </c>
      <c r="K29" s="16">
        <f>(I29-I17)/I17%</f>
        <v>12.570731355582225</v>
      </c>
    </row>
    <row r="30" spans="1:11">
      <c r="A30" s="17"/>
      <c r="B30" s="17"/>
      <c r="C30" s="2" t="s">
        <v>31</v>
      </c>
      <c r="D30" s="11">
        <v>1.4999999999999999E-2</v>
      </c>
      <c r="E30" s="2">
        <v>5702109.9835248366</v>
      </c>
      <c r="F30" s="2">
        <v>208697.22539700902</v>
      </c>
      <c r="G30" s="2">
        <v>5493412.7581278272</v>
      </c>
      <c r="H30" s="17"/>
      <c r="I30" s="17"/>
      <c r="J30" s="17"/>
      <c r="K30" s="17"/>
    </row>
    <row r="31" spans="1:11">
      <c r="A31" s="17"/>
      <c r="B31" s="18"/>
      <c r="C31" s="2" t="s">
        <v>32</v>
      </c>
      <c r="D31" s="11">
        <v>2.5000000000000001E-2</v>
      </c>
      <c r="E31" s="2">
        <v>5844662.7331129573</v>
      </c>
      <c r="F31" s="2">
        <v>213914.65603193425</v>
      </c>
      <c r="G31" s="2">
        <v>5630748.0770810228</v>
      </c>
      <c r="H31" s="18"/>
      <c r="I31" s="17"/>
      <c r="J31" s="18"/>
      <c r="K31" s="17"/>
    </row>
    <row r="32" spans="1:11">
      <c r="A32" s="17"/>
      <c r="B32" s="16" t="s">
        <v>33</v>
      </c>
      <c r="C32" s="2" t="s">
        <v>34</v>
      </c>
      <c r="D32" s="11">
        <v>0.02</v>
      </c>
      <c r="E32" s="2">
        <v>5961555.9877752168</v>
      </c>
      <c r="F32" s="2">
        <v>218192.94915257292</v>
      </c>
      <c r="G32" s="2">
        <v>5743363.0386226438</v>
      </c>
      <c r="H32" s="16">
        <f>SUM(G32:G34)</f>
        <v>18018078.524766959</v>
      </c>
      <c r="I32" s="17"/>
      <c r="J32" s="16">
        <f>(H32-H29)*100/H29</f>
        <v>8.9601681953933792</v>
      </c>
      <c r="K32" s="17"/>
    </row>
    <row r="33" spans="1:11">
      <c r="A33" s="17"/>
      <c r="B33" s="17"/>
      <c r="C33" s="2" t="s">
        <v>35</v>
      </c>
      <c r="D33" s="11">
        <v>0.04</v>
      </c>
      <c r="E33" s="2">
        <v>6200018.2272862252</v>
      </c>
      <c r="F33" s="2">
        <v>226920.66711867583</v>
      </c>
      <c r="G33" s="2">
        <v>5973097.5601675492</v>
      </c>
      <c r="H33" s="17"/>
      <c r="I33" s="17"/>
      <c r="J33" s="17"/>
      <c r="K33" s="17"/>
    </row>
    <row r="34" spans="1:11">
      <c r="A34" s="17"/>
      <c r="B34" s="18"/>
      <c r="C34" s="2" t="s">
        <v>36</v>
      </c>
      <c r="D34" s="11">
        <v>5.5E-2</v>
      </c>
      <c r="E34" s="2">
        <v>6541019.2297869679</v>
      </c>
      <c r="F34" s="2">
        <v>239401.30381020304</v>
      </c>
      <c r="G34" s="2">
        <v>6301617.9259767644</v>
      </c>
      <c r="H34" s="18"/>
      <c r="I34" s="17"/>
      <c r="J34" s="18"/>
      <c r="K34" s="17"/>
    </row>
    <row r="35" spans="1:11">
      <c r="A35" s="17"/>
      <c r="B35" s="16" t="s">
        <v>37</v>
      </c>
      <c r="C35" s="2" t="s">
        <v>38</v>
      </c>
      <c r="D35" s="11">
        <v>0.04</v>
      </c>
      <c r="E35" s="2">
        <v>6802659.9989784462</v>
      </c>
      <c r="F35" s="2">
        <v>248977.35596261112</v>
      </c>
      <c r="G35" s="2">
        <v>6553682.6430158354</v>
      </c>
      <c r="H35" s="16">
        <f>SUM(G35:G37)</f>
        <v>19556398.724603828</v>
      </c>
      <c r="I35" s="17"/>
      <c r="J35" s="16">
        <f>(H35-H32)*100/H32</f>
        <v>8.5376484386076612</v>
      </c>
      <c r="K35" s="17"/>
    </row>
    <row r="36" spans="1:11">
      <c r="A36" s="17"/>
      <c r="B36" s="17"/>
      <c r="C36" s="2" t="s">
        <v>39</v>
      </c>
      <c r="D36" s="11">
        <v>-4.0000000000000001E-3</v>
      </c>
      <c r="E36" s="2">
        <v>6775449.3589825323</v>
      </c>
      <c r="F36" s="2">
        <v>247981.44653876068</v>
      </c>
      <c r="G36" s="2">
        <v>6527467.912443772</v>
      </c>
      <c r="H36" s="17"/>
      <c r="I36" s="17"/>
      <c r="J36" s="17"/>
      <c r="K36" s="17"/>
    </row>
    <row r="37" spans="1:11">
      <c r="A37" s="17"/>
      <c r="B37" s="18"/>
      <c r="C37" s="2" t="s">
        <v>40</v>
      </c>
      <c r="D37" s="11">
        <v>-8.0000000000000002E-3</v>
      </c>
      <c r="E37" s="2">
        <v>6721245.7641106723</v>
      </c>
      <c r="F37" s="2">
        <v>245997.59496645062</v>
      </c>
      <c r="G37" s="2">
        <v>6475248.1691442216</v>
      </c>
      <c r="H37" s="18"/>
      <c r="I37" s="17"/>
      <c r="J37" s="18"/>
      <c r="K37" s="17"/>
    </row>
    <row r="38" spans="1:11">
      <c r="A38" s="17"/>
      <c r="B38" s="16" t="s">
        <v>41</v>
      </c>
      <c r="C38" s="2" t="s">
        <v>42</v>
      </c>
      <c r="D38" s="11">
        <v>-0.02</v>
      </c>
      <c r="E38" s="2">
        <v>6586820.8488284592</v>
      </c>
      <c r="F38" s="2">
        <v>241077.64306712162</v>
      </c>
      <c r="G38" s="2">
        <v>6345743.2057613377</v>
      </c>
      <c r="H38" s="16">
        <f>SUM(G38:G40)</f>
        <v>18596835.038804173</v>
      </c>
      <c r="I38" s="17"/>
      <c r="J38" s="16">
        <f>(H38-H35)*100/H35</f>
        <v>-4.9066481989469324</v>
      </c>
      <c r="K38" s="17"/>
    </row>
    <row r="39" spans="1:11">
      <c r="A39" s="17"/>
      <c r="B39" s="17"/>
      <c r="C39" s="2" t="s">
        <v>43</v>
      </c>
      <c r="D39" s="11">
        <v>-0.02</v>
      </c>
      <c r="E39" s="2">
        <v>6455084.4318518899</v>
      </c>
      <c r="F39" s="2">
        <v>236256.09020577918</v>
      </c>
      <c r="G39" s="2">
        <v>6218828.3416461106</v>
      </c>
      <c r="H39" s="17"/>
      <c r="I39" s="17"/>
      <c r="J39" s="17"/>
      <c r="K39" s="17"/>
    </row>
    <row r="40" spans="1:11">
      <c r="A40" s="18"/>
      <c r="B40" s="18"/>
      <c r="C40" s="2" t="s">
        <v>44</v>
      </c>
      <c r="D40" s="11">
        <v>-0.03</v>
      </c>
      <c r="E40" s="2">
        <v>6261431.8988963328</v>
      </c>
      <c r="F40" s="2">
        <v>229168.40749960579</v>
      </c>
      <c r="G40" s="2">
        <v>6032263.491396727</v>
      </c>
      <c r="H40" s="18"/>
      <c r="I40" s="18"/>
      <c r="J40" s="18"/>
      <c r="K40" s="18"/>
    </row>
    <row r="41" spans="1:11">
      <c r="A41" s="16">
        <v>2018</v>
      </c>
      <c r="B41" s="16" t="s">
        <v>28</v>
      </c>
      <c r="C41" s="2" t="s">
        <v>29</v>
      </c>
      <c r="D41" s="11">
        <v>0.01</v>
      </c>
      <c r="E41" s="2">
        <v>6324046.2178852959</v>
      </c>
      <c r="F41" s="2">
        <v>231460.09157460183</v>
      </c>
      <c r="G41" s="2">
        <v>6092586.126310694</v>
      </c>
      <c r="H41" s="16">
        <f>SUM(G41:G43)</f>
        <v>18615135.335676536</v>
      </c>
      <c r="I41" s="16">
        <f>H41+H44+H47+H50</f>
        <v>81847592.390503079</v>
      </c>
      <c r="J41" s="16">
        <f>(H41-H38)*100/H38</f>
        <v>9.8405437453077782E-2</v>
      </c>
      <c r="K41" s="16">
        <f t="shared" ref="K41" si="0">(I41-I29)/I29%</f>
        <v>12.570731355582154</v>
      </c>
    </row>
    <row r="42" spans="1:11">
      <c r="A42" s="17"/>
      <c r="B42" s="17"/>
      <c r="C42" s="2" t="s">
        <v>31</v>
      </c>
      <c r="D42" s="11">
        <v>1.4999999999999999E-2</v>
      </c>
      <c r="E42" s="2">
        <v>6418906.9111535754</v>
      </c>
      <c r="F42" s="2">
        <v>234931.99294822087</v>
      </c>
      <c r="G42" s="2">
        <v>6183974.9182053544</v>
      </c>
      <c r="H42" s="17"/>
      <c r="I42" s="17"/>
      <c r="J42" s="17"/>
      <c r="K42" s="17"/>
    </row>
    <row r="43" spans="1:11">
      <c r="A43" s="17"/>
      <c r="B43" s="18"/>
      <c r="C43" s="2" t="s">
        <v>32</v>
      </c>
      <c r="D43" s="11">
        <v>2.5000000000000001E-2</v>
      </c>
      <c r="E43" s="2">
        <v>6579379.5839324147</v>
      </c>
      <c r="F43" s="2">
        <v>240805.29277192638</v>
      </c>
      <c r="G43" s="2">
        <v>6338574.2911604885</v>
      </c>
      <c r="H43" s="18"/>
      <c r="I43" s="17"/>
      <c r="J43" s="18"/>
      <c r="K43" s="17"/>
    </row>
    <row r="44" spans="1:11">
      <c r="A44" s="17"/>
      <c r="B44" s="16" t="s">
        <v>33</v>
      </c>
      <c r="C44" s="2" t="s">
        <v>34</v>
      </c>
      <c r="D44" s="11">
        <v>0.02</v>
      </c>
      <c r="E44" s="2">
        <v>6710967.1756110629</v>
      </c>
      <c r="F44" s="2">
        <v>245621.39862736492</v>
      </c>
      <c r="G44" s="2">
        <v>6465345.7769836979</v>
      </c>
      <c r="H44" s="16">
        <f>SUM(G44:G46)</f>
        <v>20283082.771553256</v>
      </c>
      <c r="I44" s="17"/>
      <c r="J44" s="16">
        <f>(H44-H41)*100/H41</f>
        <v>8.9601681953933578</v>
      </c>
      <c r="K44" s="17"/>
    </row>
    <row r="45" spans="1:11">
      <c r="A45" s="17"/>
      <c r="B45" s="17"/>
      <c r="C45" s="2" t="s">
        <v>35</v>
      </c>
      <c r="D45" s="11">
        <v>0.04</v>
      </c>
      <c r="E45" s="2">
        <v>6979405.8626355054</v>
      </c>
      <c r="F45" s="2">
        <v>255446.2545724595</v>
      </c>
      <c r="G45" s="2">
        <v>6723959.6080630459</v>
      </c>
      <c r="H45" s="17"/>
      <c r="I45" s="17"/>
      <c r="J45" s="17"/>
      <c r="K45" s="17"/>
    </row>
    <row r="46" spans="1:11">
      <c r="A46" s="17"/>
      <c r="B46" s="18"/>
      <c r="C46" s="2" t="s">
        <v>36</v>
      </c>
      <c r="D46" s="11">
        <v>5.5E-2</v>
      </c>
      <c r="E46" s="2">
        <v>7363273.1850804584</v>
      </c>
      <c r="F46" s="2">
        <v>269495.79857394478</v>
      </c>
      <c r="G46" s="2">
        <v>7093777.3865065137</v>
      </c>
      <c r="H46" s="18"/>
      <c r="I46" s="17"/>
      <c r="J46" s="18"/>
      <c r="K46" s="17"/>
    </row>
    <row r="47" spans="1:11">
      <c r="A47" s="17"/>
      <c r="B47" s="16" t="s">
        <v>37</v>
      </c>
      <c r="C47" s="2" t="s">
        <v>38</v>
      </c>
      <c r="D47" s="11">
        <v>0.04</v>
      </c>
      <c r="E47" s="2">
        <v>7657804.1124836765</v>
      </c>
      <c r="F47" s="2">
        <v>280275.63051690254</v>
      </c>
      <c r="G47" s="2">
        <v>7377528.481966774</v>
      </c>
      <c r="H47" s="16">
        <f>SUM(G47:G49)</f>
        <v>22014781.071100276</v>
      </c>
      <c r="I47" s="17"/>
      <c r="J47" s="16">
        <f>(H47-H44)*100/H44</f>
        <v>8.5376484386076807</v>
      </c>
      <c r="K47" s="17"/>
    </row>
    <row r="48" spans="1:11">
      <c r="A48" s="17"/>
      <c r="B48" s="17"/>
      <c r="C48" s="2" t="s">
        <v>39</v>
      </c>
      <c r="D48" s="11">
        <v>-4.0000000000000001E-3</v>
      </c>
      <c r="E48" s="2">
        <v>7627172.8960337415</v>
      </c>
      <c r="F48" s="2">
        <v>279154.52799483493</v>
      </c>
      <c r="G48" s="2">
        <v>7348018.3680389067</v>
      </c>
      <c r="H48" s="17"/>
      <c r="I48" s="17"/>
      <c r="J48" s="17"/>
      <c r="K48" s="17"/>
    </row>
    <row r="49" spans="1:11">
      <c r="A49" s="17"/>
      <c r="B49" s="18"/>
      <c r="C49" s="2" t="s">
        <v>40</v>
      </c>
      <c r="D49" s="11">
        <v>-8.0000000000000002E-3</v>
      </c>
      <c r="E49" s="2">
        <v>7566155.5128654717</v>
      </c>
      <c r="F49" s="2">
        <v>276921.29177087627</v>
      </c>
      <c r="G49" s="2">
        <v>7289234.2210945953</v>
      </c>
      <c r="H49" s="18"/>
      <c r="I49" s="17"/>
      <c r="J49" s="18"/>
      <c r="K49" s="17"/>
    </row>
    <row r="50" spans="1:11">
      <c r="A50" s="17"/>
      <c r="B50" s="16" t="s">
        <v>41</v>
      </c>
      <c r="C50" s="2" t="s">
        <v>42</v>
      </c>
      <c r="D50" s="11">
        <v>-0.02</v>
      </c>
      <c r="E50" s="2">
        <v>7414832.4026081618</v>
      </c>
      <c r="F50" s="2">
        <v>271382.86593545874</v>
      </c>
      <c r="G50" s="2">
        <v>7143449.536672703</v>
      </c>
      <c r="H50" s="16">
        <f>SUM(G50:G52)</f>
        <v>20934593.212173022</v>
      </c>
      <c r="I50" s="17"/>
      <c r="J50" s="16">
        <f>(H50-H47)*100/H47</f>
        <v>-4.9066481989469404</v>
      </c>
      <c r="K50" s="17"/>
    </row>
    <row r="51" spans="1:11">
      <c r="A51" s="17"/>
      <c r="B51" s="17"/>
      <c r="C51" s="2" t="s">
        <v>43</v>
      </c>
      <c r="D51" s="11">
        <v>-0.02</v>
      </c>
      <c r="E51" s="2">
        <v>7266535.7545559984</v>
      </c>
      <c r="F51" s="2">
        <v>265955.20861674956</v>
      </c>
      <c r="G51" s="2">
        <v>7000580.545939249</v>
      </c>
      <c r="H51" s="17"/>
      <c r="I51" s="17"/>
      <c r="J51" s="17"/>
      <c r="K51" s="17"/>
    </row>
    <row r="52" spans="1:11">
      <c r="A52" s="18"/>
      <c r="B52" s="18"/>
      <c r="C52" s="2" t="s">
        <v>44</v>
      </c>
      <c r="D52" s="11">
        <v>-0.03</v>
      </c>
      <c r="E52" s="2">
        <v>7048539.6819193186</v>
      </c>
      <c r="F52" s="2">
        <v>257976.55235824708</v>
      </c>
      <c r="G52" s="2">
        <v>6790563.1295610713</v>
      </c>
      <c r="H52" s="18"/>
      <c r="I52" s="18"/>
      <c r="J52" s="18"/>
      <c r="K52" s="18"/>
    </row>
    <row r="53" spans="1:11">
      <c r="A53" s="16">
        <v>2019</v>
      </c>
      <c r="B53" s="16" t="s">
        <v>28</v>
      </c>
      <c r="C53" s="2" t="s">
        <v>29</v>
      </c>
      <c r="D53" s="11">
        <v>0.01</v>
      </c>
      <c r="E53" s="2">
        <v>7119025.0787385115</v>
      </c>
      <c r="F53" s="2">
        <v>260556.31788182951</v>
      </c>
      <c r="G53" s="2">
        <v>6858468.7608566824</v>
      </c>
      <c r="H53" s="16">
        <f>SUM(G53:G55)</f>
        <v>20955193.990202487</v>
      </c>
      <c r="I53" s="16">
        <f>H53+H56+H59+H62</f>
        <v>92136433.350925162</v>
      </c>
      <c r="J53" s="16">
        <f>(H53-H50)*100/H50</f>
        <v>9.840543745309209E-2</v>
      </c>
      <c r="K53" s="16">
        <f t="shared" ref="K53" si="1">(I53-I41)/I41%</f>
        <v>12.570731355582202</v>
      </c>
    </row>
    <row r="54" spans="1:11">
      <c r="A54" s="17"/>
      <c r="B54" s="17"/>
      <c r="C54" s="2" t="s">
        <v>31</v>
      </c>
      <c r="D54" s="11">
        <v>1.4999999999999999E-2</v>
      </c>
      <c r="E54" s="2">
        <v>7225810.4549195888</v>
      </c>
      <c r="F54" s="2">
        <v>264464.66265005694</v>
      </c>
      <c r="G54" s="2">
        <v>6961345.7922695316</v>
      </c>
      <c r="H54" s="17"/>
      <c r="I54" s="17"/>
      <c r="J54" s="17"/>
      <c r="K54" s="17"/>
    </row>
    <row r="55" spans="1:11">
      <c r="A55" s="17"/>
      <c r="B55" s="18"/>
      <c r="C55" s="2" t="s">
        <v>32</v>
      </c>
      <c r="D55" s="11">
        <v>2.5000000000000001E-2</v>
      </c>
      <c r="E55" s="2">
        <v>7406455.7162925787</v>
      </c>
      <c r="F55" s="2">
        <v>271076.27921630838</v>
      </c>
      <c r="G55" s="2">
        <v>7135379.4370762706</v>
      </c>
      <c r="H55" s="18"/>
      <c r="I55" s="17"/>
      <c r="J55" s="18"/>
      <c r="K55" s="17"/>
    </row>
    <row r="56" spans="1:11">
      <c r="A56" s="17"/>
      <c r="B56" s="16" t="s">
        <v>33</v>
      </c>
      <c r="C56" s="2" t="s">
        <v>34</v>
      </c>
      <c r="D56" s="11">
        <v>0.02</v>
      </c>
      <c r="E56" s="2">
        <v>7554584.8306184299</v>
      </c>
      <c r="F56" s="2">
        <v>276497.80480063456</v>
      </c>
      <c r="G56" s="2">
        <v>7278087.0258177957</v>
      </c>
      <c r="H56" s="16">
        <f>SUM(G56:G58)</f>
        <v>22832814.617395587</v>
      </c>
      <c r="I56" s="17"/>
      <c r="J56" s="16">
        <f>(H56-H53)*100/H53</f>
        <v>8.9601681953933454</v>
      </c>
      <c r="K56" s="17"/>
    </row>
    <row r="57" spans="1:11">
      <c r="A57" s="17"/>
      <c r="B57" s="17"/>
      <c r="C57" s="2" t="s">
        <v>35</v>
      </c>
      <c r="D57" s="11">
        <v>0.04</v>
      </c>
      <c r="E57" s="2">
        <v>7856768.2238431675</v>
      </c>
      <c r="F57" s="2">
        <v>287557.71699265996</v>
      </c>
      <c r="G57" s="2">
        <v>7569210.5068505071</v>
      </c>
      <c r="H57" s="17"/>
      <c r="I57" s="17"/>
      <c r="J57" s="17"/>
      <c r="K57" s="17"/>
    </row>
    <row r="58" spans="1:11">
      <c r="A58" s="17"/>
      <c r="B58" s="18"/>
      <c r="C58" s="2" t="s">
        <v>36</v>
      </c>
      <c r="D58" s="11">
        <v>5.5E-2</v>
      </c>
      <c r="E58" s="2">
        <v>8288890.4761545416</v>
      </c>
      <c r="F58" s="2">
        <v>303373.39142725623</v>
      </c>
      <c r="G58" s="2">
        <v>7985517.0847272854</v>
      </c>
      <c r="H58" s="18"/>
      <c r="I58" s="17"/>
      <c r="J58" s="18"/>
      <c r="K58" s="17"/>
    </row>
    <row r="59" spans="1:11">
      <c r="A59" s="17"/>
      <c r="B59" s="16" t="s">
        <v>37</v>
      </c>
      <c r="C59" s="2" t="s">
        <v>38</v>
      </c>
      <c r="D59" s="11">
        <v>0.04</v>
      </c>
      <c r="E59" s="2">
        <v>8620446.095200723</v>
      </c>
      <c r="F59" s="2">
        <v>315508.32708434644</v>
      </c>
      <c r="G59" s="2">
        <v>8304937.7681163764</v>
      </c>
      <c r="H59" s="16">
        <f>SUM(G59:G61)</f>
        <v>24782200.058067847</v>
      </c>
      <c r="I59" s="17"/>
      <c r="J59" s="16">
        <f>(H59-H56)*100/H56</f>
        <v>8.5376484386076772</v>
      </c>
      <c r="K59" s="17"/>
    </row>
    <row r="60" spans="1:11">
      <c r="A60" s="17"/>
      <c r="B60" s="17"/>
      <c r="C60" s="2" t="s">
        <v>39</v>
      </c>
      <c r="D60" s="11">
        <v>-4.0000000000000001E-3</v>
      </c>
      <c r="E60" s="2">
        <v>8585964.3108199202</v>
      </c>
      <c r="F60" s="2">
        <v>314246.29377600906</v>
      </c>
      <c r="G60" s="2">
        <v>8271718.0170439109</v>
      </c>
      <c r="H60" s="17"/>
      <c r="I60" s="17"/>
      <c r="J60" s="17"/>
      <c r="K60" s="17"/>
    </row>
    <row r="61" spans="1:11">
      <c r="A61" s="17"/>
      <c r="B61" s="18"/>
      <c r="C61" s="2" t="s">
        <v>40</v>
      </c>
      <c r="D61" s="11">
        <v>-8.0000000000000002E-3</v>
      </c>
      <c r="E61" s="2">
        <v>8517276.5963333603</v>
      </c>
      <c r="F61" s="2">
        <v>311732.32342580101</v>
      </c>
      <c r="G61" s="2">
        <v>8205544.2729075588</v>
      </c>
      <c r="H61" s="18"/>
      <c r="I61" s="17"/>
      <c r="J61" s="18"/>
      <c r="K61" s="17"/>
    </row>
    <row r="62" spans="1:11">
      <c r="A62" s="17"/>
      <c r="B62" s="16" t="s">
        <v>41</v>
      </c>
      <c r="C62" s="2" t="s">
        <v>42</v>
      </c>
      <c r="D62" s="11">
        <v>-0.02</v>
      </c>
      <c r="E62" s="2">
        <v>8346931.064406693</v>
      </c>
      <c r="F62" s="2">
        <v>305497.67695728497</v>
      </c>
      <c r="G62" s="2">
        <v>8041433.387449408</v>
      </c>
      <c r="H62" s="16">
        <f>SUM(G62:G64)</f>
        <v>23566224.685259238</v>
      </c>
      <c r="I62" s="17"/>
      <c r="J62" s="16">
        <f>(H62-H59)*100/H59</f>
        <v>-4.9066481989469226</v>
      </c>
      <c r="K62" s="17"/>
    </row>
    <row r="63" spans="1:11">
      <c r="A63" s="17"/>
      <c r="B63" s="17"/>
      <c r="C63" s="2" t="s">
        <v>43</v>
      </c>
      <c r="D63" s="11">
        <v>-0.02</v>
      </c>
      <c r="E63" s="2">
        <v>8179992.4431185592</v>
      </c>
      <c r="F63" s="2">
        <v>299387.72341813927</v>
      </c>
      <c r="G63" s="2">
        <v>7880604.7197004203</v>
      </c>
      <c r="H63" s="17"/>
      <c r="I63" s="17"/>
      <c r="J63" s="17"/>
      <c r="K63" s="17"/>
    </row>
    <row r="64" spans="1:11">
      <c r="A64" s="18"/>
      <c r="B64" s="18"/>
      <c r="C64" s="2" t="s">
        <v>44</v>
      </c>
      <c r="D64" s="11">
        <v>-0.03</v>
      </c>
      <c r="E64" s="2">
        <v>7934592.6698250026</v>
      </c>
      <c r="F64" s="2">
        <v>290406.0917155951</v>
      </c>
      <c r="G64" s="2">
        <v>7644186.5781094078</v>
      </c>
      <c r="H64" s="18"/>
      <c r="I64" s="18"/>
      <c r="J64" s="18"/>
      <c r="K64" s="18"/>
    </row>
    <row r="65" spans="1:11">
      <c r="A65" s="16">
        <v>2020</v>
      </c>
      <c r="B65" s="16" t="s">
        <v>28</v>
      </c>
      <c r="C65" s="2" t="s">
        <v>29</v>
      </c>
      <c r="D65" s="11">
        <v>0.01</v>
      </c>
      <c r="E65" s="2">
        <v>8013938.5965232523</v>
      </c>
      <c r="F65" s="2">
        <v>293310.15263275104</v>
      </c>
      <c r="G65" s="2">
        <v>7720628.4438905008</v>
      </c>
      <c r="H65" s="16">
        <f>SUM(G65:G67)</f>
        <v>23589415.13175194</v>
      </c>
      <c r="I65" s="16">
        <f>H65+H68+H71+H74</f>
        <v>103718656.86808498</v>
      </c>
      <c r="J65" s="16">
        <f>(H65-H62)*100/H62</f>
        <v>9.8405437453065958E-2</v>
      </c>
      <c r="K65" s="16">
        <f>(I65-I53)/I53%</f>
        <v>12.570731355582174</v>
      </c>
    </row>
    <row r="66" spans="1:11">
      <c r="A66" s="17"/>
      <c r="B66" s="17"/>
      <c r="C66" s="2" t="s">
        <v>31</v>
      </c>
      <c r="D66" s="11">
        <v>1.4999999999999999E-2</v>
      </c>
      <c r="E66" s="2">
        <v>8134147.675471101</v>
      </c>
      <c r="F66" s="2">
        <v>297709.8049222423</v>
      </c>
      <c r="G66" s="2">
        <v>7836437.8705488583</v>
      </c>
      <c r="H66" s="17"/>
      <c r="I66" s="17"/>
      <c r="J66" s="17"/>
      <c r="K66" s="17"/>
    </row>
    <row r="67" spans="1:11">
      <c r="A67" s="17"/>
      <c r="B67" s="18"/>
      <c r="C67" s="2" t="s">
        <v>32</v>
      </c>
      <c r="D67" s="11">
        <v>2.5000000000000001E-2</v>
      </c>
      <c r="E67" s="2">
        <v>8337501.367357878</v>
      </c>
      <c r="F67" s="2">
        <v>305152.55004529835</v>
      </c>
      <c r="G67" s="2">
        <v>8032348.8173125796</v>
      </c>
      <c r="H67" s="18"/>
      <c r="I67" s="17"/>
      <c r="J67" s="18"/>
      <c r="K67" s="17"/>
    </row>
    <row r="68" spans="1:11">
      <c r="A68" s="17"/>
      <c r="B68" s="16" t="s">
        <v>33</v>
      </c>
      <c r="C68" s="2" t="s">
        <v>34</v>
      </c>
      <c r="D68" s="11">
        <v>0.02</v>
      </c>
      <c r="E68" s="2">
        <v>8504251.3947050348</v>
      </c>
      <c r="F68" s="2">
        <v>311255.60104620428</v>
      </c>
      <c r="G68" s="2">
        <v>8192995.7936588302</v>
      </c>
      <c r="H68" s="16">
        <f>SUM(G68:G70)</f>
        <v>25703066.403866485</v>
      </c>
      <c r="I68" s="17"/>
      <c r="J68" s="16">
        <f>(H68-H65)*100/H65</f>
        <v>8.9601681953933561</v>
      </c>
      <c r="K68" s="17"/>
    </row>
    <row r="69" spans="1:11">
      <c r="A69" s="17"/>
      <c r="B69" s="17"/>
      <c r="C69" s="2" t="s">
        <v>35</v>
      </c>
      <c r="D69" s="11">
        <v>0.04</v>
      </c>
      <c r="E69" s="2">
        <v>8844421.450493237</v>
      </c>
      <c r="F69" s="2">
        <v>323705.82508805249</v>
      </c>
      <c r="G69" s="2">
        <v>8520715.6254051849</v>
      </c>
      <c r="H69" s="17"/>
      <c r="I69" s="17"/>
      <c r="J69" s="17"/>
      <c r="K69" s="17"/>
    </row>
    <row r="70" spans="1:11">
      <c r="A70" s="17"/>
      <c r="B70" s="18"/>
      <c r="C70" s="2" t="s">
        <v>36</v>
      </c>
      <c r="D70" s="11">
        <v>5.5E-2</v>
      </c>
      <c r="E70" s="2">
        <v>9330864.6302703656</v>
      </c>
      <c r="F70" s="2">
        <v>341509.64546789537</v>
      </c>
      <c r="G70" s="2">
        <v>8989354.9848024696</v>
      </c>
      <c r="H70" s="18"/>
      <c r="I70" s="17"/>
      <c r="J70" s="18"/>
      <c r="K70" s="17"/>
    </row>
    <row r="71" spans="1:11">
      <c r="A71" s="17"/>
      <c r="B71" s="16" t="s">
        <v>37</v>
      </c>
      <c r="C71" s="2" t="s">
        <v>38</v>
      </c>
      <c r="D71" s="11">
        <v>0.04</v>
      </c>
      <c r="E71" s="2">
        <v>9704099.2154811807</v>
      </c>
      <c r="F71" s="2">
        <v>355170.03128661122</v>
      </c>
      <c r="G71" s="2">
        <v>9348929.1841945685</v>
      </c>
      <c r="H71" s="16">
        <f>SUM(G71:G73)</f>
        <v>27897503.851370491</v>
      </c>
      <c r="I71" s="17"/>
      <c r="J71" s="16">
        <f>(H71-H68)*100/H68</f>
        <v>8.5376484386076967</v>
      </c>
      <c r="K71" s="17"/>
    </row>
    <row r="72" spans="1:11">
      <c r="A72" s="17"/>
      <c r="B72" s="17"/>
      <c r="C72" s="2" t="s">
        <v>39</v>
      </c>
      <c r="D72" s="11">
        <v>-4.0000000000000001E-3</v>
      </c>
      <c r="E72" s="2">
        <v>9665282.8186192568</v>
      </c>
      <c r="F72" s="2">
        <v>353749.35116146482</v>
      </c>
      <c r="G72" s="2">
        <v>9311533.4674577918</v>
      </c>
      <c r="H72" s="17"/>
      <c r="I72" s="17"/>
      <c r="J72" s="17"/>
      <c r="K72" s="17"/>
    </row>
    <row r="73" spans="1:11">
      <c r="A73" s="17"/>
      <c r="B73" s="18"/>
      <c r="C73" s="2" t="s">
        <v>40</v>
      </c>
      <c r="D73" s="11">
        <v>-8.0000000000000002E-3</v>
      </c>
      <c r="E73" s="2">
        <v>9587960.5560703035</v>
      </c>
      <c r="F73" s="2">
        <v>350919.35635217314</v>
      </c>
      <c r="G73" s="2">
        <v>9237041.1997181308</v>
      </c>
      <c r="H73" s="18"/>
      <c r="I73" s="17"/>
      <c r="J73" s="18"/>
      <c r="K73" s="17"/>
    </row>
    <row r="74" spans="1:11">
      <c r="A74" s="17"/>
      <c r="B74" s="16" t="s">
        <v>41</v>
      </c>
      <c r="C74" s="2" t="s">
        <v>42</v>
      </c>
      <c r="D74" s="11">
        <v>-0.02</v>
      </c>
      <c r="E74" s="2">
        <v>9396201.3449488971</v>
      </c>
      <c r="F74" s="2">
        <v>343900.96922512964</v>
      </c>
      <c r="G74" s="2">
        <v>9052300.375723768</v>
      </c>
      <c r="H74" s="16">
        <f>SUM(G74:G76)</f>
        <v>26528671.481096074</v>
      </c>
      <c r="I74" s="17"/>
      <c r="J74" s="16">
        <f>(H74-H71)*100/H71</f>
        <v>-4.9066481989469173</v>
      </c>
      <c r="K74" s="17"/>
    </row>
    <row r="75" spans="1:11">
      <c r="A75" s="17"/>
      <c r="B75" s="17"/>
      <c r="C75" s="2" t="s">
        <v>43</v>
      </c>
      <c r="D75" s="11">
        <v>-0.02</v>
      </c>
      <c r="E75" s="2">
        <v>9208277.3180499189</v>
      </c>
      <c r="F75" s="2">
        <v>337022.94984062703</v>
      </c>
      <c r="G75" s="2">
        <v>8871254.3682092912</v>
      </c>
      <c r="H75" s="17"/>
      <c r="I75" s="17"/>
      <c r="J75" s="17"/>
      <c r="K75" s="17"/>
    </row>
    <row r="76" spans="1:11">
      <c r="A76" s="18"/>
      <c r="B76" s="18"/>
      <c r="C76" s="2" t="s">
        <v>44</v>
      </c>
      <c r="D76" s="11">
        <v>-0.03</v>
      </c>
      <c r="E76" s="2">
        <v>8932028.9985084217</v>
      </c>
      <c r="F76" s="2">
        <v>326912.26134540822</v>
      </c>
      <c r="G76" s="2">
        <v>8605116.7371630128</v>
      </c>
      <c r="H76" s="18"/>
      <c r="I76" s="18"/>
      <c r="J76" s="18"/>
      <c r="K76" s="18"/>
    </row>
    <row r="77" spans="1:11">
      <c r="A77" s="16">
        <v>2021</v>
      </c>
      <c r="B77" s="16" t="s">
        <v>28</v>
      </c>
      <c r="C77" s="2" t="s">
        <v>29</v>
      </c>
      <c r="D77" s="11">
        <v>0.01</v>
      </c>
      <c r="E77" s="2">
        <v>9021349.2884935066</v>
      </c>
      <c r="F77" s="2">
        <v>330181.38395886234</v>
      </c>
      <c r="G77" s="2">
        <v>8691167.9045346435</v>
      </c>
      <c r="H77" s="16">
        <f>SUM(G77:G79)</f>
        <v>26554777.136317536</v>
      </c>
      <c r="I77" s="16">
        <f>H77+H80+H83+H86</f>
        <v>116756850.58859006</v>
      </c>
      <c r="J77" s="16">
        <f>(H77-H74)*100/H74</f>
        <v>9.8405437453076908E-2</v>
      </c>
      <c r="K77" s="16">
        <f>(I77-I65)/I65%</f>
        <v>12.570731355582204</v>
      </c>
    </row>
    <row r="78" spans="1:11">
      <c r="A78" s="17"/>
      <c r="B78" s="17"/>
      <c r="C78" s="2" t="s">
        <v>31</v>
      </c>
      <c r="D78" s="11">
        <v>1.4999999999999999E-2</v>
      </c>
      <c r="E78" s="2">
        <v>9156669.5278209094</v>
      </c>
      <c r="F78" s="2">
        <v>335134.10471824527</v>
      </c>
      <c r="G78" s="2">
        <v>8821535.4231026638</v>
      </c>
      <c r="H78" s="17"/>
      <c r="I78" s="17"/>
      <c r="J78" s="17"/>
      <c r="K78" s="17"/>
    </row>
    <row r="79" spans="1:11">
      <c r="A79" s="17"/>
      <c r="B79" s="18"/>
      <c r="C79" s="2" t="s">
        <v>32</v>
      </c>
      <c r="D79" s="11">
        <v>2.5000000000000001E-2</v>
      </c>
      <c r="E79" s="2">
        <v>9385586.266016433</v>
      </c>
      <c r="F79" s="2">
        <v>343512.45733620145</v>
      </c>
      <c r="G79" s="2">
        <v>9042073.8086802308</v>
      </c>
      <c r="H79" s="18"/>
      <c r="I79" s="17"/>
      <c r="J79" s="18"/>
      <c r="K79" s="17"/>
    </row>
    <row r="80" spans="1:11">
      <c r="A80" s="17"/>
      <c r="B80" s="16" t="s">
        <v>33</v>
      </c>
      <c r="C80" s="2" t="s">
        <v>34</v>
      </c>
      <c r="D80" s="11">
        <v>0.02</v>
      </c>
      <c r="E80" s="2">
        <v>9573297.991336761</v>
      </c>
      <c r="F80" s="2">
        <v>350382.70648292545</v>
      </c>
      <c r="G80" s="2">
        <v>9222915.2848538347</v>
      </c>
      <c r="H80" s="16">
        <f>SUM(G80:G82)</f>
        <v>28934129.831643447</v>
      </c>
      <c r="I80" s="17"/>
      <c r="J80" s="16">
        <f>(H80-H77)*100/H77</f>
        <v>8.9601681953933578</v>
      </c>
      <c r="K80" s="17"/>
    </row>
    <row r="81" spans="1:11">
      <c r="A81" s="17"/>
      <c r="B81" s="17"/>
      <c r="C81" s="2" t="s">
        <v>35</v>
      </c>
      <c r="D81" s="11">
        <v>0.04</v>
      </c>
      <c r="E81" s="2">
        <v>9956229.9109902307</v>
      </c>
      <c r="F81" s="2">
        <v>364398.01474224246</v>
      </c>
      <c r="G81" s="2">
        <v>9591831.8962479886</v>
      </c>
      <c r="H81" s="17"/>
      <c r="I81" s="17"/>
      <c r="J81" s="17"/>
      <c r="K81" s="17"/>
    </row>
    <row r="82" spans="1:11">
      <c r="A82" s="17"/>
      <c r="B82" s="18"/>
      <c r="C82" s="2" t="s">
        <v>36</v>
      </c>
      <c r="D82" s="11">
        <v>5.5E-2</v>
      </c>
      <c r="E82" s="2">
        <v>10503822.556094693</v>
      </c>
      <c r="F82" s="2">
        <v>384439.90555306576</v>
      </c>
      <c r="G82" s="2">
        <v>10119382.650541628</v>
      </c>
      <c r="H82" s="18"/>
      <c r="I82" s="17"/>
      <c r="J82" s="18"/>
      <c r="K82" s="17"/>
    </row>
    <row r="83" spans="1:11">
      <c r="A83" s="17"/>
      <c r="B83" s="16" t="s">
        <v>37</v>
      </c>
      <c r="C83" s="2" t="s">
        <v>38</v>
      </c>
      <c r="D83" s="11">
        <v>0.04</v>
      </c>
      <c r="E83" s="2">
        <v>10923975.45833848</v>
      </c>
      <c r="F83" s="2">
        <v>399817.50177518837</v>
      </c>
      <c r="G83" s="2">
        <v>10524157.956563292</v>
      </c>
      <c r="H83" s="16">
        <f>SUM(G83:G85)</f>
        <v>31404424.115439471</v>
      </c>
      <c r="I83" s="17"/>
      <c r="J83" s="16">
        <f>(H83-H80)*100/H80</f>
        <v>8.5376484386076736</v>
      </c>
      <c r="K83" s="17"/>
    </row>
    <row r="84" spans="1:11">
      <c r="A84" s="17"/>
      <c r="B84" s="17"/>
      <c r="C84" s="2" t="s">
        <v>39</v>
      </c>
      <c r="D84" s="11">
        <v>-4.0000000000000001E-3</v>
      </c>
      <c r="E84" s="2">
        <v>10880279.556505127</v>
      </c>
      <c r="F84" s="2">
        <v>398218.23176808766</v>
      </c>
      <c r="G84" s="2">
        <v>10482061.324737038</v>
      </c>
      <c r="H84" s="17"/>
      <c r="I84" s="17"/>
      <c r="J84" s="17"/>
      <c r="K84" s="17"/>
    </row>
    <row r="85" spans="1:11">
      <c r="A85" s="17"/>
      <c r="B85" s="18"/>
      <c r="C85" s="2" t="s">
        <v>40</v>
      </c>
      <c r="D85" s="11">
        <v>-8.0000000000000002E-3</v>
      </c>
      <c r="E85" s="2">
        <v>10793237.320053086</v>
      </c>
      <c r="F85" s="2">
        <v>395032.48591394292</v>
      </c>
      <c r="G85" s="2">
        <v>10398204.834139142</v>
      </c>
      <c r="H85" s="18"/>
      <c r="I85" s="17"/>
      <c r="J85" s="18"/>
      <c r="K85" s="17"/>
    </row>
    <row r="86" spans="1:11">
      <c r="A86" s="17"/>
      <c r="B86" s="16" t="s">
        <v>41</v>
      </c>
      <c r="C86" s="2" t="s">
        <v>42</v>
      </c>
      <c r="D86" s="11">
        <v>-0.02</v>
      </c>
      <c r="E86" s="2">
        <v>10577372.573652023</v>
      </c>
      <c r="F86" s="2">
        <v>387131.83619566407</v>
      </c>
      <c r="G86" s="2">
        <v>10190240.737456359</v>
      </c>
      <c r="H86" s="16">
        <f>SUM(G86:G88)</f>
        <v>29863519.505189605</v>
      </c>
      <c r="I86" s="17"/>
      <c r="J86" s="16">
        <f>(H86-H83)*100/H83</f>
        <v>-4.9066481989469288</v>
      </c>
      <c r="K86" s="17"/>
    </row>
    <row r="87" spans="1:11">
      <c r="A87" s="17"/>
      <c r="B87" s="17"/>
      <c r="C87" s="2" t="s">
        <v>43</v>
      </c>
      <c r="D87" s="11">
        <v>-0.02</v>
      </c>
      <c r="E87" s="2">
        <v>10365825.122178983</v>
      </c>
      <c r="F87" s="2">
        <v>379389.19947175076</v>
      </c>
      <c r="G87" s="2">
        <v>9986435.9227072317</v>
      </c>
      <c r="H87" s="17"/>
      <c r="I87" s="17"/>
      <c r="J87" s="17"/>
      <c r="K87" s="17"/>
    </row>
    <row r="88" spans="1:11">
      <c r="A88" s="18"/>
      <c r="B88" s="18"/>
      <c r="C88" s="2" t="s">
        <v>44</v>
      </c>
      <c r="D88" s="11">
        <v>-0.03</v>
      </c>
      <c r="E88" s="2">
        <v>10054850.368513614</v>
      </c>
      <c r="F88" s="2">
        <v>368007.52348759829</v>
      </c>
      <c r="G88" s="2">
        <v>9686842.8450260162</v>
      </c>
      <c r="H88" s="18"/>
      <c r="I88" s="18"/>
      <c r="J88" s="18"/>
      <c r="K88" s="18"/>
    </row>
    <row r="89" spans="1:11">
      <c r="B89" s="20"/>
      <c r="J89" s="20"/>
    </row>
    <row r="90" spans="1:11">
      <c r="B90" s="20"/>
      <c r="J90" s="20"/>
    </row>
    <row r="91" spans="1:11">
      <c r="B91" s="20"/>
      <c r="J91" s="20"/>
    </row>
    <row r="92" spans="1:11">
      <c r="J92" s="20"/>
    </row>
    <row r="93" spans="1:11">
      <c r="J93" s="20"/>
    </row>
    <row r="94" spans="1:11">
      <c r="J94" s="20"/>
    </row>
  </sheetData>
  <mergeCells count="94">
    <mergeCell ref="A1:B1"/>
    <mergeCell ref="J92:J94"/>
    <mergeCell ref="H71:H73"/>
    <mergeCell ref="I65:I76"/>
    <mergeCell ref="B86:B88"/>
    <mergeCell ref="A53:A64"/>
    <mergeCell ref="H74:H76"/>
    <mergeCell ref="H65:H67"/>
    <mergeCell ref="J89:J91"/>
    <mergeCell ref="H56:H58"/>
    <mergeCell ref="B89:B91"/>
    <mergeCell ref="H86:H88"/>
    <mergeCell ref="B71:B73"/>
    <mergeCell ref="B83:B85"/>
    <mergeCell ref="B80:B82"/>
    <mergeCell ref="B77:B79"/>
    <mergeCell ref="B74:B76"/>
    <mergeCell ref="B32:B34"/>
    <mergeCell ref="B29:B31"/>
    <mergeCell ref="B26:B28"/>
    <mergeCell ref="B23:B25"/>
    <mergeCell ref="B50:B52"/>
    <mergeCell ref="B41:B43"/>
    <mergeCell ref="I17:I28"/>
    <mergeCell ref="A17:A28"/>
    <mergeCell ref="H59:H61"/>
    <mergeCell ref="B20:B22"/>
    <mergeCell ref="J68:J70"/>
    <mergeCell ref="J32:J34"/>
    <mergeCell ref="J59:J61"/>
    <mergeCell ref="J41:J43"/>
    <mergeCell ref="J35:J37"/>
    <mergeCell ref="J62:J64"/>
    <mergeCell ref="J38:J40"/>
    <mergeCell ref="H62:H64"/>
    <mergeCell ref="H26:H28"/>
    <mergeCell ref="B17:B19"/>
    <mergeCell ref="B38:B40"/>
    <mergeCell ref="B35:B37"/>
    <mergeCell ref="I29:I40"/>
    <mergeCell ref="J23:J25"/>
    <mergeCell ref="J65:J67"/>
    <mergeCell ref="J80:J82"/>
    <mergeCell ref="J86:J88"/>
    <mergeCell ref="J74:J76"/>
    <mergeCell ref="J56:J58"/>
    <mergeCell ref="I41:I52"/>
    <mergeCell ref="J83:J85"/>
    <mergeCell ref="I77:I88"/>
    <mergeCell ref="J47:J49"/>
    <mergeCell ref="J26:J28"/>
    <mergeCell ref="J29:J31"/>
    <mergeCell ref="J53:J55"/>
    <mergeCell ref="I53:I64"/>
    <mergeCell ref="J77:J79"/>
    <mergeCell ref="J17:J19"/>
    <mergeCell ref="J71:J73"/>
    <mergeCell ref="J20:J22"/>
    <mergeCell ref="J50:J52"/>
    <mergeCell ref="J44:J46"/>
    <mergeCell ref="H80:H82"/>
    <mergeCell ref="H77:H79"/>
    <mergeCell ref="H17:H19"/>
    <mergeCell ref="H23:H25"/>
    <mergeCell ref="H20:H22"/>
    <mergeCell ref="H47:H49"/>
    <mergeCell ref="H53:H55"/>
    <mergeCell ref="H38:H40"/>
    <mergeCell ref="H32:H34"/>
    <mergeCell ref="H29:H31"/>
    <mergeCell ref="H41:H43"/>
    <mergeCell ref="H44:H46"/>
    <mergeCell ref="A65:A76"/>
    <mergeCell ref="B53:B55"/>
    <mergeCell ref="H35:H37"/>
    <mergeCell ref="H83:H85"/>
    <mergeCell ref="H50:H52"/>
    <mergeCell ref="A29:A40"/>
    <mergeCell ref="B68:B70"/>
    <mergeCell ref="A77:A88"/>
    <mergeCell ref="A41:A52"/>
    <mergeCell ref="B65:B67"/>
    <mergeCell ref="B44:B46"/>
    <mergeCell ref="B56:B58"/>
    <mergeCell ref="B62:B64"/>
    <mergeCell ref="B59:B61"/>
    <mergeCell ref="B47:B49"/>
    <mergeCell ref="H68:H70"/>
    <mergeCell ref="K77:K88"/>
    <mergeCell ref="K17:K28"/>
    <mergeCell ref="K29:K40"/>
    <mergeCell ref="K41:K52"/>
    <mergeCell ref="K53:K64"/>
    <mergeCell ref="K65:K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90"/>
  <sheetViews>
    <sheetView tabSelected="1" workbookViewId="0">
      <selection activeCell="F8" sqref="F8"/>
    </sheetView>
  </sheetViews>
  <sheetFormatPr defaultColWidth="8.85546875" defaultRowHeight="15"/>
  <cols>
    <col min="1" max="1" width="8.85546875" style="12"/>
    <col min="2" max="2" width="14.28515625" style="12" bestFit="1" customWidth="1"/>
    <col min="3" max="3" width="31.5703125" style="12" customWidth="1"/>
    <col min="4" max="4" width="21.42578125" style="12" customWidth="1"/>
    <col min="5" max="5" width="16.42578125" style="12" customWidth="1"/>
    <col min="6" max="6" width="15" style="12" customWidth="1"/>
    <col min="7" max="7" width="8.85546875" style="12"/>
    <col min="8" max="8" width="12.7109375" style="12" customWidth="1"/>
    <col min="9" max="9" width="8.85546875" style="12"/>
    <col min="10" max="10" width="11.42578125" style="12" customWidth="1"/>
    <col min="11" max="11" width="8.85546875" style="12"/>
    <col min="12" max="12" width="13.5703125" style="12" customWidth="1"/>
    <col min="13" max="16384" width="8.85546875" style="12"/>
  </cols>
  <sheetData>
    <row r="1" spans="2:13" ht="33.75">
      <c r="B1" s="22" t="s">
        <v>45</v>
      </c>
      <c r="C1" s="22"/>
      <c r="D1" s="22"/>
      <c r="E1" s="22"/>
      <c r="F1" s="4"/>
      <c r="G1" s="4"/>
      <c r="H1" s="4"/>
      <c r="I1" s="24"/>
      <c r="J1" s="24"/>
      <c r="K1" s="24"/>
      <c r="L1" s="24"/>
      <c r="M1" s="24"/>
    </row>
    <row r="2" spans="2:13">
      <c r="B2" s="1" t="s">
        <v>1</v>
      </c>
      <c r="C2" s="1" t="s">
        <v>2</v>
      </c>
      <c r="D2" s="1" t="s">
        <v>4</v>
      </c>
      <c r="E2" s="1" t="s">
        <v>46</v>
      </c>
      <c r="F2" s="7"/>
      <c r="G2" s="23"/>
      <c r="H2" s="23"/>
      <c r="I2" s="24"/>
      <c r="J2" s="24"/>
      <c r="K2" s="24"/>
      <c r="L2" s="24"/>
      <c r="M2" s="24"/>
    </row>
    <row r="3" spans="2:13">
      <c r="B3" s="2" t="s">
        <v>6</v>
      </c>
      <c r="C3" s="2">
        <v>10</v>
      </c>
      <c r="D3" s="2">
        <v>22500</v>
      </c>
      <c r="E3" s="2">
        <v>225000</v>
      </c>
      <c r="F3" s="7"/>
      <c r="G3" s="23"/>
      <c r="H3" s="23"/>
      <c r="I3" s="24"/>
      <c r="J3" s="24"/>
      <c r="K3" s="24"/>
      <c r="L3" s="24"/>
      <c r="M3" s="24"/>
    </row>
    <row r="4" spans="2:13">
      <c r="B4" s="2" t="s">
        <v>7</v>
      </c>
      <c r="C4" s="2">
        <v>5</v>
      </c>
      <c r="D4" s="2">
        <v>99000</v>
      </c>
      <c r="E4" s="2">
        <v>495000</v>
      </c>
      <c r="F4" s="7"/>
      <c r="G4" s="23"/>
      <c r="H4" s="23"/>
      <c r="I4" s="24"/>
      <c r="J4" s="25"/>
      <c r="K4" s="24"/>
      <c r="L4" s="24"/>
      <c r="M4" s="24"/>
    </row>
    <row r="5" spans="2:13">
      <c r="B5" s="2" t="s">
        <v>8</v>
      </c>
      <c r="C5" s="2">
        <v>8</v>
      </c>
      <c r="D5" s="2">
        <v>11250</v>
      </c>
      <c r="E5" s="2">
        <v>90000</v>
      </c>
      <c r="F5" s="7"/>
      <c r="G5" s="23"/>
      <c r="H5" s="23"/>
      <c r="I5" s="24"/>
      <c r="J5" s="24"/>
      <c r="K5" s="24"/>
      <c r="L5" s="24"/>
      <c r="M5" s="24"/>
    </row>
    <row r="6" spans="2:13">
      <c r="B6" s="2" t="s">
        <v>9</v>
      </c>
      <c r="C6" s="2">
        <v>7</v>
      </c>
      <c r="D6" s="2">
        <v>9000</v>
      </c>
      <c r="E6" s="2">
        <v>63000</v>
      </c>
      <c r="F6" s="7"/>
      <c r="G6" s="23"/>
      <c r="H6" s="23"/>
      <c r="I6" s="24"/>
      <c r="J6" s="24"/>
      <c r="K6" s="24"/>
      <c r="L6" s="24"/>
      <c r="M6" s="24"/>
    </row>
    <row r="7" spans="2:13">
      <c r="B7" s="2" t="s">
        <v>10</v>
      </c>
      <c r="C7" s="2">
        <v>4</v>
      </c>
      <c r="D7" s="2">
        <v>108000</v>
      </c>
      <c r="E7" s="2">
        <v>432000</v>
      </c>
      <c r="F7" s="7"/>
      <c r="G7" s="23"/>
      <c r="H7" s="23"/>
      <c r="I7" s="24"/>
      <c r="J7" s="24"/>
      <c r="K7" s="24"/>
      <c r="L7" s="24"/>
      <c r="M7" s="24"/>
    </row>
    <row r="8" spans="2:13">
      <c r="B8" s="2" t="s">
        <v>11</v>
      </c>
      <c r="C8" s="2">
        <v>3</v>
      </c>
      <c r="D8" s="2">
        <v>234000</v>
      </c>
      <c r="E8" s="2">
        <v>702000</v>
      </c>
      <c r="F8" s="7"/>
      <c r="G8" s="7"/>
      <c r="H8" s="7"/>
    </row>
    <row r="9" spans="2:13">
      <c r="B9" s="2" t="s">
        <v>12</v>
      </c>
      <c r="C9" s="2">
        <v>1.5</v>
      </c>
      <c r="D9" s="2">
        <v>315000.00000000006</v>
      </c>
      <c r="E9" s="2">
        <v>472500.00000000012</v>
      </c>
      <c r="F9" s="7"/>
      <c r="G9" s="7"/>
      <c r="H9" s="13" t="s">
        <v>47</v>
      </c>
      <c r="J9" s="12">
        <f>'REVENUE GROWTH ANALYSIS'!G53-'PROFIT ANALYSIS'!F55</f>
        <v>2704741.2337009283</v>
      </c>
    </row>
    <row r="10" spans="2:13">
      <c r="B10" s="2" t="s">
        <v>13</v>
      </c>
      <c r="C10" s="2">
        <v>40</v>
      </c>
      <c r="D10" s="2">
        <v>2100.0000000000005</v>
      </c>
      <c r="E10" s="2">
        <v>84000.000000000015</v>
      </c>
      <c r="F10" s="7"/>
      <c r="G10" s="7"/>
      <c r="H10" s="7"/>
    </row>
    <row r="11" spans="2:13">
      <c r="B11" s="2" t="s">
        <v>14</v>
      </c>
      <c r="C11" s="2">
        <v>50</v>
      </c>
      <c r="D11" s="2">
        <v>4500</v>
      </c>
      <c r="E11" s="2">
        <v>225000</v>
      </c>
      <c r="F11" s="7"/>
      <c r="G11" s="7"/>
      <c r="H11" s="7"/>
    </row>
    <row r="12" spans="2:13">
      <c r="B12" s="2" t="s">
        <v>15</v>
      </c>
      <c r="C12" s="2">
        <v>55</v>
      </c>
      <c r="D12" s="2">
        <v>1260.0000000000002</v>
      </c>
      <c r="E12" s="2">
        <v>69300.000000000015</v>
      </c>
      <c r="F12" s="7"/>
      <c r="G12" s="7"/>
      <c r="H12" s="7"/>
    </row>
    <row r="13" spans="2:13">
      <c r="B13" s="2" t="s">
        <v>16</v>
      </c>
      <c r="C13" s="2">
        <v>12</v>
      </c>
      <c r="D13" s="2">
        <v>4500</v>
      </c>
      <c r="E13" s="2">
        <v>54000</v>
      </c>
      <c r="F13" s="7"/>
      <c r="G13" s="7"/>
      <c r="H13" s="7"/>
    </row>
    <row r="14" spans="2:13">
      <c r="B14" s="2"/>
      <c r="C14" s="2"/>
      <c r="D14" s="3" t="s">
        <v>48</v>
      </c>
      <c r="E14" s="3">
        <f>SUM(E3:E13)</f>
        <v>2911800</v>
      </c>
      <c r="F14" s="7"/>
      <c r="G14" s="7"/>
      <c r="H14" s="7"/>
    </row>
    <row r="15" spans="2:13">
      <c r="B15" s="7"/>
      <c r="C15" s="7"/>
      <c r="D15" s="7"/>
      <c r="E15" s="7"/>
      <c r="F15" s="7"/>
      <c r="G15" s="7"/>
      <c r="H15" s="7"/>
    </row>
    <row r="16" spans="2:13">
      <c r="B16" s="7"/>
      <c r="C16" s="7"/>
      <c r="D16" s="7"/>
      <c r="E16" s="7"/>
      <c r="F16" s="7"/>
      <c r="G16" s="7"/>
      <c r="H16" s="7"/>
    </row>
    <row r="17" spans="2:8">
      <c r="B17" s="7"/>
      <c r="C17" s="7"/>
      <c r="D17" s="7"/>
      <c r="E17" s="7"/>
      <c r="F17" s="7"/>
      <c r="G17" s="7"/>
      <c r="H17" s="7"/>
    </row>
    <row r="18" spans="2:8">
      <c r="B18" s="9" t="s">
        <v>18</v>
      </c>
      <c r="C18" s="9" t="s">
        <v>19</v>
      </c>
      <c r="D18" s="9" t="s">
        <v>20</v>
      </c>
      <c r="E18" s="9" t="s">
        <v>21</v>
      </c>
      <c r="F18" s="14" t="s">
        <v>46</v>
      </c>
      <c r="G18" s="7"/>
      <c r="H18" s="7"/>
    </row>
    <row r="19" spans="2:8">
      <c r="B19" s="21">
        <v>2016</v>
      </c>
      <c r="C19" s="21" t="s">
        <v>28</v>
      </c>
      <c r="D19" s="2" t="s">
        <v>29</v>
      </c>
      <c r="E19" s="11">
        <v>0.01</v>
      </c>
      <c r="F19" s="15">
        <v>2911800</v>
      </c>
      <c r="G19" s="7"/>
      <c r="H19" s="7"/>
    </row>
    <row r="20" spans="2:8">
      <c r="B20" s="21"/>
      <c r="C20" s="21"/>
      <c r="D20" s="2" t="s">
        <v>31</v>
      </c>
      <c r="E20" s="11">
        <v>1.4999999999999999E-2</v>
      </c>
      <c r="F20" s="15">
        <f t="shared" ref="F20:F51" si="0">F19+E20*F19</f>
        <v>2955477</v>
      </c>
      <c r="G20" s="7"/>
      <c r="H20" s="7"/>
    </row>
    <row r="21" spans="2:8">
      <c r="B21" s="21"/>
      <c r="C21" s="21"/>
      <c r="D21" s="2" t="s">
        <v>32</v>
      </c>
      <c r="E21" s="11">
        <v>2.5000000000000001E-2</v>
      </c>
      <c r="F21" s="15">
        <f t="shared" si="0"/>
        <v>3029363.9249999998</v>
      </c>
      <c r="G21" s="7"/>
      <c r="H21" s="7"/>
    </row>
    <row r="22" spans="2:8">
      <c r="B22" s="21"/>
      <c r="C22" s="21" t="s">
        <v>33</v>
      </c>
      <c r="D22" s="2" t="s">
        <v>34</v>
      </c>
      <c r="E22" s="11">
        <v>0.02</v>
      </c>
      <c r="F22" s="15">
        <f t="shared" si="0"/>
        <v>3089951.2034999998</v>
      </c>
      <c r="G22" s="7"/>
      <c r="H22" s="7"/>
    </row>
    <row r="23" spans="2:8">
      <c r="B23" s="21"/>
      <c r="C23" s="21"/>
      <c r="D23" s="2" t="s">
        <v>35</v>
      </c>
      <c r="E23" s="11">
        <v>0.04</v>
      </c>
      <c r="F23" s="15">
        <f t="shared" si="0"/>
        <v>3213549.2516399999</v>
      </c>
      <c r="G23" s="7"/>
      <c r="H23" s="7"/>
    </row>
    <row r="24" spans="2:8">
      <c r="B24" s="21"/>
      <c r="C24" s="21"/>
      <c r="D24" s="2" t="s">
        <v>36</v>
      </c>
      <c r="E24" s="11">
        <v>5.5E-2</v>
      </c>
      <c r="F24" s="15">
        <f t="shared" si="0"/>
        <v>3390294.4604802001</v>
      </c>
      <c r="G24" s="7"/>
      <c r="H24" s="7"/>
    </row>
    <row r="25" spans="2:8">
      <c r="B25" s="21"/>
      <c r="C25" s="21" t="s">
        <v>37</v>
      </c>
      <c r="D25" s="2" t="s">
        <v>38</v>
      </c>
      <c r="E25" s="11">
        <v>0.04</v>
      </c>
      <c r="F25" s="15">
        <f t="shared" si="0"/>
        <v>3525906.2388994079</v>
      </c>
      <c r="G25" s="7"/>
      <c r="H25" s="7"/>
    </row>
    <row r="26" spans="2:8">
      <c r="B26" s="21"/>
      <c r="C26" s="21"/>
      <c r="D26" s="2" t="s">
        <v>39</v>
      </c>
      <c r="E26" s="11">
        <v>-4.0000000000000001E-3</v>
      </c>
      <c r="F26" s="15">
        <f t="shared" si="0"/>
        <v>3511802.6139438101</v>
      </c>
      <c r="G26" s="7"/>
      <c r="H26" s="7"/>
    </row>
    <row r="27" spans="2:8">
      <c r="B27" s="21"/>
      <c r="C27" s="21"/>
      <c r="D27" s="2" t="s">
        <v>40</v>
      </c>
      <c r="E27" s="11">
        <v>-8.0000000000000002E-3</v>
      </c>
      <c r="F27" s="15">
        <f t="shared" si="0"/>
        <v>3483708.1930322596</v>
      </c>
      <c r="G27" s="7"/>
      <c r="H27" s="7"/>
    </row>
    <row r="28" spans="2:8">
      <c r="B28" s="21"/>
      <c r="C28" s="21" t="s">
        <v>41</v>
      </c>
      <c r="D28" s="2" t="s">
        <v>42</v>
      </c>
      <c r="E28" s="11">
        <v>-0.02</v>
      </c>
      <c r="F28" s="15">
        <f t="shared" si="0"/>
        <v>3414034.0291716144</v>
      </c>
      <c r="G28" s="7"/>
      <c r="H28" s="7"/>
    </row>
    <row r="29" spans="2:8">
      <c r="B29" s="21"/>
      <c r="C29" s="21"/>
      <c r="D29" s="2" t="s">
        <v>43</v>
      </c>
      <c r="E29" s="11">
        <v>-0.02</v>
      </c>
      <c r="F29" s="15">
        <f t="shared" si="0"/>
        <v>3345753.3485881821</v>
      </c>
      <c r="G29" s="7"/>
      <c r="H29" s="7"/>
    </row>
    <row r="30" spans="2:8">
      <c r="B30" s="21"/>
      <c r="C30" s="21"/>
      <c r="D30" s="2" t="s">
        <v>44</v>
      </c>
      <c r="E30" s="11">
        <v>-0.03</v>
      </c>
      <c r="F30" s="15">
        <f t="shared" si="0"/>
        <v>3245380.7481305366</v>
      </c>
      <c r="G30" s="7"/>
      <c r="H30" s="7"/>
    </row>
    <row r="31" spans="2:8">
      <c r="B31" s="21">
        <v>2017</v>
      </c>
      <c r="C31" s="21" t="s">
        <v>28</v>
      </c>
      <c r="D31" s="2" t="s">
        <v>29</v>
      </c>
      <c r="E31" s="11">
        <v>0.01</v>
      </c>
      <c r="F31" s="15">
        <f t="shared" si="0"/>
        <v>3277834.5556118418</v>
      </c>
      <c r="G31" s="7"/>
      <c r="H31" s="7"/>
    </row>
    <row r="32" spans="2:8">
      <c r="B32" s="21"/>
      <c r="C32" s="21"/>
      <c r="D32" s="2" t="s">
        <v>31</v>
      </c>
      <c r="E32" s="11">
        <v>1.4999999999999999E-2</v>
      </c>
      <c r="F32" s="15">
        <f t="shared" si="0"/>
        <v>3327002.0739460196</v>
      </c>
      <c r="G32" s="7"/>
      <c r="H32" s="7"/>
    </row>
    <row r="33" spans="2:8">
      <c r="B33" s="21"/>
      <c r="C33" s="21"/>
      <c r="D33" s="2" t="s">
        <v>32</v>
      </c>
      <c r="E33" s="11">
        <v>2.5000000000000001E-2</v>
      </c>
      <c r="F33" s="15">
        <f t="shared" si="0"/>
        <v>3410177.1257946701</v>
      </c>
      <c r="G33" s="7"/>
      <c r="H33" s="7"/>
    </row>
    <row r="34" spans="2:8">
      <c r="B34" s="21"/>
      <c r="C34" s="21" t="s">
        <v>33</v>
      </c>
      <c r="D34" s="2" t="s">
        <v>34</v>
      </c>
      <c r="E34" s="11">
        <v>0.02</v>
      </c>
      <c r="F34" s="15">
        <f t="shared" si="0"/>
        <v>3478380.6683105635</v>
      </c>
      <c r="G34" s="7"/>
      <c r="H34" s="7"/>
    </row>
    <row r="35" spans="2:8">
      <c r="B35" s="21"/>
      <c r="C35" s="21"/>
      <c r="D35" s="2" t="s">
        <v>35</v>
      </c>
      <c r="E35" s="11">
        <v>0.04</v>
      </c>
      <c r="F35" s="15">
        <f t="shared" si="0"/>
        <v>3617515.8950429861</v>
      </c>
      <c r="G35" s="7"/>
      <c r="H35" s="7"/>
    </row>
    <row r="36" spans="2:8">
      <c r="B36" s="21"/>
      <c r="C36" s="21"/>
      <c r="D36" s="2" t="s">
        <v>36</v>
      </c>
      <c r="E36" s="11">
        <v>5.5E-2</v>
      </c>
      <c r="F36" s="15">
        <f t="shared" si="0"/>
        <v>3816479.2692703502</v>
      </c>
      <c r="G36" s="7"/>
      <c r="H36" s="7"/>
    </row>
    <row r="37" spans="2:8">
      <c r="B37" s="21"/>
      <c r="C37" s="21" t="s">
        <v>37</v>
      </c>
      <c r="D37" s="2" t="s">
        <v>38</v>
      </c>
      <c r="E37" s="11">
        <v>0.04</v>
      </c>
      <c r="F37" s="15">
        <f t="shared" si="0"/>
        <v>3969138.4400411644</v>
      </c>
      <c r="G37" s="7"/>
      <c r="H37" s="7"/>
    </row>
    <row r="38" spans="2:8">
      <c r="B38" s="21"/>
      <c r="C38" s="21"/>
      <c r="D38" s="2" t="s">
        <v>39</v>
      </c>
      <c r="E38" s="11">
        <v>-4.0000000000000001E-3</v>
      </c>
      <c r="F38" s="15">
        <f t="shared" si="0"/>
        <v>3953261.8862809995</v>
      </c>
      <c r="G38" s="7"/>
      <c r="H38" s="7"/>
    </row>
    <row r="39" spans="2:8">
      <c r="B39" s="21"/>
      <c r="C39" s="21"/>
      <c r="D39" s="2" t="s">
        <v>40</v>
      </c>
      <c r="E39" s="11">
        <v>-8.0000000000000002E-3</v>
      </c>
      <c r="F39" s="15">
        <f t="shared" si="0"/>
        <v>3921635.7911907514</v>
      </c>
      <c r="G39" s="7"/>
      <c r="H39" s="7"/>
    </row>
    <row r="40" spans="2:8">
      <c r="B40" s="21"/>
      <c r="C40" s="21" t="s">
        <v>41</v>
      </c>
      <c r="D40" s="2" t="s">
        <v>42</v>
      </c>
      <c r="E40" s="11">
        <v>-0.02</v>
      </c>
      <c r="F40" s="15">
        <f t="shared" si="0"/>
        <v>3843203.0753669362</v>
      </c>
      <c r="G40" s="7"/>
      <c r="H40" s="7"/>
    </row>
    <row r="41" spans="2:8">
      <c r="B41" s="21"/>
      <c r="C41" s="21"/>
      <c r="D41" s="2" t="s">
        <v>43</v>
      </c>
      <c r="E41" s="11">
        <v>-0.02</v>
      </c>
      <c r="F41" s="15">
        <f t="shared" si="0"/>
        <v>3766339.0138595975</v>
      </c>
      <c r="G41" s="7"/>
      <c r="H41" s="7"/>
    </row>
    <row r="42" spans="2:8">
      <c r="B42" s="21"/>
      <c r="C42" s="21"/>
      <c r="D42" s="2" t="s">
        <v>44</v>
      </c>
      <c r="E42" s="11">
        <v>-0.03</v>
      </c>
      <c r="F42" s="15">
        <f t="shared" si="0"/>
        <v>3653348.8434438095</v>
      </c>
      <c r="G42" s="7"/>
      <c r="H42" s="7"/>
    </row>
    <row r="43" spans="2:8">
      <c r="B43" s="21">
        <v>2018</v>
      </c>
      <c r="C43" s="21" t="s">
        <v>28</v>
      </c>
      <c r="D43" s="2" t="s">
        <v>29</v>
      </c>
      <c r="E43" s="11">
        <v>0.01</v>
      </c>
      <c r="F43" s="15">
        <f t="shared" si="0"/>
        <v>3689882.3318782477</v>
      </c>
      <c r="G43" s="7"/>
      <c r="H43" s="7"/>
    </row>
    <row r="44" spans="2:8">
      <c r="B44" s="21"/>
      <c r="C44" s="21"/>
      <c r="D44" s="2" t="s">
        <v>31</v>
      </c>
      <c r="E44" s="11">
        <v>1.4999999999999999E-2</v>
      </c>
      <c r="F44" s="15">
        <f t="shared" si="0"/>
        <v>3745230.5668564215</v>
      </c>
      <c r="G44" s="7"/>
      <c r="H44" s="7"/>
    </row>
    <row r="45" spans="2:8">
      <c r="B45" s="21"/>
      <c r="C45" s="21"/>
      <c r="D45" s="2" t="s">
        <v>32</v>
      </c>
      <c r="E45" s="11">
        <v>2.5000000000000001E-2</v>
      </c>
      <c r="F45" s="15">
        <f t="shared" si="0"/>
        <v>3838861.3310278319</v>
      </c>
      <c r="G45" s="7"/>
      <c r="H45" s="7"/>
    </row>
    <row r="46" spans="2:8">
      <c r="B46" s="21"/>
      <c r="C46" s="21" t="s">
        <v>33</v>
      </c>
      <c r="D46" s="2" t="s">
        <v>34</v>
      </c>
      <c r="E46" s="11">
        <v>0.02</v>
      </c>
      <c r="F46" s="15">
        <f t="shared" si="0"/>
        <v>3915638.5576483887</v>
      </c>
      <c r="G46" s="7"/>
      <c r="H46" s="7"/>
    </row>
    <row r="47" spans="2:8">
      <c r="B47" s="21"/>
      <c r="C47" s="21"/>
      <c r="D47" s="2" t="s">
        <v>35</v>
      </c>
      <c r="E47" s="11">
        <v>0.04</v>
      </c>
      <c r="F47" s="15">
        <f t="shared" si="0"/>
        <v>4072264.0999543243</v>
      </c>
      <c r="G47" s="7"/>
      <c r="H47" s="7"/>
    </row>
    <row r="48" spans="2:8">
      <c r="B48" s="21"/>
      <c r="C48" s="21"/>
      <c r="D48" s="2" t="s">
        <v>36</v>
      </c>
      <c r="E48" s="11">
        <v>5.5E-2</v>
      </c>
      <c r="F48" s="15">
        <f t="shared" si="0"/>
        <v>4296238.6254518125</v>
      </c>
      <c r="G48" s="7"/>
      <c r="H48" s="7"/>
    </row>
    <row r="49" spans="2:8">
      <c r="B49" s="21"/>
      <c r="C49" s="21" t="s">
        <v>37</v>
      </c>
      <c r="D49" s="2" t="s">
        <v>38</v>
      </c>
      <c r="E49" s="11">
        <v>0.04</v>
      </c>
      <c r="F49" s="15">
        <f t="shared" si="0"/>
        <v>4468088.1704698848</v>
      </c>
      <c r="G49" s="7"/>
      <c r="H49" s="7"/>
    </row>
    <row r="50" spans="2:8">
      <c r="B50" s="21"/>
      <c r="C50" s="21"/>
      <c r="D50" s="2" t="s">
        <v>39</v>
      </c>
      <c r="E50" s="11">
        <v>-4.0000000000000001E-3</v>
      </c>
      <c r="F50" s="15">
        <f t="shared" si="0"/>
        <v>4450215.8177880049</v>
      </c>
      <c r="G50" s="7"/>
      <c r="H50" s="7"/>
    </row>
    <row r="51" spans="2:8">
      <c r="B51" s="21"/>
      <c r="C51" s="21"/>
      <c r="D51" s="2" t="s">
        <v>40</v>
      </c>
      <c r="E51" s="11">
        <v>-8.0000000000000002E-3</v>
      </c>
      <c r="F51" s="15">
        <f t="shared" si="0"/>
        <v>4414614.0912457006</v>
      </c>
      <c r="G51" s="7"/>
      <c r="H51" s="7"/>
    </row>
    <row r="52" spans="2:8">
      <c r="B52" s="21"/>
      <c r="C52" s="21" t="s">
        <v>41</v>
      </c>
      <c r="D52" s="2" t="s">
        <v>42</v>
      </c>
      <c r="E52" s="11">
        <v>-0.02</v>
      </c>
      <c r="F52" s="15">
        <f t="shared" ref="F52:F83" si="1">F51+E52*F51</f>
        <v>4326321.8094207868</v>
      </c>
      <c r="G52" s="7"/>
      <c r="H52" s="7"/>
    </row>
    <row r="53" spans="2:8">
      <c r="B53" s="21"/>
      <c r="C53" s="21"/>
      <c r="D53" s="2" t="s">
        <v>43</v>
      </c>
      <c r="E53" s="11">
        <v>-0.02</v>
      </c>
      <c r="F53" s="15">
        <f t="shared" si="1"/>
        <v>4239795.3732323712</v>
      </c>
      <c r="G53" s="7"/>
      <c r="H53" s="7"/>
    </row>
    <row r="54" spans="2:8">
      <c r="B54" s="21"/>
      <c r="C54" s="21"/>
      <c r="D54" s="2" t="s">
        <v>44</v>
      </c>
      <c r="E54" s="11">
        <v>-0.03</v>
      </c>
      <c r="F54" s="15">
        <f t="shared" si="1"/>
        <v>4112601.5120354001</v>
      </c>
      <c r="G54" s="7"/>
      <c r="H54" s="7"/>
    </row>
    <row r="55" spans="2:8">
      <c r="B55" s="21">
        <v>2019</v>
      </c>
      <c r="C55" s="21" t="s">
        <v>28</v>
      </c>
      <c r="D55" s="2" t="s">
        <v>29</v>
      </c>
      <c r="E55" s="11">
        <v>0.01</v>
      </c>
      <c r="F55" s="15">
        <f t="shared" si="1"/>
        <v>4153727.5271557542</v>
      </c>
      <c r="G55" s="7"/>
      <c r="H55" s="7"/>
    </row>
    <row r="56" spans="2:8">
      <c r="B56" s="21"/>
      <c r="C56" s="21"/>
      <c r="D56" s="2" t="s">
        <v>31</v>
      </c>
      <c r="E56" s="11">
        <v>1.4999999999999999E-2</v>
      </c>
      <c r="F56" s="15">
        <f t="shared" si="1"/>
        <v>4216033.4400630901</v>
      </c>
      <c r="G56" s="7"/>
      <c r="H56" s="7"/>
    </row>
    <row r="57" spans="2:8">
      <c r="B57" s="21"/>
      <c r="C57" s="21"/>
      <c r="D57" s="2" t="s">
        <v>32</v>
      </c>
      <c r="E57" s="11">
        <v>2.5000000000000001E-2</v>
      </c>
      <c r="F57" s="15">
        <f t="shared" si="1"/>
        <v>4321434.2760646669</v>
      </c>
      <c r="G57" s="7"/>
      <c r="H57" s="7"/>
    </row>
    <row r="58" spans="2:8">
      <c r="B58" s="21"/>
      <c r="C58" s="21" t="s">
        <v>33</v>
      </c>
      <c r="D58" s="2" t="s">
        <v>34</v>
      </c>
      <c r="E58" s="11">
        <v>0.02</v>
      </c>
      <c r="F58" s="15">
        <f t="shared" si="1"/>
        <v>4407862.9615859604</v>
      </c>
      <c r="G58" s="7"/>
      <c r="H58" s="7"/>
    </row>
    <row r="59" spans="2:8">
      <c r="B59" s="21"/>
      <c r="C59" s="21"/>
      <c r="D59" s="2" t="s">
        <v>35</v>
      </c>
      <c r="E59" s="11">
        <v>0.04</v>
      </c>
      <c r="F59" s="15">
        <f t="shared" si="1"/>
        <v>4584177.4800493987</v>
      </c>
      <c r="G59" s="7"/>
      <c r="H59" s="7"/>
    </row>
    <row r="60" spans="2:8">
      <c r="B60" s="21"/>
      <c r="C60" s="21"/>
      <c r="D60" s="2" t="s">
        <v>36</v>
      </c>
      <c r="E60" s="11">
        <v>5.5E-2</v>
      </c>
      <c r="F60" s="15">
        <f t="shared" si="1"/>
        <v>4836307.2414521156</v>
      </c>
      <c r="G60" s="7"/>
      <c r="H60" s="7"/>
    </row>
    <row r="61" spans="2:8">
      <c r="B61" s="21"/>
      <c r="C61" s="21" t="s">
        <v>37</v>
      </c>
      <c r="D61" s="2" t="s">
        <v>38</v>
      </c>
      <c r="E61" s="11">
        <v>0.04</v>
      </c>
      <c r="F61" s="15">
        <f t="shared" si="1"/>
        <v>5029759.5311102001</v>
      </c>
      <c r="G61" s="7"/>
      <c r="H61" s="7"/>
    </row>
    <row r="62" spans="2:8">
      <c r="B62" s="21"/>
      <c r="C62" s="21"/>
      <c r="D62" s="2" t="s">
        <v>39</v>
      </c>
      <c r="E62" s="11">
        <v>-4.0000000000000001E-3</v>
      </c>
      <c r="F62" s="15">
        <f t="shared" si="1"/>
        <v>5009640.4929857589</v>
      </c>
      <c r="G62" s="7"/>
      <c r="H62" s="7"/>
    </row>
    <row r="63" spans="2:8">
      <c r="B63" s="21"/>
      <c r="C63" s="21"/>
      <c r="D63" s="2" t="s">
        <v>40</v>
      </c>
      <c r="E63" s="11">
        <v>-8.0000000000000002E-3</v>
      </c>
      <c r="F63" s="15">
        <f t="shared" si="1"/>
        <v>4969563.3690418731</v>
      </c>
      <c r="G63" s="7"/>
      <c r="H63" s="7"/>
    </row>
    <row r="64" spans="2:8">
      <c r="B64" s="21"/>
      <c r="C64" s="21" t="s">
        <v>41</v>
      </c>
      <c r="D64" s="2" t="s">
        <v>42</v>
      </c>
      <c r="E64" s="11">
        <v>-0.02</v>
      </c>
      <c r="F64" s="15">
        <f t="shared" si="1"/>
        <v>4870172.1016610358</v>
      </c>
      <c r="G64" s="7"/>
      <c r="H64" s="7"/>
    </row>
    <row r="65" spans="2:8">
      <c r="B65" s="21"/>
      <c r="C65" s="21"/>
      <c r="D65" s="2" t="s">
        <v>43</v>
      </c>
      <c r="E65" s="11">
        <v>-0.02</v>
      </c>
      <c r="F65" s="15">
        <f t="shared" si="1"/>
        <v>4772768.6596278148</v>
      </c>
      <c r="G65" s="7"/>
      <c r="H65" s="7"/>
    </row>
    <row r="66" spans="2:8">
      <c r="B66" s="21"/>
      <c r="C66" s="21"/>
      <c r="D66" s="2" t="s">
        <v>44</v>
      </c>
      <c r="E66" s="11">
        <v>-0.03</v>
      </c>
      <c r="F66" s="15">
        <f t="shared" si="1"/>
        <v>4629585.5998389805</v>
      </c>
      <c r="G66" s="7"/>
      <c r="H66" s="7"/>
    </row>
    <row r="67" spans="2:8">
      <c r="B67" s="21">
        <v>2020</v>
      </c>
      <c r="C67" s="21" t="s">
        <v>28</v>
      </c>
      <c r="D67" s="2" t="s">
        <v>29</v>
      </c>
      <c r="E67" s="11">
        <v>0.01</v>
      </c>
      <c r="F67" s="15">
        <f t="shared" si="1"/>
        <v>4675881.4558373699</v>
      </c>
      <c r="G67" s="7"/>
      <c r="H67" s="7"/>
    </row>
    <row r="68" spans="2:8">
      <c r="B68" s="21"/>
      <c r="C68" s="21"/>
      <c r="D68" s="2" t="s">
        <v>31</v>
      </c>
      <c r="E68" s="11">
        <v>1.4999999999999999E-2</v>
      </c>
      <c r="F68" s="15">
        <f t="shared" si="1"/>
        <v>4746019.6776749305</v>
      </c>
      <c r="G68" s="7"/>
      <c r="H68" s="7"/>
    </row>
    <row r="69" spans="2:8">
      <c r="B69" s="21"/>
      <c r="C69" s="21"/>
      <c r="D69" s="2" t="s">
        <v>32</v>
      </c>
      <c r="E69" s="11">
        <v>2.5000000000000001E-2</v>
      </c>
      <c r="F69" s="15">
        <f t="shared" si="1"/>
        <v>4864670.1696168035</v>
      </c>
      <c r="G69" s="7"/>
      <c r="H69" s="7"/>
    </row>
    <row r="70" spans="2:8">
      <c r="B70" s="21"/>
      <c r="C70" s="21" t="s">
        <v>33</v>
      </c>
      <c r="D70" s="2" t="s">
        <v>34</v>
      </c>
      <c r="E70" s="11">
        <v>0.02</v>
      </c>
      <c r="F70" s="15">
        <f t="shared" si="1"/>
        <v>4961963.5730091399</v>
      </c>
      <c r="G70" s="7"/>
      <c r="H70" s="7"/>
    </row>
    <row r="71" spans="2:8">
      <c r="B71" s="21"/>
      <c r="C71" s="21"/>
      <c r="D71" s="2" t="s">
        <v>35</v>
      </c>
      <c r="E71" s="11">
        <v>0.04</v>
      </c>
      <c r="F71" s="15">
        <f t="shared" si="1"/>
        <v>5160442.1159295058</v>
      </c>
      <c r="G71" s="7"/>
      <c r="H71" s="7"/>
    </row>
    <row r="72" spans="2:8">
      <c r="B72" s="21"/>
      <c r="C72" s="21"/>
      <c r="D72" s="2" t="s">
        <v>36</v>
      </c>
      <c r="E72" s="11">
        <v>5.5E-2</v>
      </c>
      <c r="F72" s="15">
        <f t="shared" si="1"/>
        <v>5444266.4323056284</v>
      </c>
      <c r="G72" s="7"/>
      <c r="H72" s="7"/>
    </row>
    <row r="73" spans="2:8">
      <c r="B73" s="21"/>
      <c r="C73" s="21" t="s">
        <v>37</v>
      </c>
      <c r="D73" s="2" t="s">
        <v>38</v>
      </c>
      <c r="E73" s="11">
        <v>0.04</v>
      </c>
      <c r="F73" s="15">
        <f t="shared" si="1"/>
        <v>5662037.0895978538</v>
      </c>
      <c r="G73" s="7"/>
      <c r="H73" s="7"/>
    </row>
    <row r="74" spans="2:8">
      <c r="B74" s="21"/>
      <c r="C74" s="21"/>
      <c r="D74" s="2" t="s">
        <v>39</v>
      </c>
      <c r="E74" s="11">
        <v>-4.0000000000000001E-3</v>
      </c>
      <c r="F74" s="15">
        <f t="shared" si="1"/>
        <v>5639388.9412394622</v>
      </c>
      <c r="G74" s="7"/>
      <c r="H74" s="7"/>
    </row>
    <row r="75" spans="2:8">
      <c r="B75" s="21"/>
      <c r="C75" s="21"/>
      <c r="D75" s="2" t="s">
        <v>40</v>
      </c>
      <c r="E75" s="11">
        <v>-8.0000000000000002E-3</v>
      </c>
      <c r="F75" s="15">
        <f t="shared" si="1"/>
        <v>5594273.8297095466</v>
      </c>
      <c r="G75" s="7"/>
      <c r="H75" s="7"/>
    </row>
    <row r="76" spans="2:8">
      <c r="B76" s="21"/>
      <c r="C76" s="21" t="s">
        <v>41</v>
      </c>
      <c r="D76" s="2" t="s">
        <v>42</v>
      </c>
      <c r="E76" s="11">
        <v>-0.02</v>
      </c>
      <c r="F76" s="15">
        <f t="shared" si="1"/>
        <v>5482388.3531153556</v>
      </c>
      <c r="G76" s="7"/>
      <c r="H76" s="7"/>
    </row>
    <row r="77" spans="2:8">
      <c r="B77" s="21"/>
      <c r="C77" s="21"/>
      <c r="D77" s="2" t="s">
        <v>43</v>
      </c>
      <c r="E77" s="11">
        <v>-0.02</v>
      </c>
      <c r="F77" s="15">
        <f t="shared" si="1"/>
        <v>5372740.5860530483</v>
      </c>
      <c r="G77" s="7"/>
      <c r="H77" s="7"/>
    </row>
    <row r="78" spans="2:8">
      <c r="B78" s="21"/>
      <c r="C78" s="21"/>
      <c r="D78" s="2" t="s">
        <v>44</v>
      </c>
      <c r="E78" s="11">
        <v>-0.03</v>
      </c>
      <c r="F78" s="15">
        <f t="shared" si="1"/>
        <v>5211558.3684714567</v>
      </c>
      <c r="G78" s="7"/>
      <c r="H78" s="7"/>
    </row>
    <row r="79" spans="2:8">
      <c r="B79" s="21">
        <v>2021</v>
      </c>
      <c r="C79" s="21" t="s">
        <v>28</v>
      </c>
      <c r="D79" s="2" t="s">
        <v>29</v>
      </c>
      <c r="E79" s="11">
        <v>0.01</v>
      </c>
      <c r="F79" s="15">
        <f t="shared" si="1"/>
        <v>5263673.9521561712</v>
      </c>
      <c r="G79" s="7"/>
      <c r="H79" s="7"/>
    </row>
    <row r="80" spans="2:8">
      <c r="B80" s="21"/>
      <c r="C80" s="21"/>
      <c r="D80" s="2" t="s">
        <v>31</v>
      </c>
      <c r="E80" s="11">
        <v>1.4999999999999999E-2</v>
      </c>
      <c r="F80" s="15">
        <f t="shared" si="1"/>
        <v>5342629.0614385139</v>
      </c>
      <c r="G80" s="7"/>
      <c r="H80" s="7"/>
    </row>
    <row r="81" spans="2:8">
      <c r="B81" s="21"/>
      <c r="C81" s="21"/>
      <c r="D81" s="2" t="s">
        <v>32</v>
      </c>
      <c r="E81" s="11">
        <v>2.5000000000000001E-2</v>
      </c>
      <c r="F81" s="15">
        <f t="shared" si="1"/>
        <v>5476194.7879744768</v>
      </c>
      <c r="G81" s="7"/>
      <c r="H81" s="7"/>
    </row>
    <row r="82" spans="2:8">
      <c r="B82" s="21"/>
      <c r="C82" s="21" t="s">
        <v>33</v>
      </c>
      <c r="D82" s="2" t="s">
        <v>34</v>
      </c>
      <c r="E82" s="11">
        <v>0.02</v>
      </c>
      <c r="F82" s="15">
        <f t="shared" si="1"/>
        <v>5585718.6837339662</v>
      </c>
      <c r="G82" s="7"/>
      <c r="H82" s="7"/>
    </row>
    <row r="83" spans="2:8">
      <c r="B83" s="21"/>
      <c r="C83" s="21"/>
      <c r="D83" s="2" t="s">
        <v>35</v>
      </c>
      <c r="E83" s="11">
        <v>0.04</v>
      </c>
      <c r="F83" s="15">
        <f t="shared" si="1"/>
        <v>5809147.4310833253</v>
      </c>
      <c r="G83" s="7"/>
      <c r="H83" s="7"/>
    </row>
    <row r="84" spans="2:8">
      <c r="B84" s="21"/>
      <c r="C84" s="21"/>
      <c r="D84" s="2" t="s">
        <v>36</v>
      </c>
      <c r="E84" s="11">
        <v>5.5E-2</v>
      </c>
      <c r="F84" s="15">
        <f t="shared" ref="F84:F90" si="2">F83+E84*F83</f>
        <v>6128650.5397929084</v>
      </c>
      <c r="G84" s="7"/>
      <c r="H84" s="7"/>
    </row>
    <row r="85" spans="2:8">
      <c r="B85" s="21"/>
      <c r="C85" s="21" t="s">
        <v>37</v>
      </c>
      <c r="D85" s="2" t="s">
        <v>38</v>
      </c>
      <c r="E85" s="11">
        <v>0.04</v>
      </c>
      <c r="F85" s="15">
        <f t="shared" si="2"/>
        <v>6373796.5613846248</v>
      </c>
      <c r="G85" s="7"/>
      <c r="H85" s="7"/>
    </row>
    <row r="86" spans="2:8">
      <c r="B86" s="21"/>
      <c r="C86" s="21"/>
      <c r="D86" s="2" t="s">
        <v>39</v>
      </c>
      <c r="E86" s="11">
        <v>-4.0000000000000001E-3</v>
      </c>
      <c r="F86" s="15">
        <f t="shared" si="2"/>
        <v>6348301.3751390865</v>
      </c>
      <c r="G86" s="7"/>
      <c r="H86" s="7"/>
    </row>
    <row r="87" spans="2:8">
      <c r="B87" s="21"/>
      <c r="C87" s="21"/>
      <c r="D87" s="2" t="s">
        <v>40</v>
      </c>
      <c r="E87" s="11">
        <v>-8.0000000000000002E-3</v>
      </c>
      <c r="F87" s="15">
        <f t="shared" si="2"/>
        <v>6297514.9641379742</v>
      </c>
      <c r="G87" s="7"/>
      <c r="H87" s="7"/>
    </row>
    <row r="88" spans="2:8">
      <c r="B88" s="21"/>
      <c r="C88" s="21" t="s">
        <v>41</v>
      </c>
      <c r="D88" s="2" t="s">
        <v>42</v>
      </c>
      <c r="E88" s="11">
        <v>-0.02</v>
      </c>
      <c r="F88" s="15">
        <f t="shared" si="2"/>
        <v>6171564.6648552148</v>
      </c>
      <c r="G88" s="7"/>
      <c r="H88" s="7"/>
    </row>
    <row r="89" spans="2:8">
      <c r="B89" s="21"/>
      <c r="C89" s="21"/>
      <c r="D89" s="2" t="s">
        <v>43</v>
      </c>
      <c r="E89" s="11">
        <v>-0.02</v>
      </c>
      <c r="F89" s="15">
        <f t="shared" si="2"/>
        <v>6048133.3715581102</v>
      </c>
      <c r="G89" s="7"/>
      <c r="H89" s="7"/>
    </row>
    <row r="90" spans="2:8">
      <c r="B90" s="21"/>
      <c r="C90" s="21"/>
      <c r="D90" s="2" t="s">
        <v>44</v>
      </c>
      <c r="E90" s="11">
        <v>-0.03</v>
      </c>
      <c r="F90" s="15">
        <f t="shared" si="2"/>
        <v>5866689.3704113672</v>
      </c>
      <c r="G90" s="7"/>
      <c r="H90" s="7"/>
    </row>
  </sheetData>
  <mergeCells count="31">
    <mergeCell ref="B1:E1"/>
    <mergeCell ref="C22:C24"/>
    <mergeCell ref="C25:C27"/>
    <mergeCell ref="B19:B30"/>
    <mergeCell ref="C43:C45"/>
    <mergeCell ref="C19:C21"/>
    <mergeCell ref="C28:C30"/>
    <mergeCell ref="C31:C33"/>
    <mergeCell ref="B43:B54"/>
    <mergeCell ref="C34:C36"/>
    <mergeCell ref="B31:B42"/>
    <mergeCell ref="C37:C39"/>
    <mergeCell ref="C40:C42"/>
    <mergeCell ref="C46:C48"/>
    <mergeCell ref="C49:C51"/>
    <mergeCell ref="C52:C54"/>
    <mergeCell ref="C85:C87"/>
    <mergeCell ref="B79:B90"/>
    <mergeCell ref="C88:C90"/>
    <mergeCell ref="C73:C75"/>
    <mergeCell ref="C76:C78"/>
    <mergeCell ref="C82:C84"/>
    <mergeCell ref="B67:B78"/>
    <mergeCell ref="C67:C69"/>
    <mergeCell ref="C79:C81"/>
    <mergeCell ref="C70:C72"/>
    <mergeCell ref="B55:B66"/>
    <mergeCell ref="C55:C57"/>
    <mergeCell ref="C58:C60"/>
    <mergeCell ref="C61:C63"/>
    <mergeCell ref="C64:C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Gayaprasad Sharma</dc:creator>
  <cp:keywords/>
  <dc:description/>
  <cp:lastModifiedBy>Aman Kumar</cp:lastModifiedBy>
  <cp:revision/>
  <dcterms:created xsi:type="dcterms:W3CDTF">2015-06-05T18:17:20Z</dcterms:created>
  <dcterms:modified xsi:type="dcterms:W3CDTF">2022-08-22T11:50:07Z</dcterms:modified>
  <cp:category/>
  <cp:contentStatus/>
</cp:coreProperties>
</file>