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<sst xmlns="http://schemas.openxmlformats.org/spreadsheetml/2006/main" count="395" uniqueCount="71">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</sst>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mmmm\ /\ yyyy"/>
    <numFmt numFmtId="178" formatCode="_ [$₹-4009]\ * #,##0.00_ ;_ [$₹-4009]\ * \-#,##0.00_ ;_ [$₹-4009]\ * &quot;-&quot;??_ ;_ @_ "/>
    <numFmt numFmtId="179" formatCode="dd/mmm\,\ yyyy\ /\ ddd"/>
    <numFmt numFmtId="180" formatCode="dd\-mm\-yyyy"/>
    <numFmt numFmtId="181" formatCode="_ &quot;₹&quot;\ * #,##0.00_ ;_ &quot;₹&quot;\ * \-#,##0.00_ ;_ &quot;₹&quot;\ * &quot;-&quot;??_ ;_ @_ "/>
    <numFmt numFmtId="182" formatCode="dd/mm/yyyy\ \(ddd\)"/>
    <numFmt numFmtId="183" formatCode="_ * #,##0_ ;_ * \-#,##0_ ;_ * &quot;-&quot;_ ;_ @_ "/>
    <numFmt numFmtId="184" formatCode="_ &quot;₹&quot;* #,##0.00_ ;_ &quot;₹&quot;* \-#,##0.00_ ;_ &quot;₹&quot;* &quot;-&quot;??_ ;_ @_ "/>
    <numFmt numFmtId="185" formatCode="_ * #,##0.00_ ;_ * \-#,##0.00_ ;_ * &quot;-&quot;??_ ;_ @_ "/>
    <numFmt numFmtId="186" formatCode="dd\ mmm\ yyyy\ \(ddd\)"/>
    <numFmt numFmtId="187" formatCode="dd/mmm\,\ ddd"/>
    <numFmt numFmtId="188" formatCode="_ &quot;₹&quot;* #,##0_ ;_ &quot;₹&quot;* \-#,##0_ ;_ &quot;₹&quot;* &quot;-&quot;_ ;_ @_ "/>
  </numFmts>
  <fonts count="6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0" fillId="34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61" fillId="0" borderId="61" applyNumberFormat="0" applyFill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60" fillId="0" borderId="60" applyNumberFormat="0" applyFill="0" applyAlignment="0" applyProtection="0">
      <alignment vertical="center"/>
    </xf>
    <xf numFmtId="0" fontId="59" fillId="48" borderId="59" applyNumberFormat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0" fillId="45" borderId="58" applyNumberFormat="0" applyFont="0" applyAlignment="0" applyProtection="0">
      <alignment vertical="center"/>
    </xf>
    <xf numFmtId="0" fontId="57" fillId="44" borderId="5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48" borderId="57" applyNumberFormat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4" fillId="0" borderId="62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56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49" fillId="42" borderId="55" applyNumberFormat="0" applyAlignment="0" applyProtection="0">
      <alignment vertical="center"/>
    </xf>
    <xf numFmtId="0" fontId="50" fillId="6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0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0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2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81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2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2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81" fontId="10" fillId="12" borderId="16" xfId="0" applyNumberFormat="1" applyFont="1" applyFill="1" applyBorder="1" applyAlignment="1" applyProtection="1">
      <alignment horizontal="center" vertical="center"/>
      <protection hidden="1"/>
    </xf>
    <xf numFmtId="181" fontId="11" fillId="0" borderId="6" xfId="0" applyNumberFormat="1" applyFont="1" applyBorder="1" applyAlignment="1" applyProtection="1">
      <alignment horizontal="center" vertical="center"/>
      <protection hidden="1"/>
    </xf>
    <xf numFmtId="181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79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79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78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78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17" xfId="0" applyNumberFormat="1" applyFont="1" applyFill="1" applyBorder="1" applyAlignment="1" applyProtection="1">
      <alignment horizontal="center" vertical="center"/>
      <protection hidden="1"/>
    </xf>
    <xf numFmtId="179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78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78" fontId="17" fillId="5" borderId="3" xfId="0" applyNumberFormat="1" applyFont="1" applyFill="1" applyBorder="1" applyAlignment="1" applyProtection="1">
      <alignment horizontal="center" vertical="center"/>
      <protection hidden="1"/>
    </xf>
    <xf numFmtId="178" fontId="19" fillId="5" borderId="1" xfId="0" applyNumberFormat="1" applyFont="1" applyFill="1" applyBorder="1" applyAlignment="1" applyProtection="1">
      <alignment horizontal="center" vertical="center"/>
      <protection hidden="1"/>
    </xf>
    <xf numFmtId="178" fontId="17" fillId="9" borderId="3" xfId="0" applyNumberFormat="1" applyFont="1" applyFill="1" applyBorder="1" applyAlignment="1" applyProtection="1">
      <alignment horizontal="center" vertical="center"/>
      <protection hidden="1"/>
    </xf>
    <xf numFmtId="178" fontId="19" fillId="5" borderId="2" xfId="0" applyNumberFormat="1" applyFont="1" applyFill="1" applyBorder="1" applyAlignment="1" applyProtection="1">
      <alignment horizontal="center" vertical="center"/>
      <protection hidden="1"/>
    </xf>
    <xf numFmtId="178" fontId="17" fillId="2" borderId="3" xfId="0" applyNumberFormat="1" applyFont="1" applyFill="1" applyBorder="1" applyAlignment="1" applyProtection="1">
      <alignment horizontal="center" vertical="center"/>
      <protection hidden="1"/>
    </xf>
    <xf numFmtId="178" fontId="20" fillId="2" borderId="1" xfId="0" applyNumberFormat="1" applyFont="1" applyFill="1" applyBorder="1" applyAlignment="1" applyProtection="1">
      <alignment horizontal="center" vertical="center"/>
      <protection hidden="1"/>
    </xf>
    <xf numFmtId="178" fontId="20" fillId="2" borderId="2" xfId="0" applyNumberFormat="1" applyFont="1" applyFill="1" applyBorder="1" applyAlignment="1" applyProtection="1">
      <alignment horizontal="center" vertical="center"/>
      <protection hidden="1"/>
    </xf>
    <xf numFmtId="178" fontId="17" fillId="9" borderId="10" xfId="0" applyNumberFormat="1" applyFont="1" applyFill="1" applyBorder="1" applyAlignment="1" applyProtection="1">
      <alignment horizontal="center" vertical="center"/>
      <protection hidden="1"/>
    </xf>
    <xf numFmtId="178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8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79" fontId="5" fillId="9" borderId="0" xfId="0" applyNumberFormat="1" applyFont="1" applyFill="1" applyAlignment="1" applyProtection="1">
      <alignment horizontal="center"/>
      <protection hidden="1"/>
    </xf>
    <xf numFmtId="178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87" fontId="6" fillId="2" borderId="4" xfId="0" applyNumberFormat="1" applyFont="1" applyFill="1" applyBorder="1" applyAlignment="1" applyProtection="1">
      <alignment horizontal="left"/>
      <protection hidden="1"/>
    </xf>
    <xf numFmtId="187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87" fontId="6" fillId="19" borderId="4" xfId="0" applyNumberFormat="1" applyFont="1" applyFill="1" applyBorder="1" applyAlignment="1" applyProtection="1">
      <alignment horizontal="left"/>
      <protection hidden="1"/>
    </xf>
    <xf numFmtId="187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87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7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87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7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7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8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87" fontId="2" fillId="19" borderId="4" xfId="0" applyNumberFormat="1" applyFont="1" applyFill="1" applyBorder="1" applyAlignment="1" applyProtection="1">
      <alignment horizontal="center" vertical="center"/>
      <protection hidden="1"/>
    </xf>
    <xf numFmtId="187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6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7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186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68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29"/>
  <sheetViews>
    <sheetView tabSelected="1" zoomScale="55" zoomScaleNormal="55" workbookViewId="0">
      <selection activeCell="A1" sqref="A1:F29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9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45477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41"/>
      <c r="C8" s="242"/>
      <c r="D8" s="242"/>
      <c r="E8" s="242"/>
      <c r="F8" s="238"/>
    </row>
    <row r="9" spans="1:6">
      <c r="A9" s="238"/>
      <c r="B9" s="243"/>
      <c r="C9" s="244"/>
      <c r="D9" s="244"/>
      <c r="E9" s="263"/>
      <c r="F9" s="238"/>
    </row>
    <row r="10" spans="1:6">
      <c r="A10" s="238"/>
      <c r="B10" s="245"/>
      <c r="C10" s="246"/>
      <c r="D10" s="246"/>
      <c r="E10" s="264"/>
      <c r="F10" s="238"/>
    </row>
    <row r="11" spans="1:6">
      <c r="A11" s="238"/>
      <c r="B11" s="247" t="s">
        <v>2</v>
      </c>
      <c r="C11" s="248"/>
      <c r="D11" s="249" t="s">
        <v>3</v>
      </c>
      <c r="E11" s="265"/>
      <c r="F11" s="238"/>
    </row>
    <row r="12" spans="1:6">
      <c r="A12" s="238"/>
      <c r="B12" s="250"/>
      <c r="C12" s="251"/>
      <c r="D12" s="252"/>
      <c r="E12" s="266"/>
      <c r="F12" s="238"/>
    </row>
    <row r="13" spans="1:6">
      <c r="A13" s="238"/>
      <c r="B13" s="250"/>
      <c r="C13" s="251"/>
      <c r="D13" s="252"/>
      <c r="E13" s="266"/>
      <c r="F13" s="238"/>
    </row>
    <row r="14" spans="1:6">
      <c r="A14" s="238"/>
      <c r="B14" s="253" t="str">
        <f ca="1">Dashboard!G5</f>
        <v>Masudur</v>
      </c>
      <c r="C14" s="253"/>
      <c r="D14" s="254" t="str">
        <f ca="1">Dashboard!H5</f>
        <v>Chicken</v>
      </c>
      <c r="E14" s="254"/>
      <c r="F14" s="238"/>
    </row>
    <row r="15" spans="1:6">
      <c r="A15" s="238"/>
      <c r="B15" s="253"/>
      <c r="C15" s="253"/>
      <c r="D15" s="254"/>
      <c r="E15" s="254"/>
      <c r="F15" s="238"/>
    </row>
    <row r="16" spans="1:6">
      <c r="A16" s="238"/>
      <c r="B16" s="253"/>
      <c r="C16" s="253"/>
      <c r="D16" s="254"/>
      <c r="E16" s="254"/>
      <c r="F16" s="238"/>
    </row>
    <row r="17" spans="1:6">
      <c r="A17" s="238"/>
      <c r="B17" s="253"/>
      <c r="C17" s="253"/>
      <c r="D17" s="254"/>
      <c r="E17" s="254"/>
      <c r="F17" s="238"/>
    </row>
    <row r="18" spans="1:6">
      <c r="A18" s="238"/>
      <c r="B18" s="253"/>
      <c r="C18" s="253"/>
      <c r="D18" s="254"/>
      <c r="E18" s="254"/>
      <c r="F18" s="238"/>
    </row>
    <row r="19" spans="1:6">
      <c r="A19" s="238"/>
      <c r="B19" s="255"/>
      <c r="C19" s="256"/>
      <c r="D19" s="256"/>
      <c r="E19" s="267"/>
      <c r="F19" s="238"/>
    </row>
    <row r="20" spans="1:6">
      <c r="A20" s="238"/>
      <c r="B20" s="257"/>
      <c r="C20" s="258"/>
      <c r="D20" s="258"/>
      <c r="E20" s="268"/>
      <c r="F20" s="238"/>
    </row>
    <row r="21" spans="1:6">
      <c r="A21" s="238"/>
      <c r="B21" s="259" t="s">
        <v>4</v>
      </c>
      <c r="C21" s="259"/>
      <c r="D21" s="260" t="s">
        <v>5</v>
      </c>
      <c r="E21" s="269" t="s">
        <v>6</v>
      </c>
      <c r="F21" s="238"/>
    </row>
    <row r="22" spans="1:6">
      <c r="A22" s="238"/>
      <c r="B22" s="259"/>
      <c r="C22" s="259"/>
      <c r="D22" s="260"/>
      <c r="E22" s="269"/>
      <c r="F22" s="238"/>
    </row>
    <row r="23" spans="1:6">
      <c r="A23" s="238"/>
      <c r="B23" s="259"/>
      <c r="C23" s="259"/>
      <c r="D23" s="260"/>
      <c r="E23" s="269"/>
      <c r="F23" s="238"/>
    </row>
    <row r="24" spans="1:6">
      <c r="A24" s="238"/>
      <c r="B24" s="261">
        <f ca="1">Dashboard!I5</f>
        <v>35</v>
      </c>
      <c r="C24" s="261"/>
      <c r="D24" s="262">
        <f ca="1">Dashboard!I4</f>
        <v>17</v>
      </c>
      <c r="E24" s="270">
        <f ca="1">Dashboard!J4</f>
        <v>18</v>
      </c>
      <c r="F24" s="238"/>
    </row>
    <row r="25" spans="1:6">
      <c r="A25" s="238"/>
      <c r="B25" s="261"/>
      <c r="C25" s="261"/>
      <c r="D25" s="262"/>
      <c r="E25" s="270"/>
      <c r="F25" s="238"/>
    </row>
    <row r="26" spans="1:6">
      <c r="A26" s="238"/>
      <c r="B26" s="261"/>
      <c r="C26" s="261"/>
      <c r="D26" s="262"/>
      <c r="E26" s="270"/>
      <c r="F26" s="238"/>
    </row>
    <row r="27" spans="1:6">
      <c r="A27" s="238"/>
      <c r="B27" s="261"/>
      <c r="C27" s="261"/>
      <c r="D27" s="262"/>
      <c r="E27" s="270"/>
      <c r="F27" s="238"/>
    </row>
    <row r="28" spans="1:6">
      <c r="A28" s="238"/>
      <c r="B28" s="261"/>
      <c r="C28" s="261"/>
      <c r="D28" s="262"/>
      <c r="E28" s="270"/>
      <c r="F28" s="238"/>
    </row>
    <row r="29" spans="1:6">
      <c r="A29" s="238"/>
      <c r="B29" s="238"/>
      <c r="C29" s="238"/>
      <c r="D29" s="238"/>
      <c r="E29" s="238"/>
      <c r="F29" s="238"/>
    </row>
  </sheetData>
  <sheetProtection password="CCD7" sheet="1" objects="1"/>
  <mergeCells count="20">
    <mergeCell ref="B1:E1"/>
    <mergeCell ref="B5:E5"/>
    <mergeCell ref="B29:E29"/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17</v>
      </c>
      <c r="J4" s="217">
        <f ca="1">VLOOKUP($E$5,$A$5:$C$37,3,0)</f>
        <v>18</v>
      </c>
      <c r="L4" s="218"/>
      <c r="M4" s="227"/>
      <c r="N4" s="228"/>
      <c r="P4" s="218"/>
      <c r="Q4" s="233"/>
      <c r="R4" s="234">
        <f>SUM(B5:$B$36)</f>
        <v>68</v>
      </c>
      <c r="S4" s="217">
        <f>SUM($C$5:$C$36)</f>
        <v>70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45477</v>
      </c>
      <c r="F5" s="206"/>
      <c r="G5" s="207" t="str">
        <f ca="1">VLOOKUP($E$5,hidden_data!$A$1:$C$65,2,0)</f>
        <v>Masudur</v>
      </c>
      <c r="H5" s="208" t="str">
        <f ca="1">VLOOKUP($E$5,hidden_data!$A$1:$C$65,3,0)</f>
        <v>Chicken</v>
      </c>
      <c r="I5" s="219">
        <f ca="1">SUM(I4:J4)</f>
        <v>35</v>
      </c>
      <c r="J5" s="220"/>
      <c r="L5" s="218"/>
      <c r="M5" s="227"/>
      <c r="N5" s="228"/>
      <c r="P5" s="218"/>
      <c r="Q5" s="233"/>
      <c r="R5" s="235">
        <f>R4+S4</f>
        <v>138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13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16</v>
      </c>
      <c r="C8" s="194">
        <f>IF(COUNTIF('Meal Counting'!C6:XFD6,"N- ON")+hidden_data!G6&gt;=1,COUNTIF('Meal Counting'!C6:XFD6,"N- ON")+hidden_data!G6,"")</f>
        <v>18</v>
      </c>
      <c r="D8" s="19"/>
    </row>
    <row r="9" ht="18.75" spans="1:4">
      <c r="A9" s="196">
        <f t="shared" si="0"/>
        <v>45478</v>
      </c>
      <c r="B9" s="193">
        <f>IF(COUNTIF('Meal Counting'!$C7:$AN7,"D- ON")+hidden_data!F7&gt;=1,COUNTIF('Meal Counting'!$C7:$AN7,"D- ON")+hidden_data!F7,"")</f>
        <v>17</v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L22" sqref="L22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36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36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36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36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 t="s">
        <v>35</v>
      </c>
      <c r="E6" s="124" t="s">
        <v>37</v>
      </c>
      <c r="F6" s="125" t="s">
        <v>35</v>
      </c>
      <c r="G6" s="124" t="s">
        <v>37</v>
      </c>
      <c r="H6" s="125" t="s">
        <v>35</v>
      </c>
      <c r="I6" s="124" t="s">
        <v>37</v>
      </c>
      <c r="J6" s="125" t="s">
        <v>35</v>
      </c>
      <c r="K6" s="124" t="s">
        <v>37</v>
      </c>
      <c r="L6" s="125" t="s">
        <v>35</v>
      </c>
      <c r="M6" s="124" t="s">
        <v>38</v>
      </c>
      <c r="N6" s="125" t="s">
        <v>36</v>
      </c>
      <c r="O6" s="124" t="s">
        <v>37</v>
      </c>
      <c r="P6" s="125" t="s">
        <v>35</v>
      </c>
      <c r="Q6" s="124" t="s">
        <v>38</v>
      </c>
      <c r="R6" s="125" t="s">
        <v>35</v>
      </c>
      <c r="S6" s="124" t="s">
        <v>37</v>
      </c>
      <c r="T6" s="125" t="s">
        <v>35</v>
      </c>
      <c r="U6" s="124" t="s">
        <v>37</v>
      </c>
      <c r="V6" s="125" t="s">
        <v>35</v>
      </c>
      <c r="W6" s="124" t="s">
        <v>37</v>
      </c>
      <c r="X6" s="125" t="s">
        <v>35</v>
      </c>
      <c r="Y6" s="124" t="s">
        <v>37</v>
      </c>
      <c r="Z6" s="125" t="s">
        <v>35</v>
      </c>
      <c r="AA6" s="124" t="s">
        <v>38</v>
      </c>
      <c r="AB6" s="125" t="s">
        <v>36</v>
      </c>
      <c r="AC6" s="124" t="s">
        <v>37</v>
      </c>
      <c r="AD6" s="125" t="s">
        <v>35</v>
      </c>
      <c r="AE6" s="124" t="s">
        <v>38</v>
      </c>
      <c r="AF6" s="125" t="s">
        <v>36</v>
      </c>
      <c r="AG6" s="124" t="s">
        <v>37</v>
      </c>
      <c r="AH6" s="125" t="s">
        <v>35</v>
      </c>
      <c r="AI6" s="124" t="s">
        <v>37</v>
      </c>
      <c r="AJ6" s="125" t="s">
        <v>35</v>
      </c>
      <c r="AK6" s="124" t="s">
        <v>37</v>
      </c>
      <c r="AL6" s="125" t="s">
        <v>35</v>
      </c>
      <c r="AM6" s="124" t="s">
        <v>37</v>
      </c>
      <c r="AN6" s="125" t="s">
        <v>35</v>
      </c>
      <c r="AO6" s="177"/>
      <c r="AP6" s="177"/>
    </row>
    <row r="7" s="115" customFormat="1" ht="15.75" spans="1:42">
      <c r="A7" s="94">
        <f t="shared" si="0"/>
        <v>45478</v>
      </c>
      <c r="B7" s="123"/>
      <c r="C7" s="124" t="s">
        <v>37</v>
      </c>
      <c r="D7" s="125"/>
      <c r="E7" s="124" t="s">
        <v>37</v>
      </c>
      <c r="F7" s="125"/>
      <c r="G7" s="124" t="s">
        <v>37</v>
      </c>
      <c r="H7" s="125"/>
      <c r="I7" s="124" t="s">
        <v>37</v>
      </c>
      <c r="J7" s="125"/>
      <c r="K7" s="124" t="s">
        <v>37</v>
      </c>
      <c r="L7" s="125"/>
      <c r="M7" s="124" t="s">
        <v>38</v>
      </c>
      <c r="N7" s="125" t="s">
        <v>36</v>
      </c>
      <c r="O7" s="124" t="s">
        <v>37</v>
      </c>
      <c r="P7" s="125"/>
      <c r="Q7" s="124" t="s">
        <v>38</v>
      </c>
      <c r="R7" s="125"/>
      <c r="S7" s="124" t="s">
        <v>37</v>
      </c>
      <c r="T7" s="125"/>
      <c r="U7" s="124" t="s">
        <v>37</v>
      </c>
      <c r="V7" s="125"/>
      <c r="W7" s="124" t="s">
        <v>37</v>
      </c>
      <c r="X7" s="125"/>
      <c r="Y7" s="124" t="s">
        <v>37</v>
      </c>
      <c r="Z7" s="125"/>
      <c r="AA7" s="124" t="s">
        <v>38</v>
      </c>
      <c r="AB7" s="125" t="s">
        <v>36</v>
      </c>
      <c r="AC7" s="124" t="s">
        <v>37</v>
      </c>
      <c r="AD7" s="125"/>
      <c r="AE7" s="124" t="s">
        <v>38</v>
      </c>
      <c r="AF7" s="125" t="s">
        <v>36</v>
      </c>
      <c r="AG7" s="124" t="s">
        <v>37</v>
      </c>
      <c r="AH7" s="125"/>
      <c r="AI7" s="124" t="s">
        <v>37</v>
      </c>
      <c r="AJ7" s="125"/>
      <c r="AK7" s="124" t="s">
        <v>37</v>
      </c>
      <c r="AL7" s="125"/>
      <c r="AM7" s="124" t="s">
        <v>37</v>
      </c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4</v>
      </c>
      <c r="D37" s="108">
        <f>COUNTIF(D$3:D$34,"N- ON")</f>
        <v>4</v>
      </c>
      <c r="E37" s="107">
        <f t="shared" ref="E37" si="6">COUNTIF(E$3:E$34,"D- ON")</f>
        <v>3</v>
      </c>
      <c r="F37" s="108">
        <f t="shared" ref="F37" si="7">COUNTIF(F$3:F$34,"N- ON")</f>
        <v>4</v>
      </c>
      <c r="G37" s="107">
        <f t="shared" ref="G37" si="8">COUNTIF(G$3:G$34,"D- ON")</f>
        <v>4</v>
      </c>
      <c r="H37" s="108">
        <f t="shared" ref="H37" si="9">COUNTIF(H$3:H$34,"N- ON")</f>
        <v>3</v>
      </c>
      <c r="I37" s="107">
        <f t="shared" ref="I37" si="10">COUNTIF(I$3:I$34,"D- ON")</f>
        <v>4</v>
      </c>
      <c r="J37" s="108">
        <f t="shared" ref="J37" si="11">COUNTIF(J$3:J$34,"N- ON")</f>
        <v>4</v>
      </c>
      <c r="K37" s="107">
        <f t="shared" ref="K37" si="12">COUNTIF(K$3:K$34,"D- ON")</f>
        <v>4</v>
      </c>
      <c r="L37" s="108">
        <f t="shared" ref="L37" si="13">COUNTIF(L$3:L$34,"N- ON")</f>
        <v>4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4</v>
      </c>
      <c r="P37" s="108">
        <f t="shared" ref="P37" si="17">COUNTIF(P$3:P$34,"N- ON")</f>
        <v>4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4</v>
      </c>
      <c r="T37" s="108">
        <f t="shared" ref="T37" si="21">COUNTIF(T$3:T$34,"N- ON")</f>
        <v>4</v>
      </c>
      <c r="U37" s="107">
        <f t="shared" ref="U37" si="22">COUNTIF(U$3:U$34,"D- ON")</f>
        <v>4</v>
      </c>
      <c r="V37" s="108">
        <f t="shared" ref="V37" si="23">COUNTIF(V$3:V$34,"N- ON")</f>
        <v>4</v>
      </c>
      <c r="W37" s="107">
        <f t="shared" ref="W37" si="24">COUNTIF(W$3:W$34,"D- ON")</f>
        <v>4</v>
      </c>
      <c r="X37" s="108">
        <f t="shared" ref="X37" si="25">COUNTIF(X$3:X$34,"N- ON")</f>
        <v>4</v>
      </c>
      <c r="Y37" s="107">
        <f t="shared" ref="Y37" si="26">COUNTIF(Y$3:Y$34,"D- ON")</f>
        <v>4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4</v>
      </c>
      <c r="AD37" s="108">
        <f t="shared" ref="AD37" si="31">COUNTIF(AD$3:AD$34,"N- ON")</f>
        <v>4</v>
      </c>
      <c r="AE37" s="107">
        <f t="shared" ref="AE37" si="32">COUNTIF(AE$3:AE$34,"D- ON")</f>
        <v>2</v>
      </c>
      <c r="AF37" s="108">
        <f t="shared" ref="AF37" si="33">COUNTIF(AF$3:AF$34,"N- ON")</f>
        <v>2</v>
      </c>
      <c r="AG37" s="107">
        <f t="shared" ref="AG37" si="34">COUNTIF(AG$3:AG$34,"D- ON")</f>
        <v>4</v>
      </c>
      <c r="AH37" s="108">
        <f t="shared" ref="AH37" si="35">COUNTIF(AH$3:AH$34,"N- ON")</f>
        <v>4</v>
      </c>
      <c r="AI37" s="107">
        <f t="shared" ref="AI37" si="36">COUNTIF(AI$3:AI$34,"D- ON")</f>
        <v>4</v>
      </c>
      <c r="AJ37" s="108">
        <f t="shared" ref="AJ37" si="37">COUNTIF(AJ$3:AJ$34,"N- ON")</f>
        <v>4</v>
      </c>
      <c r="AK37" s="107">
        <f t="shared" ref="AK37" si="38">COUNTIF(AK$3:AK$34,"D- ON")</f>
        <v>4</v>
      </c>
      <c r="AL37" s="108">
        <f t="shared" ref="AL37" si="39">COUNTIF(AL$3:AL$34,"N- ON")</f>
        <v>4</v>
      </c>
      <c r="AM37" s="107">
        <f t="shared" ref="AM37" si="40">COUNTIF(AM$3:AM$34,"D- ON")</f>
        <v>4</v>
      </c>
      <c r="AN37" s="108">
        <f t="shared" ref="AN37" si="41">COUNTIF(AN$3:AN$34,"N- ON")</f>
        <v>4</v>
      </c>
      <c r="AO37" s="178"/>
      <c r="AP37" s="178"/>
    </row>
    <row r="38" ht="21.75" spans="1:42">
      <c r="A38" s="132" t="s">
        <v>40</v>
      </c>
      <c r="B38" s="133"/>
      <c r="C38" s="111">
        <f>C37+D37</f>
        <v>8</v>
      </c>
      <c r="D38" s="112"/>
      <c r="E38" s="111">
        <f>E37+F37</f>
        <v>7</v>
      </c>
      <c r="F38" s="112"/>
      <c r="G38" s="111">
        <f>G37+H37</f>
        <v>7</v>
      </c>
      <c r="H38" s="112"/>
      <c r="I38" s="111">
        <f>I37+J37</f>
        <v>8</v>
      </c>
      <c r="J38" s="112"/>
      <c r="K38" s="111">
        <f>K37+L37</f>
        <v>8</v>
      </c>
      <c r="L38" s="112"/>
      <c r="M38" s="111">
        <f>M37+N37</f>
        <v>3</v>
      </c>
      <c r="N38" s="112"/>
      <c r="O38" s="111">
        <f>O37+P37</f>
        <v>8</v>
      </c>
      <c r="P38" s="112"/>
      <c r="Q38" s="111">
        <f>Q37+R37</f>
        <v>3</v>
      </c>
      <c r="R38" s="112"/>
      <c r="S38" s="111">
        <f>S37+T37</f>
        <v>8</v>
      </c>
      <c r="T38" s="112"/>
      <c r="U38" s="111">
        <f>U37+V37</f>
        <v>8</v>
      </c>
      <c r="V38" s="112"/>
      <c r="W38" s="111">
        <f>W37+X37</f>
        <v>8</v>
      </c>
      <c r="X38" s="112"/>
      <c r="Y38" s="111">
        <f>Y37+Z37</f>
        <v>7</v>
      </c>
      <c r="Z38" s="112"/>
      <c r="AA38" s="111">
        <f>AA37+AB37</f>
        <v>0</v>
      </c>
      <c r="AB38" s="112"/>
      <c r="AC38" s="111">
        <f>AC37+AD37</f>
        <v>8</v>
      </c>
      <c r="AD38" s="112"/>
      <c r="AE38" s="111">
        <f>AE37+AF37</f>
        <v>4</v>
      </c>
      <c r="AF38" s="112"/>
      <c r="AG38" s="111">
        <f>AG37+AH37</f>
        <v>8</v>
      </c>
      <c r="AH38" s="112"/>
      <c r="AI38" s="111">
        <f>AI37+AJ37</f>
        <v>8</v>
      </c>
      <c r="AJ38" s="112"/>
      <c r="AK38" s="111">
        <f>AK37+AL37</f>
        <v>8</v>
      </c>
      <c r="AL38" s="112"/>
      <c r="AM38" s="111">
        <f>AM37+AN37</f>
        <v>8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4</v>
      </c>
      <c r="H39" s="137">
        <f>'Guest Meal'!H37</f>
        <v>3</v>
      </c>
      <c r="I39" s="136">
        <f>'Guest Meal'!I37</f>
        <v>2</v>
      </c>
      <c r="J39" s="137">
        <f>'Guest Meal'!J37</f>
        <v>2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80</v>
      </c>
      <c r="D41" s="144">
        <f>D37*$H$50</f>
        <v>176</v>
      </c>
      <c r="E41" s="143">
        <f t="shared" ref="E41" si="42">E37*$F$50</f>
        <v>60</v>
      </c>
      <c r="F41" s="144">
        <f t="shared" ref="F41" si="43">F37*$H$50</f>
        <v>176</v>
      </c>
      <c r="G41" s="143">
        <f t="shared" ref="G41" si="44">G37*$F$50</f>
        <v>80</v>
      </c>
      <c r="H41" s="144">
        <f t="shared" ref="H41" si="45">H37*$H$50</f>
        <v>132</v>
      </c>
      <c r="I41" s="143">
        <f t="shared" ref="I41" si="46">I37*$F$50</f>
        <v>80</v>
      </c>
      <c r="J41" s="144">
        <f t="shared" ref="J41" si="47">J37*$H$50</f>
        <v>176</v>
      </c>
      <c r="K41" s="143">
        <f t="shared" ref="K41" si="48">K37*$F$50</f>
        <v>80</v>
      </c>
      <c r="L41" s="144">
        <f t="shared" ref="L41" si="49">L37*$H$50</f>
        <v>176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80</v>
      </c>
      <c r="P41" s="144">
        <f t="shared" ref="P41" si="53">P37*$H$50</f>
        <v>176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80</v>
      </c>
      <c r="T41" s="144">
        <f t="shared" ref="T41" si="57">T37*$H$50</f>
        <v>176</v>
      </c>
      <c r="U41" s="143">
        <f t="shared" ref="U41" si="58">U37*$F$50</f>
        <v>80</v>
      </c>
      <c r="V41" s="144">
        <f t="shared" ref="V41" si="59">V37*$H$50</f>
        <v>176</v>
      </c>
      <c r="W41" s="143">
        <f t="shared" ref="W41" si="60">W37*$F$50</f>
        <v>80</v>
      </c>
      <c r="X41" s="144">
        <f t="shared" ref="X41" si="61">X37*$H$50</f>
        <v>176</v>
      </c>
      <c r="Y41" s="143">
        <f t="shared" ref="Y41" si="62">Y37*$F$50</f>
        <v>80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80</v>
      </c>
      <c r="AD41" s="144">
        <f t="shared" ref="AD41" si="67">AD37*$H$50</f>
        <v>176</v>
      </c>
      <c r="AE41" s="143">
        <f t="shared" ref="AE41" si="68">AE37*$F$50</f>
        <v>40</v>
      </c>
      <c r="AF41" s="144">
        <f t="shared" ref="AF41" si="69">AF37*$H$50</f>
        <v>88</v>
      </c>
      <c r="AG41" s="143">
        <f t="shared" ref="AG41" si="70">AG37*$F$50</f>
        <v>80</v>
      </c>
      <c r="AH41" s="144">
        <f t="shared" ref="AH41" si="71">AH37*$H$50</f>
        <v>176</v>
      </c>
      <c r="AI41" s="143">
        <f t="shared" ref="AI41" si="72">AI37*$F$50</f>
        <v>80</v>
      </c>
      <c r="AJ41" s="144">
        <f t="shared" ref="AJ41" si="73">AJ37*$H$50</f>
        <v>176</v>
      </c>
      <c r="AK41" s="143">
        <f t="shared" ref="AK41" si="74">AK37*$F$50</f>
        <v>80</v>
      </c>
      <c r="AL41" s="144">
        <f t="shared" ref="AL41" si="75">AL37*$H$50</f>
        <v>176</v>
      </c>
      <c r="AM41" s="143">
        <f t="shared" ref="AM41" si="76">AM37*$F$50</f>
        <v>80</v>
      </c>
      <c r="AN41" s="144">
        <f t="shared" ref="AN41" si="77">AN37*$H$50</f>
        <v>176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140</v>
      </c>
      <c r="H42" s="148">
        <f t="shared" ref="H42" si="81">H39*$N$50</f>
        <v>180</v>
      </c>
      <c r="I42" s="147">
        <f t="shared" ref="I42" si="82">I39*$L$50</f>
        <v>70</v>
      </c>
      <c r="J42" s="148">
        <f t="shared" ref="J42" si="83">J39*$N$50</f>
        <v>120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256</v>
      </c>
      <c r="D43" s="152"/>
      <c r="E43" s="151">
        <f t="shared" ref="E43" si="114">SUM(E41:F42)</f>
        <v>236</v>
      </c>
      <c r="F43" s="152"/>
      <c r="G43" s="151">
        <f t="shared" ref="G43" si="115">SUM(G41:H42)</f>
        <v>532</v>
      </c>
      <c r="H43" s="152"/>
      <c r="I43" s="151">
        <f t="shared" ref="I43:AM43" si="116">SUM(I41:J42)</f>
        <v>446</v>
      </c>
      <c r="J43" s="152"/>
      <c r="K43" s="166">
        <f t="shared" si="116"/>
        <v>256</v>
      </c>
      <c r="L43" s="167"/>
      <c r="M43" s="166">
        <f t="shared" si="116"/>
        <v>108</v>
      </c>
      <c r="N43" s="167"/>
      <c r="O43" s="166">
        <f t="shared" si="116"/>
        <v>256</v>
      </c>
      <c r="P43" s="167"/>
      <c r="Q43" s="166">
        <f t="shared" si="116"/>
        <v>132</v>
      </c>
      <c r="R43" s="167"/>
      <c r="S43" s="166">
        <f t="shared" si="116"/>
        <v>256</v>
      </c>
      <c r="T43" s="167"/>
      <c r="U43" s="166">
        <f t="shared" si="116"/>
        <v>256</v>
      </c>
      <c r="V43" s="167"/>
      <c r="W43" s="166">
        <f t="shared" si="116"/>
        <v>256</v>
      </c>
      <c r="X43" s="167"/>
      <c r="Y43" s="166">
        <f t="shared" si="116"/>
        <v>212</v>
      </c>
      <c r="Z43" s="167"/>
      <c r="AA43" s="166">
        <f t="shared" si="116"/>
        <v>0</v>
      </c>
      <c r="AB43" s="167"/>
      <c r="AC43" s="166">
        <f t="shared" si="116"/>
        <v>256</v>
      </c>
      <c r="AD43" s="167"/>
      <c r="AE43" s="166">
        <f t="shared" si="116"/>
        <v>128</v>
      </c>
      <c r="AF43" s="167"/>
      <c r="AG43" s="166">
        <f t="shared" si="116"/>
        <v>256</v>
      </c>
      <c r="AH43" s="167"/>
      <c r="AI43" s="166">
        <f t="shared" si="116"/>
        <v>256</v>
      </c>
      <c r="AJ43" s="167"/>
      <c r="AK43" s="166">
        <f t="shared" si="116"/>
        <v>256</v>
      </c>
      <c r="AL43" s="167"/>
      <c r="AM43" s="166">
        <f t="shared" si="116"/>
        <v>256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59" operator="equal">
      <formula>"N- ON"</formula>
    </cfRule>
  </conditionalFormatting>
  <conditionalFormatting sqref="G5">
    <cfRule type="cellIs" dxfId="1" priority="56" operator="equal">
      <formula>"N- NIGHT"</formula>
    </cfRule>
  </conditionalFormatting>
  <conditionalFormatting sqref="H5">
    <cfRule type="cellIs" dxfId="0" priority="55" operator="equal">
      <formula>"N- ON"</formula>
    </cfRule>
  </conditionalFormatting>
  <conditionalFormatting sqref="I5">
    <cfRule type="cellIs" dxfId="1" priority="54" operator="equal">
      <formula>"N- NIGHT"</formula>
    </cfRule>
  </conditionalFormatting>
  <conditionalFormatting sqref="J5">
    <cfRule type="cellIs" dxfId="0" priority="53" operator="equal">
      <formula>"N- ON"</formula>
    </cfRule>
  </conditionalFormatting>
  <conditionalFormatting sqref="K5">
    <cfRule type="cellIs" dxfId="1" priority="52" operator="equal">
      <formula>"N- NIGHT"</formula>
    </cfRule>
  </conditionalFormatting>
  <conditionalFormatting sqref="L5">
    <cfRule type="cellIs" dxfId="0" priority="51" operator="equal">
      <formula>"N- ON"</formula>
    </cfRule>
  </conditionalFormatting>
  <conditionalFormatting sqref="O5">
    <cfRule type="cellIs" dxfId="1" priority="50" operator="equal">
      <formula>"N- NIGHT"</formula>
    </cfRule>
  </conditionalFormatting>
  <conditionalFormatting sqref="P5">
    <cfRule type="cellIs" dxfId="0" priority="49" operator="equal">
      <formula>"N- ON"</formula>
    </cfRule>
  </conditionalFormatting>
  <conditionalFormatting sqref="S5">
    <cfRule type="cellIs" dxfId="1" priority="48" operator="equal">
      <formula>"N- NIGHT"</formula>
    </cfRule>
  </conditionalFormatting>
  <conditionalFormatting sqref="T5">
    <cfRule type="cellIs" dxfId="0" priority="47" operator="equal">
      <formula>"N- ON"</formula>
    </cfRule>
  </conditionalFormatting>
  <conditionalFormatting sqref="U5">
    <cfRule type="cellIs" dxfId="1" priority="46" operator="equal">
      <formula>"N- NIGHT"</formula>
    </cfRule>
  </conditionalFormatting>
  <conditionalFormatting sqref="V5">
    <cfRule type="cellIs" dxfId="0" priority="45" operator="equal">
      <formula>"N- ON"</formula>
    </cfRule>
  </conditionalFormatting>
  <conditionalFormatting sqref="W5">
    <cfRule type="cellIs" dxfId="1" priority="44" operator="equal">
      <formula>"N- NIGHT"</formula>
    </cfRule>
  </conditionalFormatting>
  <conditionalFormatting sqref="X5">
    <cfRule type="cellIs" dxfId="0" priority="43" operator="equal">
      <formula>"N- ON"</formula>
    </cfRule>
  </conditionalFormatting>
  <conditionalFormatting sqref="Y5">
    <cfRule type="cellIs" dxfId="1" priority="42" operator="equal">
      <formula>"N- NIGHT"</formula>
    </cfRule>
  </conditionalFormatting>
  <conditionalFormatting sqref="Z5">
    <cfRule type="cellIs" dxfId="0" priority="41" operator="equal">
      <formula>"N- ON"</formula>
    </cfRule>
  </conditionalFormatting>
  <conditionalFormatting sqref="AC5">
    <cfRule type="cellIs" dxfId="1" priority="40" operator="equal">
      <formula>"N- NIGHT"</formula>
    </cfRule>
  </conditionalFormatting>
  <conditionalFormatting sqref="AD5">
    <cfRule type="cellIs" dxfId="0" priority="39" operator="equal">
      <formula>"N- ON"</formula>
    </cfRule>
  </conditionalFormatting>
  <conditionalFormatting sqref="AG5">
    <cfRule type="cellIs" dxfId="1" priority="36" operator="equal">
      <formula>"N- NIGHT"</formula>
    </cfRule>
  </conditionalFormatting>
  <conditionalFormatting sqref="AH5">
    <cfRule type="cellIs" dxfId="0" priority="35" operator="equal">
      <formula>"N- ON"</formula>
    </cfRule>
  </conditionalFormatting>
  <conditionalFormatting sqref="AI5">
    <cfRule type="cellIs" dxfId="1" priority="34" operator="equal">
      <formula>"N- NIGHT"</formula>
    </cfRule>
  </conditionalFormatting>
  <conditionalFormatting sqref="AJ5">
    <cfRule type="cellIs" dxfId="0" priority="33" operator="equal">
      <formula>"N- ON"</formula>
    </cfRule>
  </conditionalFormatting>
  <conditionalFormatting sqref="AK5">
    <cfRule type="cellIs" dxfId="1" priority="32" operator="equal">
      <formula>"N- NIGHT"</formula>
    </cfRule>
  </conditionalFormatting>
  <conditionalFormatting sqref="AL5">
    <cfRule type="cellIs" dxfId="0" priority="31" operator="equal">
      <formula>"N- ON"</formula>
    </cfRule>
  </conditionalFormatting>
  <conditionalFormatting sqref="AM5">
    <cfRule type="cellIs" dxfId="1" priority="30" operator="equal">
      <formula>"N- NIGHT"</formula>
    </cfRule>
  </conditionalFormatting>
  <conditionalFormatting sqref="AN5">
    <cfRule type="cellIs" dxfId="0" priority="29" operator="equal">
      <formula>"N- ON"</formula>
    </cfRule>
  </conditionalFormatting>
  <conditionalFormatting sqref="E6:E7">
    <cfRule type="cellIs" dxfId="1" priority="28" operator="equal">
      <formula>"N- NIGHT"</formula>
    </cfRule>
  </conditionalFormatting>
  <conditionalFormatting sqref="F6:F7">
    <cfRule type="cellIs" dxfId="0" priority="27" operator="equal">
      <formula>"N- ON"</formula>
    </cfRule>
  </conditionalFormatting>
  <conditionalFormatting sqref="G6:G7">
    <cfRule type="cellIs" dxfId="1" priority="26" operator="equal">
      <formula>"N- NIGHT"</formula>
    </cfRule>
  </conditionalFormatting>
  <conditionalFormatting sqref="H6:H7">
    <cfRule type="cellIs" dxfId="0" priority="25" operator="equal">
      <formula>"N- ON"</formula>
    </cfRule>
  </conditionalFormatting>
  <conditionalFormatting sqref="I6:I7">
    <cfRule type="cellIs" dxfId="1" priority="24" operator="equal">
      <formula>"N- NIGHT"</formula>
    </cfRule>
  </conditionalFormatting>
  <conditionalFormatting sqref="J6:J7">
    <cfRule type="cellIs" dxfId="0" priority="23" operator="equal">
      <formula>"N- ON"</formula>
    </cfRule>
  </conditionalFormatting>
  <conditionalFormatting sqref="K6:K7">
    <cfRule type="cellIs" dxfId="1" priority="22" operator="equal">
      <formula>"N- NIGHT"</formula>
    </cfRule>
  </conditionalFormatting>
  <conditionalFormatting sqref="L6:L7">
    <cfRule type="cellIs" dxfId="0" priority="21" operator="equal">
      <formula>"N- ON"</formula>
    </cfRule>
  </conditionalFormatting>
  <conditionalFormatting sqref="O6:O7">
    <cfRule type="cellIs" dxfId="1" priority="20" operator="equal">
      <formula>"N- NIGHT"</formula>
    </cfRule>
  </conditionalFormatting>
  <conditionalFormatting sqref="P6:P7">
    <cfRule type="cellIs" dxfId="0" priority="19" operator="equal">
      <formula>"N- ON"</formula>
    </cfRule>
  </conditionalFormatting>
  <conditionalFormatting sqref="S6:S7">
    <cfRule type="cellIs" dxfId="1" priority="18" operator="equal">
      <formula>"N- NIGHT"</formula>
    </cfRule>
  </conditionalFormatting>
  <conditionalFormatting sqref="T6:T7">
    <cfRule type="cellIs" dxfId="0" priority="17" operator="equal">
      <formula>"N- ON"</formula>
    </cfRule>
  </conditionalFormatting>
  <conditionalFormatting sqref="U6:U7">
    <cfRule type="cellIs" dxfId="1" priority="16" operator="equal">
      <formula>"N- NIGHT"</formula>
    </cfRule>
  </conditionalFormatting>
  <conditionalFormatting sqref="V6:V7">
    <cfRule type="cellIs" dxfId="0" priority="15" operator="equal">
      <formula>"N- ON"</formula>
    </cfRule>
  </conditionalFormatting>
  <conditionalFormatting sqref="W6:W7">
    <cfRule type="cellIs" dxfId="1" priority="14" operator="equal">
      <formula>"N- NIGHT"</formula>
    </cfRule>
  </conditionalFormatting>
  <conditionalFormatting sqref="X6:X7">
    <cfRule type="cellIs" dxfId="0" priority="13" operator="equal">
      <formula>"N- ON"</formula>
    </cfRule>
  </conditionalFormatting>
  <conditionalFormatting sqref="Y6:Y7">
    <cfRule type="cellIs" dxfId="1" priority="12" operator="equal">
      <formula>"N- NIGHT"</formula>
    </cfRule>
  </conditionalFormatting>
  <conditionalFormatting sqref="Z6:Z7">
    <cfRule type="cellIs" dxfId="0" priority="11" operator="equal">
      <formula>"N- ON"</formula>
    </cfRule>
  </conditionalFormatting>
  <conditionalFormatting sqref="AC6:AC7">
    <cfRule type="cellIs" dxfId="1" priority="10" operator="equal">
      <formula>"N- NIGHT"</formula>
    </cfRule>
  </conditionalFormatting>
  <conditionalFormatting sqref="AD6:AD7">
    <cfRule type="cellIs" dxfId="0" priority="9" operator="equal">
      <formula>"N- ON"</formula>
    </cfRule>
  </conditionalFormatting>
  <conditionalFormatting sqref="AE5:AE7">
    <cfRule type="cellIs" dxfId="1" priority="38" operator="equal">
      <formula>"N- NIGHT"</formula>
    </cfRule>
  </conditionalFormatting>
  <conditionalFormatting sqref="AF5:AF7">
    <cfRule type="cellIs" dxfId="0" priority="37" operator="equal">
      <formula>"N- ON"</formula>
    </cfRule>
  </conditionalFormatting>
  <conditionalFormatting sqref="AG6:AG7">
    <cfRule type="cellIs" dxfId="1" priority="8" operator="equal">
      <formula>"N- NIGHT"</formula>
    </cfRule>
  </conditionalFormatting>
  <conditionalFormatting sqref="AH6:AH7">
    <cfRule type="cellIs" dxfId="0" priority="7" operator="equal">
      <formula>"N- ON"</formula>
    </cfRule>
  </conditionalFormatting>
  <conditionalFormatting sqref="AI3:AI4">
    <cfRule type="cellIs" dxfId="1" priority="58" operator="equal">
      <formula>"N- NIGHT"</formula>
    </cfRule>
  </conditionalFormatting>
  <conditionalFormatting sqref="AI6:AI7">
    <cfRule type="cellIs" dxfId="1" priority="6" operator="equal">
      <formula>"N- NIGHT"</formula>
    </cfRule>
  </conditionalFormatting>
  <conditionalFormatting sqref="AJ3:AJ4">
    <cfRule type="cellIs" dxfId="0" priority="57" operator="equal">
      <formula>"N- ON"</formula>
    </cfRule>
  </conditionalFormatting>
  <conditionalFormatting sqref="AJ6:AJ7">
    <cfRule type="cellIs" dxfId="0" priority="5" operator="equal">
      <formula>"N- ON"</formula>
    </cfRule>
  </conditionalFormatting>
  <conditionalFormatting sqref="AK3:AK4">
    <cfRule type="cellIs" dxfId="1" priority="60" operator="equal">
      <formula>"N- NIGHT"</formula>
    </cfRule>
  </conditionalFormatting>
  <conditionalFormatting sqref="AK6:AK7">
    <cfRule type="cellIs" dxfId="1" priority="4" operator="equal">
      <formula>"N- NIGHT"</formula>
    </cfRule>
  </conditionalFormatting>
  <conditionalFormatting sqref="AL6:AL7">
    <cfRule type="cellIs" dxfId="0" priority="3" operator="equal">
      <formula>"N- ON"</formula>
    </cfRule>
  </conditionalFormatting>
  <conditionalFormatting sqref="AM6:AM7">
    <cfRule type="cellIs" dxfId="1" priority="2" operator="equal">
      <formula>"N- NIGHT"</formula>
    </cfRule>
  </conditionalFormatting>
  <conditionalFormatting sqref="AN6:AN7">
    <cfRule type="cellIs" dxfId="0" priority="1" operator="equal">
      <formula>"N- ON"</formula>
    </cfRule>
  </conditionalFormatting>
  <conditionalFormatting sqref="AM3 O3:O4 Q3:Q5 S3:S4 U3:U4 W3:W4 Y3:Y4 AA3:AA7 AC3:AC4 AE3:AE4 AG3:AG4 C3:C34 E3:E5 E8:E34 G3:G4 G8:G34 I3:I4 I8:I34 K3:K4 K8:K34 M3:M34 AM4:AN4 AM8:AN34 Q6:R7 O8:S34 U8:Y34 AA8:AE34 AG8:AK34">
    <cfRule type="cellIs" dxfId="1" priority="63" operator="equal">
      <formula>"N- NIGHT"</formula>
    </cfRule>
  </conditionalFormatting>
  <conditionalFormatting sqref="C3:AN34">
    <cfRule type="cellIs" dxfId="2" priority="62" operator="equal">
      <formula>"N- OFF"</formula>
    </cfRule>
  </conditionalFormatting>
  <conditionalFormatting sqref="C3:AP34">
    <cfRule type="cellIs" dxfId="2" priority="65" operator="equal">
      <formula>"D- OFF"</formula>
    </cfRule>
    <cfRule type="cellIs" dxfId="3" priority="66" operator="equal">
      <formula>"D- ON"</formula>
    </cfRule>
  </conditionalFormatting>
  <conditionalFormatting sqref="P3:P4 R3:R5 V3:V4 X3:X4 AB3:AB7 AD3:AD4 AH3:AH4 D3:D34 F3:F5 F8:F34 H3:H4 H8:H34 J3:J4 J8:J34 L3:L4 L8:L34 N3:N34 T3:T4 T8:T34 Z3:Z4 Z8:Z34 AF3:AF4 AF8:AF34 AN3:AN4 AN8:AN34 AK4:AL4 Q6:R7 P8:R34 V8:X34 AB8:AD34 AH8:AL34">
    <cfRule type="cellIs" dxfId="0" priority="61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J12" sqref="J12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/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>
        <v>1</v>
      </c>
      <c r="I6" s="100"/>
      <c r="J6" s="101">
        <v>1</v>
      </c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>
        <v>1</v>
      </c>
      <c r="H7" s="101"/>
      <c r="I7" s="100">
        <v>1</v>
      </c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4</v>
      </c>
      <c r="H37" s="108">
        <f t="shared" si="1"/>
        <v>3</v>
      </c>
      <c r="I37" s="107">
        <f t="shared" si="1"/>
        <v>2</v>
      </c>
      <c r="J37" s="108">
        <f t="shared" si="1"/>
        <v>2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7</v>
      </c>
      <c r="H38" s="112"/>
      <c r="I38" s="111">
        <f t="shared" ref="I38" si="4">I37+J37</f>
        <v>4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40" zoomScaleNormal="40" workbookViewId="0">
      <pane xSplit="4" ySplit="6" topLeftCell="E49" activePane="bottomRight" state="frozen"/>
      <selection/>
      <selection pane="topRight"/>
      <selection pane="bottomLeft"/>
      <selection pane="bottomRight" activeCell="C67" sqref="C67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>
        <v>215</v>
      </c>
      <c r="E6" s="53">
        <v>336</v>
      </c>
      <c r="F6" s="53"/>
      <c r="G6" s="67">
        <f t="shared" si="0"/>
        <v>551</v>
      </c>
      <c r="H6" s="68">
        <f>SUM(G6:G7)</f>
        <v>551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 t="s">
        <v>23</v>
      </c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 t="s">
        <v>34</v>
      </c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zoomScale="55" zoomScaleNormal="55" workbookViewId="0">
      <pane ySplit="1" topLeftCell="A2" activePane="bottomLeft" state="frozen"/>
      <selection/>
      <selection pane="bottomLeft" activeCell="I12" sqref="I12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>
        <f t="shared" si="0"/>
        <v>11</v>
      </c>
      <c r="B12" s="29" t="s">
        <v>24</v>
      </c>
      <c r="C12" s="30">
        <v>45476</v>
      </c>
      <c r="D12" s="28">
        <v>647</v>
      </c>
      <c r="E12" s="28"/>
      <c r="F12" s="28"/>
      <c r="G12" s="28"/>
      <c r="H12" s="39">
        <f t="shared" si="1"/>
        <v>647</v>
      </c>
      <c r="I12" s="43" t="s">
        <v>65</v>
      </c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4779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12 C13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2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Masudur</v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>Sayad</v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2015-06-12T04:17:00Z</dcterms:created>
  <dcterms:modified xsi:type="dcterms:W3CDTF">2024-07-04T16:50:25Z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