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EB153BB7-242C-274C-B407-BF8C818350FE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41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G8" i="4"/>
  <c r="G7" i="4"/>
  <c r="H6" i="4"/>
  <c r="G6" i="4"/>
  <c r="G5" i="4"/>
  <c r="G4" i="4"/>
  <c r="G3" i="4"/>
  <c r="H2" i="4"/>
  <c r="G2" i="4"/>
  <c r="A2" i="4"/>
  <c r="A4" i="4"/>
  <c r="AM38" i="2"/>
  <c r="AG38" i="2"/>
  <c r="Y38" i="2"/>
  <c r="W38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X37" i="2"/>
  <c r="W37" i="2"/>
  <c r="V37" i="2"/>
  <c r="U38" i="2"/>
  <c r="U37" i="2"/>
  <c r="T37" i="2"/>
  <c r="S37" i="2"/>
  <c r="S38" i="2"/>
  <c r="R37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5" i="2"/>
  <c r="A6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C37" i="3"/>
  <c r="C41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/>
  <c r="C5" i="5"/>
  <c r="B5" i="5"/>
  <c r="A5" i="5"/>
  <c r="A6" i="5"/>
  <c r="N3" i="5"/>
  <c r="C9" i="5"/>
  <c r="S4" i="5"/>
  <c r="B9" i="5"/>
  <c r="R4" i="5"/>
  <c r="H8" i="4"/>
  <c r="H4" i="4"/>
  <c r="V39" i="3"/>
  <c r="V42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J4" i="5"/>
  <c r="E24" i="8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/>
  <c r="A5" i="7"/>
  <c r="A6" i="4"/>
  <c r="H31" i="6"/>
  <c r="G38" i="3"/>
  <c r="Q38" i="3"/>
  <c r="AA38" i="3"/>
  <c r="AM38" i="3"/>
  <c r="E41" i="3"/>
  <c r="E43" i="3"/>
  <c r="U41" i="3"/>
  <c r="U43" i="3"/>
  <c r="AC41" i="3"/>
  <c r="AC43" i="3"/>
  <c r="AK41" i="3"/>
  <c r="AK43" i="3"/>
  <c r="C43" i="3"/>
  <c r="K43" i="3"/>
  <c r="S43" i="3"/>
  <c r="AA43" i="3"/>
  <c r="AI43" i="3"/>
  <c r="S38" i="3"/>
  <c r="AE38" i="3"/>
  <c r="R5" i="5"/>
  <c r="I4" i="5"/>
  <c r="I5" i="5"/>
  <c r="B24" i="8"/>
  <c r="A8" i="4"/>
  <c r="A7" i="7"/>
  <c r="D24" i="8"/>
  <c r="H5" i="5"/>
  <c r="D14" i="8"/>
  <c r="A10" i="4"/>
  <c r="A9" i="7"/>
  <c r="G5" i="5"/>
  <c r="B14" i="8"/>
  <c r="A12" i="4"/>
  <c r="A11" i="7"/>
  <c r="A13" i="7"/>
  <c r="A14" i="4"/>
  <c r="A16" i="4"/>
  <c r="A15" i="7"/>
  <c r="A18" i="4"/>
  <c r="A17" i="7"/>
  <c r="A20" i="4"/>
  <c r="A19" i="7"/>
  <c r="A21" i="7"/>
  <c r="A22" i="4"/>
  <c r="A24" i="4"/>
  <c r="A23" i="7"/>
  <c r="A26" i="4"/>
  <c r="A25" i="7"/>
  <c r="A28" i="4"/>
  <c r="A27" i="7"/>
  <c r="A29" i="7"/>
  <c r="A30" i="4"/>
  <c r="A32" i="4"/>
  <c r="A31" i="7"/>
  <c r="A34" i="4"/>
  <c r="A33" i="7"/>
  <c r="A35" i="7"/>
  <c r="A36" i="4"/>
  <c r="A38" i="4"/>
  <c r="A37" i="7"/>
  <c r="A40" i="4"/>
  <c r="A39" i="7"/>
  <c r="A42" i="4"/>
  <c r="A41" i="7"/>
  <c r="A43" i="7"/>
  <c r="A44" i="4"/>
  <c r="A46" i="4"/>
  <c r="A45" i="7"/>
  <c r="A48" i="4"/>
  <c r="A47" i="7"/>
  <c r="A50" i="4"/>
  <c r="A49" i="7"/>
  <c r="A51" i="7"/>
  <c r="A52" i="4"/>
  <c r="A54" i="4"/>
  <c r="A53" i="7"/>
  <c r="A56" i="4"/>
  <c r="A55" i="7"/>
  <c r="A58" i="4"/>
  <c r="A57" i="7"/>
  <c r="A59" i="7"/>
  <c r="A60" i="4"/>
  <c r="A62" i="4"/>
  <c r="A63" i="7"/>
  <c r="A61" i="7"/>
</calcChain>
</file>

<file path=xl/sharedStrings.xml><?xml version="1.0" encoding="utf-8"?>
<sst xmlns="http://schemas.openxmlformats.org/spreadsheetml/2006/main" count="440" uniqueCount="73">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</sst>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</numFmts>
  <fonts count="48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0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0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16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7" xfId="0" applyNumberFormat="1" applyFont="1" applyFill="1" applyBorder="1" applyAlignment="1" applyProtection="1">
      <alignment horizontal="center" vertical="center"/>
      <protection hidden="1"/>
    </xf>
    <xf numFmtId="168" fontId="15" fillId="5" borderId="18" xfId="0" applyNumberFormat="1" applyFont="1" applyFill="1" applyBorder="1" applyAlignment="1" applyProtection="1">
      <alignment horizontal="center" vertic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19" xfId="0" applyNumberFormat="1" applyFont="1" applyFill="1" applyBorder="1" applyAlignment="1" applyProtection="1">
      <alignment horizontal="center" vertical="center"/>
      <protection hidden="1"/>
    </xf>
    <xf numFmtId="164" fontId="11" fillId="0" borderId="6" xfId="0" applyNumberFormat="1" applyFont="1" applyBorder="1" applyAlignment="1" applyProtection="1">
      <alignment horizontal="center" vertical="center"/>
      <protection hidden="1"/>
    </xf>
    <xf numFmtId="16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84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tabSelected="1" zoomScale="90" zoomScaleNormal="90" workbookViewId="0">
      <selection activeCell="I42" sqref="I42"/>
    </sheetView>
  </sheetViews>
  <sheetFormatPr defaultColWidth="9.01171875" defaultRowHeight="15" x14ac:dyDescent="0.2"/>
  <cols>
    <col min="1" max="1" width="2.41796875" style="65" customWidth="1"/>
    <col min="2" max="5" width="9.14453125" style="65"/>
    <col min="6" max="6" width="2.95703125" style="65" customWidth="1"/>
    <col min="7" max="16376" width="9.14453125" style="65"/>
    <col min="16377" max="16384" width="9.01171875" style="65"/>
  </cols>
  <sheetData>
    <row r="1" spans="1:6" x14ac:dyDescent="0.2">
      <c r="A1" s="120"/>
      <c r="B1" s="120"/>
      <c r="C1" s="120"/>
      <c r="D1" s="120"/>
      <c r="E1" s="120"/>
      <c r="F1" s="120"/>
    </row>
    <row r="2" spans="1:6" ht="16.5" customHeight="1" x14ac:dyDescent="0.2">
      <c r="A2" s="120"/>
      <c r="B2" s="126" t="s">
        <v>0</v>
      </c>
      <c r="C2" s="127"/>
      <c r="D2" s="127"/>
      <c r="E2" s="127"/>
      <c r="F2" s="120"/>
    </row>
    <row r="3" spans="1:6" ht="16.5" customHeight="1" x14ac:dyDescent="0.2">
      <c r="A3" s="120"/>
      <c r="B3" s="126"/>
      <c r="C3" s="127"/>
      <c r="D3" s="127"/>
      <c r="E3" s="127"/>
      <c r="F3" s="120"/>
    </row>
    <row r="4" spans="1:6" ht="16.5" customHeight="1" x14ac:dyDescent="0.2">
      <c r="A4" s="120"/>
      <c r="B4" s="127"/>
      <c r="C4" s="127"/>
      <c r="D4" s="127"/>
      <c r="E4" s="127"/>
      <c r="F4" s="120"/>
    </row>
    <row r="5" spans="1:6" ht="18.95" customHeight="1" x14ac:dyDescent="0.2">
      <c r="A5" s="120"/>
      <c r="B5" s="120"/>
      <c r="C5" s="120"/>
      <c r="D5" s="120"/>
      <c r="E5" s="120"/>
      <c r="F5" s="120"/>
    </row>
    <row r="6" spans="1:6" x14ac:dyDescent="0.2">
      <c r="A6" s="120"/>
      <c r="B6" s="121" t="s">
        <v>1</v>
      </c>
      <c r="C6" s="128">
        <f ca="1">Dashboard!E5</f>
        <v>45478</v>
      </c>
      <c r="D6" s="128"/>
      <c r="E6" s="128"/>
      <c r="F6" s="120"/>
    </row>
    <row r="7" spans="1:6" x14ac:dyDescent="0.2">
      <c r="A7" s="120"/>
      <c r="B7" s="121"/>
      <c r="C7" s="128"/>
      <c r="D7" s="128"/>
      <c r="E7" s="128"/>
      <c r="F7" s="120"/>
    </row>
    <row r="8" spans="1:6" x14ac:dyDescent="0.2">
      <c r="A8" s="120"/>
      <c r="B8" s="121"/>
      <c r="C8" s="128"/>
      <c r="D8" s="128"/>
      <c r="E8" s="128"/>
      <c r="F8" s="120"/>
    </row>
    <row r="9" spans="1:6" x14ac:dyDescent="0.2">
      <c r="A9" s="120"/>
      <c r="B9" s="139"/>
      <c r="C9" s="140"/>
      <c r="D9" s="140"/>
      <c r="E9" s="141"/>
      <c r="F9" s="120"/>
    </row>
    <row r="10" spans="1:6" x14ac:dyDescent="0.2">
      <c r="A10" s="120"/>
      <c r="B10" s="142"/>
      <c r="C10" s="143"/>
      <c r="D10" s="143"/>
      <c r="E10" s="144"/>
      <c r="F10" s="120"/>
    </row>
    <row r="11" spans="1:6" x14ac:dyDescent="0.2">
      <c r="A11" s="120"/>
      <c r="B11" s="129" t="s">
        <v>2</v>
      </c>
      <c r="C11" s="130"/>
      <c r="D11" s="133" t="s">
        <v>3</v>
      </c>
      <c r="E11" s="134"/>
      <c r="F11" s="120"/>
    </row>
    <row r="12" spans="1:6" x14ac:dyDescent="0.2">
      <c r="A12" s="120"/>
      <c r="B12" s="131"/>
      <c r="C12" s="132"/>
      <c r="D12" s="135"/>
      <c r="E12" s="136"/>
      <c r="F12" s="120"/>
    </row>
    <row r="13" spans="1:6" x14ac:dyDescent="0.2">
      <c r="A13" s="120"/>
      <c r="B13" s="131"/>
      <c r="C13" s="132"/>
      <c r="D13" s="135"/>
      <c r="E13" s="136"/>
      <c r="F13" s="120"/>
    </row>
    <row r="14" spans="1:6" x14ac:dyDescent="0.2">
      <c r="A14" s="120"/>
      <c r="B14" s="137" t="str">
        <f ca="1">Dashboard!G5</f>
        <v>Masudur</v>
      </c>
      <c r="C14" s="137"/>
      <c r="D14" s="138" t="str">
        <f ca="1">Dashboard!H5</f>
        <v>Fish</v>
      </c>
      <c r="E14" s="138"/>
      <c r="F14" s="120"/>
    </row>
    <row r="15" spans="1:6" x14ac:dyDescent="0.2">
      <c r="A15" s="120"/>
      <c r="B15" s="137"/>
      <c r="C15" s="137"/>
      <c r="D15" s="138"/>
      <c r="E15" s="138"/>
      <c r="F15" s="120"/>
    </row>
    <row r="16" spans="1:6" x14ac:dyDescent="0.2">
      <c r="A16" s="120"/>
      <c r="B16" s="137"/>
      <c r="C16" s="137"/>
      <c r="D16" s="138"/>
      <c r="E16" s="138"/>
      <c r="F16" s="120"/>
    </row>
    <row r="17" spans="1:6" x14ac:dyDescent="0.2">
      <c r="A17" s="120"/>
      <c r="B17" s="137"/>
      <c r="C17" s="137"/>
      <c r="D17" s="138"/>
      <c r="E17" s="138"/>
      <c r="F17" s="120"/>
    </row>
    <row r="18" spans="1:6" x14ac:dyDescent="0.2">
      <c r="A18" s="120"/>
      <c r="B18" s="137"/>
      <c r="C18" s="137"/>
      <c r="D18" s="138"/>
      <c r="E18" s="138"/>
      <c r="F18" s="120"/>
    </row>
    <row r="19" spans="1:6" x14ac:dyDescent="0.2">
      <c r="A19" s="120"/>
      <c r="B19" s="147"/>
      <c r="C19" s="148"/>
      <c r="D19" s="148"/>
      <c r="E19" s="149"/>
      <c r="F19" s="120"/>
    </row>
    <row r="20" spans="1:6" x14ac:dyDescent="0.2">
      <c r="A20" s="120"/>
      <c r="B20" s="150"/>
      <c r="C20" s="151"/>
      <c r="D20" s="151"/>
      <c r="E20" s="152"/>
      <c r="F20" s="120"/>
    </row>
    <row r="21" spans="1:6" x14ac:dyDescent="0.2">
      <c r="A21" s="120"/>
      <c r="B21" s="145" t="s">
        <v>4</v>
      </c>
      <c r="C21" s="145"/>
      <c r="D21" s="122" t="s">
        <v>5</v>
      </c>
      <c r="E21" s="124" t="s">
        <v>6</v>
      </c>
      <c r="F21" s="120"/>
    </row>
    <row r="22" spans="1:6" x14ac:dyDescent="0.2">
      <c r="A22" s="120"/>
      <c r="B22" s="145"/>
      <c r="C22" s="145"/>
      <c r="D22" s="122"/>
      <c r="E22" s="124"/>
      <c r="F22" s="120"/>
    </row>
    <row r="23" spans="1:6" x14ac:dyDescent="0.2">
      <c r="A23" s="120"/>
      <c r="B23" s="145"/>
      <c r="C23" s="145"/>
      <c r="D23" s="122"/>
      <c r="E23" s="124"/>
      <c r="F23" s="120"/>
    </row>
    <row r="24" spans="1:6" x14ac:dyDescent="0.2">
      <c r="A24" s="120"/>
      <c r="B24" s="146">
        <f ca="1">Dashboard!I5</f>
        <v>33</v>
      </c>
      <c r="C24" s="146"/>
      <c r="D24" s="123">
        <f ca="1">Dashboard!I4</f>
        <v>16</v>
      </c>
      <c r="E24" s="125">
        <f ca="1">Dashboard!J4</f>
        <v>17</v>
      </c>
      <c r="F24" s="120"/>
    </row>
    <row r="25" spans="1:6" x14ac:dyDescent="0.2">
      <c r="A25" s="120"/>
      <c r="B25" s="146"/>
      <c r="C25" s="146"/>
      <c r="D25" s="123"/>
      <c r="E25" s="125"/>
      <c r="F25" s="120"/>
    </row>
    <row r="26" spans="1:6" x14ac:dyDescent="0.2">
      <c r="A26" s="120"/>
      <c r="B26" s="146"/>
      <c r="C26" s="146"/>
      <c r="D26" s="123"/>
      <c r="E26" s="125"/>
      <c r="F26" s="120"/>
    </row>
    <row r="27" spans="1:6" x14ac:dyDescent="0.2">
      <c r="A27" s="120"/>
      <c r="B27" s="146"/>
      <c r="C27" s="146"/>
      <c r="D27" s="123"/>
      <c r="E27" s="125"/>
      <c r="F27" s="120"/>
    </row>
    <row r="28" spans="1:6" x14ac:dyDescent="0.2">
      <c r="A28" s="120"/>
      <c r="B28" s="146"/>
      <c r="C28" s="146"/>
      <c r="D28" s="123"/>
      <c r="E28" s="125"/>
      <c r="F28" s="120"/>
    </row>
    <row r="29" spans="1:6" x14ac:dyDescent="0.2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  <mergeCell ref="A1:A29"/>
    <mergeCell ref="B6:B8"/>
    <mergeCell ref="D21:D23"/>
    <mergeCell ref="D24:D28"/>
    <mergeCell ref="E21:E23"/>
    <mergeCell ref="E24:E2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 pane="bottomLeft" activeCell="R16" sqref="R16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4" width="3.62890625" style="56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3" width="9.14453125" style="16"/>
    <col min="14" max="14" width="15.46875" style="16" customWidth="1"/>
    <col min="15" max="15" width="2.41796875" style="16" customWidth="1"/>
    <col min="16" max="17" width="11.43359375" style="16" customWidth="1"/>
    <col min="18" max="16384" width="9.14453125" style="16"/>
  </cols>
  <sheetData>
    <row r="1" spans="1:19" s="105" customFormat="1" ht="23.25" x14ac:dyDescent="0.2">
      <c r="A1" s="106" t="s">
        <v>7</v>
      </c>
      <c r="B1" s="187">
        <v>45474</v>
      </c>
      <c r="C1" s="187"/>
      <c r="D1" s="188"/>
      <c r="E1" s="187"/>
      <c r="F1" s="187"/>
      <c r="G1" s="187"/>
      <c r="H1" s="187"/>
      <c r="I1" s="187"/>
      <c r="J1" s="187"/>
      <c r="K1" s="187"/>
      <c r="L1" s="187"/>
      <c r="M1" s="187"/>
      <c r="N1" s="189"/>
    </row>
    <row r="3" spans="1:19" ht="21.75" customHeight="1" x14ac:dyDescent="0.2">
      <c r="A3" s="154" t="s">
        <v>8</v>
      </c>
      <c r="B3" s="190" t="s">
        <v>4</v>
      </c>
      <c r="C3" s="191"/>
      <c r="E3" s="174" t="s">
        <v>9</v>
      </c>
      <c r="F3" s="175"/>
      <c r="G3" s="156" t="s">
        <v>2</v>
      </c>
      <c r="H3" s="160" t="s">
        <v>10</v>
      </c>
      <c r="I3" s="114" t="s">
        <v>5</v>
      </c>
      <c r="J3" s="115" t="s">
        <v>6</v>
      </c>
      <c r="L3" s="178" t="s">
        <v>11</v>
      </c>
      <c r="M3" s="179"/>
      <c r="N3" s="192">
        <f>COUNTA('Meal Counting'!$C$1:$XFD$1)</f>
        <v>19</v>
      </c>
      <c r="P3" s="178" t="s">
        <v>12</v>
      </c>
      <c r="Q3" s="184"/>
      <c r="R3" s="118" t="s">
        <v>5</v>
      </c>
      <c r="S3" s="115" t="s">
        <v>6</v>
      </c>
    </row>
    <row r="4" spans="1:19" ht="21.75" customHeight="1" x14ac:dyDescent="0.2">
      <c r="A4" s="155"/>
      <c r="B4" s="107" t="s">
        <v>13</v>
      </c>
      <c r="C4" s="108" t="s">
        <v>14</v>
      </c>
      <c r="E4" s="176"/>
      <c r="F4" s="177"/>
      <c r="G4" s="157"/>
      <c r="H4" s="161"/>
      <c r="I4" s="116">
        <f ca="1">VLOOKUP($E$5+1,$A$5:$C$37,2,0)</f>
        <v>16</v>
      </c>
      <c r="J4" s="117">
        <f ca="1">VLOOKUP($E$5,$A$5:$C$37,3,0)</f>
        <v>17</v>
      </c>
      <c r="L4" s="180"/>
      <c r="M4" s="181"/>
      <c r="N4" s="193"/>
      <c r="P4" s="180"/>
      <c r="Q4" s="185"/>
      <c r="R4" s="119">
        <f>SUM(B5:$B$36)</f>
        <v>84</v>
      </c>
      <c r="S4" s="117">
        <f>SUM($C$5:$C$36)</f>
        <v>88</v>
      </c>
    </row>
    <row r="5" spans="1:19" ht="19.5" customHeight="1" x14ac:dyDescent="0.2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64">
        <f ca="1">TODAY()</f>
        <v>45478</v>
      </c>
      <c r="F5" s="165"/>
      <c r="G5" s="158" t="str">
        <f ca="1">VLOOKUP($E$5,hidden_data!$A$1:$C$65,2,0)</f>
        <v>Masudur</v>
      </c>
      <c r="H5" s="162" t="str">
        <f ca="1">VLOOKUP($E$5,hidden_data!$A$1:$C$65,3,0)</f>
        <v>Fish</v>
      </c>
      <c r="I5" s="168">
        <f ca="1">SUM(I4:J4)</f>
        <v>33</v>
      </c>
      <c r="J5" s="169"/>
      <c r="L5" s="180"/>
      <c r="M5" s="181"/>
      <c r="N5" s="193"/>
      <c r="P5" s="180"/>
      <c r="Q5" s="185"/>
      <c r="R5" s="172">
        <f>R4+S4</f>
        <v>172</v>
      </c>
      <c r="S5" s="169"/>
    </row>
    <row r="6" spans="1:19" ht="19.5" customHeight="1" x14ac:dyDescent="0.2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66"/>
      <c r="F6" s="167"/>
      <c r="G6" s="159"/>
      <c r="H6" s="163"/>
      <c r="I6" s="170"/>
      <c r="J6" s="171"/>
      <c r="L6" s="182"/>
      <c r="M6" s="183"/>
      <c r="N6" s="194"/>
      <c r="P6" s="182"/>
      <c r="Q6" s="186"/>
      <c r="R6" s="173"/>
      <c r="S6" s="171"/>
    </row>
    <row r="7" spans="1:19" ht="18.75" x14ac:dyDescent="0.2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 x14ac:dyDescent="0.2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 x14ac:dyDescent="0.2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>
        <f>IF(COUNTIF('Meal Counting'!C7:XFD7,"N- ON")+hidden_data!G7&gt;=1,COUNTIF('Meal Counting'!C7:XFD7,"N- ON")+hidden_data!G7,"")</f>
        <v>17</v>
      </c>
      <c r="D9" s="14"/>
    </row>
    <row r="10" spans="1:19" ht="18.75" x14ac:dyDescent="0.2">
      <c r="A10" s="112">
        <f t="shared" si="0"/>
        <v>45479</v>
      </c>
      <c r="B10" s="110">
        <f>IF(COUNTIF('Meal Counting'!$C8:$AN8,"D- ON")+hidden_data!F8&gt;=1,COUNTIF('Meal Counting'!$C8:$AN8,"D- ON")+hidden_data!F8,"")</f>
        <v>16</v>
      </c>
      <c r="C10" s="111" t="str">
        <f>IF(COUNTIF('Meal Counting'!C8:XFD8,"N- ON")+hidden_data!G8&gt;=1,COUNTIF('Meal Counting'!C8:XFD8,"N- ON")+hidden_data!G8,"")</f>
        <v/>
      </c>
      <c r="D10" s="14"/>
      <c r="E10" s="153"/>
      <c r="F10" s="153"/>
      <c r="I10" s="153"/>
      <c r="J10" s="153"/>
    </row>
    <row r="11" spans="1:19" ht="18.75" x14ac:dyDescent="0.2">
      <c r="A11" s="113">
        <f t="shared" si="0"/>
        <v>45480</v>
      </c>
      <c r="B11" s="110" t="str">
        <f>IF(COUNTIF('Meal Counting'!$C9:$AN9,"D- ON")+hidden_data!F9&gt;=1,COUNTIF('Meal Counting'!$C9:$AN9,"D- ON")+hidden_data!F9,"")</f>
        <v/>
      </c>
      <c r="C11" s="111" t="str">
        <f>IF(COUNTIF('Meal Counting'!C9:XFD9,"N- ON")+hidden_data!G9&gt;=1,COUNTIF('Meal Counting'!C9:XFD9,"N- ON")+hidden_data!G9,"")</f>
        <v/>
      </c>
      <c r="D11" s="14"/>
    </row>
    <row r="12" spans="1:19" ht="18.75" x14ac:dyDescent="0.2">
      <c r="A12" s="112">
        <f t="shared" si="0"/>
        <v>45481</v>
      </c>
      <c r="B12" s="110" t="str">
        <f>IF(COUNTIF('Meal Counting'!$C10:$AN10,"D- ON")+hidden_data!F10&gt;=1,COUNTIF('Meal Counting'!$C10:$AN10,"D- ON")+hidden_data!F10,"")</f>
        <v/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 x14ac:dyDescent="0.2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 x14ac:dyDescent="0.2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 x14ac:dyDescent="0.2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 x14ac:dyDescent="0.2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 x14ac:dyDescent="0.2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 x14ac:dyDescent="0.2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 x14ac:dyDescent="0.2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 x14ac:dyDescent="0.2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 x14ac:dyDescent="0.2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 x14ac:dyDescent="0.2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 x14ac:dyDescent="0.2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 x14ac:dyDescent="0.2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 x14ac:dyDescent="0.2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 x14ac:dyDescent="0.2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 x14ac:dyDescent="0.2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 x14ac:dyDescent="0.2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 x14ac:dyDescent="0.2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 x14ac:dyDescent="0.2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 x14ac:dyDescent="0.2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 x14ac:dyDescent="0.2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 x14ac:dyDescent="0.2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 x14ac:dyDescent="0.2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 x14ac:dyDescent="0.2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 x14ac:dyDescent="0.2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R5:S6"/>
    <mergeCell ref="E3:F4"/>
    <mergeCell ref="L3:M6"/>
    <mergeCell ref="P3:Q6"/>
    <mergeCell ref="B1:N1"/>
    <mergeCell ref="B3:C3"/>
    <mergeCell ref="N3:N6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AC3" activePane="bottomRight" state="frozen"/>
      <selection pane="bottomLeft"/>
      <selection pane="topRight"/>
      <selection pane="bottomRight" activeCell="F16" sqref="F16"/>
    </sheetView>
  </sheetViews>
  <sheetFormatPr defaultColWidth="9.14453125" defaultRowHeight="15" x14ac:dyDescent="0.2"/>
  <cols>
    <col min="1" max="1" width="12.375" style="64" customWidth="1"/>
    <col min="2" max="2" width="6.3203125" style="64" customWidth="1"/>
    <col min="3" max="40" width="7.80078125" style="65" customWidth="1"/>
    <col min="41" max="42" width="7.12890625" style="83" customWidth="1"/>
    <col min="43" max="16384" width="9.14453125" style="83"/>
  </cols>
  <sheetData>
    <row r="1" spans="1:42" s="80" customFormat="1" ht="24.75" customHeight="1" x14ac:dyDescent="0.2">
      <c r="A1" s="66"/>
      <c r="B1" s="67" t="s">
        <v>15</v>
      </c>
      <c r="C1" s="195" t="s">
        <v>16</v>
      </c>
      <c r="D1" s="196"/>
      <c r="E1" s="195" t="s">
        <v>17</v>
      </c>
      <c r="F1" s="196"/>
      <c r="G1" s="195" t="s">
        <v>18</v>
      </c>
      <c r="H1" s="196"/>
      <c r="I1" s="195" t="s">
        <v>19</v>
      </c>
      <c r="J1" s="196"/>
      <c r="K1" s="195" t="s">
        <v>20</v>
      </c>
      <c r="L1" s="196"/>
      <c r="M1" s="195" t="s">
        <v>21</v>
      </c>
      <c r="N1" s="196"/>
      <c r="O1" s="195" t="s">
        <v>22</v>
      </c>
      <c r="P1" s="196"/>
      <c r="Q1" s="195" t="s">
        <v>23</v>
      </c>
      <c r="R1" s="196"/>
      <c r="S1" s="195" t="s">
        <v>24</v>
      </c>
      <c r="T1" s="196"/>
      <c r="U1" s="195" t="s">
        <v>25</v>
      </c>
      <c r="V1" s="196"/>
      <c r="W1" s="195" t="s">
        <v>26</v>
      </c>
      <c r="X1" s="196"/>
      <c r="Y1" s="195" t="s">
        <v>27</v>
      </c>
      <c r="Z1" s="196"/>
      <c r="AA1" s="195" t="s">
        <v>28</v>
      </c>
      <c r="AB1" s="196"/>
      <c r="AC1" s="195" t="s">
        <v>29</v>
      </c>
      <c r="AD1" s="196"/>
      <c r="AE1" s="195" t="s">
        <v>30</v>
      </c>
      <c r="AF1" s="196"/>
      <c r="AG1" s="195" t="s">
        <v>31</v>
      </c>
      <c r="AH1" s="196"/>
      <c r="AI1" s="195" t="s">
        <v>32</v>
      </c>
      <c r="AJ1" s="196"/>
      <c r="AK1" s="195" t="s">
        <v>33</v>
      </c>
      <c r="AL1" s="196"/>
      <c r="AM1" s="195" t="s">
        <v>34</v>
      </c>
      <c r="AN1" s="196"/>
      <c r="AO1" s="197"/>
      <c r="AP1" s="197"/>
    </row>
    <row r="2" spans="1:42" x14ac:dyDescent="0.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 x14ac:dyDescent="0.2">
      <c r="A3" s="198">
        <f>Dashboard!B1</f>
        <v>45474</v>
      </c>
      <c r="B3" s="199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 x14ac:dyDescent="0.2">
      <c r="A4" s="200">
        <f>A3+1</f>
        <v>45475</v>
      </c>
      <c r="B4" s="201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 x14ac:dyDescent="0.2">
      <c r="A5" s="198">
        <f>A4+1</f>
        <v>45476</v>
      </c>
      <c r="B5" s="199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 x14ac:dyDescent="0.2">
      <c r="A6" s="200">
        <f t="shared" ref="A6:A34" si="0">A5+1</f>
        <v>45477</v>
      </c>
      <c r="B6" s="201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 x14ac:dyDescent="0.2">
      <c r="A7" s="198">
        <f t="shared" si="0"/>
        <v>45478</v>
      </c>
      <c r="B7" s="199"/>
      <c r="C7" s="86" t="s">
        <v>37</v>
      </c>
      <c r="D7" s="87" t="s">
        <v>35</v>
      </c>
      <c r="E7" s="86" t="s">
        <v>37</v>
      </c>
      <c r="F7" s="87" t="s">
        <v>35</v>
      </c>
      <c r="G7" s="86" t="s">
        <v>37</v>
      </c>
      <c r="H7" s="87" t="s">
        <v>35</v>
      </c>
      <c r="I7" s="86" t="s">
        <v>37</v>
      </c>
      <c r="J7" s="87" t="s">
        <v>35</v>
      </c>
      <c r="K7" s="86" t="s">
        <v>37</v>
      </c>
      <c r="L7" s="87" t="s">
        <v>35</v>
      </c>
      <c r="M7" s="86" t="s">
        <v>38</v>
      </c>
      <c r="N7" s="87" t="s">
        <v>36</v>
      </c>
      <c r="O7" s="86" t="s">
        <v>37</v>
      </c>
      <c r="P7" s="87" t="s">
        <v>35</v>
      </c>
      <c r="Q7" s="86" t="s">
        <v>38</v>
      </c>
      <c r="R7" s="87" t="s">
        <v>35</v>
      </c>
      <c r="S7" s="86" t="s">
        <v>37</v>
      </c>
      <c r="T7" s="87" t="s">
        <v>35</v>
      </c>
      <c r="U7" s="86" t="s">
        <v>37</v>
      </c>
      <c r="V7" s="87" t="s">
        <v>35</v>
      </c>
      <c r="W7" s="86" t="s">
        <v>37</v>
      </c>
      <c r="X7" s="87" t="s">
        <v>35</v>
      </c>
      <c r="Y7" s="86" t="s">
        <v>37</v>
      </c>
      <c r="Z7" s="87" t="s">
        <v>35</v>
      </c>
      <c r="AA7" s="86" t="s">
        <v>38</v>
      </c>
      <c r="AB7" s="87" t="s">
        <v>36</v>
      </c>
      <c r="AC7" s="86" t="s">
        <v>37</v>
      </c>
      <c r="AD7" s="87" t="s">
        <v>35</v>
      </c>
      <c r="AE7" s="86" t="s">
        <v>38</v>
      </c>
      <c r="AF7" s="87" t="s">
        <v>36</v>
      </c>
      <c r="AG7" s="86" t="s">
        <v>37</v>
      </c>
      <c r="AH7" s="87" t="s">
        <v>35</v>
      </c>
      <c r="AI7" s="86" t="s">
        <v>37</v>
      </c>
      <c r="AJ7" s="87" t="s">
        <v>35</v>
      </c>
      <c r="AK7" s="86" t="s">
        <v>37</v>
      </c>
      <c r="AL7" s="87" t="s">
        <v>35</v>
      </c>
      <c r="AM7" s="86" t="s">
        <v>37</v>
      </c>
      <c r="AN7" s="87" t="s">
        <v>35</v>
      </c>
      <c r="AO7" s="102"/>
      <c r="AP7" s="102"/>
    </row>
    <row r="8" spans="1:42" s="80" customFormat="1" x14ac:dyDescent="0.2">
      <c r="A8" s="200">
        <f t="shared" si="0"/>
        <v>45479</v>
      </c>
      <c r="B8" s="201"/>
      <c r="C8" s="86" t="s">
        <v>37</v>
      </c>
      <c r="D8" s="87"/>
      <c r="E8" s="86" t="s">
        <v>37</v>
      </c>
      <c r="F8" s="87"/>
      <c r="G8" s="86" t="s">
        <v>37</v>
      </c>
      <c r="H8" s="87"/>
      <c r="I8" s="86" t="s">
        <v>37</v>
      </c>
      <c r="J8" s="87"/>
      <c r="K8" s="86" t="s">
        <v>37</v>
      </c>
      <c r="L8" s="87"/>
      <c r="M8" s="86" t="s">
        <v>38</v>
      </c>
      <c r="N8" s="87" t="s">
        <v>36</v>
      </c>
      <c r="O8" s="86" t="s">
        <v>37</v>
      </c>
      <c r="P8" s="87"/>
      <c r="Q8" s="86" t="s">
        <v>38</v>
      </c>
      <c r="R8" s="87"/>
      <c r="S8" s="86" t="s">
        <v>37</v>
      </c>
      <c r="T8" s="87"/>
      <c r="U8" s="86" t="s">
        <v>37</v>
      </c>
      <c r="V8" s="87"/>
      <c r="W8" s="86" t="s">
        <v>37</v>
      </c>
      <c r="X8" s="87"/>
      <c r="Y8" s="86" t="s">
        <v>37</v>
      </c>
      <c r="Z8" s="87"/>
      <c r="AA8" s="86" t="s">
        <v>38</v>
      </c>
      <c r="AB8" s="87" t="s">
        <v>36</v>
      </c>
      <c r="AC8" s="86" t="s">
        <v>37</v>
      </c>
      <c r="AD8" s="87"/>
      <c r="AE8" s="86" t="s">
        <v>38</v>
      </c>
      <c r="AF8" s="87" t="s">
        <v>36</v>
      </c>
      <c r="AG8" s="86" t="s">
        <v>37</v>
      </c>
      <c r="AH8" s="87"/>
      <c r="AI8" s="86" t="s">
        <v>37</v>
      </c>
      <c r="AJ8" s="87"/>
      <c r="AK8" s="86" t="s">
        <v>37</v>
      </c>
      <c r="AL8" s="87"/>
      <c r="AM8" s="86" t="s">
        <v>37</v>
      </c>
      <c r="AN8" s="87"/>
      <c r="AO8" s="102"/>
      <c r="AP8" s="102"/>
    </row>
    <row r="9" spans="1:42" s="80" customFormat="1" x14ac:dyDescent="0.2">
      <c r="A9" s="198">
        <f t="shared" si="0"/>
        <v>45480</v>
      </c>
      <c r="B9" s="199"/>
      <c r="C9" s="86"/>
      <c r="D9" s="87"/>
      <c r="E9" s="86"/>
      <c r="F9" s="87"/>
      <c r="G9" s="86"/>
      <c r="H9" s="87"/>
      <c r="I9" s="86"/>
      <c r="J9" s="87"/>
      <c r="K9" s="86"/>
      <c r="L9" s="87"/>
      <c r="M9" s="86"/>
      <c r="N9" s="87"/>
      <c r="O9" s="86"/>
      <c r="P9" s="87"/>
      <c r="Q9" s="86"/>
      <c r="R9" s="87"/>
      <c r="S9" s="86"/>
      <c r="T9" s="87"/>
      <c r="U9" s="86"/>
      <c r="V9" s="87"/>
      <c r="W9" s="86"/>
      <c r="X9" s="87"/>
      <c r="Y9" s="86"/>
      <c r="Z9" s="87"/>
      <c r="AA9" s="86"/>
      <c r="AB9" s="87"/>
      <c r="AC9" s="86"/>
      <c r="AD9" s="87"/>
      <c r="AE9" s="86"/>
      <c r="AF9" s="87"/>
      <c r="AG9" s="86"/>
      <c r="AH9" s="87"/>
      <c r="AI9" s="86"/>
      <c r="AJ9" s="87"/>
      <c r="AK9" s="86"/>
      <c r="AL9" s="87"/>
      <c r="AM9" s="86"/>
      <c r="AN9" s="87"/>
      <c r="AO9" s="102"/>
      <c r="AP9" s="102"/>
    </row>
    <row r="10" spans="1:42" s="80" customFormat="1" x14ac:dyDescent="0.2">
      <c r="A10" s="200">
        <f t="shared" si="0"/>
        <v>45481</v>
      </c>
      <c r="B10" s="201"/>
      <c r="C10" s="86"/>
      <c r="D10" s="87"/>
      <c r="E10" s="86"/>
      <c r="F10" s="87"/>
      <c r="G10" s="86"/>
      <c r="H10" s="87"/>
      <c r="I10" s="86"/>
      <c r="J10" s="87"/>
      <c r="K10" s="86"/>
      <c r="L10" s="87"/>
      <c r="M10" s="86"/>
      <c r="N10" s="87"/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6"/>
      <c r="Z10" s="87"/>
      <c r="AA10" s="86"/>
      <c r="AB10" s="87"/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6"/>
      <c r="AN10" s="87"/>
      <c r="AO10" s="102"/>
      <c r="AP10" s="102"/>
    </row>
    <row r="11" spans="1:42" s="80" customFormat="1" x14ac:dyDescent="0.2">
      <c r="A11" s="198">
        <f t="shared" si="0"/>
        <v>45482</v>
      </c>
      <c r="B11" s="199"/>
      <c r="C11" s="86"/>
      <c r="D11" s="87"/>
      <c r="E11" s="86"/>
      <c r="F11" s="87"/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 x14ac:dyDescent="0.2">
      <c r="A12" s="200">
        <f t="shared" si="0"/>
        <v>45483</v>
      </c>
      <c r="B12" s="201"/>
      <c r="C12" s="86"/>
      <c r="D12" s="87"/>
      <c r="E12" s="86"/>
      <c r="F12" s="87"/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 x14ac:dyDescent="0.2">
      <c r="A13" s="198">
        <f t="shared" si="0"/>
        <v>45484</v>
      </c>
      <c r="B13" s="199"/>
      <c r="C13" s="86"/>
      <c r="D13" s="87"/>
      <c r="E13" s="86"/>
      <c r="F13" s="87"/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 x14ac:dyDescent="0.2">
      <c r="A14" s="200">
        <f t="shared" si="0"/>
        <v>45485</v>
      </c>
      <c r="B14" s="201"/>
      <c r="C14" s="86"/>
      <c r="D14" s="87"/>
      <c r="E14" s="86"/>
      <c r="F14" s="87"/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 x14ac:dyDescent="0.2">
      <c r="A15" s="198">
        <f t="shared" si="0"/>
        <v>45486</v>
      </c>
      <c r="B15" s="199"/>
      <c r="C15" s="86"/>
      <c r="D15" s="87"/>
      <c r="E15" s="86"/>
      <c r="F15" s="87"/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 x14ac:dyDescent="0.2">
      <c r="A16" s="200">
        <f t="shared" si="0"/>
        <v>45487</v>
      </c>
      <c r="B16" s="201"/>
      <c r="C16" s="86"/>
      <c r="D16" s="87"/>
      <c r="E16" s="86"/>
      <c r="F16" s="87"/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 x14ac:dyDescent="0.2">
      <c r="A17" s="198">
        <f t="shared" si="0"/>
        <v>45488</v>
      </c>
      <c r="B17" s="199"/>
      <c r="C17" s="86"/>
      <c r="D17" s="87"/>
      <c r="E17" s="86"/>
      <c r="F17" s="87"/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 x14ac:dyDescent="0.2">
      <c r="A18" s="200">
        <f t="shared" si="0"/>
        <v>45489</v>
      </c>
      <c r="B18" s="201"/>
      <c r="C18" s="86"/>
      <c r="D18" s="87"/>
      <c r="E18" s="86"/>
      <c r="F18" s="87"/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 x14ac:dyDescent="0.2">
      <c r="A19" s="198">
        <f t="shared" si="0"/>
        <v>45490</v>
      </c>
      <c r="B19" s="199"/>
      <c r="C19" s="86"/>
      <c r="D19" s="87"/>
      <c r="E19" s="86"/>
      <c r="F19" s="87"/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 x14ac:dyDescent="0.2">
      <c r="A20" s="200">
        <f t="shared" si="0"/>
        <v>45491</v>
      </c>
      <c r="B20" s="201"/>
      <c r="C20" s="86"/>
      <c r="D20" s="87"/>
      <c r="E20" s="86"/>
      <c r="F20" s="87"/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 x14ac:dyDescent="0.2">
      <c r="A21" s="198">
        <f t="shared" si="0"/>
        <v>45492</v>
      </c>
      <c r="B21" s="199"/>
      <c r="C21" s="86"/>
      <c r="D21" s="87"/>
      <c r="E21" s="86"/>
      <c r="F21" s="87"/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 x14ac:dyDescent="0.2">
      <c r="A22" s="200">
        <f t="shared" si="0"/>
        <v>45493</v>
      </c>
      <c r="B22" s="201"/>
      <c r="C22" s="86"/>
      <c r="D22" s="87"/>
      <c r="E22" s="86"/>
      <c r="F22" s="87"/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 x14ac:dyDescent="0.2">
      <c r="A23" s="198">
        <f t="shared" si="0"/>
        <v>45494</v>
      </c>
      <c r="B23" s="199"/>
      <c r="C23" s="86"/>
      <c r="D23" s="87"/>
      <c r="E23" s="86"/>
      <c r="F23" s="87"/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 x14ac:dyDescent="0.2">
      <c r="A24" s="200">
        <f t="shared" si="0"/>
        <v>45495</v>
      </c>
      <c r="B24" s="201"/>
      <c r="C24" s="86"/>
      <c r="D24" s="87"/>
      <c r="E24" s="86"/>
      <c r="F24" s="87"/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 x14ac:dyDescent="0.2">
      <c r="A25" s="198">
        <f t="shared" si="0"/>
        <v>45496</v>
      </c>
      <c r="B25" s="199"/>
      <c r="C25" s="86"/>
      <c r="D25" s="87"/>
      <c r="E25" s="86"/>
      <c r="F25" s="87"/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 x14ac:dyDescent="0.2">
      <c r="A26" s="200">
        <f t="shared" si="0"/>
        <v>45497</v>
      </c>
      <c r="B26" s="201"/>
      <c r="C26" s="86"/>
      <c r="D26" s="87"/>
      <c r="E26" s="86"/>
      <c r="F26" s="87"/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 x14ac:dyDescent="0.2">
      <c r="A27" s="198">
        <f t="shared" si="0"/>
        <v>45498</v>
      </c>
      <c r="B27" s="199"/>
      <c r="C27" s="86"/>
      <c r="D27" s="87"/>
      <c r="E27" s="86"/>
      <c r="F27" s="87"/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 x14ac:dyDescent="0.2">
      <c r="A28" s="200">
        <f t="shared" si="0"/>
        <v>45499</v>
      </c>
      <c r="B28" s="201"/>
      <c r="C28" s="86"/>
      <c r="D28" s="87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 x14ac:dyDescent="0.2">
      <c r="A29" s="198">
        <f t="shared" si="0"/>
        <v>45500</v>
      </c>
      <c r="B29" s="199"/>
      <c r="C29" s="86"/>
      <c r="D29" s="87"/>
      <c r="E29" s="86"/>
      <c r="F29" s="87"/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 x14ac:dyDescent="0.2">
      <c r="A30" s="200">
        <f t="shared" si="0"/>
        <v>45501</v>
      </c>
      <c r="B30" s="201"/>
      <c r="C30" s="86"/>
      <c r="D30" s="87"/>
      <c r="E30" s="86"/>
      <c r="F30" s="87"/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 x14ac:dyDescent="0.2">
      <c r="A31" s="198">
        <f t="shared" si="0"/>
        <v>45502</v>
      </c>
      <c r="B31" s="199"/>
      <c r="C31" s="86"/>
      <c r="D31" s="87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 x14ac:dyDescent="0.2">
      <c r="A32" s="200">
        <f t="shared" si="0"/>
        <v>45503</v>
      </c>
      <c r="B32" s="201"/>
      <c r="C32" s="86"/>
      <c r="D32" s="87"/>
      <c r="E32" s="86"/>
      <c r="F32" s="87"/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 x14ac:dyDescent="0.2">
      <c r="A33" s="198">
        <f t="shared" si="0"/>
        <v>45504</v>
      </c>
      <c r="B33" s="199"/>
      <c r="C33" s="86"/>
      <c r="D33" s="87"/>
      <c r="E33" s="86"/>
      <c r="F33" s="87"/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 x14ac:dyDescent="0.2">
      <c r="A34" s="200">
        <f t="shared" si="0"/>
        <v>45505</v>
      </c>
      <c r="B34" s="201"/>
      <c r="C34" s="86"/>
      <c r="D34" s="87"/>
      <c r="E34" s="86"/>
      <c r="F34" s="87"/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 x14ac:dyDescent="0.2">
      <c r="C35" s="202"/>
      <c r="D35" s="202"/>
    </row>
    <row r="36" spans="1:42" s="81" customFormat="1" ht="9" customHeight="1" x14ac:dyDescent="0.2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 x14ac:dyDescent="0.3">
      <c r="A37" s="203" t="s">
        <v>39</v>
      </c>
      <c r="B37" s="204"/>
      <c r="C37" s="78">
        <f>COUNTIF(C$3:C$34,"D- ON")</f>
        <v>5</v>
      </c>
      <c r="D37" s="79">
        <f>COUNTIF(D$3:D$34,"N- ON")</f>
        <v>5</v>
      </c>
      <c r="E37" s="78">
        <f t="shared" ref="E37" si="6">COUNTIF(E$3:E$34,"D- ON")</f>
        <v>4</v>
      </c>
      <c r="F37" s="79">
        <f t="shared" ref="F37" si="7">COUNTIF(F$3:F$34,"N- ON")</f>
        <v>5</v>
      </c>
      <c r="G37" s="78">
        <f t="shared" ref="G37" si="8">COUNTIF(G$3:G$34,"D- ON")</f>
        <v>5</v>
      </c>
      <c r="H37" s="79">
        <f t="shared" ref="H37" si="9">COUNTIF(H$3:H$34,"N- ON")</f>
        <v>4</v>
      </c>
      <c r="I37" s="78">
        <f t="shared" ref="I37" si="10">COUNTIF(I$3:I$34,"D- ON")</f>
        <v>5</v>
      </c>
      <c r="J37" s="79">
        <f t="shared" ref="J37" si="11">COUNTIF(J$3:J$34,"N- ON")</f>
        <v>5</v>
      </c>
      <c r="K37" s="78">
        <f t="shared" ref="K37" si="12">COUNTIF(K$3:K$34,"D- ON")</f>
        <v>5</v>
      </c>
      <c r="L37" s="79">
        <f t="shared" ref="L37" si="13">COUNTIF(L$3:L$34,"N- ON")</f>
        <v>5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5</v>
      </c>
      <c r="P37" s="79">
        <f t="shared" ref="P37" si="17">COUNTIF(P$3:P$34,"N- ON")</f>
        <v>5</v>
      </c>
      <c r="Q37" s="78">
        <f t="shared" ref="Q37" si="18">COUNTIF(Q$3:Q$34,"D- ON")</f>
        <v>0</v>
      </c>
      <c r="R37" s="79">
        <f t="shared" ref="R37" si="19">COUNTIF(R$3:R$34,"N- ON")</f>
        <v>4</v>
      </c>
      <c r="S37" s="78">
        <f t="shared" ref="S37" si="20">COUNTIF(S$3:S$34,"D- ON")</f>
        <v>5</v>
      </c>
      <c r="T37" s="79">
        <f t="shared" ref="T37" si="21">COUNTIF(T$3:T$34,"N- ON")</f>
        <v>5</v>
      </c>
      <c r="U37" s="78">
        <f t="shared" ref="U37" si="22">COUNTIF(U$3:U$34,"D- ON")</f>
        <v>5</v>
      </c>
      <c r="V37" s="79">
        <f t="shared" ref="V37" si="23">COUNTIF(V$3:V$34,"N- ON")</f>
        <v>5</v>
      </c>
      <c r="W37" s="78">
        <f t="shared" ref="W37" si="24">COUNTIF(W$3:W$34,"D- ON")</f>
        <v>5</v>
      </c>
      <c r="X37" s="79">
        <f t="shared" ref="X37" si="25">COUNTIF(X$3:X$34,"N- ON")</f>
        <v>5</v>
      </c>
      <c r="Y37" s="78">
        <f t="shared" ref="Y37" si="26">COUNTIF(Y$3:Y$34,"D- ON")</f>
        <v>5</v>
      </c>
      <c r="Z37" s="79">
        <f t="shared" ref="Z37" si="27">COUNTIF(Z$3:Z$34,"N- ON")</f>
        <v>4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5</v>
      </c>
      <c r="AD37" s="79">
        <f t="shared" ref="AD37" si="31">COUNTIF(AD$3:AD$34,"N- ON")</f>
        <v>5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5</v>
      </c>
      <c r="AH37" s="79">
        <f t="shared" ref="AH37" si="35">COUNTIF(AH$3:AH$34,"N- ON")</f>
        <v>5</v>
      </c>
      <c r="AI37" s="78">
        <f t="shared" ref="AI37" si="36">COUNTIF(AI$3:AI$34,"D- ON")</f>
        <v>5</v>
      </c>
      <c r="AJ37" s="79">
        <f t="shared" ref="AJ37" si="37">COUNTIF(AJ$3:AJ$34,"N- ON")</f>
        <v>5</v>
      </c>
      <c r="AK37" s="78">
        <f t="shared" ref="AK37" si="38">COUNTIF(AK$3:AK$34,"D- ON")</f>
        <v>5</v>
      </c>
      <c r="AL37" s="79">
        <f t="shared" ref="AL37" si="39">COUNTIF(AL$3:AL$34,"N- ON")</f>
        <v>5</v>
      </c>
      <c r="AM37" s="78">
        <f t="shared" ref="AM37" si="40">COUNTIF(AM$3:AM$34,"D- ON")</f>
        <v>5</v>
      </c>
      <c r="AN37" s="79">
        <f t="shared" ref="AN37" si="41">COUNTIF(AN$3:AN$34,"N- ON")</f>
        <v>5</v>
      </c>
      <c r="AO37" s="103"/>
      <c r="AP37" s="103"/>
    </row>
    <row r="38" spans="1:42" ht="24.75" x14ac:dyDescent="0.45">
      <c r="A38" s="205" t="s">
        <v>40</v>
      </c>
      <c r="B38" s="206"/>
      <c r="C38" s="207">
        <f>C37+D37</f>
        <v>10</v>
      </c>
      <c r="D38" s="208"/>
      <c r="E38" s="207">
        <f>E37+F37</f>
        <v>9</v>
      </c>
      <c r="F38" s="208"/>
      <c r="G38" s="207">
        <f>G37+H37</f>
        <v>9</v>
      </c>
      <c r="H38" s="208"/>
      <c r="I38" s="207">
        <f>I37+J37</f>
        <v>10</v>
      </c>
      <c r="J38" s="208"/>
      <c r="K38" s="207">
        <f>K37+L37</f>
        <v>10</v>
      </c>
      <c r="L38" s="208"/>
      <c r="M38" s="207">
        <f>M37+N37</f>
        <v>3</v>
      </c>
      <c r="N38" s="208"/>
      <c r="O38" s="207">
        <f>O37+P37</f>
        <v>10</v>
      </c>
      <c r="P38" s="208"/>
      <c r="Q38" s="207">
        <f>Q37+R37</f>
        <v>4</v>
      </c>
      <c r="R38" s="208"/>
      <c r="S38" s="207">
        <f>S37+T37</f>
        <v>10</v>
      </c>
      <c r="T38" s="208"/>
      <c r="U38" s="207">
        <f>U37+V37</f>
        <v>10</v>
      </c>
      <c r="V38" s="208"/>
      <c r="W38" s="207">
        <f>W37+X37</f>
        <v>10</v>
      </c>
      <c r="X38" s="208"/>
      <c r="Y38" s="207">
        <f>Y37+Z37</f>
        <v>9</v>
      </c>
      <c r="Z38" s="208"/>
      <c r="AA38" s="207">
        <f>AA37+AB37</f>
        <v>0</v>
      </c>
      <c r="AB38" s="208"/>
      <c r="AC38" s="207">
        <f>AC37+AD37</f>
        <v>10</v>
      </c>
      <c r="AD38" s="208"/>
      <c r="AE38" s="207">
        <f>AE37+AF37</f>
        <v>4</v>
      </c>
      <c r="AF38" s="208"/>
      <c r="AG38" s="207">
        <f>AG37+AH37</f>
        <v>10</v>
      </c>
      <c r="AH38" s="208"/>
      <c r="AI38" s="207">
        <f>AI37+AJ37</f>
        <v>10</v>
      </c>
      <c r="AJ38" s="208"/>
      <c r="AK38" s="207">
        <f>AK37+AL37</f>
        <v>10</v>
      </c>
      <c r="AL38" s="208"/>
      <c r="AM38" s="207">
        <f>AM37+AN37</f>
        <v>10</v>
      </c>
      <c r="AN38" s="208"/>
      <c r="AO38" s="209"/>
      <c r="AP38" s="209"/>
    </row>
    <row r="39" spans="1:42" x14ac:dyDescent="0.2">
      <c r="A39" s="210" t="s">
        <v>41</v>
      </c>
      <c r="B39" s="211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5</v>
      </c>
      <c r="H39" s="91">
        <f>'Guest Meal'!H37</f>
        <v>4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0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 x14ac:dyDescent="0.2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 x14ac:dyDescent="0.2">
      <c r="A41" s="212" t="s">
        <v>42</v>
      </c>
      <c r="B41" s="213"/>
      <c r="C41" s="95">
        <f>C37*$F$50</f>
        <v>100</v>
      </c>
      <c r="D41" s="96">
        <f>D37*$H$50</f>
        <v>220</v>
      </c>
      <c r="E41" s="95">
        <f t="shared" ref="E41" si="42">E37*$F$50</f>
        <v>80</v>
      </c>
      <c r="F41" s="96">
        <f t="shared" ref="F41" si="43">F37*$H$50</f>
        <v>220</v>
      </c>
      <c r="G41" s="95">
        <f t="shared" ref="G41" si="44">G37*$F$50</f>
        <v>100</v>
      </c>
      <c r="H41" s="96">
        <f t="shared" ref="H41" si="45">H37*$H$50</f>
        <v>176</v>
      </c>
      <c r="I41" s="95">
        <f t="shared" ref="I41" si="46">I37*$F$50</f>
        <v>100</v>
      </c>
      <c r="J41" s="96">
        <f t="shared" ref="J41" si="47">J37*$H$50</f>
        <v>220</v>
      </c>
      <c r="K41" s="95">
        <f t="shared" ref="K41" si="48">K37*$F$50</f>
        <v>100</v>
      </c>
      <c r="L41" s="96">
        <f t="shared" ref="L41" si="49">L37*$H$50</f>
        <v>220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100</v>
      </c>
      <c r="P41" s="96">
        <f t="shared" ref="P41" si="53">P37*$H$50</f>
        <v>220</v>
      </c>
      <c r="Q41" s="95">
        <f t="shared" ref="Q41" si="54">Q37*$F$50</f>
        <v>0</v>
      </c>
      <c r="R41" s="96">
        <f t="shared" ref="R41" si="55">R37*$H$50</f>
        <v>176</v>
      </c>
      <c r="S41" s="95">
        <f t="shared" ref="S41" si="56">S37*$F$50</f>
        <v>100</v>
      </c>
      <c r="T41" s="96">
        <f t="shared" ref="T41" si="57">T37*$H$50</f>
        <v>220</v>
      </c>
      <c r="U41" s="95">
        <f t="shared" ref="U41" si="58">U37*$F$50</f>
        <v>100</v>
      </c>
      <c r="V41" s="96">
        <f t="shared" ref="V41" si="59">V37*$H$50</f>
        <v>220</v>
      </c>
      <c r="W41" s="95">
        <f t="shared" ref="W41" si="60">W37*$F$50</f>
        <v>100</v>
      </c>
      <c r="X41" s="96">
        <f t="shared" ref="X41" si="61">X37*$H$50</f>
        <v>220</v>
      </c>
      <c r="Y41" s="95">
        <f t="shared" ref="Y41" si="62">Y37*$F$50</f>
        <v>100</v>
      </c>
      <c r="Z41" s="96">
        <f t="shared" ref="Z41" si="63">Z37*$H$50</f>
        <v>176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100</v>
      </c>
      <c r="AD41" s="96">
        <f t="shared" ref="AD41" si="67">AD37*$H$50</f>
        <v>220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100</v>
      </c>
      <c r="AH41" s="96">
        <f t="shared" ref="AH41" si="71">AH37*$H$50</f>
        <v>220</v>
      </c>
      <c r="AI41" s="95">
        <f t="shared" ref="AI41" si="72">AI37*$F$50</f>
        <v>100</v>
      </c>
      <c r="AJ41" s="96">
        <f t="shared" ref="AJ41" si="73">AJ37*$H$50</f>
        <v>220</v>
      </c>
      <c r="AK41" s="95">
        <f t="shared" ref="AK41" si="74">AK37*$F$50</f>
        <v>100</v>
      </c>
      <c r="AL41" s="96">
        <f t="shared" ref="AL41" si="75">AL37*$H$50</f>
        <v>220</v>
      </c>
      <c r="AM41" s="95">
        <f t="shared" ref="AM41" si="76">AM37*$F$50</f>
        <v>100</v>
      </c>
      <c r="AN41" s="96">
        <f t="shared" ref="AN41" si="77">AN37*$H$50</f>
        <v>220</v>
      </c>
      <c r="AO41" s="104"/>
      <c r="AP41" s="104"/>
    </row>
    <row r="42" spans="1:42" x14ac:dyDescent="0.2">
      <c r="A42" s="214" t="s">
        <v>43</v>
      </c>
      <c r="B42" s="215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175</v>
      </c>
      <c r="H42" s="98">
        <f t="shared" ref="H42" si="81">H39*$N$50</f>
        <v>240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 x14ac:dyDescent="0.2">
      <c r="A43" s="216" t="s">
        <v>44</v>
      </c>
      <c r="B43" s="217"/>
      <c r="C43" s="218">
        <f>SUM(C41:D42)</f>
        <v>320</v>
      </c>
      <c r="D43" s="219"/>
      <c r="E43" s="218">
        <f t="shared" ref="E43" si="114">SUM(E41:F42)</f>
        <v>300</v>
      </c>
      <c r="F43" s="219"/>
      <c r="G43" s="218">
        <f t="shared" ref="G43" si="115">SUM(G41:H42)</f>
        <v>691</v>
      </c>
      <c r="H43" s="219"/>
      <c r="I43" s="218">
        <f t="shared" ref="I43:AM43" si="116">SUM(I41:J42)</f>
        <v>510</v>
      </c>
      <c r="J43" s="219"/>
      <c r="K43" s="220">
        <f t="shared" si="116"/>
        <v>320</v>
      </c>
      <c r="L43" s="221"/>
      <c r="M43" s="220">
        <f t="shared" si="116"/>
        <v>108</v>
      </c>
      <c r="N43" s="221"/>
      <c r="O43" s="220">
        <f t="shared" si="116"/>
        <v>320</v>
      </c>
      <c r="P43" s="221"/>
      <c r="Q43" s="220">
        <f t="shared" si="116"/>
        <v>176</v>
      </c>
      <c r="R43" s="221"/>
      <c r="S43" s="220">
        <f t="shared" si="116"/>
        <v>320</v>
      </c>
      <c r="T43" s="221"/>
      <c r="U43" s="220">
        <f t="shared" si="116"/>
        <v>380</v>
      </c>
      <c r="V43" s="221"/>
      <c r="W43" s="220">
        <f t="shared" si="116"/>
        <v>320</v>
      </c>
      <c r="X43" s="221"/>
      <c r="Y43" s="220">
        <f t="shared" si="116"/>
        <v>276</v>
      </c>
      <c r="Z43" s="221"/>
      <c r="AA43" s="220">
        <f t="shared" si="116"/>
        <v>0</v>
      </c>
      <c r="AB43" s="221"/>
      <c r="AC43" s="220">
        <f t="shared" si="116"/>
        <v>320</v>
      </c>
      <c r="AD43" s="221"/>
      <c r="AE43" s="220">
        <f t="shared" si="116"/>
        <v>128</v>
      </c>
      <c r="AF43" s="221"/>
      <c r="AG43" s="220">
        <f t="shared" si="116"/>
        <v>320</v>
      </c>
      <c r="AH43" s="221"/>
      <c r="AI43" s="220">
        <f t="shared" si="116"/>
        <v>320</v>
      </c>
      <c r="AJ43" s="221"/>
      <c r="AK43" s="220">
        <f t="shared" si="116"/>
        <v>320</v>
      </c>
      <c r="AL43" s="221"/>
      <c r="AM43" s="220">
        <f t="shared" si="116"/>
        <v>320</v>
      </c>
      <c r="AN43" s="221"/>
      <c r="AO43" s="230"/>
      <c r="AP43" s="230"/>
    </row>
    <row r="44" spans="1:42" ht="9" customHeight="1" x14ac:dyDescent="0.2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 x14ac:dyDescent="0.3">
      <c r="F48" s="231" t="s">
        <v>42</v>
      </c>
      <c r="G48" s="232"/>
      <c r="H48" s="232"/>
      <c r="I48" s="233"/>
      <c r="L48" s="234" t="s">
        <v>43</v>
      </c>
      <c r="M48" s="235"/>
      <c r="N48" s="235"/>
      <c r="O48" s="236"/>
    </row>
    <row r="49" spans="6:15" x14ac:dyDescent="0.2">
      <c r="F49" s="237" t="s">
        <v>5</v>
      </c>
      <c r="G49" s="238"/>
      <c r="H49" s="239" t="s">
        <v>6</v>
      </c>
      <c r="I49" s="240"/>
      <c r="L49" s="237" t="s">
        <v>5</v>
      </c>
      <c r="M49" s="238"/>
      <c r="N49" s="239" t="s">
        <v>6</v>
      </c>
      <c r="O49" s="240"/>
    </row>
    <row r="50" spans="6:15" x14ac:dyDescent="0.2">
      <c r="F50" s="222">
        <v>20</v>
      </c>
      <c r="G50" s="223"/>
      <c r="H50" s="226">
        <v>44</v>
      </c>
      <c r="I50" s="227"/>
      <c r="L50" s="222">
        <v>35</v>
      </c>
      <c r="M50" s="223"/>
      <c r="N50" s="226">
        <v>60</v>
      </c>
      <c r="O50" s="227"/>
    </row>
    <row r="51" spans="6:15" x14ac:dyDescent="0.2">
      <c r="F51" s="224"/>
      <c r="G51" s="225"/>
      <c r="H51" s="228"/>
      <c r="I51" s="229"/>
      <c r="L51" s="224"/>
      <c r="M51" s="225"/>
      <c r="N51" s="228"/>
      <c r="O51" s="229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2" activePane="bottomRight" state="frozen"/>
      <selection pane="bottomLeft"/>
      <selection pane="topRight"/>
      <selection pane="bottomRight" activeCell="G8" sqref="G8"/>
    </sheetView>
  </sheetViews>
  <sheetFormatPr defaultColWidth="9.14453125" defaultRowHeight="15" x14ac:dyDescent="0.2"/>
  <cols>
    <col min="1" max="1" width="9.14453125" style="64"/>
    <col min="2" max="2" width="6.3203125" style="64" customWidth="1"/>
    <col min="3" max="40" width="7.12890625" style="65" customWidth="1"/>
    <col min="41" max="16384" width="9.14453125" style="65"/>
  </cols>
  <sheetData>
    <row r="1" spans="1:40" s="60" customFormat="1" x14ac:dyDescent="0.2">
      <c r="A1" s="66"/>
      <c r="B1" s="67" t="s">
        <v>15</v>
      </c>
      <c r="C1" s="244" t="str">
        <f>'Meal Counting'!C36</f>
        <v>Aman</v>
      </c>
      <c r="D1" s="245"/>
      <c r="E1" s="241" t="str">
        <f>'Meal Counting'!E36</f>
        <v>Aklash</v>
      </c>
      <c r="F1" s="242"/>
      <c r="G1" s="241" t="str">
        <f>'Meal Counting'!G36</f>
        <v>Firdosh</v>
      </c>
      <c r="H1" s="242"/>
      <c r="I1" s="241" t="str">
        <f>'Meal Counting'!I36</f>
        <v>Iftikar</v>
      </c>
      <c r="J1" s="242"/>
      <c r="K1" s="241" t="str">
        <f>'Meal Counting'!K36</f>
        <v>Imran Molla</v>
      </c>
      <c r="L1" s="242"/>
      <c r="M1" s="241" t="str">
        <f>'Meal Counting'!M36</f>
        <v>Imran Saikh</v>
      </c>
      <c r="N1" s="242"/>
      <c r="O1" s="241" t="str">
        <f>'Meal Counting'!O36</f>
        <v>Jamal</v>
      </c>
      <c r="P1" s="242"/>
      <c r="Q1" s="241" t="str">
        <f>'Meal Counting'!Q36</f>
        <v>Masudur</v>
      </c>
      <c r="R1" s="242"/>
      <c r="S1" s="241" t="str">
        <f>'Meal Counting'!S36</f>
        <v>Mofazzal</v>
      </c>
      <c r="T1" s="242"/>
      <c r="U1" s="241" t="str">
        <f>'Meal Counting'!U36</f>
        <v>Nadim</v>
      </c>
      <c r="V1" s="242"/>
      <c r="W1" s="241" t="str">
        <f>'Meal Counting'!W36</f>
        <v>Omar Faruk</v>
      </c>
      <c r="X1" s="242"/>
      <c r="Y1" s="241" t="str">
        <f>'Meal Counting'!Y36</f>
        <v>Rahul</v>
      </c>
      <c r="Z1" s="242"/>
      <c r="AA1" s="241" t="str">
        <f>'Meal Counting'!AA36</f>
        <v>Rofikul</v>
      </c>
      <c r="AB1" s="242"/>
      <c r="AC1" s="241" t="str">
        <f>'Meal Counting'!AC36</f>
        <v>Sagir</v>
      </c>
      <c r="AD1" s="242"/>
      <c r="AE1" s="241" t="str">
        <f>'Meal Counting'!AE36</f>
        <v xml:space="preserve">Sahid Hossian </v>
      </c>
      <c r="AF1" s="242"/>
      <c r="AG1" s="241" t="str">
        <f>'Meal Counting'!AG36</f>
        <v>Sahid Laskar</v>
      </c>
      <c r="AH1" s="242"/>
      <c r="AI1" s="241" t="str">
        <f>'Meal Counting'!AI36</f>
        <v>Sahidullaha</v>
      </c>
      <c r="AJ1" s="242"/>
      <c r="AK1" s="241" t="str">
        <f>'Meal Counting'!AK36</f>
        <v>Samaun</v>
      </c>
      <c r="AL1" s="242"/>
      <c r="AM1" s="241" t="str">
        <f>'Meal Counting'!AM36</f>
        <v>Sayad</v>
      </c>
      <c r="AN1" s="242"/>
    </row>
    <row r="2" spans="1:40" s="60" customFormat="1" x14ac:dyDescent="0.2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 x14ac:dyDescent="0.2">
      <c r="A3" s="198">
        <f>Dashboard!B1</f>
        <v>45474</v>
      </c>
      <c r="B3" s="243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 x14ac:dyDescent="0.2">
      <c r="A4" s="200">
        <f>A3+1</f>
        <v>45475</v>
      </c>
      <c r="B4" s="246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 x14ac:dyDescent="0.2">
      <c r="A5" s="198">
        <f>A4+1</f>
        <v>45476</v>
      </c>
      <c r="B5" s="243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 x14ac:dyDescent="0.2">
      <c r="A6" s="200">
        <f t="shared" ref="A6:A34" si="0">A5+1</f>
        <v>45477</v>
      </c>
      <c r="B6" s="246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 x14ac:dyDescent="0.2">
      <c r="A7" s="198">
        <f t="shared" si="0"/>
        <v>45478</v>
      </c>
      <c r="B7" s="243"/>
      <c r="C7" s="73"/>
      <c r="D7" s="74"/>
      <c r="E7" s="73"/>
      <c r="F7" s="74"/>
      <c r="G7" s="73">
        <v>1</v>
      </c>
      <c r="H7" s="74">
        <v>1</v>
      </c>
      <c r="I7" s="73">
        <v>1</v>
      </c>
      <c r="J7" s="74"/>
      <c r="K7" s="73"/>
      <c r="L7" s="74"/>
      <c r="M7" s="73"/>
      <c r="N7" s="74"/>
      <c r="O7" s="73"/>
      <c r="P7" s="74"/>
      <c r="Q7" s="73"/>
      <c r="R7" s="74"/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 x14ac:dyDescent="0.2">
      <c r="A8" s="200">
        <f t="shared" si="0"/>
        <v>45479</v>
      </c>
      <c r="B8" s="246"/>
      <c r="C8" s="73"/>
      <c r="D8" s="74"/>
      <c r="E8" s="73"/>
      <c r="F8" s="74"/>
      <c r="G8" s="73">
        <v>1</v>
      </c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 x14ac:dyDescent="0.2">
      <c r="A9" s="198">
        <f t="shared" si="0"/>
        <v>45480</v>
      </c>
      <c r="B9" s="243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/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 x14ac:dyDescent="0.2">
      <c r="A10" s="200">
        <f t="shared" si="0"/>
        <v>45481</v>
      </c>
      <c r="B10" s="246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 x14ac:dyDescent="0.2">
      <c r="A11" s="198">
        <f t="shared" si="0"/>
        <v>45482</v>
      </c>
      <c r="B11" s="243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 x14ac:dyDescent="0.2">
      <c r="A12" s="200">
        <f t="shared" si="0"/>
        <v>45483</v>
      </c>
      <c r="B12" s="246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 x14ac:dyDescent="0.2">
      <c r="A13" s="198">
        <f t="shared" si="0"/>
        <v>45484</v>
      </c>
      <c r="B13" s="243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 x14ac:dyDescent="0.2">
      <c r="A14" s="200">
        <f t="shared" si="0"/>
        <v>45485</v>
      </c>
      <c r="B14" s="246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 x14ac:dyDescent="0.2">
      <c r="A15" s="198">
        <f t="shared" si="0"/>
        <v>45486</v>
      </c>
      <c r="B15" s="243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 x14ac:dyDescent="0.2">
      <c r="A16" s="200">
        <f t="shared" si="0"/>
        <v>45487</v>
      </c>
      <c r="B16" s="246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 x14ac:dyDescent="0.2">
      <c r="A17" s="198">
        <f t="shared" si="0"/>
        <v>45488</v>
      </c>
      <c r="B17" s="243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 x14ac:dyDescent="0.2">
      <c r="A18" s="200">
        <f t="shared" si="0"/>
        <v>45489</v>
      </c>
      <c r="B18" s="246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 x14ac:dyDescent="0.2">
      <c r="A19" s="198">
        <f t="shared" si="0"/>
        <v>45490</v>
      </c>
      <c r="B19" s="243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 x14ac:dyDescent="0.2">
      <c r="A20" s="200">
        <f t="shared" si="0"/>
        <v>45491</v>
      </c>
      <c r="B20" s="246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 x14ac:dyDescent="0.2">
      <c r="A21" s="198">
        <f t="shared" si="0"/>
        <v>45492</v>
      </c>
      <c r="B21" s="243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 x14ac:dyDescent="0.2">
      <c r="A22" s="200">
        <f t="shared" si="0"/>
        <v>45493</v>
      </c>
      <c r="B22" s="246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 x14ac:dyDescent="0.2">
      <c r="A23" s="198">
        <f t="shared" si="0"/>
        <v>45494</v>
      </c>
      <c r="B23" s="243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 x14ac:dyDescent="0.2">
      <c r="A24" s="200">
        <f t="shared" si="0"/>
        <v>45495</v>
      </c>
      <c r="B24" s="246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 x14ac:dyDescent="0.2">
      <c r="A25" s="198">
        <f t="shared" si="0"/>
        <v>45496</v>
      </c>
      <c r="B25" s="243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 x14ac:dyDescent="0.2">
      <c r="A26" s="200">
        <f t="shared" si="0"/>
        <v>45497</v>
      </c>
      <c r="B26" s="246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 x14ac:dyDescent="0.2">
      <c r="A27" s="198">
        <f t="shared" si="0"/>
        <v>45498</v>
      </c>
      <c r="B27" s="243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 x14ac:dyDescent="0.2">
      <c r="A28" s="200">
        <f t="shared" si="0"/>
        <v>45499</v>
      </c>
      <c r="B28" s="246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 x14ac:dyDescent="0.2">
      <c r="A29" s="198">
        <f t="shared" si="0"/>
        <v>45500</v>
      </c>
      <c r="B29" s="243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 x14ac:dyDescent="0.2">
      <c r="A30" s="200">
        <f t="shared" si="0"/>
        <v>45501</v>
      </c>
      <c r="B30" s="246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 x14ac:dyDescent="0.2">
      <c r="A31" s="198">
        <f t="shared" si="0"/>
        <v>45502</v>
      </c>
      <c r="B31" s="243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 x14ac:dyDescent="0.2">
      <c r="A32" s="200">
        <f t="shared" si="0"/>
        <v>45503</v>
      </c>
      <c r="B32" s="246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 x14ac:dyDescent="0.2">
      <c r="A33" s="198">
        <f t="shared" si="0"/>
        <v>45504</v>
      </c>
      <c r="B33" s="243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 x14ac:dyDescent="0.2">
      <c r="A34" s="200">
        <f t="shared" si="0"/>
        <v>45505</v>
      </c>
      <c r="B34" s="246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 x14ac:dyDescent="0.2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 x14ac:dyDescent="0.3">
      <c r="A37" s="247" t="s">
        <v>45</v>
      </c>
      <c r="B37" s="248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5</v>
      </c>
      <c r="H37" s="79">
        <f t="shared" si="1"/>
        <v>4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0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 x14ac:dyDescent="0.45">
      <c r="A38" s="249" t="s">
        <v>46</v>
      </c>
      <c r="B38" s="250"/>
      <c r="C38" s="207">
        <f>C37+D37</f>
        <v>0</v>
      </c>
      <c r="D38" s="208"/>
      <c r="E38" s="207">
        <f t="shared" ref="E38" si="2">E37+F37</f>
        <v>0</v>
      </c>
      <c r="F38" s="208"/>
      <c r="G38" s="207">
        <f t="shared" ref="G38" si="3">G37+H37</f>
        <v>9</v>
      </c>
      <c r="H38" s="208"/>
      <c r="I38" s="207">
        <f t="shared" ref="I38" si="4">I37+J37</f>
        <v>4</v>
      </c>
      <c r="J38" s="208"/>
      <c r="K38" s="207">
        <f t="shared" ref="K38" si="5">K37+L37</f>
        <v>0</v>
      </c>
      <c r="L38" s="208"/>
      <c r="M38" s="207">
        <f t="shared" ref="M38" si="6">M37+N37</f>
        <v>0</v>
      </c>
      <c r="N38" s="208"/>
      <c r="O38" s="207">
        <f t="shared" ref="O38" si="7">O37+P37</f>
        <v>0</v>
      </c>
      <c r="P38" s="208"/>
      <c r="Q38" s="207">
        <f t="shared" ref="Q38" si="8">Q37+R37</f>
        <v>0</v>
      </c>
      <c r="R38" s="208"/>
      <c r="S38" s="207">
        <f t="shared" ref="S38" si="9">S37+T37</f>
        <v>0</v>
      </c>
      <c r="T38" s="208"/>
      <c r="U38" s="207">
        <f t="shared" ref="U38" si="10">U37+V37</f>
        <v>1</v>
      </c>
      <c r="V38" s="208"/>
      <c r="W38" s="207">
        <f t="shared" ref="W38" si="11">W37+X37</f>
        <v>0</v>
      </c>
      <c r="X38" s="208"/>
      <c r="Y38" s="207">
        <f t="shared" ref="Y38" si="12">Y37+Z37</f>
        <v>0</v>
      </c>
      <c r="Z38" s="208"/>
      <c r="AA38" s="207">
        <f t="shared" ref="AA38" si="13">AA37+AB37</f>
        <v>0</v>
      </c>
      <c r="AB38" s="208"/>
      <c r="AC38" s="207">
        <f t="shared" ref="AC38" si="14">AC37+AD37</f>
        <v>0</v>
      </c>
      <c r="AD38" s="208"/>
      <c r="AE38" s="207">
        <f t="shared" ref="AE38" si="15">AE37+AF37</f>
        <v>0</v>
      </c>
      <c r="AF38" s="208"/>
      <c r="AG38" s="207">
        <f t="shared" ref="AG38" si="16">AG37+AH37</f>
        <v>0</v>
      </c>
      <c r="AH38" s="208"/>
      <c r="AI38" s="207">
        <f t="shared" ref="AI38" si="17">AI37+AJ37</f>
        <v>0</v>
      </c>
      <c r="AJ38" s="208"/>
      <c r="AK38" s="207">
        <f t="shared" ref="AK38" si="18">AK37+AL37</f>
        <v>0</v>
      </c>
      <c r="AL38" s="208"/>
      <c r="AM38" s="207">
        <f t="shared" ref="AM38" si="19">AM37+AN37</f>
        <v>0</v>
      </c>
      <c r="AN38" s="208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4" ySplit="6" topLeftCell="E7" activePane="bottomRight" state="frozen"/>
      <selection pane="bottomLeft"/>
      <selection pane="topRight"/>
      <selection pane="bottomRight" activeCell="E13" sqref="E13"/>
    </sheetView>
  </sheetViews>
  <sheetFormatPr defaultColWidth="10.625" defaultRowHeight="27" customHeight="1" x14ac:dyDescent="0.4"/>
  <cols>
    <col min="1" max="1" width="29.7265625" style="33" customWidth="1"/>
    <col min="2" max="2" width="27.84375" style="34" customWidth="1"/>
    <col min="3" max="7" width="22.1953125" style="34" customWidth="1"/>
    <col min="8" max="8" width="25.2890625" style="35" customWidth="1"/>
    <col min="9" max="9" width="61.33984375" style="36" customWidth="1"/>
    <col min="10" max="10" width="17.21875" style="36" customWidth="1"/>
    <col min="11" max="13" width="10.625" style="36"/>
    <col min="14" max="16384" width="10.625" style="34"/>
  </cols>
  <sheetData>
    <row r="1" spans="1:13" s="16" customFormat="1" ht="39.75" customHeight="1" x14ac:dyDescent="0.2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 x14ac:dyDescent="0.2">
      <c r="A2" s="251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6">
        <f>SUM(G2:G3)</f>
        <v>912</v>
      </c>
      <c r="I2" s="57"/>
      <c r="J2" s="58"/>
    </row>
    <row r="3" spans="1:13" ht="27" customHeight="1" x14ac:dyDescent="0.2">
      <c r="A3" s="252"/>
      <c r="B3" s="42"/>
      <c r="C3" s="43"/>
      <c r="D3" s="44"/>
      <c r="E3" s="44"/>
      <c r="F3" s="44"/>
      <c r="G3" s="52">
        <f t="shared" si="0"/>
        <v>0</v>
      </c>
      <c r="H3" s="257"/>
      <c r="I3" s="57"/>
      <c r="J3" s="58"/>
    </row>
    <row r="4" spans="1:13" ht="27" customHeight="1" x14ac:dyDescent="0.2">
      <c r="A4" s="253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8">
        <f>SUM(G4:G5)</f>
        <v>516</v>
      </c>
      <c r="I4" s="57"/>
      <c r="J4" s="58"/>
    </row>
    <row r="5" spans="1:13" ht="27" customHeight="1" x14ac:dyDescent="0.2">
      <c r="A5" s="254"/>
      <c r="B5" s="42"/>
      <c r="C5" s="43"/>
      <c r="D5" s="44"/>
      <c r="E5" s="44"/>
      <c r="F5" s="44"/>
      <c r="G5" s="52">
        <f t="shared" si="0"/>
        <v>0</v>
      </c>
      <c r="H5" s="259"/>
      <c r="I5" s="57"/>
      <c r="J5" s="58"/>
    </row>
    <row r="6" spans="1:13" ht="27" customHeight="1" x14ac:dyDescent="0.2">
      <c r="A6" s="251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6">
        <f>SUM(G6:G7)</f>
        <v>551</v>
      </c>
      <c r="I6" s="57"/>
      <c r="J6" s="58"/>
    </row>
    <row r="7" spans="1:13" ht="27" customHeight="1" x14ac:dyDescent="0.2">
      <c r="A7" s="252"/>
      <c r="B7" s="42"/>
      <c r="C7" s="43"/>
      <c r="D7" s="44"/>
      <c r="E7" s="44"/>
      <c r="F7" s="44"/>
      <c r="G7" s="52">
        <f t="shared" si="0"/>
        <v>0</v>
      </c>
      <c r="H7" s="257"/>
      <c r="I7" s="57"/>
      <c r="J7" s="58"/>
    </row>
    <row r="8" spans="1:13" ht="27" customHeight="1" x14ac:dyDescent="0.2">
      <c r="A8" s="253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8">
        <f>SUM(G8:G9)</f>
        <v>848</v>
      </c>
      <c r="I8" s="57"/>
      <c r="J8" s="58"/>
    </row>
    <row r="9" spans="1:13" ht="27" customHeight="1" x14ac:dyDescent="0.2">
      <c r="A9" s="254"/>
      <c r="B9" s="42"/>
      <c r="C9" s="43"/>
      <c r="D9" s="44"/>
      <c r="E9" s="44"/>
      <c r="F9" s="44"/>
      <c r="G9" s="52">
        <f t="shared" si="0"/>
        <v>0</v>
      </c>
      <c r="H9" s="259"/>
      <c r="I9" s="57"/>
      <c r="J9" s="58"/>
    </row>
    <row r="10" spans="1:13" ht="27" customHeight="1" x14ac:dyDescent="0.2">
      <c r="A10" s="251">
        <f t="shared" ref="A10" si="1">A8+1</f>
        <v>45478</v>
      </c>
      <c r="B10" s="39" t="s">
        <v>23</v>
      </c>
      <c r="C10" s="40" t="s">
        <v>56</v>
      </c>
      <c r="D10" s="41"/>
      <c r="E10" s="41"/>
      <c r="F10" s="41"/>
      <c r="G10" s="51">
        <f t="shared" si="0"/>
        <v>0</v>
      </c>
      <c r="H10" s="256">
        <f t="shared" ref="H10" si="2">SUM(G10:G11)</f>
        <v>0</v>
      </c>
      <c r="I10" s="57"/>
      <c r="J10" s="58"/>
    </row>
    <row r="11" spans="1:13" ht="27" customHeight="1" x14ac:dyDescent="0.2">
      <c r="A11" s="252"/>
      <c r="B11" s="42"/>
      <c r="C11" s="43"/>
      <c r="D11" s="44"/>
      <c r="E11" s="44"/>
      <c r="F11" s="44"/>
      <c r="G11" s="52">
        <f t="shared" si="0"/>
        <v>0</v>
      </c>
      <c r="H11" s="257"/>
      <c r="I11" s="57"/>
      <c r="J11" s="58"/>
    </row>
    <row r="12" spans="1:13" ht="27" customHeight="1" x14ac:dyDescent="0.2">
      <c r="A12" s="253">
        <f t="shared" ref="A12" si="3">A10+1</f>
        <v>45479</v>
      </c>
      <c r="B12" s="45" t="s">
        <v>26</v>
      </c>
      <c r="C12" s="46" t="s">
        <v>57</v>
      </c>
      <c r="D12" s="47"/>
      <c r="E12" s="47"/>
      <c r="F12" s="47"/>
      <c r="G12" s="53">
        <f t="shared" si="0"/>
        <v>0</v>
      </c>
      <c r="H12" s="258">
        <f t="shared" ref="H12" si="4">SUM(G12:G13)</f>
        <v>0</v>
      </c>
      <c r="I12" s="57"/>
      <c r="J12" s="58"/>
    </row>
    <row r="13" spans="1:13" ht="27" customHeight="1" x14ac:dyDescent="0.2">
      <c r="A13" s="254"/>
      <c r="B13" s="42"/>
      <c r="C13" s="43"/>
      <c r="D13" s="44"/>
      <c r="E13" s="44"/>
      <c r="F13" s="44"/>
      <c r="G13" s="52">
        <f t="shared" si="0"/>
        <v>0</v>
      </c>
      <c r="H13" s="259"/>
      <c r="I13" s="57"/>
      <c r="J13" s="58"/>
    </row>
    <row r="14" spans="1:13" ht="27" customHeight="1" x14ac:dyDescent="0.2">
      <c r="A14" s="251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6">
        <f t="shared" ref="H14:H62" si="6">SUM(G14:G15)</f>
        <v>0</v>
      </c>
      <c r="I14" s="57"/>
      <c r="J14" s="58"/>
    </row>
    <row r="15" spans="1:13" ht="27" customHeight="1" x14ac:dyDescent="0.2">
      <c r="A15" s="252"/>
      <c r="B15" s="42"/>
      <c r="C15" s="43"/>
      <c r="D15" s="44"/>
      <c r="E15" s="44"/>
      <c r="F15" s="44"/>
      <c r="G15" s="52">
        <f t="shared" si="0"/>
        <v>0</v>
      </c>
      <c r="H15" s="257"/>
      <c r="I15" s="57"/>
      <c r="J15" s="58"/>
    </row>
    <row r="16" spans="1:13" ht="27" customHeight="1" x14ac:dyDescent="0.2">
      <c r="A16" s="253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8">
        <f t="shared" ref="H16:H60" si="8">SUM(G16:G17)</f>
        <v>0</v>
      </c>
      <c r="I16" s="57"/>
      <c r="J16" s="58"/>
    </row>
    <row r="17" spans="1:10" ht="27" customHeight="1" x14ac:dyDescent="0.2">
      <c r="A17" s="254"/>
      <c r="B17" s="42"/>
      <c r="C17" s="43"/>
      <c r="D17" s="44"/>
      <c r="E17" s="44"/>
      <c r="F17" s="44"/>
      <c r="G17" s="52">
        <f t="shared" si="0"/>
        <v>0</v>
      </c>
      <c r="H17" s="259"/>
      <c r="I17" s="57"/>
      <c r="J17" s="58"/>
    </row>
    <row r="18" spans="1:10" ht="27" customHeight="1" x14ac:dyDescent="0.2">
      <c r="A18" s="251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6">
        <f t="shared" si="6"/>
        <v>0</v>
      </c>
      <c r="I18" s="57"/>
      <c r="J18" s="58"/>
    </row>
    <row r="19" spans="1:10" ht="27" customHeight="1" x14ac:dyDescent="0.2">
      <c r="A19" s="252"/>
      <c r="B19" s="42"/>
      <c r="C19" s="43"/>
      <c r="D19" s="44"/>
      <c r="E19" s="44"/>
      <c r="F19" s="44"/>
      <c r="G19" s="52">
        <f t="shared" si="0"/>
        <v>0</v>
      </c>
      <c r="H19" s="257"/>
      <c r="I19" s="57"/>
      <c r="J19" s="58"/>
    </row>
    <row r="20" spans="1:10" ht="27" customHeight="1" x14ac:dyDescent="0.2">
      <c r="A20" s="253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8">
        <f t="shared" si="8"/>
        <v>0</v>
      </c>
      <c r="I20" s="57"/>
      <c r="J20" s="58"/>
    </row>
    <row r="21" spans="1:10" ht="27" customHeight="1" x14ac:dyDescent="0.2">
      <c r="A21" s="254"/>
      <c r="B21" s="42"/>
      <c r="C21" s="43"/>
      <c r="D21" s="44"/>
      <c r="E21" s="44"/>
      <c r="F21" s="44"/>
      <c r="G21" s="52">
        <f t="shared" si="0"/>
        <v>0</v>
      </c>
      <c r="H21" s="259"/>
      <c r="I21" s="57"/>
      <c r="J21" s="58"/>
    </row>
    <row r="22" spans="1:10" ht="27" customHeight="1" x14ac:dyDescent="0.2">
      <c r="A22" s="251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6">
        <f t="shared" si="6"/>
        <v>0</v>
      </c>
      <c r="I22" s="57"/>
      <c r="J22" s="58"/>
    </row>
    <row r="23" spans="1:10" ht="27" customHeight="1" x14ac:dyDescent="0.2">
      <c r="A23" s="252"/>
      <c r="B23" s="42"/>
      <c r="C23" s="43"/>
      <c r="D23" s="44"/>
      <c r="E23" s="44"/>
      <c r="F23" s="44"/>
      <c r="G23" s="52">
        <f t="shared" si="0"/>
        <v>0</v>
      </c>
      <c r="H23" s="257"/>
      <c r="I23" s="57"/>
      <c r="J23" s="58"/>
    </row>
    <row r="24" spans="1:10" ht="27" customHeight="1" x14ac:dyDescent="0.2">
      <c r="A24" s="253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8">
        <f t="shared" si="8"/>
        <v>0</v>
      </c>
      <c r="I24" s="57"/>
      <c r="J24" s="58"/>
    </row>
    <row r="25" spans="1:10" ht="27" customHeight="1" x14ac:dyDescent="0.2">
      <c r="A25" s="254"/>
      <c r="B25" s="42"/>
      <c r="C25" s="43"/>
      <c r="D25" s="44"/>
      <c r="E25" s="44"/>
      <c r="F25" s="44"/>
      <c r="G25" s="52">
        <f t="shared" si="0"/>
        <v>0</v>
      </c>
      <c r="H25" s="259"/>
      <c r="I25" s="57"/>
      <c r="J25" s="58"/>
    </row>
    <row r="26" spans="1:10" ht="27" customHeight="1" x14ac:dyDescent="0.2">
      <c r="A26" s="251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6">
        <f t="shared" si="6"/>
        <v>0</v>
      </c>
      <c r="I26" s="57"/>
      <c r="J26" s="58"/>
    </row>
    <row r="27" spans="1:10" ht="27" customHeight="1" x14ac:dyDescent="0.2">
      <c r="A27" s="252"/>
      <c r="B27" s="42"/>
      <c r="C27" s="43"/>
      <c r="D27" s="44"/>
      <c r="E27" s="44"/>
      <c r="F27" s="44"/>
      <c r="G27" s="52">
        <f t="shared" si="0"/>
        <v>0</v>
      </c>
      <c r="H27" s="257"/>
      <c r="I27" s="57"/>
      <c r="J27" s="58"/>
    </row>
    <row r="28" spans="1:10" ht="27" customHeight="1" x14ac:dyDescent="0.2">
      <c r="A28" s="253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8">
        <f t="shared" si="8"/>
        <v>0</v>
      </c>
      <c r="I28" s="57"/>
      <c r="J28" s="58"/>
    </row>
    <row r="29" spans="1:10" ht="27" customHeight="1" x14ac:dyDescent="0.2">
      <c r="A29" s="254"/>
      <c r="B29" s="42"/>
      <c r="C29" s="43"/>
      <c r="D29" s="44"/>
      <c r="E29" s="44"/>
      <c r="F29" s="44"/>
      <c r="G29" s="52">
        <f t="shared" si="0"/>
        <v>0</v>
      </c>
      <c r="H29" s="259"/>
      <c r="I29" s="57"/>
      <c r="J29" s="58"/>
    </row>
    <row r="30" spans="1:10" ht="27" customHeight="1" x14ac:dyDescent="0.2">
      <c r="A30" s="251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6">
        <f t="shared" si="6"/>
        <v>0</v>
      </c>
      <c r="I30" s="57"/>
      <c r="J30" s="58"/>
    </row>
    <row r="31" spans="1:10" ht="27" customHeight="1" x14ac:dyDescent="0.2">
      <c r="A31" s="252"/>
      <c r="B31" s="42"/>
      <c r="C31" s="43"/>
      <c r="D31" s="44"/>
      <c r="E31" s="44"/>
      <c r="F31" s="44"/>
      <c r="G31" s="52">
        <f t="shared" si="0"/>
        <v>0</v>
      </c>
      <c r="H31" s="257"/>
      <c r="I31" s="57"/>
      <c r="J31" s="58"/>
    </row>
    <row r="32" spans="1:10" ht="27" customHeight="1" x14ac:dyDescent="0.2">
      <c r="A32" s="253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8">
        <f t="shared" si="8"/>
        <v>0</v>
      </c>
      <c r="I32" s="57"/>
      <c r="J32" s="58"/>
    </row>
    <row r="33" spans="1:10" ht="27" customHeight="1" x14ac:dyDescent="0.2">
      <c r="A33" s="254"/>
      <c r="B33" s="42"/>
      <c r="C33" s="43"/>
      <c r="D33" s="44"/>
      <c r="E33" s="44"/>
      <c r="F33" s="44"/>
      <c r="G33" s="52">
        <f t="shared" si="0"/>
        <v>0</v>
      </c>
      <c r="H33" s="259"/>
      <c r="I33" s="57"/>
      <c r="J33" s="58"/>
    </row>
    <row r="34" spans="1:10" ht="27" customHeight="1" x14ac:dyDescent="0.2">
      <c r="A34" s="251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6">
        <f t="shared" si="6"/>
        <v>0</v>
      </c>
      <c r="I34" s="57"/>
      <c r="J34" s="58"/>
    </row>
    <row r="35" spans="1:10" ht="27" customHeight="1" x14ac:dyDescent="0.2">
      <c r="A35" s="252"/>
      <c r="B35" s="42"/>
      <c r="C35" s="43"/>
      <c r="D35" s="44"/>
      <c r="E35" s="44"/>
      <c r="F35" s="44"/>
      <c r="G35" s="52">
        <f t="shared" si="18"/>
        <v>0</v>
      </c>
      <c r="H35" s="257"/>
      <c r="I35" s="57"/>
      <c r="J35" s="58"/>
    </row>
    <row r="36" spans="1:10" ht="27" customHeight="1" x14ac:dyDescent="0.2">
      <c r="A36" s="253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8">
        <f t="shared" si="8"/>
        <v>0</v>
      </c>
      <c r="I36" s="57"/>
      <c r="J36" s="58"/>
    </row>
    <row r="37" spans="1:10" ht="27" customHeight="1" x14ac:dyDescent="0.2">
      <c r="A37" s="254"/>
      <c r="B37" s="42"/>
      <c r="C37" s="43"/>
      <c r="D37" s="44"/>
      <c r="E37" s="44"/>
      <c r="F37" s="44"/>
      <c r="G37" s="52">
        <f t="shared" si="18"/>
        <v>0</v>
      </c>
      <c r="H37" s="259"/>
      <c r="I37" s="57"/>
      <c r="J37" s="58"/>
    </row>
    <row r="38" spans="1:10" ht="27" customHeight="1" x14ac:dyDescent="0.2">
      <c r="A38" s="251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6">
        <f t="shared" si="6"/>
        <v>0</v>
      </c>
      <c r="I38" s="57"/>
      <c r="J38" s="58"/>
    </row>
    <row r="39" spans="1:10" ht="27" customHeight="1" x14ac:dyDescent="0.2">
      <c r="A39" s="252"/>
      <c r="B39" s="42"/>
      <c r="C39" s="43"/>
      <c r="D39" s="44"/>
      <c r="E39" s="44"/>
      <c r="F39" s="44"/>
      <c r="G39" s="52">
        <f t="shared" si="18"/>
        <v>0</v>
      </c>
      <c r="H39" s="257"/>
      <c r="I39" s="57"/>
      <c r="J39" s="58"/>
    </row>
    <row r="40" spans="1:10" ht="27" customHeight="1" x14ac:dyDescent="0.2">
      <c r="A40" s="253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8">
        <f t="shared" si="8"/>
        <v>0</v>
      </c>
      <c r="I40" s="57"/>
      <c r="J40" s="58"/>
    </row>
    <row r="41" spans="1:10" ht="27" customHeight="1" x14ac:dyDescent="0.2">
      <c r="A41" s="254"/>
      <c r="B41" s="42"/>
      <c r="C41" s="43"/>
      <c r="D41" s="44"/>
      <c r="E41" s="44"/>
      <c r="F41" s="44"/>
      <c r="G41" s="52">
        <f t="shared" si="18"/>
        <v>0</v>
      </c>
      <c r="H41" s="259"/>
      <c r="I41" s="57"/>
      <c r="J41" s="58"/>
    </row>
    <row r="42" spans="1:10" ht="27" customHeight="1" x14ac:dyDescent="0.2">
      <c r="A42" s="251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6">
        <f t="shared" si="6"/>
        <v>0</v>
      </c>
      <c r="I42" s="57"/>
      <c r="J42" s="58"/>
    </row>
    <row r="43" spans="1:10" ht="27" customHeight="1" x14ac:dyDescent="0.2">
      <c r="A43" s="252"/>
      <c r="B43" s="42"/>
      <c r="C43" s="43"/>
      <c r="D43" s="44"/>
      <c r="E43" s="44"/>
      <c r="F43" s="44"/>
      <c r="G43" s="52">
        <f t="shared" si="18"/>
        <v>0</v>
      </c>
      <c r="H43" s="257"/>
      <c r="I43" s="57"/>
      <c r="J43" s="58"/>
    </row>
    <row r="44" spans="1:10" ht="27" customHeight="1" x14ac:dyDescent="0.2">
      <c r="A44" s="253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8">
        <f t="shared" si="8"/>
        <v>0</v>
      </c>
      <c r="I44" s="57"/>
      <c r="J44" s="58"/>
    </row>
    <row r="45" spans="1:10" ht="27" customHeight="1" x14ac:dyDescent="0.2">
      <c r="A45" s="254"/>
      <c r="B45" s="42"/>
      <c r="C45" s="43"/>
      <c r="D45" s="44"/>
      <c r="E45" s="44"/>
      <c r="F45" s="44"/>
      <c r="G45" s="52">
        <f t="shared" si="18"/>
        <v>0</v>
      </c>
      <c r="H45" s="259"/>
      <c r="I45" s="57"/>
      <c r="J45" s="58"/>
    </row>
    <row r="46" spans="1:10" ht="27" customHeight="1" x14ac:dyDescent="0.2">
      <c r="A46" s="251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6">
        <f t="shared" si="6"/>
        <v>0</v>
      </c>
      <c r="I46" s="57"/>
      <c r="J46" s="58"/>
    </row>
    <row r="47" spans="1:10" ht="27" customHeight="1" x14ac:dyDescent="0.2">
      <c r="A47" s="252"/>
      <c r="B47" s="42"/>
      <c r="C47" s="43"/>
      <c r="D47" s="44"/>
      <c r="E47" s="44"/>
      <c r="F47" s="44"/>
      <c r="G47" s="52">
        <f t="shared" si="18"/>
        <v>0</v>
      </c>
      <c r="H47" s="257"/>
      <c r="I47" s="57"/>
      <c r="J47" s="58"/>
    </row>
    <row r="48" spans="1:10" ht="27" customHeight="1" x14ac:dyDescent="0.2">
      <c r="A48" s="253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8">
        <f t="shared" si="8"/>
        <v>0</v>
      </c>
      <c r="I48" s="57"/>
      <c r="J48" s="58"/>
    </row>
    <row r="49" spans="1:10" ht="27" customHeight="1" x14ac:dyDescent="0.2">
      <c r="A49" s="254"/>
      <c r="B49" s="42"/>
      <c r="C49" s="43"/>
      <c r="D49" s="44"/>
      <c r="E49" s="44"/>
      <c r="F49" s="44"/>
      <c r="G49" s="52">
        <f t="shared" si="18"/>
        <v>0</v>
      </c>
      <c r="H49" s="259"/>
      <c r="I49" s="57"/>
      <c r="J49" s="58"/>
    </row>
    <row r="50" spans="1:10" ht="27" customHeight="1" x14ac:dyDescent="0.2">
      <c r="A50" s="251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6">
        <f t="shared" si="6"/>
        <v>0</v>
      </c>
      <c r="I50" s="57"/>
      <c r="J50" s="58"/>
    </row>
    <row r="51" spans="1:10" ht="27" customHeight="1" x14ac:dyDescent="0.2">
      <c r="A51" s="252"/>
      <c r="B51" s="42"/>
      <c r="C51" s="43"/>
      <c r="D51" s="44"/>
      <c r="E51" s="44"/>
      <c r="F51" s="44"/>
      <c r="G51" s="52">
        <f t="shared" si="18"/>
        <v>0</v>
      </c>
      <c r="H51" s="257"/>
      <c r="I51" s="57"/>
      <c r="J51" s="58"/>
    </row>
    <row r="52" spans="1:10" ht="27" customHeight="1" x14ac:dyDescent="0.2">
      <c r="A52" s="253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8">
        <f t="shared" si="8"/>
        <v>0</v>
      </c>
      <c r="I52" s="57"/>
      <c r="J52" s="58"/>
    </row>
    <row r="53" spans="1:10" ht="27" customHeight="1" x14ac:dyDescent="0.2">
      <c r="A53" s="254"/>
      <c r="B53" s="42"/>
      <c r="C53" s="43"/>
      <c r="D53" s="44"/>
      <c r="E53" s="44"/>
      <c r="F53" s="44"/>
      <c r="G53" s="52">
        <f t="shared" si="18"/>
        <v>0</v>
      </c>
      <c r="H53" s="259"/>
      <c r="I53" s="57"/>
      <c r="J53" s="58"/>
    </row>
    <row r="54" spans="1:10" ht="27" customHeight="1" x14ac:dyDescent="0.2">
      <c r="A54" s="251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6">
        <f t="shared" si="6"/>
        <v>0</v>
      </c>
      <c r="I54" s="57"/>
      <c r="J54" s="58"/>
    </row>
    <row r="55" spans="1:10" ht="27" customHeight="1" x14ac:dyDescent="0.2">
      <c r="A55" s="252"/>
      <c r="B55" s="42"/>
      <c r="C55" s="43"/>
      <c r="D55" s="44"/>
      <c r="E55" s="44"/>
      <c r="F55" s="44"/>
      <c r="G55" s="52">
        <f t="shared" si="18"/>
        <v>0</v>
      </c>
      <c r="H55" s="257"/>
      <c r="I55" s="57"/>
      <c r="J55" s="58"/>
    </row>
    <row r="56" spans="1:10" ht="27" customHeight="1" x14ac:dyDescent="0.2">
      <c r="A56" s="253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8">
        <f t="shared" si="8"/>
        <v>0</v>
      </c>
      <c r="I56" s="57"/>
      <c r="J56" s="58"/>
    </row>
    <row r="57" spans="1:10" ht="27" customHeight="1" x14ac:dyDescent="0.2">
      <c r="A57" s="254"/>
      <c r="B57" s="42"/>
      <c r="C57" s="43"/>
      <c r="D57" s="44"/>
      <c r="E57" s="44"/>
      <c r="F57" s="44"/>
      <c r="G57" s="52">
        <f t="shared" si="18"/>
        <v>0</v>
      </c>
      <c r="H57" s="259"/>
      <c r="I57" s="57"/>
      <c r="J57" s="58"/>
    </row>
    <row r="58" spans="1:10" ht="27" customHeight="1" x14ac:dyDescent="0.2">
      <c r="A58" s="251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6">
        <f t="shared" si="6"/>
        <v>0</v>
      </c>
      <c r="I58" s="57"/>
      <c r="J58" s="58"/>
    </row>
    <row r="59" spans="1:10" ht="27" customHeight="1" x14ac:dyDescent="0.2">
      <c r="A59" s="252"/>
      <c r="B59" s="42"/>
      <c r="C59" s="43"/>
      <c r="D59" s="44"/>
      <c r="E59" s="44"/>
      <c r="F59" s="44"/>
      <c r="G59" s="52">
        <f t="shared" si="18"/>
        <v>0</v>
      </c>
      <c r="H59" s="257"/>
      <c r="I59" s="57"/>
      <c r="J59" s="58"/>
    </row>
    <row r="60" spans="1:10" ht="27" customHeight="1" x14ac:dyDescent="0.2">
      <c r="A60" s="253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8">
        <f t="shared" si="8"/>
        <v>0</v>
      </c>
      <c r="I60" s="57"/>
      <c r="J60" s="58"/>
    </row>
    <row r="61" spans="1:10" ht="27" customHeight="1" x14ac:dyDescent="0.2">
      <c r="A61" s="254"/>
      <c r="B61" s="42"/>
      <c r="C61" s="43"/>
      <c r="D61" s="44"/>
      <c r="E61" s="44"/>
      <c r="F61" s="44"/>
      <c r="G61" s="52">
        <f t="shared" si="18"/>
        <v>0</v>
      </c>
      <c r="H61" s="259"/>
      <c r="I61" s="57"/>
      <c r="J61" s="58"/>
    </row>
    <row r="62" spans="1:10" ht="27" customHeight="1" x14ac:dyDescent="0.2">
      <c r="A62" s="251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6">
        <f t="shared" si="6"/>
        <v>0</v>
      </c>
      <c r="I62" s="57"/>
      <c r="J62" s="58"/>
    </row>
    <row r="63" spans="1:10" ht="27" customHeight="1" x14ac:dyDescent="0.2">
      <c r="A63" s="255"/>
      <c r="B63" s="48"/>
      <c r="C63" s="49"/>
      <c r="D63" s="50"/>
      <c r="E63" s="50"/>
      <c r="F63" s="50"/>
      <c r="G63" s="54">
        <f t="shared" si="18"/>
        <v>0</v>
      </c>
      <c r="H63" s="260"/>
      <c r="I63" s="59"/>
      <c r="J63" s="58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2" activePane="bottomLeft" state="frozen"/>
      <selection activeCell="D1" sqref="D1"/>
      <selection pane="bottomLeft" activeCell="I16" sqref="I16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19.50390625" style="16" customWidth="1"/>
    <col min="10" max="16384" width="8.875" style="16"/>
  </cols>
  <sheetData>
    <row r="1" spans="1:9" s="15" customFormat="1" x14ac:dyDescent="0.2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 x14ac:dyDescent="0.2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 x14ac:dyDescent="0.2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 x14ac:dyDescent="0.2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 x14ac:dyDescent="0.2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 x14ac:dyDescent="0.2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 x14ac:dyDescent="0.2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 x14ac:dyDescent="0.2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 x14ac:dyDescent="0.2">
      <c r="A9" s="20">
        <f t="shared" si="0"/>
        <v>8</v>
      </c>
      <c r="B9" s="24" t="s">
        <v>20</v>
      </c>
      <c r="C9" s="22">
        <v>45475</v>
      </c>
      <c r="D9" s="23">
        <v>376</v>
      </c>
      <c r="E9" s="23"/>
      <c r="F9" s="23"/>
      <c r="G9" s="23"/>
      <c r="H9" s="30">
        <f t="shared" si="1"/>
        <v>376</v>
      </c>
      <c r="I9" s="32" t="s">
        <v>65</v>
      </c>
    </row>
    <row r="10" spans="1:9" s="15" customFormat="1" ht="21" x14ac:dyDescent="0.2">
      <c r="A10" s="20">
        <f t="shared" si="0"/>
        <v>9</v>
      </c>
      <c r="B10" s="24" t="s">
        <v>23</v>
      </c>
      <c r="C10" s="22">
        <v>45475</v>
      </c>
      <c r="D10" s="23">
        <v>430</v>
      </c>
      <c r="E10" s="23"/>
      <c r="F10" s="23"/>
      <c r="G10" s="23"/>
      <c r="H10" s="30">
        <f t="shared" si="1"/>
        <v>430</v>
      </c>
      <c r="I10" s="32" t="s">
        <v>65</v>
      </c>
    </row>
    <row r="11" spans="1:9" s="15" customFormat="1" ht="21" x14ac:dyDescent="0.2">
      <c r="A11" s="20">
        <f t="shared" si="0"/>
        <v>10</v>
      </c>
      <c r="B11" s="24" t="s">
        <v>22</v>
      </c>
      <c r="C11" s="25">
        <v>45478</v>
      </c>
      <c r="D11" s="23">
        <v>500</v>
      </c>
      <c r="E11" s="23"/>
      <c r="F11" s="23"/>
      <c r="G11" s="23"/>
      <c r="H11" s="30">
        <f t="shared" si="1"/>
        <v>500</v>
      </c>
      <c r="I11" s="32" t="s">
        <v>71</v>
      </c>
    </row>
    <row r="12" spans="1:9" s="15" customFormat="1" ht="21" x14ac:dyDescent="0.2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 x14ac:dyDescent="0.2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 x14ac:dyDescent="0.2">
      <c r="A14" s="20">
        <f t="shared" si="0"/>
        <v>13</v>
      </c>
      <c r="B14" s="24" t="s">
        <v>32</v>
      </c>
      <c r="C14" s="25">
        <v>45477</v>
      </c>
      <c r="D14" s="23">
        <v>500</v>
      </c>
      <c r="E14" s="23"/>
      <c r="F14" s="23"/>
      <c r="G14" s="23"/>
      <c r="H14" s="30">
        <f t="shared" si="1"/>
        <v>500</v>
      </c>
      <c r="I14" s="32" t="s">
        <v>72</v>
      </c>
    </row>
    <row r="15" spans="1:9" s="15" customFormat="1" ht="21" x14ac:dyDescent="0.2">
      <c r="A15" s="20">
        <f t="shared" si="0"/>
        <v>14</v>
      </c>
      <c r="B15" s="24" t="s">
        <v>34</v>
      </c>
      <c r="C15" s="25">
        <v>45477</v>
      </c>
      <c r="D15" s="23">
        <v>500</v>
      </c>
      <c r="E15" s="23"/>
      <c r="F15" s="23"/>
      <c r="G15" s="23"/>
      <c r="H15" s="30">
        <f t="shared" si="1"/>
        <v>500</v>
      </c>
      <c r="I15" s="32" t="s">
        <v>72</v>
      </c>
    </row>
    <row r="16" spans="1:9" s="15" customFormat="1" ht="21" x14ac:dyDescent="0.2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  <c r="I16" s="32"/>
    </row>
    <row r="17" spans="1:9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 x14ac:dyDescent="0.2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6479</v>
      </c>
    </row>
    <row r="32" spans="1:9" s="15" customFormat="1" x14ac:dyDescent="0.2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 x14ac:dyDescent="0.2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 x14ac:dyDescent="0.2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 x14ac:dyDescent="0.2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 x14ac:dyDescent="0.2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1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1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