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AlgorithmName="SHA-512" workbookHashValue="VlR8dna4UzXISMh5D5O4LH0cZtxS4JCS+P2FmYMKvvVzAfuBB0hJNEW9sg5dY3Izd5Vi9L70cM/VRzthQFePuA==" workbookSaltValue="XlxKAfpGxgTLOcrQGSJ4VQ==" workbookSpinCount="100000" lockStructure="1"/>
  <bookViews>
    <workbookView windowWidth="19485" windowHeight="7215" activeTab="5"/>
  </bookViews>
  <sheets>
    <sheet name="Today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<sst xmlns="http://schemas.openxmlformats.org/spreadsheetml/2006/main" count="351" uniqueCount="71">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</sst>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/mm\/yyyy\ \(ddd\)"/>
    <numFmt numFmtId="177" formatCode="mmmm\ /\ yyyy"/>
    <numFmt numFmtId="178" formatCode="dd/mm/yyyy\ \(ddd\)"/>
    <numFmt numFmtId="179" formatCode="dd/mmm\,\ yyyy\ /\ ddd"/>
    <numFmt numFmtId="180" formatCode="_ &quot;₹&quot;\ * #,##0.00_ ;_ &quot;₹&quot;\ * \-#,##0.00_ ;_ &quot;₹&quot;\ * &quot;-&quot;??_ ;_ @_ "/>
    <numFmt numFmtId="181" formatCode="dd\-mm\-yyyy"/>
    <numFmt numFmtId="182" formatCode="_ * #,##0_ ;_ * \-#,##0_ ;_ * &quot;-&quot;_ ;_ @_ "/>
    <numFmt numFmtId="183" formatCode="dd\ mmm\ yyyy\ \(ddd\)"/>
    <numFmt numFmtId="184" formatCode="dd/mmm\,\ ddd"/>
    <numFmt numFmtId="185" formatCode="_ [$₹-4009]\ * #,##0.00_ ;_ [$₹-4009]\ * \-#,##0.00_ ;_ [$₹-4009]\ * &quot;-&quot;??_ ;_ @_ "/>
    <numFmt numFmtId="186" formatCode="_ &quot;₹&quot;* #,##0_ ;_ &quot;₹&quot;* \-#,##0_ ;_ &quot;₹&quot;* &quot;-&quot;_ ;_ @_ "/>
    <numFmt numFmtId="187" formatCode="_ &quot;₹&quot;* #,##0.00_ ;_ &quot;₹&quot;* \-#,##0.00_ ;_ &quot;₹&quot;* &quot;-&quot;??_ ;_ @_ "/>
    <numFmt numFmtId="188" formatCode="_ * #,##0.00_ ;_ * \-#,##0.00_ ;_ * &quot;-&quot;??_ ;_ @_ "/>
  </numFmts>
  <fonts count="6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sz val="14"/>
      <color rgb="FF002060"/>
      <name val="Bahnschrift SemiBold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6" fillId="34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9" fillId="0" borderId="52" applyNumberFormat="0" applyFill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46" fillId="5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54" fillId="44" borderId="51" applyNumberFormat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0" fillId="46" borderId="50" applyNumberFormat="0" applyFont="0" applyAlignment="0" applyProtection="0">
      <alignment vertical="center"/>
    </xf>
    <xf numFmtId="0" fontId="55" fillId="48" borderId="48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44" borderId="48" applyNumberFormat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2" fillId="0" borderId="49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54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54" applyNumberFormat="0" applyFill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62" fillId="59" borderId="55" applyNumberFormat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</cellStyleXfs>
  <cellXfs count="25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1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1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78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0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8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8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0" fontId="10" fillId="12" borderId="16" xfId="0" applyNumberFormat="1" applyFont="1" applyFill="1" applyBorder="1" applyAlignment="1" applyProtection="1">
      <alignment horizontal="center" vertical="center"/>
      <protection hidden="1"/>
    </xf>
    <xf numFmtId="180" fontId="11" fillId="0" borderId="6" xfId="0" applyNumberFormat="1" applyFont="1" applyBorder="1" applyAlignment="1" applyProtection="1">
      <alignment horizontal="center" vertical="center"/>
      <protection hidden="1"/>
    </xf>
    <xf numFmtId="180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79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85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79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85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85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17" xfId="0" applyNumberFormat="1" applyFont="1" applyFill="1" applyBorder="1" applyAlignment="1" applyProtection="1">
      <alignment horizontal="center" vertical="center"/>
      <protection hidden="1"/>
    </xf>
    <xf numFmtId="179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85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85" fontId="17" fillId="5" borderId="3" xfId="0" applyNumberFormat="1" applyFont="1" applyFill="1" applyBorder="1" applyAlignment="1" applyProtection="1">
      <alignment horizontal="center" vertical="center"/>
      <protection hidden="1"/>
    </xf>
    <xf numFmtId="185" fontId="19" fillId="5" borderId="1" xfId="0" applyNumberFormat="1" applyFont="1" applyFill="1" applyBorder="1" applyAlignment="1" applyProtection="1">
      <alignment horizontal="center" vertical="center"/>
      <protection hidden="1"/>
    </xf>
    <xf numFmtId="185" fontId="17" fillId="9" borderId="3" xfId="0" applyNumberFormat="1" applyFont="1" applyFill="1" applyBorder="1" applyAlignment="1" applyProtection="1">
      <alignment horizontal="center" vertical="center"/>
      <protection hidden="1"/>
    </xf>
    <xf numFmtId="185" fontId="19" fillId="5" borderId="2" xfId="0" applyNumberFormat="1" applyFont="1" applyFill="1" applyBorder="1" applyAlignment="1" applyProtection="1">
      <alignment horizontal="center" vertical="center"/>
      <protection hidden="1"/>
    </xf>
    <xf numFmtId="185" fontId="17" fillId="2" borderId="3" xfId="0" applyNumberFormat="1" applyFont="1" applyFill="1" applyBorder="1" applyAlignment="1" applyProtection="1">
      <alignment horizontal="center" vertical="center"/>
      <protection hidden="1"/>
    </xf>
    <xf numFmtId="185" fontId="20" fillId="2" borderId="1" xfId="0" applyNumberFormat="1" applyFont="1" applyFill="1" applyBorder="1" applyAlignment="1" applyProtection="1">
      <alignment horizontal="center" vertical="center"/>
      <protection hidden="1"/>
    </xf>
    <xf numFmtId="185" fontId="20" fillId="2" borderId="2" xfId="0" applyNumberFormat="1" applyFont="1" applyFill="1" applyBorder="1" applyAlignment="1" applyProtection="1">
      <alignment horizontal="center" vertical="center"/>
      <protection hidden="1"/>
    </xf>
    <xf numFmtId="185" fontId="17" fillId="9" borderId="10" xfId="0" applyNumberFormat="1" applyFont="1" applyFill="1" applyBorder="1" applyAlignment="1" applyProtection="1">
      <alignment horizontal="center" vertical="center"/>
      <protection hidden="1"/>
    </xf>
    <xf numFmtId="185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85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79" fontId="5" fillId="9" borderId="0" xfId="0" applyNumberFormat="1" applyFont="1" applyFill="1" applyAlignment="1" applyProtection="1">
      <alignment horizontal="center"/>
      <protection hidden="1"/>
    </xf>
    <xf numFmtId="185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84" fontId="6" fillId="2" borderId="4" xfId="0" applyNumberFormat="1" applyFont="1" applyFill="1" applyBorder="1" applyAlignment="1" applyProtection="1">
      <alignment horizontal="left"/>
      <protection hidden="1"/>
    </xf>
    <xf numFmtId="184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84" fontId="6" fillId="19" borderId="4" xfId="0" applyNumberFormat="1" applyFont="1" applyFill="1" applyBorder="1" applyAlignment="1" applyProtection="1">
      <alignment horizontal="left"/>
      <protection hidden="1"/>
    </xf>
    <xf numFmtId="184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84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84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84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77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77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8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84" fontId="2" fillId="19" borderId="4" xfId="0" applyNumberFormat="1" applyFont="1" applyFill="1" applyBorder="1" applyAlignment="1" applyProtection="1">
      <alignment horizontal="center" vertical="center"/>
      <protection hidden="1"/>
    </xf>
    <xf numFmtId="184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16" fillId="3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9" fillId="4" borderId="38" xfId="0" applyFont="1" applyFill="1" applyBorder="1" applyAlignment="1" applyProtection="1">
      <alignment horizontal="center" vertical="center" wrapText="1"/>
      <protection hidden="1"/>
    </xf>
    <xf numFmtId="176" fontId="16" fillId="28" borderId="40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41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176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9" fillId="24" borderId="42" xfId="0" applyFont="1" applyFill="1" applyBorder="1" applyAlignment="1" applyProtection="1">
      <alignment horizontal="center" vertical="center" wrapText="1"/>
      <protection hidden="1"/>
    </xf>
    <xf numFmtId="0" fontId="6" fillId="11" borderId="43" xfId="0" applyFont="1" applyFill="1" applyBorder="1" applyAlignment="1" applyProtection="1">
      <alignment horizontal="center" vertical="center"/>
      <protection hidden="1"/>
    </xf>
    <xf numFmtId="0" fontId="24" fillId="21" borderId="43" xfId="0" applyFont="1" applyFill="1" applyBorder="1" applyAlignment="1" applyProtection="1">
      <alignment horizontal="center" vertical="center"/>
      <protection hidden="1"/>
    </xf>
    <xf numFmtId="0" fontId="9" fillId="24" borderId="44" xfId="0" applyFont="1" applyFill="1" applyBorder="1" applyAlignment="1" applyProtection="1">
      <alignment horizontal="center" vertical="center" wrapText="1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1" fillId="18" borderId="45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42" fillId="30" borderId="22" xfId="0" applyFont="1" applyFill="1" applyBorder="1" applyAlignment="1" applyProtection="1">
      <alignment horizontal="center" vertical="center"/>
      <protection hidden="1"/>
    </xf>
    <xf numFmtId="0" fontId="42" fillId="30" borderId="30" xfId="0" applyFont="1" applyFill="1" applyBorder="1" applyAlignment="1" applyProtection="1">
      <alignment horizontal="center" vertical="center"/>
      <protection hidden="1"/>
    </xf>
    <xf numFmtId="0" fontId="41" fillId="29" borderId="46" xfId="0" applyFont="1" applyFill="1" applyBorder="1" applyAlignment="1" applyProtection="1">
      <alignment horizontal="center" vertical="center"/>
      <protection hidden="1"/>
    </xf>
    <xf numFmtId="0" fontId="42" fillId="30" borderId="29" xfId="0" applyFont="1" applyFill="1" applyBorder="1" applyAlignment="1" applyProtection="1">
      <alignment horizontal="center" vertical="center"/>
      <protection hidden="1"/>
    </xf>
    <xf numFmtId="0" fontId="42" fillId="30" borderId="33" xfId="0" applyFont="1" applyFill="1" applyBorder="1" applyAlignment="1" applyProtection="1">
      <alignment horizontal="center" vertical="center"/>
      <protection hidden="1"/>
    </xf>
    <xf numFmtId="177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1" borderId="21" xfId="0" applyFont="1" applyFill="1" applyBorder="1" applyAlignment="1" applyProtection="1">
      <alignment horizontal="center" vertical="center" wrapText="1"/>
      <protection hidden="1"/>
    </xf>
    <xf numFmtId="0" fontId="11" fillId="31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1" borderId="23" xfId="0" applyFont="1" applyFill="1" applyBorder="1" applyAlignment="1" applyProtection="1">
      <alignment horizontal="center" vertical="center"/>
      <protection hidden="1"/>
    </xf>
    <xf numFmtId="0" fontId="11" fillId="31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1" borderId="31" xfId="0" applyFont="1" applyFill="1" applyBorder="1" applyAlignment="1" applyProtection="1">
      <alignment horizontal="center" vertical="center"/>
      <protection hidden="1"/>
    </xf>
    <xf numFmtId="0" fontId="11" fillId="31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1" borderId="22" xfId="0" applyFont="1" applyFill="1" applyBorder="1" applyAlignment="1" applyProtection="1">
      <alignment horizontal="center" vertical="center"/>
      <protection hidden="1"/>
    </xf>
    <xf numFmtId="0" fontId="6" fillId="11" borderId="42" xfId="0" applyFont="1" applyFill="1" applyBorder="1" applyAlignment="1" applyProtection="1">
      <alignment horizontal="center" vertical="center"/>
      <protection hidden="1"/>
    </xf>
    <xf numFmtId="0" fontId="11" fillId="31" borderId="0" xfId="0" applyFont="1" applyFill="1" applyAlignment="1" applyProtection="1">
      <alignment horizontal="center" vertical="center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42" fillId="30" borderId="21" xfId="0" applyFont="1" applyFill="1" applyBorder="1" applyAlignment="1" applyProtection="1">
      <alignment horizontal="center" vertical="center"/>
      <protection hidden="1"/>
    </xf>
    <xf numFmtId="0" fontId="11" fillId="31" borderId="29" xfId="0" applyFont="1" applyFill="1" applyBorder="1" applyAlignment="1" applyProtection="1">
      <alignment horizontal="center" vertical="center"/>
      <protection hidden="1"/>
    </xf>
    <xf numFmtId="0" fontId="42" fillId="30" borderId="31" xfId="0" applyFont="1" applyFill="1" applyBorder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center"/>
      <protection hidden="1"/>
    </xf>
    <xf numFmtId="0" fontId="43" fillId="3" borderId="0" xfId="0" applyFont="1" applyFill="1" applyBorder="1" applyAlignment="1" applyProtection="1">
      <alignment horizontal="center" vertical="center"/>
      <protection hidden="1"/>
    </xf>
    <xf numFmtId="0" fontId="44" fillId="3" borderId="0" xfId="0" applyFont="1" applyFill="1" applyBorder="1" applyAlignment="1" applyProtection="1">
      <alignment horizontal="center" vertical="center"/>
      <protection hidden="1"/>
    </xf>
    <xf numFmtId="0" fontId="45" fillId="9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183" fontId="2" fillId="33" borderId="0" xfId="0" applyNumberFormat="1" applyFont="1" applyFill="1" applyAlignment="1" applyProtection="1">
      <alignment horizontal="center" vertical="center"/>
      <protection hidden="1"/>
    </xf>
    <xf numFmtId="0" fontId="2" fillId="9" borderId="0" xfId="0" applyFont="1" applyFill="1" applyBorder="1" applyAlignment="1" applyProtection="1">
      <alignment horizontal="center" vertical="center"/>
      <protection hidden="1"/>
    </xf>
    <xf numFmtId="0" fontId="2" fillId="34" borderId="0" xfId="0" applyFont="1" applyFill="1" applyBorder="1" applyAlignment="1" applyProtection="1">
      <alignment horizontal="center" vertical="center"/>
      <protection hidden="1"/>
    </xf>
    <xf numFmtId="0" fontId="2" fillId="35" borderId="0" xfId="0" applyFont="1" applyFill="1" applyBorder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 vertical="center"/>
      <protection hidden="1"/>
    </xf>
    <xf numFmtId="0" fontId="10" fillId="36" borderId="0" xfId="0" applyFont="1" applyFill="1" applyBorder="1" applyAlignment="1" applyProtection="1">
      <alignment horizontal="center" vertical="center"/>
      <protection hidden="1"/>
    </xf>
    <xf numFmtId="0" fontId="8" fillId="9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11" fillId="37" borderId="0" xfId="0" applyFont="1" applyFill="1" applyBorder="1" applyAlignment="1" applyProtection="1">
      <alignment horizontal="center" vertical="center"/>
      <protection hidden="1"/>
    </xf>
    <xf numFmtId="0" fontId="10" fillId="38" borderId="0" xfId="0" applyFont="1" applyFill="1" applyBorder="1" applyAlignment="1" applyProtection="1">
      <alignment horizontal="center" vertical="center"/>
      <protection hidden="1"/>
    </xf>
    <xf numFmtId="0" fontId="27" fillId="39" borderId="0" xfId="0" applyFont="1" applyFill="1" applyBorder="1" applyAlignment="1" applyProtection="1">
      <alignment horizontal="center" vertical="center"/>
      <protection hidden="1"/>
    </xf>
    <xf numFmtId="0" fontId="15" fillId="40" borderId="0" xfId="0" applyFont="1" applyFill="1" applyBorder="1" applyAlignment="1" applyProtection="1">
      <alignment horizontal="center" vertical="center"/>
      <protection hidden="1"/>
    </xf>
    <xf numFmtId="0" fontId="0" fillId="9" borderId="3" xfId="0" applyFill="1" applyBorder="1" applyProtection="1"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206c3c51-fdc7-4f28-8f5c-a0e17122f6b8}" type="VALUE">
                      <a:t>[VALUE]</a:t>
                    </a:fld>
                    <a:endParaRPr lang="en-IN"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75828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240030</xdr:colOff>
      <xdr:row>6</xdr:row>
      <xdr:rowOff>237490</xdr:rowOff>
    </xdr:from>
    <xdr:to>
      <xdr:col>10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527431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I17"/>
  <sheetViews>
    <sheetView workbookViewId="0">
      <selection activeCell="J9" sqref="J9"/>
    </sheetView>
  </sheetViews>
  <sheetFormatPr defaultColWidth="9" defaultRowHeight="15"/>
  <cols>
    <col min="1" max="1" width="2.4" style="86" customWidth="1"/>
    <col min="2" max="5" width="9.14" style="86"/>
    <col min="6" max="6" width="3" style="86" customWidth="1"/>
    <col min="7" max="16384" width="9.14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40"/>
      <c r="C3" s="240"/>
      <c r="D3" s="240"/>
      <c r="E3" s="240"/>
      <c r="F3" s="238"/>
    </row>
    <row r="4" ht="18.75" customHeight="1" spans="1:6">
      <c r="A4" s="238"/>
      <c r="B4" s="241"/>
      <c r="C4" s="241"/>
      <c r="D4" s="241"/>
      <c r="E4" s="241"/>
      <c r="F4" s="238"/>
    </row>
    <row r="5" spans="1:6">
      <c r="A5" s="238"/>
      <c r="B5" s="242" t="s">
        <v>1</v>
      </c>
      <c r="C5" s="243">
        <f ca="1">Dashboard!F5</f>
        <v>45476</v>
      </c>
      <c r="D5" s="243"/>
      <c r="E5" s="243"/>
      <c r="F5" s="238"/>
    </row>
    <row r="6" spans="1:6">
      <c r="A6" s="238"/>
      <c r="B6" s="242"/>
      <c r="C6" s="243"/>
      <c r="D6" s="243"/>
      <c r="E6" s="243"/>
      <c r="F6" s="238"/>
    </row>
    <row r="7" ht="18" spans="1:6">
      <c r="A7" s="238"/>
      <c r="B7" s="244"/>
      <c r="C7" s="244"/>
      <c r="D7" s="244"/>
      <c r="E7" s="244"/>
      <c r="F7" s="238"/>
    </row>
    <row r="8" ht="18" spans="1:6">
      <c r="A8" s="238"/>
      <c r="B8" s="245" t="s">
        <v>2</v>
      </c>
      <c r="C8" s="245"/>
      <c r="D8" s="246" t="s">
        <v>3</v>
      </c>
      <c r="E8" s="246"/>
      <c r="F8" s="238"/>
    </row>
    <row r="9" spans="1:6">
      <c r="A9" s="238"/>
      <c r="B9" s="247" t="str">
        <f ca="1">Dashboard!H5</f>
        <v>Omar Faruk</v>
      </c>
      <c r="C9" s="247"/>
      <c r="D9" s="248" t="str">
        <f ca="1">Dashboard!I5</f>
        <v>Fish</v>
      </c>
      <c r="E9" s="248"/>
      <c r="F9" s="238"/>
    </row>
    <row r="10" spans="1:6">
      <c r="A10" s="238"/>
      <c r="B10" s="247"/>
      <c r="C10" s="247"/>
      <c r="D10" s="248"/>
      <c r="E10" s="248"/>
      <c r="F10" s="238"/>
    </row>
    <row r="11" ht="15.75" spans="1:6">
      <c r="A11" s="238"/>
      <c r="B11" s="249"/>
      <c r="C11" s="249"/>
      <c r="D11" s="249"/>
      <c r="E11" s="249"/>
      <c r="F11" s="238"/>
    </row>
    <row r="12" ht="18" spans="1:6">
      <c r="A12" s="238"/>
      <c r="B12" s="250" t="s">
        <v>4</v>
      </c>
      <c r="C12" s="250"/>
      <c r="D12" s="251" t="s">
        <v>5</v>
      </c>
      <c r="E12" s="254" t="s">
        <v>6</v>
      </c>
      <c r="F12" s="238"/>
    </row>
    <row r="13" spans="1:6">
      <c r="A13" s="238"/>
      <c r="B13" s="252">
        <f ca="1">Dashboard!J5</f>
        <v>35</v>
      </c>
      <c r="C13" s="252"/>
      <c r="D13" s="253">
        <f ca="1">Dashboard!J4</f>
        <v>17</v>
      </c>
      <c r="E13" s="255">
        <f ca="1">Dashboard!K4</f>
        <v>18</v>
      </c>
      <c r="F13" s="238"/>
    </row>
    <row r="14" spans="1:6">
      <c r="A14" s="238"/>
      <c r="B14" s="252"/>
      <c r="C14" s="252"/>
      <c r="D14" s="253"/>
      <c r="E14" s="255"/>
      <c r="F14" s="238"/>
    </row>
    <row r="15" spans="1:6">
      <c r="A15" s="238"/>
      <c r="B15" s="238"/>
      <c r="C15" s="238"/>
      <c r="D15" s="238"/>
      <c r="E15" s="238"/>
      <c r="F15" s="238"/>
    </row>
    <row r="17" spans="9:9">
      <c r="I17" s="256"/>
    </row>
  </sheetData>
  <sheetProtection password="CCD7" sheet="1" objects="1"/>
  <mergeCells count="18">
    <mergeCell ref="B1:E1"/>
    <mergeCell ref="B4:E4"/>
    <mergeCell ref="B7:E7"/>
    <mergeCell ref="B8:C8"/>
    <mergeCell ref="D8:E8"/>
    <mergeCell ref="B11:E11"/>
    <mergeCell ref="B12:C12"/>
    <mergeCell ref="B15:E15"/>
    <mergeCell ref="A1:A15"/>
    <mergeCell ref="B5:B6"/>
    <mergeCell ref="D13:D14"/>
    <mergeCell ref="E13:E14"/>
    <mergeCell ref="F1:F15"/>
    <mergeCell ref="B2:E3"/>
    <mergeCell ref="B13:C14"/>
    <mergeCell ref="B9:C10"/>
    <mergeCell ref="D9:E10"/>
    <mergeCell ref="C5:E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T36"/>
  <sheetViews>
    <sheetView zoomScale="55" zoomScaleNormal="55" workbookViewId="0">
      <pane ySplit="6" topLeftCell="A7" activePane="bottomLeft" state="frozen"/>
      <selection/>
      <selection pane="bottomLeft" activeCell="Q19" sqref="Q19"/>
    </sheetView>
  </sheetViews>
  <sheetFormatPr defaultColWidth="9.14" defaultRowHeight="15"/>
  <cols>
    <col min="1" max="1" width="17.4266666666667" style="21" customWidth="1"/>
    <col min="2" max="3" width="14.14" style="21" customWidth="1"/>
    <col min="4" max="5" width="3.57333333333333" style="77" customWidth="1"/>
    <col min="6" max="7" width="14.4266666666667" style="21" customWidth="1"/>
    <col min="8" max="9" width="22.2866666666667" style="21" customWidth="1"/>
    <col min="10" max="11" width="9.14" style="21"/>
    <col min="12" max="12" width="2.85333333333333" style="21" customWidth="1"/>
    <col min="13" max="14" width="9.14" style="21"/>
    <col min="15" max="15" width="15.4266666666667" style="21" customWidth="1"/>
    <col min="16" max="16" width="2.42666666666667" style="21" customWidth="1"/>
    <col min="17" max="18" width="11.4266666666667" style="21" customWidth="1"/>
    <col min="19" max="16384" width="9.14" style="21"/>
  </cols>
  <sheetData>
    <row r="1" s="182" customFormat="1" ht="24" spans="1:15">
      <c r="A1" s="183" t="s">
        <v>7</v>
      </c>
      <c r="B1" s="184">
        <v>45474</v>
      </c>
      <c r="C1" s="184"/>
      <c r="D1" s="185"/>
      <c r="E1" s="185"/>
      <c r="F1" s="184"/>
      <c r="G1" s="184"/>
      <c r="H1" s="184"/>
      <c r="I1" s="184"/>
      <c r="J1" s="184"/>
      <c r="K1" s="184"/>
      <c r="L1" s="184"/>
      <c r="M1" s="184"/>
      <c r="N1" s="184"/>
      <c r="O1" s="221"/>
    </row>
    <row r="2" ht="15.75"/>
    <row r="3" ht="21.75" customHeight="1" spans="1:20">
      <c r="A3" s="186" t="s">
        <v>8</v>
      </c>
      <c r="B3" s="187" t="s">
        <v>4</v>
      </c>
      <c r="C3" s="188"/>
      <c r="F3" s="197" t="s">
        <v>9</v>
      </c>
      <c r="G3" s="198"/>
      <c r="H3" s="199" t="s">
        <v>2</v>
      </c>
      <c r="I3" s="209" t="s">
        <v>10</v>
      </c>
      <c r="J3" s="210" t="s">
        <v>5</v>
      </c>
      <c r="K3" s="211" t="s">
        <v>6</v>
      </c>
      <c r="M3" s="222" t="s">
        <v>11</v>
      </c>
      <c r="N3" s="223"/>
      <c r="O3" s="224">
        <f>COUNTA('Meal Counting'!$C$1:$XFD$1)</f>
        <v>19</v>
      </c>
      <c r="Q3" s="222" t="s">
        <v>12</v>
      </c>
      <c r="R3" s="231"/>
      <c r="S3" s="232" t="s">
        <v>5</v>
      </c>
      <c r="T3" s="211" t="s">
        <v>6</v>
      </c>
    </row>
    <row r="4" ht="21.75" customHeight="1" spans="1:20">
      <c r="A4" s="189"/>
      <c r="B4" s="190" t="s">
        <v>13</v>
      </c>
      <c r="C4" s="191" t="s">
        <v>14</v>
      </c>
      <c r="F4" s="200"/>
      <c r="G4" s="201"/>
      <c r="H4" s="202"/>
      <c r="I4" s="212"/>
      <c r="J4" s="213">
        <f ca="1">VLOOKUP($F$5+1,$A$5:$C$37,2,0)</f>
        <v>17</v>
      </c>
      <c r="K4" s="214">
        <f ca="1">VLOOKUP($F$5,$A$5:$C$37,3,0)</f>
        <v>18</v>
      </c>
      <c r="M4" s="225"/>
      <c r="N4" s="226"/>
      <c r="O4" s="227"/>
      <c r="Q4" s="225"/>
      <c r="R4" s="233"/>
      <c r="S4" s="234">
        <f>SUM(B5:$B$36)</f>
        <v>52</v>
      </c>
      <c r="T4" s="214">
        <f>SUM($C$5:$C$36)</f>
        <v>57</v>
      </c>
    </row>
    <row r="5" ht="19.5" customHeight="1" spans="1:20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19"/>
      <c r="F5" s="203">
        <f ca="1">TODAY()</f>
        <v>45476</v>
      </c>
      <c r="G5" s="204"/>
      <c r="H5" s="205" t="str">
        <f ca="1">VLOOKUP($F$5,hidden_data!$A$1:$C$65,2,0)</f>
        <v>Omar Faruk</v>
      </c>
      <c r="I5" s="215" t="str">
        <f ca="1">VLOOKUP($F$5,hidden_data!$A$1:$C$65,3,0)</f>
        <v>Fish</v>
      </c>
      <c r="J5" s="216">
        <f ca="1">SUM(J4:K4)</f>
        <v>35</v>
      </c>
      <c r="K5" s="217"/>
      <c r="M5" s="225"/>
      <c r="N5" s="226"/>
      <c r="O5" s="227"/>
      <c r="Q5" s="225"/>
      <c r="R5" s="233"/>
      <c r="S5" s="235">
        <f>S4+T4</f>
        <v>109</v>
      </c>
      <c r="T5" s="217"/>
    </row>
    <row r="6" ht="19.5" customHeight="1" spans="1:20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19"/>
      <c r="F6" s="206"/>
      <c r="G6" s="207"/>
      <c r="H6" s="208"/>
      <c r="I6" s="218"/>
      <c r="J6" s="219"/>
      <c r="K6" s="220"/>
      <c r="M6" s="228"/>
      <c r="N6" s="229"/>
      <c r="O6" s="230"/>
      <c r="Q6" s="228"/>
      <c r="R6" s="236"/>
      <c r="S6" s="237"/>
      <c r="T6" s="220"/>
    </row>
    <row r="7" ht="18.75" spans="1:5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18</v>
      </c>
      <c r="D7" s="19"/>
      <c r="E7" s="19"/>
    </row>
    <row r="8" ht="18.75" spans="1:5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17</v>
      </c>
      <c r="C8" s="194" t="str">
        <f>IF(COUNTIF('Meal Counting'!C6:XFD6,"N- ON")+hidden_data!G6&gt;=1,COUNTIF('Meal Counting'!C6:XFD6,"N- ON")+hidden_data!G6,"")</f>
        <v/>
      </c>
      <c r="D8" s="19"/>
      <c r="E8" s="19"/>
    </row>
    <row r="9" ht="18.75" spans="1:5">
      <c r="A9" s="196">
        <f t="shared" si="0"/>
        <v>45478</v>
      </c>
      <c r="B9" s="193" t="str">
        <f>IF(COUNTIF('Meal Counting'!$C7:$AN7,"D- ON")+hidden_data!F7&gt;=1,COUNTIF('Meal Counting'!$C7:$AN7,"D- ON")+hidden_data!F7,"")</f>
        <v/>
      </c>
      <c r="C9" s="194" t="str">
        <f>IF(COUNTIF('Meal Counting'!C7:XFD7,"N- ON")+hidden_data!G7&gt;=1,COUNTIF('Meal Counting'!C7:XFD7,"N- ON")+hidden_data!G7,"")</f>
        <v/>
      </c>
      <c r="D9" s="19"/>
      <c r="E9" s="19"/>
    </row>
    <row r="10" ht="18.75" spans="1:5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  <c r="E10" s="19"/>
    </row>
    <row r="11" ht="18.75" spans="1:5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  <c r="E11" s="19"/>
    </row>
    <row r="12" ht="18.75" spans="1:5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  <c r="E12" s="19"/>
    </row>
    <row r="13" ht="18.75" spans="1:5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  <c r="E13" s="19"/>
    </row>
    <row r="14" ht="18.75" spans="1:5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  <c r="E14" s="19"/>
    </row>
    <row r="15" ht="18.75" spans="1:5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  <c r="E15" s="19"/>
    </row>
    <row r="16" ht="18.75" spans="1:5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  <c r="E16" s="19"/>
    </row>
    <row r="17" ht="18.75" spans="1:5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  <c r="E17" s="19"/>
    </row>
    <row r="18" ht="18.75" spans="1:5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  <c r="E18" s="19"/>
    </row>
    <row r="19" ht="18.75" spans="1:5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  <c r="E19" s="19"/>
    </row>
    <row r="20" ht="18.75" spans="1:5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  <c r="E20" s="19"/>
    </row>
    <row r="21" ht="18.75" spans="1:5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  <c r="E21" s="19"/>
    </row>
    <row r="22" ht="18.75" spans="1:5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  <c r="E22" s="19"/>
    </row>
    <row r="23" ht="18.75" spans="1:5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  <c r="E23" s="19"/>
    </row>
    <row r="24" ht="18.75" spans="1:5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  <c r="E24" s="19"/>
    </row>
    <row r="25" ht="18.75" spans="1:5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  <c r="E25" s="19"/>
    </row>
    <row r="26" ht="18.75" spans="1:5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  <c r="E26" s="19"/>
    </row>
    <row r="27" ht="18.75" spans="1:5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  <c r="E27" s="19"/>
    </row>
    <row r="28" ht="18.75" spans="1:5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  <c r="E28" s="19"/>
    </row>
    <row r="29" ht="18.75" spans="1:5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  <c r="E29" s="19"/>
    </row>
    <row r="30" ht="18.75" spans="1:5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  <c r="E30" s="19"/>
    </row>
    <row r="31" ht="18.75" spans="1:5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  <c r="E31" s="19"/>
    </row>
    <row r="32" ht="18.75" spans="1:5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  <c r="E32" s="19"/>
    </row>
    <row r="33" ht="18.75" spans="1:5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  <c r="E33" s="19"/>
    </row>
    <row r="34" ht="18.75" spans="1:5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  <c r="E34" s="19"/>
    </row>
    <row r="35" ht="18.75" spans="1:5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  <c r="E35" s="19"/>
    </row>
    <row r="36" ht="18.75" spans="1:5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  <c r="E36" s="19"/>
    </row>
  </sheetData>
  <sheetProtection password="CCD7" sheet="1" objects="1"/>
  <mergeCells count="16">
    <mergeCell ref="B1:O1"/>
    <mergeCell ref="B3:C3"/>
    <mergeCell ref="F10:G10"/>
    <mergeCell ref="J10:K10"/>
    <mergeCell ref="A3:A4"/>
    <mergeCell ref="H3:H4"/>
    <mergeCell ref="H5:H6"/>
    <mergeCell ref="I3:I4"/>
    <mergeCell ref="I5:I6"/>
    <mergeCell ref="O3:O6"/>
    <mergeCell ref="S5:T6"/>
    <mergeCell ref="F3:G4"/>
    <mergeCell ref="F5:G6"/>
    <mergeCell ref="J5:K6"/>
    <mergeCell ref="M3:N6"/>
    <mergeCell ref="Q3:R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C10" sqref="AC10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14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35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35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35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35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/>
      <c r="E6" s="124" t="s">
        <v>37</v>
      </c>
      <c r="F6" s="125"/>
      <c r="G6" s="124" t="s">
        <v>37</v>
      </c>
      <c r="H6" s="125"/>
      <c r="I6" s="124" t="s">
        <v>37</v>
      </c>
      <c r="J6" s="125"/>
      <c r="K6" s="124" t="s">
        <v>37</v>
      </c>
      <c r="L6" s="125"/>
      <c r="M6" s="124" t="s">
        <v>38</v>
      </c>
      <c r="N6" s="125" t="s">
        <v>36</v>
      </c>
      <c r="O6" s="124" t="s">
        <v>37</v>
      </c>
      <c r="P6" s="125"/>
      <c r="Q6" s="124" t="s">
        <v>38</v>
      </c>
      <c r="R6" s="125"/>
      <c r="S6" s="124" t="s">
        <v>37</v>
      </c>
      <c r="T6" s="125"/>
      <c r="U6" s="124" t="s">
        <v>37</v>
      </c>
      <c r="V6" s="125"/>
      <c r="W6" s="124" t="s">
        <v>37</v>
      </c>
      <c r="X6" s="125"/>
      <c r="Y6" s="124" t="s">
        <v>37</v>
      </c>
      <c r="Z6" s="125"/>
      <c r="AA6" s="124" t="s">
        <v>38</v>
      </c>
      <c r="AB6" s="125"/>
      <c r="AC6" s="124" t="s">
        <v>37</v>
      </c>
      <c r="AD6" s="125"/>
      <c r="AE6" s="124" t="s">
        <v>37</v>
      </c>
      <c r="AF6" s="125"/>
      <c r="AG6" s="124" t="s">
        <v>37</v>
      </c>
      <c r="AH6" s="125"/>
      <c r="AI6" s="124" t="s">
        <v>37</v>
      </c>
      <c r="AJ6" s="125"/>
      <c r="AK6" s="124" t="s">
        <v>37</v>
      </c>
      <c r="AL6" s="125"/>
      <c r="AM6" s="124" t="s">
        <v>37</v>
      </c>
      <c r="AN6" s="125"/>
      <c r="AO6" s="177"/>
      <c r="AP6" s="177"/>
    </row>
    <row r="7" s="115" customFormat="1" ht="15.75" spans="1:42">
      <c r="A7" s="94">
        <f t="shared" si="0"/>
        <v>45478</v>
      </c>
      <c r="B7" s="123"/>
      <c r="C7" s="124"/>
      <c r="D7" s="125"/>
      <c r="E7" s="124"/>
      <c r="F7" s="125"/>
      <c r="G7" s="124"/>
      <c r="H7" s="125"/>
      <c r="I7" s="124"/>
      <c r="J7" s="125"/>
      <c r="K7" s="124"/>
      <c r="L7" s="125"/>
      <c r="M7" s="124"/>
      <c r="N7" s="125"/>
      <c r="O7" s="124"/>
      <c r="P7" s="125"/>
      <c r="Q7" s="124"/>
      <c r="R7" s="125"/>
      <c r="S7" s="124"/>
      <c r="T7" s="125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124"/>
      <c r="AF7" s="125"/>
      <c r="AG7" s="124"/>
      <c r="AH7" s="125"/>
      <c r="AI7" s="124"/>
      <c r="AJ7" s="125"/>
      <c r="AK7" s="124"/>
      <c r="AL7" s="125"/>
      <c r="AM7" s="124"/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3</v>
      </c>
      <c r="D37" s="108">
        <f>COUNTIF(D$3:D$34,"N- ON")</f>
        <v>3</v>
      </c>
      <c r="E37" s="107">
        <f t="shared" ref="E37" si="6">COUNTIF(E$3:E$34,"D- ON")</f>
        <v>2</v>
      </c>
      <c r="F37" s="108">
        <f t="shared" ref="F37" si="7">COUNTIF(F$3:F$34,"N- ON")</f>
        <v>3</v>
      </c>
      <c r="G37" s="107">
        <f t="shared" ref="G37" si="8">COUNTIF(G$3:G$34,"D- ON")</f>
        <v>3</v>
      </c>
      <c r="H37" s="108">
        <f t="shared" ref="H37" si="9">COUNTIF(H$3:H$34,"N- ON")</f>
        <v>3</v>
      </c>
      <c r="I37" s="107">
        <f t="shared" ref="I37" si="10">COUNTIF(I$3:I$34,"D- ON")</f>
        <v>3</v>
      </c>
      <c r="J37" s="108">
        <f t="shared" ref="J37" si="11">COUNTIF(J$3:J$34,"N- ON")</f>
        <v>3</v>
      </c>
      <c r="K37" s="107">
        <f t="shared" ref="K37" si="12">COUNTIF(K$3:K$34,"D- ON")</f>
        <v>3</v>
      </c>
      <c r="L37" s="108">
        <f t="shared" ref="L37" si="13">COUNTIF(L$3:L$34,"N- ON")</f>
        <v>3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3</v>
      </c>
      <c r="P37" s="108">
        <f t="shared" ref="P37" si="17">COUNTIF(P$3:P$34,"N- ON")</f>
        <v>3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3</v>
      </c>
      <c r="T37" s="108">
        <f t="shared" ref="T37" si="21">COUNTIF(T$3:T$34,"N- ON")</f>
        <v>3</v>
      </c>
      <c r="U37" s="107">
        <f t="shared" ref="U37" si="22">COUNTIF(U$3:U$34,"D- ON")</f>
        <v>3</v>
      </c>
      <c r="V37" s="108">
        <f t="shared" ref="V37" si="23">COUNTIF(V$3:V$34,"N- ON")</f>
        <v>3</v>
      </c>
      <c r="W37" s="107">
        <f t="shared" ref="W37" si="24">COUNTIF(W$3:W$34,"D- ON")</f>
        <v>3</v>
      </c>
      <c r="X37" s="108">
        <f t="shared" ref="X37" si="25">COUNTIF(X$3:X$34,"N- ON")</f>
        <v>3</v>
      </c>
      <c r="Y37" s="107">
        <f t="shared" ref="Y37" si="26">COUNTIF(Y$3:Y$34,"D- ON")</f>
        <v>3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3</v>
      </c>
      <c r="AD37" s="108">
        <f t="shared" ref="AD37" si="31">COUNTIF(AD$3:AD$34,"N- ON")</f>
        <v>3</v>
      </c>
      <c r="AE37" s="107">
        <f t="shared" ref="AE37" si="32">COUNTIF(AE$3:AE$34,"D- ON")</f>
        <v>3</v>
      </c>
      <c r="AF37" s="108">
        <f t="shared" ref="AF37" si="33">COUNTIF(AF$3:AF$34,"N- ON")</f>
        <v>3</v>
      </c>
      <c r="AG37" s="107">
        <f t="shared" ref="AG37" si="34">COUNTIF(AG$3:AG$34,"D- ON")</f>
        <v>3</v>
      </c>
      <c r="AH37" s="108">
        <f t="shared" ref="AH37" si="35">COUNTIF(AH$3:AH$34,"N- ON")</f>
        <v>3</v>
      </c>
      <c r="AI37" s="107">
        <f t="shared" ref="AI37" si="36">COUNTIF(AI$3:AI$34,"D- ON")</f>
        <v>3</v>
      </c>
      <c r="AJ37" s="108">
        <f t="shared" ref="AJ37" si="37">COUNTIF(AJ$3:AJ$34,"N- ON")</f>
        <v>3</v>
      </c>
      <c r="AK37" s="107">
        <f t="shared" ref="AK37" si="38">COUNTIF(AK$3:AK$34,"D- ON")</f>
        <v>3</v>
      </c>
      <c r="AL37" s="108">
        <f t="shared" ref="AL37" si="39">COUNTIF(AL$3:AL$34,"N- ON")</f>
        <v>3</v>
      </c>
      <c r="AM37" s="107">
        <f t="shared" ref="AM37" si="40">COUNTIF(AM$3:AM$34,"D- ON")</f>
        <v>3</v>
      </c>
      <c r="AN37" s="108">
        <f t="shared" ref="AN37" si="41">COUNTIF(AN$3:AN$34,"N- ON")</f>
        <v>3</v>
      </c>
      <c r="AO37" s="178"/>
      <c r="AP37" s="178"/>
    </row>
    <row r="38" ht="21.75" spans="1:42">
      <c r="A38" s="132" t="s">
        <v>40</v>
      </c>
      <c r="B38" s="133"/>
      <c r="C38" s="111">
        <f>C37+D37</f>
        <v>6</v>
      </c>
      <c r="D38" s="112"/>
      <c r="E38" s="111">
        <f>E37+F37</f>
        <v>5</v>
      </c>
      <c r="F38" s="112"/>
      <c r="G38" s="111">
        <f>G37+H37</f>
        <v>6</v>
      </c>
      <c r="H38" s="112"/>
      <c r="I38" s="111">
        <f>I37+J37</f>
        <v>6</v>
      </c>
      <c r="J38" s="112"/>
      <c r="K38" s="111">
        <f>K37+L37</f>
        <v>6</v>
      </c>
      <c r="L38" s="112"/>
      <c r="M38" s="111">
        <f>M37+N37</f>
        <v>3</v>
      </c>
      <c r="N38" s="112"/>
      <c r="O38" s="111">
        <f>O37+P37</f>
        <v>6</v>
      </c>
      <c r="P38" s="112"/>
      <c r="Q38" s="111">
        <f>Q37+R37</f>
        <v>3</v>
      </c>
      <c r="R38" s="112"/>
      <c r="S38" s="111">
        <f>S37+T37</f>
        <v>6</v>
      </c>
      <c r="T38" s="112"/>
      <c r="U38" s="111">
        <f>U37+V37</f>
        <v>6</v>
      </c>
      <c r="V38" s="112"/>
      <c r="W38" s="111">
        <f>W37+X37</f>
        <v>6</v>
      </c>
      <c r="X38" s="112"/>
      <c r="Y38" s="111">
        <f>Y37+Z37</f>
        <v>6</v>
      </c>
      <c r="Z38" s="112"/>
      <c r="AA38" s="111">
        <f>AA37+AB37</f>
        <v>0</v>
      </c>
      <c r="AB38" s="112"/>
      <c r="AC38" s="111">
        <f>AC37+AD37</f>
        <v>6</v>
      </c>
      <c r="AD38" s="112"/>
      <c r="AE38" s="111">
        <f>AE37+AF37</f>
        <v>6</v>
      </c>
      <c r="AF38" s="112"/>
      <c r="AG38" s="111">
        <f>AG37+AH37</f>
        <v>6</v>
      </c>
      <c r="AH38" s="112"/>
      <c r="AI38" s="111">
        <f>AI37+AJ37</f>
        <v>6</v>
      </c>
      <c r="AJ38" s="112"/>
      <c r="AK38" s="111">
        <f>AK37+AL37</f>
        <v>6</v>
      </c>
      <c r="AL38" s="112"/>
      <c r="AM38" s="111">
        <f>AM37+AN37</f>
        <v>6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3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60</v>
      </c>
      <c r="D41" s="144">
        <f>D37*$H$50</f>
        <v>132</v>
      </c>
      <c r="E41" s="143">
        <f t="shared" ref="E41" si="42">E37*$F$50</f>
        <v>40</v>
      </c>
      <c r="F41" s="144">
        <f t="shared" ref="F41" si="43">F37*$H$50</f>
        <v>132</v>
      </c>
      <c r="G41" s="143">
        <f t="shared" ref="G41" si="44">G37*$F$50</f>
        <v>60</v>
      </c>
      <c r="H41" s="144">
        <f t="shared" ref="H41" si="45">H37*$H$50</f>
        <v>132</v>
      </c>
      <c r="I41" s="143">
        <f t="shared" ref="I41" si="46">I37*$F$50</f>
        <v>60</v>
      </c>
      <c r="J41" s="144">
        <f t="shared" ref="J41" si="47">J37*$H$50</f>
        <v>132</v>
      </c>
      <c r="K41" s="143">
        <f t="shared" ref="K41" si="48">K37*$F$50</f>
        <v>60</v>
      </c>
      <c r="L41" s="144">
        <f t="shared" ref="L41" si="49">L37*$H$50</f>
        <v>132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60</v>
      </c>
      <c r="P41" s="144">
        <f t="shared" ref="P41" si="53">P37*$H$50</f>
        <v>132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60</v>
      </c>
      <c r="T41" s="144">
        <f t="shared" ref="T41" si="57">T37*$H$50</f>
        <v>132</v>
      </c>
      <c r="U41" s="143">
        <f t="shared" ref="U41" si="58">U37*$F$50</f>
        <v>60</v>
      </c>
      <c r="V41" s="144">
        <f t="shared" ref="V41" si="59">V37*$H$50</f>
        <v>132</v>
      </c>
      <c r="W41" s="143">
        <f t="shared" ref="W41" si="60">W37*$F$50</f>
        <v>60</v>
      </c>
      <c r="X41" s="144">
        <f t="shared" ref="X41" si="61">X37*$H$50</f>
        <v>132</v>
      </c>
      <c r="Y41" s="143">
        <f t="shared" ref="Y41" si="62">Y37*$F$50</f>
        <v>60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60</v>
      </c>
      <c r="AD41" s="144">
        <f t="shared" ref="AD41" si="67">AD37*$H$50</f>
        <v>132</v>
      </c>
      <c r="AE41" s="143">
        <f t="shared" ref="AE41" si="68">AE37*$F$50</f>
        <v>60</v>
      </c>
      <c r="AF41" s="144">
        <f t="shared" ref="AF41" si="69">AF37*$H$50</f>
        <v>132</v>
      </c>
      <c r="AG41" s="143">
        <f t="shared" ref="AG41" si="70">AG37*$F$50</f>
        <v>60</v>
      </c>
      <c r="AH41" s="144">
        <f t="shared" ref="AH41" si="71">AH37*$H$50</f>
        <v>132</v>
      </c>
      <c r="AI41" s="143">
        <f t="shared" ref="AI41" si="72">AI37*$F$50</f>
        <v>60</v>
      </c>
      <c r="AJ41" s="144">
        <f t="shared" ref="AJ41" si="73">AJ37*$H$50</f>
        <v>132</v>
      </c>
      <c r="AK41" s="143">
        <f t="shared" ref="AK41" si="74">AK37*$F$50</f>
        <v>60</v>
      </c>
      <c r="AL41" s="144">
        <f t="shared" ref="AL41" si="75">AL37*$H$50</f>
        <v>132</v>
      </c>
      <c r="AM41" s="143">
        <f t="shared" ref="AM41" si="76">AM37*$F$50</f>
        <v>60</v>
      </c>
      <c r="AN41" s="144">
        <f t="shared" ref="AN41" si="77">AN37*$H$50</f>
        <v>132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105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192</v>
      </c>
      <c r="D43" s="152"/>
      <c r="E43" s="151">
        <f t="shared" ref="E43" si="114">SUM(E41:F42)</f>
        <v>172</v>
      </c>
      <c r="F43" s="152"/>
      <c r="G43" s="151">
        <f t="shared" ref="G43" si="115">SUM(G41:H42)</f>
        <v>477</v>
      </c>
      <c r="H43" s="152"/>
      <c r="I43" s="151">
        <f t="shared" ref="I43:AM43" si="116">SUM(I41:J42)</f>
        <v>287</v>
      </c>
      <c r="J43" s="152"/>
      <c r="K43" s="166">
        <f t="shared" si="116"/>
        <v>192</v>
      </c>
      <c r="L43" s="167"/>
      <c r="M43" s="166">
        <f t="shared" si="116"/>
        <v>108</v>
      </c>
      <c r="N43" s="167"/>
      <c r="O43" s="166">
        <f t="shared" si="116"/>
        <v>192</v>
      </c>
      <c r="P43" s="167"/>
      <c r="Q43" s="166">
        <f t="shared" si="116"/>
        <v>132</v>
      </c>
      <c r="R43" s="167"/>
      <c r="S43" s="166">
        <f t="shared" si="116"/>
        <v>192</v>
      </c>
      <c r="T43" s="167"/>
      <c r="U43" s="166">
        <f t="shared" si="116"/>
        <v>192</v>
      </c>
      <c r="V43" s="167"/>
      <c r="W43" s="166">
        <f t="shared" si="116"/>
        <v>192</v>
      </c>
      <c r="X43" s="167"/>
      <c r="Y43" s="166">
        <f t="shared" si="116"/>
        <v>192</v>
      </c>
      <c r="Z43" s="167"/>
      <c r="AA43" s="166">
        <f t="shared" si="116"/>
        <v>0</v>
      </c>
      <c r="AB43" s="167"/>
      <c r="AC43" s="166">
        <f t="shared" si="116"/>
        <v>192</v>
      </c>
      <c r="AD43" s="167"/>
      <c r="AE43" s="166">
        <f t="shared" si="116"/>
        <v>192</v>
      </c>
      <c r="AF43" s="167"/>
      <c r="AG43" s="166">
        <f t="shared" si="116"/>
        <v>192</v>
      </c>
      <c r="AH43" s="167"/>
      <c r="AI43" s="166">
        <f t="shared" si="116"/>
        <v>192</v>
      </c>
      <c r="AJ43" s="167"/>
      <c r="AK43" s="166">
        <f t="shared" si="116"/>
        <v>192</v>
      </c>
      <c r="AL43" s="167"/>
      <c r="AM43" s="166">
        <f t="shared" si="116"/>
        <v>192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1" operator="equal">
      <formula>"N- ON"</formula>
    </cfRule>
  </conditionalFormatting>
  <conditionalFormatting sqref="G5:G6">
    <cfRule type="cellIs" dxfId="1" priority="28" operator="equal">
      <formula>"N- NIGHT"</formula>
    </cfRule>
  </conditionalFormatting>
  <conditionalFormatting sqref="H5:H6">
    <cfRule type="cellIs" dxfId="0" priority="27" operator="equal">
      <formula>"N- ON"</formula>
    </cfRule>
  </conditionalFormatting>
  <conditionalFormatting sqref="I5:I6">
    <cfRule type="cellIs" dxfId="1" priority="26" operator="equal">
      <formula>"N- NIGHT"</formula>
    </cfRule>
  </conditionalFormatting>
  <conditionalFormatting sqref="J5:J6">
    <cfRule type="cellIs" dxfId="0" priority="25" operator="equal">
      <formula>"N- ON"</formula>
    </cfRule>
  </conditionalFormatting>
  <conditionalFormatting sqref="K5:K6">
    <cfRule type="cellIs" dxfId="1" priority="24" operator="equal">
      <formula>"N- NIGHT"</formula>
    </cfRule>
  </conditionalFormatting>
  <conditionalFormatting sqref="L5:L6">
    <cfRule type="cellIs" dxfId="0" priority="23" operator="equal">
      <formula>"N- ON"</formula>
    </cfRule>
  </conditionalFormatting>
  <conditionalFormatting sqref="O5:O6">
    <cfRule type="cellIs" dxfId="1" priority="22" operator="equal">
      <formula>"N- NIGHT"</formula>
    </cfRule>
  </conditionalFormatting>
  <conditionalFormatting sqref="P5:P6">
    <cfRule type="cellIs" dxfId="0" priority="21" operator="equal">
      <formula>"N- ON"</formula>
    </cfRule>
  </conditionalFormatting>
  <conditionalFormatting sqref="S5:S6">
    <cfRule type="cellIs" dxfId="1" priority="20" operator="equal">
      <formula>"N- NIGHT"</formula>
    </cfRule>
  </conditionalFormatting>
  <conditionalFormatting sqref="T5:T6">
    <cfRule type="cellIs" dxfId="0" priority="19" operator="equal">
      <formula>"N- ON"</formula>
    </cfRule>
  </conditionalFormatting>
  <conditionalFormatting sqref="U5:U6">
    <cfRule type="cellIs" dxfId="1" priority="18" operator="equal">
      <formula>"N- NIGHT"</formula>
    </cfRule>
  </conditionalFormatting>
  <conditionalFormatting sqref="V5:V6">
    <cfRule type="cellIs" dxfId="0" priority="17" operator="equal">
      <formula>"N- ON"</formula>
    </cfRule>
  </conditionalFormatting>
  <conditionalFormatting sqref="W5:W6">
    <cfRule type="cellIs" dxfId="1" priority="16" operator="equal">
      <formula>"N- NIGHT"</formula>
    </cfRule>
  </conditionalFormatting>
  <conditionalFormatting sqref="X5:X6">
    <cfRule type="cellIs" dxfId="0" priority="15" operator="equal">
      <formula>"N- ON"</formula>
    </cfRule>
  </conditionalFormatting>
  <conditionalFormatting sqref="Y5:Y6">
    <cfRule type="cellIs" dxfId="1" priority="14" operator="equal">
      <formula>"N- NIGHT"</formula>
    </cfRule>
  </conditionalFormatting>
  <conditionalFormatting sqref="Z5:Z6">
    <cfRule type="cellIs" dxfId="0" priority="13" operator="equal">
      <formula>"N- ON"</formula>
    </cfRule>
  </conditionalFormatting>
  <conditionalFormatting sqref="AC5:AC6">
    <cfRule type="cellIs" dxfId="1" priority="12" operator="equal">
      <formula>"N- NIGHT"</formula>
    </cfRule>
  </conditionalFormatting>
  <conditionalFormatting sqref="AD5:AD6">
    <cfRule type="cellIs" dxfId="0" priority="11" operator="equal">
      <formula>"N- ON"</formula>
    </cfRule>
  </conditionalFormatting>
  <conditionalFormatting sqref="AE5:AE6">
    <cfRule type="cellIs" dxfId="1" priority="10" operator="equal">
      <formula>"N- NIGHT"</formula>
    </cfRule>
  </conditionalFormatting>
  <conditionalFormatting sqref="AF5:AF6">
    <cfRule type="cellIs" dxfId="0" priority="9" operator="equal">
      <formula>"N- ON"</formula>
    </cfRule>
  </conditionalFormatting>
  <conditionalFormatting sqref="AG5:AG6">
    <cfRule type="cellIs" dxfId="1" priority="8" operator="equal">
      <formula>"N- NIGHT"</formula>
    </cfRule>
  </conditionalFormatting>
  <conditionalFormatting sqref="AH5:AH6">
    <cfRule type="cellIs" dxfId="0" priority="7" operator="equal">
      <formula>"N- ON"</formula>
    </cfRule>
  </conditionalFormatting>
  <conditionalFormatting sqref="AI3:AI4">
    <cfRule type="cellIs" dxfId="1" priority="30" operator="equal">
      <formula>"N- NIGHT"</formula>
    </cfRule>
  </conditionalFormatting>
  <conditionalFormatting sqref="AI5:AI6">
    <cfRule type="cellIs" dxfId="1" priority="6" operator="equal">
      <formula>"N- NIGHT"</formula>
    </cfRule>
  </conditionalFormatting>
  <conditionalFormatting sqref="AJ3:AJ4">
    <cfRule type="cellIs" dxfId="0" priority="29" operator="equal">
      <formula>"N- ON"</formula>
    </cfRule>
  </conditionalFormatting>
  <conditionalFormatting sqref="AJ5:AJ6">
    <cfRule type="cellIs" dxfId="0" priority="5" operator="equal">
      <formula>"N- ON"</formula>
    </cfRule>
  </conditionalFormatting>
  <conditionalFormatting sqref="AK3:AK4">
    <cfRule type="cellIs" dxfId="1" priority="32" operator="equal">
      <formula>"N- NIGHT"</formula>
    </cfRule>
  </conditionalFormatting>
  <conditionalFormatting sqref="AK5:AK6">
    <cfRule type="cellIs" dxfId="1" priority="4" operator="equal">
      <formula>"N- NIGHT"</formula>
    </cfRule>
  </conditionalFormatting>
  <conditionalFormatting sqref="AL5:AL6">
    <cfRule type="cellIs" dxfId="0" priority="3" operator="equal">
      <formula>"N- ON"</formula>
    </cfRule>
  </conditionalFormatting>
  <conditionalFormatting sqref="AM5:AM6">
    <cfRule type="cellIs" dxfId="1" priority="2" operator="equal">
      <formula>"N- NIGHT"</formula>
    </cfRule>
  </conditionalFormatting>
  <conditionalFormatting sqref="AN5:AN6">
    <cfRule type="cellIs" dxfId="0" priority="1" operator="equal">
      <formula>"N- ON"</formula>
    </cfRule>
  </conditionalFormatting>
  <conditionalFormatting sqref="AM3 O3:O4 Q3:Q5 S3:S4 U3:U4 W3:W4 Y3:Y4 AA3:AA6 AC3:AC4 AE3:AE4 AG3:AG4 C3:C34 E3:E34 G3:G4 G7:G34 I3:I4 I7:I34 K3:K4 K7:K34 M3:M34 AM4:AN4 AM7:AN34 Q6:R6 O7:S34 U7:Y34 AB6 AA7:AE34 AG7:AK34">
    <cfRule type="cellIs" dxfId="1" priority="35" operator="equal">
      <formula>"N- NIGHT"</formula>
    </cfRule>
  </conditionalFormatting>
  <conditionalFormatting sqref="C3:AN34">
    <cfRule type="cellIs" dxfId="2" priority="34" operator="equal">
      <formula>"N- OFF"</formula>
    </cfRule>
  </conditionalFormatting>
  <conditionalFormatting sqref="C3:AP34">
    <cfRule type="cellIs" dxfId="2" priority="37" operator="equal">
      <formula>"D- OFF"</formula>
    </cfRule>
    <cfRule type="cellIs" dxfId="3" priority="38" operator="equal">
      <formula>"D- ON"</formula>
    </cfRule>
  </conditionalFormatting>
  <conditionalFormatting sqref="P3:P4 R3:R5 V3:V4 X3:X4 AB3:AB6 AD3:AD4 AH3:AH4 D3:D34 F3:F34 H3:H4 H7:H34 J3:J4 J7:J34 L3:L4 L7:L34 N3:N34 T3:T4 T7:T34 Z3:Z4 Z7:Z34 AF3:AF4 AF7:AF34 AN3:AN4 AN7:AN34 AK4:AL4 Q6:R6 P7:R34 V7:X34 AB7:AD34 AH7:AL34">
    <cfRule type="cellIs" dxfId="0" priority="33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34 O3:O4 O6:O34 Q4:Q5 Q6:Q34 S3:S4 S6:S34 U3:U4 U6:U34 W3:W4 W6:W34 Y3:Y4 Y6:Y34 AA5:AA6 AA7:AA34 AC3:AC4 AC6:AC34 AE3:AE4 AE6:AE34 AG3:AG4 AG6:AG34 AI3:AI4 AI6:AI34 AK3:AK4 AK6:AK34 AM3:AM4 AM6:AM34">
      <formula1>"D- ON,D- OFF"</formula1>
    </dataValidation>
    <dataValidation type="list" allowBlank="1" showInputMessage="1" showErrorMessage="1" sqref="H3 R3 AB3 D5 F5 J5 L5 N5 P5 T5 V5 X5 Z5 AD5 AF5 AH5 AJ5 AL5 AN5 D3:D4 D6:D34 F3:F4 F6:F34 H4:H5 H6:H34 J3:J4 J6:J34 L3:L4 L6:L34 N3:N4 N6:N34 P3:P4 P6:P34 R4:R5 R6:R34 T3:T4 T6:T34 V3:V4 V6:V34 X3:X4 X6:X34 Z3:Z4 Z6:Z34 AB4:AB5 AB6:AB34 AD3:AD4 AD6:AD34 AF3:AF4 AF6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6" sqref="G6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>
        <v>1</v>
      </c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/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/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3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6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55" zoomScaleNormal="55" workbookViewId="0">
      <pane xSplit="4" ySplit="6" topLeftCell="E32" activePane="bottomRight" state="frozen"/>
      <selection/>
      <selection pane="topRight"/>
      <selection pane="bottomLeft"/>
      <selection pane="bottomRight" activeCell="B39" sqref="B39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/>
      <c r="E6" s="53"/>
      <c r="F6" s="53"/>
      <c r="G6" s="67">
        <f t="shared" si="0"/>
        <v>0</v>
      </c>
      <c r="H6" s="68">
        <f>SUM(G6:G7)</f>
        <v>0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/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tabSelected="1" workbookViewId="0">
      <pane ySplit="1" topLeftCell="A2" activePane="bottomLeft" state="frozen"/>
      <selection/>
      <selection pane="bottomLeft" activeCell="E10" sqref="E10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  <c r="I12" s="43"/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4132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/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2015-06-08T01:17:00Z</dcterms:created>
  <dcterms:modified xsi:type="dcterms:W3CDTF">2024-07-03T10:03:30Z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